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domes_sede\19\SAISTOŠIE NOTEIKUMI\"/>
    </mc:Choice>
  </mc:AlternateContent>
  <bookViews>
    <workbookView xWindow="0" yWindow="0" windowWidth="13365" windowHeight="11835" tabRatio="902" firstSheet="9" activeTab="30"/>
  </bookViews>
  <sheets>
    <sheet name="01.1.9." sheetId="1" r:id="rId1"/>
    <sheet name="04.1.12." sheetId="23" r:id="rId2"/>
    <sheet name="04.1.17." sheetId="2" r:id="rId3"/>
    <sheet name="04.3.1." sheetId="3" r:id="rId4"/>
    <sheet name="09.2.1." sheetId="12" r:id="rId5"/>
    <sheet name="09.3.1." sheetId="10" r:id="rId6"/>
    <sheet name="09.5.1." sheetId="13" r:id="rId7"/>
    <sheet name="09.6.1." sheetId="11" r:id="rId8"/>
    <sheet name="09.7.1." sheetId="8" r:id="rId9"/>
    <sheet name="09.8.1." sheetId="20" r:id="rId10"/>
    <sheet name="09.9.1." sheetId="7" r:id="rId11"/>
    <sheet name="09.11.1." sheetId="19" r:id="rId12"/>
    <sheet name="09.23.1." sheetId="6" r:id="rId13"/>
    <sheet name="09.24.1." sheetId="18" r:id="rId14"/>
    <sheet name="09.25.1." sheetId="9" r:id="rId15"/>
    <sheet name="09.26.1." sheetId="4" r:id="rId16"/>
    <sheet name="09.27.1." sheetId="21" r:id="rId17"/>
    <sheet name="09.28.1." sheetId="15" r:id="rId18"/>
    <sheet name="09.30.1." sheetId="5" r:id="rId19"/>
    <sheet name="09.30.4." sheetId="14" r:id="rId20"/>
    <sheet name="09.31.1." sheetId="22" r:id="rId21"/>
    <sheet name="10.6.2." sheetId="17" r:id="rId22"/>
    <sheet name="35.piel." sheetId="24" r:id="rId23"/>
    <sheet name="04.3.3." sheetId="27" r:id="rId24"/>
    <sheet name="08.1.4." sheetId="25" r:id="rId25"/>
    <sheet name="08.1.5." sheetId="28" r:id="rId26"/>
    <sheet name="23.piel." sheetId="29" r:id="rId27"/>
    <sheet name="24.piel." sheetId="26" r:id="rId28"/>
    <sheet name="06.1.9." sheetId="31" r:id="rId29"/>
    <sheet name="09.1.20." sheetId="30" r:id="rId30"/>
    <sheet name="09.20.1." sheetId="32" r:id="rId31"/>
  </sheets>
  <definedNames>
    <definedName name="_xlnm._FilterDatabase" localSheetId="0" hidden="1">'01.1.9.'!$A$18:$P$301</definedName>
    <definedName name="_xlnm._FilterDatabase" localSheetId="1" hidden="1">'04.1.12.'!$A$18:$P$301</definedName>
    <definedName name="_xlnm._FilterDatabase" localSheetId="2" hidden="1">'04.1.17.'!$A$18:$P$301</definedName>
    <definedName name="_xlnm._FilterDatabase" localSheetId="3" hidden="1">'04.3.1.'!$A$18:$P$301</definedName>
    <definedName name="_xlnm._FilterDatabase" localSheetId="23" hidden="1">'04.3.3.'!$A$18:$P$301</definedName>
    <definedName name="_xlnm._FilterDatabase" localSheetId="28" hidden="1">'06.1.9.'!$A$18:$P$301</definedName>
    <definedName name="_xlnm._FilterDatabase" localSheetId="24" hidden="1">'08.1.4.'!$A$18:$P$301</definedName>
    <definedName name="_xlnm._FilterDatabase" localSheetId="25" hidden="1">'08.1.5.'!$A$18:$P$301</definedName>
    <definedName name="_xlnm._FilterDatabase" localSheetId="29" hidden="1">'09.1.20.'!$A$18:$P$301</definedName>
    <definedName name="_xlnm._FilterDatabase" localSheetId="11" hidden="1">'09.11.1.'!$A$18:$P$301</definedName>
    <definedName name="_xlnm._FilterDatabase" localSheetId="4" hidden="1">'09.2.1.'!$A$18:$P$301</definedName>
    <definedName name="_xlnm._FilterDatabase" localSheetId="30" hidden="1">'09.20.1.'!$A$18:$P$301</definedName>
    <definedName name="_xlnm._FilterDatabase" localSheetId="12" hidden="1">'09.23.1.'!$A$18:$P$301</definedName>
    <definedName name="_xlnm._FilterDatabase" localSheetId="13" hidden="1">'09.24.1.'!$A$18:$P$301</definedName>
    <definedName name="_xlnm._FilterDatabase" localSheetId="14" hidden="1">'09.25.1.'!$A$18:$P$301</definedName>
    <definedName name="_xlnm._FilterDatabase" localSheetId="15" hidden="1">'09.26.1.'!$A$18:$P$301</definedName>
    <definedName name="_xlnm._FilterDatabase" localSheetId="16" hidden="1">'09.27.1.'!$A$18:$P$301</definedName>
    <definedName name="_xlnm._FilterDatabase" localSheetId="17" hidden="1">'09.28.1.'!$A$18:$P$301</definedName>
    <definedName name="_xlnm._FilterDatabase" localSheetId="5" hidden="1">'09.3.1.'!$A$18:$P$301</definedName>
    <definedName name="_xlnm._FilterDatabase" localSheetId="18" hidden="1">'09.30.1.'!$A$18:$P$301</definedName>
    <definedName name="_xlnm._FilterDatabase" localSheetId="19" hidden="1">'09.30.4.'!$A$18:$P$301</definedName>
    <definedName name="_xlnm._FilterDatabase" localSheetId="20" hidden="1">'09.31.1.'!$A$18:$P$301</definedName>
    <definedName name="_xlnm._FilterDatabase" localSheetId="6" hidden="1">'09.5.1.'!$A$18:$P$301</definedName>
    <definedName name="_xlnm._FilterDatabase" localSheetId="7" hidden="1">'09.6.1.'!$A$18:$P$301</definedName>
    <definedName name="_xlnm._FilterDatabase" localSheetId="8" hidden="1">'09.7.1.'!$A$18:$P$301</definedName>
    <definedName name="_xlnm._FilterDatabase" localSheetId="9" hidden="1">'09.8.1.'!$A$18:$P$301</definedName>
    <definedName name="_xlnm._FilterDatabase" localSheetId="10" hidden="1">'09.9.1.'!$A$18:$P$301</definedName>
    <definedName name="_xlnm._FilterDatabase" localSheetId="21" hidden="1">'10.6.2.'!$A$18:$P$301</definedName>
    <definedName name="_xlnm.Print_Area" localSheetId="9">'09.8.1.'!$A$1:$P$289</definedName>
    <definedName name="_xlnm.Print_Area" localSheetId="22">'35.piel.'!$A$1:$R$107</definedName>
    <definedName name="_xlnm.Print_Titles" localSheetId="0">'01.1.9.'!$18:$18</definedName>
    <definedName name="_xlnm.Print_Titles" localSheetId="1">'04.1.12.'!$18:$18</definedName>
    <definedName name="_xlnm.Print_Titles" localSheetId="2">'04.1.17.'!$18:$18</definedName>
    <definedName name="_xlnm.Print_Titles" localSheetId="3">'04.3.1.'!$18:$18</definedName>
    <definedName name="_xlnm.Print_Titles" localSheetId="23">'04.3.3.'!$18:$18</definedName>
    <definedName name="_xlnm.Print_Titles" localSheetId="28">'06.1.9.'!$18:$18</definedName>
    <definedName name="_xlnm.Print_Titles" localSheetId="24">'08.1.4.'!$18:$18</definedName>
    <definedName name="_xlnm.Print_Titles" localSheetId="25">'08.1.5.'!$18:$18</definedName>
    <definedName name="_xlnm.Print_Titles" localSheetId="29">'09.1.20.'!$18:$18</definedName>
    <definedName name="_xlnm.Print_Titles" localSheetId="11">'09.11.1.'!$18:$18</definedName>
    <definedName name="_xlnm.Print_Titles" localSheetId="4">'09.2.1.'!$18:$18</definedName>
    <definedName name="_xlnm.Print_Titles" localSheetId="30">'09.20.1.'!$18:$18</definedName>
    <definedName name="_xlnm.Print_Titles" localSheetId="12">'09.23.1.'!$18:$18</definedName>
    <definedName name="_xlnm.Print_Titles" localSheetId="13">'09.24.1.'!$18:$18</definedName>
    <definedName name="_xlnm.Print_Titles" localSheetId="14">'09.25.1.'!$18:$18</definedName>
    <definedName name="_xlnm.Print_Titles" localSheetId="15">'09.26.1.'!$18:$18</definedName>
    <definedName name="_xlnm.Print_Titles" localSheetId="16">'09.27.1.'!$18:$18</definedName>
    <definedName name="_xlnm.Print_Titles" localSheetId="17">'09.28.1.'!$18:$18</definedName>
    <definedName name="_xlnm.Print_Titles" localSheetId="5">'09.3.1.'!$18:$18</definedName>
    <definedName name="_xlnm.Print_Titles" localSheetId="18">'09.30.1.'!$18:$18</definedName>
    <definedName name="_xlnm.Print_Titles" localSheetId="19">'09.30.4.'!$18:$18</definedName>
    <definedName name="_xlnm.Print_Titles" localSheetId="20">'09.31.1.'!$18:$18</definedName>
    <definedName name="_xlnm.Print_Titles" localSheetId="6">'09.5.1.'!$18:$18</definedName>
    <definedName name="_xlnm.Print_Titles" localSheetId="7">'09.6.1.'!$18:$18</definedName>
    <definedName name="_xlnm.Print_Titles" localSheetId="8">'09.7.1.'!$18:$18</definedName>
    <definedName name="_xlnm.Print_Titles" localSheetId="9">'09.8.1.'!$18:$18</definedName>
    <definedName name="_xlnm.Print_Titles" localSheetId="10">'09.9.1.'!$18:$18</definedName>
    <definedName name="_xlnm.Print_Titles" localSheetId="21">'10.6.2.'!$18:$18</definedName>
    <definedName name="_xlnm.Print_Titles" localSheetId="22">'35.piel.'!$5:$5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3" i="24" l="1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D13" i="24"/>
  <c r="O301" i="32" l="1"/>
  <c r="L301" i="32"/>
  <c r="I301" i="32"/>
  <c r="F301" i="32"/>
  <c r="O300" i="32"/>
  <c r="L300" i="32"/>
  <c r="I300" i="32"/>
  <c r="F300" i="32"/>
  <c r="O299" i="32"/>
  <c r="L299" i="32"/>
  <c r="I299" i="32"/>
  <c r="F299" i="32"/>
  <c r="O298" i="32"/>
  <c r="L298" i="32"/>
  <c r="I298" i="32"/>
  <c r="F298" i="32"/>
  <c r="C298" i="32" s="1"/>
  <c r="O297" i="32"/>
  <c r="L297" i="32"/>
  <c r="I297" i="32"/>
  <c r="F297" i="32"/>
  <c r="O296" i="32"/>
  <c r="L296" i="32"/>
  <c r="I296" i="32"/>
  <c r="F296" i="32"/>
  <c r="O295" i="32"/>
  <c r="L295" i="32"/>
  <c r="I295" i="32"/>
  <c r="F295" i="32"/>
  <c r="O294" i="32"/>
  <c r="L294" i="32"/>
  <c r="I294" i="32"/>
  <c r="F294" i="32"/>
  <c r="N293" i="32"/>
  <c r="M293" i="32"/>
  <c r="K293" i="32"/>
  <c r="J293" i="32"/>
  <c r="H293" i="32"/>
  <c r="G293" i="32"/>
  <c r="E293" i="32"/>
  <c r="D293" i="32"/>
  <c r="O288" i="32"/>
  <c r="L288" i="32"/>
  <c r="I288" i="32"/>
  <c r="F288" i="32"/>
  <c r="O287" i="32"/>
  <c r="L287" i="32"/>
  <c r="L286" i="32" s="1"/>
  <c r="I287" i="32"/>
  <c r="F287" i="32"/>
  <c r="O286" i="32"/>
  <c r="N286" i="32"/>
  <c r="M286" i="32"/>
  <c r="K286" i="32"/>
  <c r="J286" i="32"/>
  <c r="H286" i="32"/>
  <c r="G286" i="32"/>
  <c r="F286" i="32"/>
  <c r="E286" i="32"/>
  <c r="D286" i="32"/>
  <c r="O285" i="32"/>
  <c r="O284" i="32" s="1"/>
  <c r="O283" i="32" s="1"/>
  <c r="L285" i="32"/>
  <c r="L284" i="32" s="1"/>
  <c r="L283" i="32" s="1"/>
  <c r="I285" i="32"/>
  <c r="I284" i="32" s="1"/>
  <c r="I283" i="32" s="1"/>
  <c r="F285" i="32"/>
  <c r="N284" i="32"/>
  <c r="N283" i="32" s="1"/>
  <c r="M284" i="32"/>
  <c r="M283" i="32" s="1"/>
  <c r="K284" i="32"/>
  <c r="K283" i="32" s="1"/>
  <c r="J284" i="32"/>
  <c r="J283" i="32" s="1"/>
  <c r="H284" i="32"/>
  <c r="G284" i="32"/>
  <c r="G283" i="32" s="1"/>
  <c r="E284" i="32"/>
  <c r="E283" i="32" s="1"/>
  <c r="D284" i="32"/>
  <c r="H283" i="32"/>
  <c r="D283" i="32"/>
  <c r="O282" i="32"/>
  <c r="O281" i="32" s="1"/>
  <c r="L282" i="32"/>
  <c r="L281" i="32" s="1"/>
  <c r="I282" i="32"/>
  <c r="I281" i="32" s="1"/>
  <c r="F282" i="32"/>
  <c r="N281" i="32"/>
  <c r="M281" i="32"/>
  <c r="K281" i="32"/>
  <c r="J281" i="32"/>
  <c r="H281" i="32"/>
  <c r="G281" i="32"/>
  <c r="F281" i="32"/>
  <c r="E281" i="32"/>
  <c r="D281" i="32"/>
  <c r="O280" i="32"/>
  <c r="L280" i="32"/>
  <c r="I280" i="32"/>
  <c r="F280" i="32"/>
  <c r="O279" i="32"/>
  <c r="L279" i="32"/>
  <c r="I279" i="32"/>
  <c r="F279" i="32"/>
  <c r="O278" i="32"/>
  <c r="L278" i="32"/>
  <c r="I278" i="32"/>
  <c r="F278" i="32"/>
  <c r="O277" i="32"/>
  <c r="L277" i="32"/>
  <c r="I277" i="32"/>
  <c r="F277" i="32"/>
  <c r="N276" i="32"/>
  <c r="M276" i="32"/>
  <c r="K276" i="32"/>
  <c r="J276" i="32"/>
  <c r="I276" i="32"/>
  <c r="H276" i="32"/>
  <c r="G276" i="32"/>
  <c r="E276" i="32"/>
  <c r="D276" i="32"/>
  <c r="O275" i="32"/>
  <c r="L275" i="32"/>
  <c r="I275" i="32"/>
  <c r="F275" i="32"/>
  <c r="O274" i="32"/>
  <c r="L274" i="32"/>
  <c r="I274" i="32"/>
  <c r="F274" i="32"/>
  <c r="O273" i="32"/>
  <c r="L273" i="32"/>
  <c r="L272" i="32" s="1"/>
  <c r="I273" i="32"/>
  <c r="I272" i="32" s="1"/>
  <c r="F273" i="32"/>
  <c r="N272" i="32"/>
  <c r="M272" i="32"/>
  <c r="K272" i="32"/>
  <c r="J272" i="32"/>
  <c r="J270" i="32" s="1"/>
  <c r="J269" i="32" s="1"/>
  <c r="H272" i="32"/>
  <c r="G272" i="32"/>
  <c r="E272" i="32"/>
  <c r="D272" i="32"/>
  <c r="O271" i="32"/>
  <c r="L271" i="32"/>
  <c r="I271" i="32"/>
  <c r="F271" i="32"/>
  <c r="G270" i="32"/>
  <c r="G269" i="32" s="1"/>
  <c r="O268" i="32"/>
  <c r="L268" i="32"/>
  <c r="I268" i="32"/>
  <c r="F268" i="32"/>
  <c r="O267" i="32"/>
  <c r="L267" i="32"/>
  <c r="I267" i="32"/>
  <c r="F267" i="32"/>
  <c r="O266" i="32"/>
  <c r="L266" i="32"/>
  <c r="I266" i="32"/>
  <c r="F266" i="32"/>
  <c r="O265" i="32"/>
  <c r="L265" i="32"/>
  <c r="I265" i="32"/>
  <c r="F265" i="32"/>
  <c r="N264" i="32"/>
  <c r="M264" i="32"/>
  <c r="K264" i="32"/>
  <c r="J264" i="32"/>
  <c r="H264" i="32"/>
  <c r="G264" i="32"/>
  <c r="E264" i="32"/>
  <c r="D264" i="32"/>
  <c r="O263" i="32"/>
  <c r="L263" i="32"/>
  <c r="I263" i="32"/>
  <c r="F263" i="32"/>
  <c r="O262" i="32"/>
  <c r="L262" i="32"/>
  <c r="I262" i="32"/>
  <c r="F262" i="32"/>
  <c r="O261" i="32"/>
  <c r="L261" i="32"/>
  <c r="I261" i="32"/>
  <c r="I260" i="32" s="1"/>
  <c r="F261" i="32"/>
  <c r="N260" i="32"/>
  <c r="N259" i="32" s="1"/>
  <c r="M260" i="32"/>
  <c r="K260" i="32"/>
  <c r="K259" i="32" s="1"/>
  <c r="J260" i="32"/>
  <c r="H260" i="32"/>
  <c r="G260" i="32"/>
  <c r="G259" i="32" s="1"/>
  <c r="E260" i="32"/>
  <c r="E259" i="32" s="1"/>
  <c r="D260" i="32"/>
  <c r="H259" i="32"/>
  <c r="O258" i="32"/>
  <c r="L258" i="32"/>
  <c r="I258" i="32"/>
  <c r="F258" i="32"/>
  <c r="O257" i="32"/>
  <c r="L257" i="32"/>
  <c r="I257" i="32"/>
  <c r="F257" i="32"/>
  <c r="O256" i="32"/>
  <c r="L256" i="32"/>
  <c r="I256" i="32"/>
  <c r="F256" i="32"/>
  <c r="O255" i="32"/>
  <c r="L255" i="32"/>
  <c r="I255" i="32"/>
  <c r="F255" i="32"/>
  <c r="O254" i="32"/>
  <c r="O252" i="32" s="1"/>
  <c r="O251" i="32" s="1"/>
  <c r="L254" i="32"/>
  <c r="I254" i="32"/>
  <c r="F254" i="32"/>
  <c r="C254" i="32"/>
  <c r="O253" i="32"/>
  <c r="L253" i="32"/>
  <c r="I253" i="32"/>
  <c r="F253" i="32"/>
  <c r="N252" i="32"/>
  <c r="M252" i="32"/>
  <c r="M251" i="32" s="1"/>
  <c r="K252" i="32"/>
  <c r="K251" i="32" s="1"/>
  <c r="J252" i="32"/>
  <c r="J251" i="32" s="1"/>
  <c r="H252" i="32"/>
  <c r="H251" i="32" s="1"/>
  <c r="G252" i="32"/>
  <c r="G251" i="32" s="1"/>
  <c r="E252" i="32"/>
  <c r="E251" i="32" s="1"/>
  <c r="D252" i="32"/>
  <c r="D251" i="32" s="1"/>
  <c r="N251" i="32"/>
  <c r="O250" i="32"/>
  <c r="L250" i="32"/>
  <c r="I250" i="32"/>
  <c r="F250" i="32"/>
  <c r="O249" i="32"/>
  <c r="L249" i="32"/>
  <c r="I249" i="32"/>
  <c r="F249" i="32"/>
  <c r="O248" i="32"/>
  <c r="L248" i="32"/>
  <c r="I248" i="32"/>
  <c r="F248" i="32"/>
  <c r="O247" i="32"/>
  <c r="L247" i="32"/>
  <c r="I247" i="32"/>
  <c r="F247" i="32"/>
  <c r="O246" i="32"/>
  <c r="N246" i="32"/>
  <c r="M246" i="32"/>
  <c r="K246" i="32"/>
  <c r="J246" i="32"/>
  <c r="H246" i="32"/>
  <c r="G246" i="32"/>
  <c r="E246" i="32"/>
  <c r="D246" i="32"/>
  <c r="O245" i="32"/>
  <c r="L245" i="32"/>
  <c r="I245" i="32"/>
  <c r="F245" i="32"/>
  <c r="O244" i="32"/>
  <c r="L244" i="32"/>
  <c r="I244" i="32"/>
  <c r="F244" i="32"/>
  <c r="O243" i="32"/>
  <c r="L243" i="32"/>
  <c r="I243" i="32"/>
  <c r="F243" i="32"/>
  <c r="O242" i="32"/>
  <c r="L242" i="32"/>
  <c r="I242" i="32"/>
  <c r="F242" i="32"/>
  <c r="O241" i="32"/>
  <c r="L241" i="32"/>
  <c r="I241" i="32"/>
  <c r="F241" i="32"/>
  <c r="O240" i="32"/>
  <c r="L240" i="32"/>
  <c r="I240" i="32"/>
  <c r="F240" i="32"/>
  <c r="O239" i="32"/>
  <c r="L239" i="32"/>
  <c r="I239" i="32"/>
  <c r="F239" i="32"/>
  <c r="N238" i="32"/>
  <c r="M238" i="32"/>
  <c r="K238" i="32"/>
  <c r="J238" i="32"/>
  <c r="H238" i="32"/>
  <c r="G238" i="32"/>
  <c r="E238" i="32"/>
  <c r="D238" i="32"/>
  <c r="O237" i="32"/>
  <c r="L237" i="32"/>
  <c r="I237" i="32"/>
  <c r="F237" i="32"/>
  <c r="O236" i="32"/>
  <c r="O235" i="32" s="1"/>
  <c r="L236" i="32"/>
  <c r="L235" i="32" s="1"/>
  <c r="I236" i="32"/>
  <c r="I235" i="32" s="1"/>
  <c r="F236" i="32"/>
  <c r="N235" i="32"/>
  <c r="M235" i="32"/>
  <c r="K235" i="32"/>
  <c r="J235" i="32"/>
  <c r="H235" i="32"/>
  <c r="G235" i="32"/>
  <c r="E235" i="32"/>
  <c r="D235" i="32"/>
  <c r="O234" i="32"/>
  <c r="O233" i="32" s="1"/>
  <c r="L234" i="32"/>
  <c r="L233" i="32" s="1"/>
  <c r="I234" i="32"/>
  <c r="F234" i="32"/>
  <c r="N233" i="32"/>
  <c r="M233" i="32"/>
  <c r="M231" i="32" s="1"/>
  <c r="K233" i="32"/>
  <c r="J233" i="32"/>
  <c r="I233" i="32"/>
  <c r="H233" i="32"/>
  <c r="G233" i="32"/>
  <c r="F233" i="32"/>
  <c r="E233" i="32"/>
  <c r="E231" i="32" s="1"/>
  <c r="D233" i="32"/>
  <c r="O232" i="32"/>
  <c r="L232" i="32"/>
  <c r="I232" i="32"/>
  <c r="F232" i="32"/>
  <c r="O229" i="32"/>
  <c r="L229" i="32"/>
  <c r="I229" i="32"/>
  <c r="F229" i="32"/>
  <c r="O228" i="32"/>
  <c r="L228" i="32"/>
  <c r="L227" i="32" s="1"/>
  <c r="I228" i="32"/>
  <c r="I227" i="32" s="1"/>
  <c r="F228" i="32"/>
  <c r="O227" i="32"/>
  <c r="N227" i="32"/>
  <c r="M227" i="32"/>
  <c r="K227" i="32"/>
  <c r="J227" i="32"/>
  <c r="H227" i="32"/>
  <c r="G227" i="32"/>
  <c r="E227" i="32"/>
  <c r="D227" i="32"/>
  <c r="O226" i="32"/>
  <c r="L226" i="32"/>
  <c r="I226" i="32"/>
  <c r="F226" i="32"/>
  <c r="O225" i="32"/>
  <c r="L225" i="32"/>
  <c r="I225" i="32"/>
  <c r="F225" i="32"/>
  <c r="O224" i="32"/>
  <c r="L224" i="32"/>
  <c r="I224" i="32"/>
  <c r="F224" i="32"/>
  <c r="O223" i="32"/>
  <c r="L223" i="32"/>
  <c r="I223" i="32"/>
  <c r="F223" i="32"/>
  <c r="O222" i="32"/>
  <c r="L222" i="32"/>
  <c r="I222" i="32"/>
  <c r="F222" i="32"/>
  <c r="O221" i="32"/>
  <c r="L221" i="32"/>
  <c r="I221" i="32"/>
  <c r="F221" i="32"/>
  <c r="O220" i="32"/>
  <c r="L220" i="32"/>
  <c r="I220" i="32"/>
  <c r="F220" i="32"/>
  <c r="O219" i="32"/>
  <c r="L219" i="32"/>
  <c r="I219" i="32"/>
  <c r="F219" i="32"/>
  <c r="O218" i="32"/>
  <c r="L218" i="32"/>
  <c r="I218" i="32"/>
  <c r="F218" i="32"/>
  <c r="O217" i="32"/>
  <c r="L217" i="32"/>
  <c r="I217" i="32"/>
  <c r="F217" i="32"/>
  <c r="N216" i="32"/>
  <c r="M216" i="32"/>
  <c r="K216" i="32"/>
  <c r="J216" i="32"/>
  <c r="H216" i="32"/>
  <c r="G216" i="32"/>
  <c r="E216" i="32"/>
  <c r="D216" i="32"/>
  <c r="O215" i="32"/>
  <c r="L215" i="32"/>
  <c r="I215" i="32"/>
  <c r="F215" i="32"/>
  <c r="O214" i="32"/>
  <c r="L214" i="32"/>
  <c r="I214" i="32"/>
  <c r="F214" i="32"/>
  <c r="O213" i="32"/>
  <c r="L213" i="32"/>
  <c r="I213" i="32"/>
  <c r="F213" i="32"/>
  <c r="O212" i="32"/>
  <c r="L212" i="32"/>
  <c r="I212" i="32"/>
  <c r="F212" i="32"/>
  <c r="O211" i="32"/>
  <c r="L211" i="32"/>
  <c r="I211" i="32"/>
  <c r="F211" i="32"/>
  <c r="O210" i="32"/>
  <c r="L210" i="32"/>
  <c r="I210" i="32"/>
  <c r="F210" i="32"/>
  <c r="O209" i="32"/>
  <c r="L209" i="32"/>
  <c r="I209" i="32"/>
  <c r="F209" i="32"/>
  <c r="O208" i="32"/>
  <c r="L208" i="32"/>
  <c r="I208" i="32"/>
  <c r="F208" i="32"/>
  <c r="O207" i="32"/>
  <c r="L207" i="32"/>
  <c r="I207" i="32"/>
  <c r="F207" i="32"/>
  <c r="O206" i="32"/>
  <c r="L206" i="32"/>
  <c r="I206" i="32"/>
  <c r="F206" i="32"/>
  <c r="N205" i="32"/>
  <c r="M205" i="32"/>
  <c r="K205" i="32"/>
  <c r="J205" i="32"/>
  <c r="H205" i="32"/>
  <c r="H204" i="32" s="1"/>
  <c r="G205" i="32"/>
  <c r="E205" i="32"/>
  <c r="D205" i="32"/>
  <c r="O203" i="32"/>
  <c r="L203" i="32"/>
  <c r="I203" i="32"/>
  <c r="F203" i="32"/>
  <c r="O202" i="32"/>
  <c r="L202" i="32"/>
  <c r="I202" i="32"/>
  <c r="F202" i="32"/>
  <c r="O201" i="32"/>
  <c r="L201" i="32"/>
  <c r="I201" i="32"/>
  <c r="F201" i="32"/>
  <c r="O200" i="32"/>
  <c r="L200" i="32"/>
  <c r="I200" i="32"/>
  <c r="F200" i="32"/>
  <c r="O199" i="32"/>
  <c r="O198" i="32" s="1"/>
  <c r="L199" i="32"/>
  <c r="L198" i="32" s="1"/>
  <c r="I199" i="32"/>
  <c r="F199" i="32"/>
  <c r="F198" i="32" s="1"/>
  <c r="N198" i="32"/>
  <c r="M198" i="32"/>
  <c r="K198" i="32"/>
  <c r="K196" i="32" s="1"/>
  <c r="J198" i="32"/>
  <c r="J196" i="32" s="1"/>
  <c r="H198" i="32"/>
  <c r="H196" i="32" s="1"/>
  <c r="G198" i="32"/>
  <c r="G196" i="32" s="1"/>
  <c r="E198" i="32"/>
  <c r="E196" i="32" s="1"/>
  <c r="D198" i="32"/>
  <c r="D196" i="32" s="1"/>
  <c r="O197" i="32"/>
  <c r="L197" i="32"/>
  <c r="I197" i="32"/>
  <c r="F197" i="32"/>
  <c r="N196" i="32"/>
  <c r="M196" i="32"/>
  <c r="O193" i="32"/>
  <c r="O192" i="32" s="1"/>
  <c r="O191" i="32" s="1"/>
  <c r="O187" i="32" s="1"/>
  <c r="L193" i="32"/>
  <c r="L192" i="32" s="1"/>
  <c r="L191" i="32" s="1"/>
  <c r="I193" i="32"/>
  <c r="I192" i="32" s="1"/>
  <c r="I191" i="32" s="1"/>
  <c r="F193" i="32"/>
  <c r="N192" i="32"/>
  <c r="M192" i="32"/>
  <c r="M191" i="32" s="1"/>
  <c r="K192" i="32"/>
  <c r="J192" i="32"/>
  <c r="J191" i="32" s="1"/>
  <c r="H192" i="32"/>
  <c r="H191" i="32" s="1"/>
  <c r="G192" i="32"/>
  <c r="E192" i="32"/>
  <c r="E191" i="32" s="1"/>
  <c r="D192" i="32"/>
  <c r="D191" i="32" s="1"/>
  <c r="N191" i="32"/>
  <c r="K191" i="32"/>
  <c r="G191" i="32"/>
  <c r="O190" i="32"/>
  <c r="L190" i="32"/>
  <c r="I190" i="32"/>
  <c r="F190" i="32"/>
  <c r="O189" i="32"/>
  <c r="O188" i="32" s="1"/>
  <c r="L189" i="32"/>
  <c r="L188" i="32" s="1"/>
  <c r="L187" i="32" s="1"/>
  <c r="I189" i="32"/>
  <c r="F189" i="32"/>
  <c r="F188" i="32" s="1"/>
  <c r="N188" i="32"/>
  <c r="N187" i="32" s="1"/>
  <c r="M188" i="32"/>
  <c r="K188" i="32"/>
  <c r="J188" i="32"/>
  <c r="H188" i="32"/>
  <c r="G188" i="32"/>
  <c r="E188" i="32"/>
  <c r="D188" i="32"/>
  <c r="K187" i="32"/>
  <c r="O186" i="32"/>
  <c r="L186" i="32"/>
  <c r="I186" i="32"/>
  <c r="F186" i="32"/>
  <c r="O185" i="32"/>
  <c r="O184" i="32" s="1"/>
  <c r="L185" i="32"/>
  <c r="L184" i="32" s="1"/>
  <c r="I185" i="32"/>
  <c r="F185" i="32"/>
  <c r="N184" i="32"/>
  <c r="M184" i="32"/>
  <c r="K184" i="32"/>
  <c r="J184" i="32"/>
  <c r="H184" i="32"/>
  <c r="G184" i="32"/>
  <c r="E184" i="32"/>
  <c r="D184" i="32"/>
  <c r="O183" i="32"/>
  <c r="L183" i="32"/>
  <c r="I183" i="32"/>
  <c r="F183" i="32"/>
  <c r="O182" i="32"/>
  <c r="L182" i="32"/>
  <c r="I182" i="32"/>
  <c r="F182" i="32"/>
  <c r="O181" i="32"/>
  <c r="L181" i="32"/>
  <c r="I181" i="32"/>
  <c r="F181" i="32"/>
  <c r="O180" i="32"/>
  <c r="L180" i="32"/>
  <c r="L179" i="32" s="1"/>
  <c r="I180" i="32"/>
  <c r="F180" i="32"/>
  <c r="F179" i="32" s="1"/>
  <c r="N179" i="32"/>
  <c r="M179" i="32"/>
  <c r="K179" i="32"/>
  <c r="J179" i="32"/>
  <c r="H179" i="32"/>
  <c r="G179" i="32"/>
  <c r="E179" i="32"/>
  <c r="D179" i="32"/>
  <c r="O178" i="32"/>
  <c r="L178" i="32"/>
  <c r="I178" i="32"/>
  <c r="F178" i="32"/>
  <c r="O177" i="32"/>
  <c r="L177" i="32"/>
  <c r="I177" i="32"/>
  <c r="F177" i="32"/>
  <c r="O176" i="32"/>
  <c r="O175" i="32" s="1"/>
  <c r="L176" i="32"/>
  <c r="L175" i="32" s="1"/>
  <c r="I176" i="32"/>
  <c r="F176" i="32"/>
  <c r="F175" i="32" s="1"/>
  <c r="N175" i="32"/>
  <c r="M175" i="32"/>
  <c r="K175" i="32"/>
  <c r="K174" i="32" s="1"/>
  <c r="J175" i="32"/>
  <c r="J174" i="32" s="1"/>
  <c r="H175" i="32"/>
  <c r="G175" i="32"/>
  <c r="E175" i="32"/>
  <c r="E174" i="32" s="1"/>
  <c r="D175" i="32"/>
  <c r="D174" i="32" s="1"/>
  <c r="D173" i="32" s="1"/>
  <c r="H174" i="32"/>
  <c r="H173" i="32" s="1"/>
  <c r="O172" i="32"/>
  <c r="L172" i="32"/>
  <c r="I172" i="32"/>
  <c r="F172" i="32"/>
  <c r="O171" i="32"/>
  <c r="L171" i="32"/>
  <c r="I171" i="32"/>
  <c r="F171" i="32"/>
  <c r="O170" i="32"/>
  <c r="L170" i="32"/>
  <c r="I170" i="32"/>
  <c r="F170" i="32"/>
  <c r="O169" i="32"/>
  <c r="L169" i="32"/>
  <c r="I169" i="32"/>
  <c r="F169" i="32"/>
  <c r="O168" i="32"/>
  <c r="L168" i="32"/>
  <c r="I168" i="32"/>
  <c r="F168" i="32"/>
  <c r="O167" i="32"/>
  <c r="O166" i="32" s="1"/>
  <c r="L167" i="32"/>
  <c r="L166" i="32" s="1"/>
  <c r="L165" i="32" s="1"/>
  <c r="I167" i="32"/>
  <c r="I166" i="32" s="1"/>
  <c r="F167" i="32"/>
  <c r="N166" i="32"/>
  <c r="N165" i="32" s="1"/>
  <c r="M166" i="32"/>
  <c r="K166" i="32"/>
  <c r="K165" i="32" s="1"/>
  <c r="J166" i="32"/>
  <c r="J165" i="32" s="1"/>
  <c r="H166" i="32"/>
  <c r="H165" i="32" s="1"/>
  <c r="G166" i="32"/>
  <c r="E166" i="32"/>
  <c r="E165" i="32" s="1"/>
  <c r="D166" i="32"/>
  <c r="D165" i="32" s="1"/>
  <c r="M165" i="32"/>
  <c r="G165" i="32"/>
  <c r="O164" i="32"/>
  <c r="L164" i="32"/>
  <c r="I164" i="32"/>
  <c r="F164" i="32"/>
  <c r="O163" i="32"/>
  <c r="L163" i="32"/>
  <c r="I163" i="32"/>
  <c r="F163" i="32"/>
  <c r="O162" i="32"/>
  <c r="L162" i="32"/>
  <c r="I162" i="32"/>
  <c r="F162" i="32"/>
  <c r="O161" i="32"/>
  <c r="O160" i="32" s="1"/>
  <c r="L161" i="32"/>
  <c r="I161" i="32"/>
  <c r="F161" i="32"/>
  <c r="N160" i="32"/>
  <c r="M160" i="32"/>
  <c r="L160" i="32"/>
  <c r="K160" i="32"/>
  <c r="J160" i="32"/>
  <c r="H160" i="32"/>
  <c r="G160" i="32"/>
  <c r="F160" i="32"/>
  <c r="E160" i="32"/>
  <c r="D160" i="32"/>
  <c r="O159" i="32"/>
  <c r="L159" i="32"/>
  <c r="I159" i="32"/>
  <c r="F159" i="32"/>
  <c r="O158" i="32"/>
  <c r="L158" i="32"/>
  <c r="I158" i="32"/>
  <c r="F158" i="32"/>
  <c r="O157" i="32"/>
  <c r="L157" i="32"/>
  <c r="I157" i="32"/>
  <c r="F157" i="32"/>
  <c r="O156" i="32"/>
  <c r="L156" i="32"/>
  <c r="I156" i="32"/>
  <c r="F156" i="32"/>
  <c r="O155" i="32"/>
  <c r="L155" i="32"/>
  <c r="I155" i="32"/>
  <c r="F155" i="32"/>
  <c r="O154" i="32"/>
  <c r="L154" i="32"/>
  <c r="I154" i="32"/>
  <c r="F154" i="32"/>
  <c r="O153" i="32"/>
  <c r="L153" i="32"/>
  <c r="I153" i="32"/>
  <c r="F153" i="32"/>
  <c r="O152" i="32"/>
  <c r="L152" i="32"/>
  <c r="I152" i="32"/>
  <c r="F152" i="32"/>
  <c r="N151" i="32"/>
  <c r="M151" i="32"/>
  <c r="K151" i="32"/>
  <c r="J151" i="32"/>
  <c r="H151" i="32"/>
  <c r="G151" i="32"/>
  <c r="E151" i="32"/>
  <c r="D151" i="32"/>
  <c r="O150" i="32"/>
  <c r="L150" i="32"/>
  <c r="I150" i="32"/>
  <c r="F150" i="32"/>
  <c r="O149" i="32"/>
  <c r="L149" i="32"/>
  <c r="I149" i="32"/>
  <c r="F149" i="32"/>
  <c r="O148" i="32"/>
  <c r="L148" i="32"/>
  <c r="I148" i="32"/>
  <c r="F148" i="32"/>
  <c r="O147" i="32"/>
  <c r="L147" i="32"/>
  <c r="I147" i="32"/>
  <c r="F147" i="32"/>
  <c r="O146" i="32"/>
  <c r="L146" i="32"/>
  <c r="I146" i="32"/>
  <c r="F146" i="32"/>
  <c r="O145" i="32"/>
  <c r="O144" i="32" s="1"/>
  <c r="L145" i="32"/>
  <c r="I145" i="32"/>
  <c r="F145" i="32"/>
  <c r="F144" i="32" s="1"/>
  <c r="N144" i="32"/>
  <c r="M144" i="32"/>
  <c r="K144" i="32"/>
  <c r="J144" i="32"/>
  <c r="H144" i="32"/>
  <c r="G144" i="32"/>
  <c r="E144" i="32"/>
  <c r="D144" i="32"/>
  <c r="O143" i="32"/>
  <c r="L143" i="32"/>
  <c r="I143" i="32"/>
  <c r="F143" i="32"/>
  <c r="O142" i="32"/>
  <c r="L142" i="32"/>
  <c r="I142" i="32"/>
  <c r="I141" i="32" s="1"/>
  <c r="F142" i="32"/>
  <c r="N141" i="32"/>
  <c r="M141" i="32"/>
  <c r="K141" i="32"/>
  <c r="J141" i="32"/>
  <c r="H141" i="32"/>
  <c r="G141" i="32"/>
  <c r="E141" i="32"/>
  <c r="D141" i="32"/>
  <c r="O140" i="32"/>
  <c r="L140" i="32"/>
  <c r="I140" i="32"/>
  <c r="F140" i="32"/>
  <c r="O139" i="32"/>
  <c r="L139" i="32"/>
  <c r="I139" i="32"/>
  <c r="F139" i="32"/>
  <c r="O138" i="32"/>
  <c r="L138" i="32"/>
  <c r="I138" i="32"/>
  <c r="F138" i="32"/>
  <c r="O137" i="32"/>
  <c r="L137" i="32"/>
  <c r="L136" i="32" s="1"/>
  <c r="I137" i="32"/>
  <c r="F137" i="32"/>
  <c r="N136" i="32"/>
  <c r="M136" i="32"/>
  <c r="K136" i="32"/>
  <c r="J136" i="32"/>
  <c r="H136" i="32"/>
  <c r="G136" i="32"/>
  <c r="E136" i="32"/>
  <c r="D136" i="32"/>
  <c r="O135" i="32"/>
  <c r="L135" i="32"/>
  <c r="I135" i="32"/>
  <c r="F135" i="32"/>
  <c r="O134" i="32"/>
  <c r="L134" i="32"/>
  <c r="I134" i="32"/>
  <c r="F134" i="32"/>
  <c r="O133" i="32"/>
  <c r="L133" i="32"/>
  <c r="I133" i="32"/>
  <c r="F133" i="32"/>
  <c r="O132" i="32"/>
  <c r="L132" i="32"/>
  <c r="I132" i="32"/>
  <c r="F132" i="32"/>
  <c r="N131" i="32"/>
  <c r="M131" i="32"/>
  <c r="K131" i="32"/>
  <c r="J131" i="32"/>
  <c r="H131" i="32"/>
  <c r="G131" i="32"/>
  <c r="E131" i="32"/>
  <c r="D131" i="32"/>
  <c r="D130" i="32" s="1"/>
  <c r="H130" i="32"/>
  <c r="O129" i="32"/>
  <c r="O128" i="32" s="1"/>
  <c r="L129" i="32"/>
  <c r="I129" i="32"/>
  <c r="I128" i="32" s="1"/>
  <c r="F129" i="32"/>
  <c r="N128" i="32"/>
  <c r="M128" i="32"/>
  <c r="L128" i="32"/>
  <c r="K128" i="32"/>
  <c r="J128" i="32"/>
  <c r="H128" i="32"/>
  <c r="G128" i="32"/>
  <c r="F128" i="32"/>
  <c r="E128" i="32"/>
  <c r="D128" i="32"/>
  <c r="O127" i="32"/>
  <c r="L127" i="32"/>
  <c r="I127" i="32"/>
  <c r="F127" i="32"/>
  <c r="O126" i="32"/>
  <c r="L126" i="32"/>
  <c r="I126" i="32"/>
  <c r="F126" i="32"/>
  <c r="O125" i="32"/>
  <c r="L125" i="32"/>
  <c r="I125" i="32"/>
  <c r="F125" i="32"/>
  <c r="O124" i="32"/>
  <c r="L124" i="32"/>
  <c r="I124" i="32"/>
  <c r="F124" i="32"/>
  <c r="O123" i="32"/>
  <c r="O122" i="32" s="1"/>
  <c r="L123" i="32"/>
  <c r="I123" i="32"/>
  <c r="F123" i="32"/>
  <c r="F122" i="32" s="1"/>
  <c r="N122" i="32"/>
  <c r="M122" i="32"/>
  <c r="K122" i="32"/>
  <c r="J122" i="32"/>
  <c r="H122" i="32"/>
  <c r="G122" i="32"/>
  <c r="E122" i="32"/>
  <c r="D122" i="32"/>
  <c r="O121" i="32"/>
  <c r="L121" i="32"/>
  <c r="I121" i="32"/>
  <c r="F121" i="32"/>
  <c r="O120" i="32"/>
  <c r="L120" i="32"/>
  <c r="I120" i="32"/>
  <c r="F120" i="32"/>
  <c r="O119" i="32"/>
  <c r="L119" i="32"/>
  <c r="I119" i="32"/>
  <c r="F119" i="32"/>
  <c r="O118" i="32"/>
  <c r="L118" i="32"/>
  <c r="I118" i="32"/>
  <c r="F118" i="32"/>
  <c r="O117" i="32"/>
  <c r="L117" i="32"/>
  <c r="L116" i="32" s="1"/>
  <c r="I117" i="32"/>
  <c r="F117" i="32"/>
  <c r="N116" i="32"/>
  <c r="M116" i="32"/>
  <c r="K116" i="32"/>
  <c r="J116" i="32"/>
  <c r="H116" i="32"/>
  <c r="G116" i="32"/>
  <c r="E116" i="32"/>
  <c r="D116" i="32"/>
  <c r="O115" i="32"/>
  <c r="L115" i="32"/>
  <c r="I115" i="32"/>
  <c r="F115" i="32"/>
  <c r="O114" i="32"/>
  <c r="L114" i="32"/>
  <c r="I114" i="32"/>
  <c r="F114" i="32"/>
  <c r="O113" i="32"/>
  <c r="L113" i="32"/>
  <c r="L112" i="32" s="1"/>
  <c r="I113" i="32"/>
  <c r="F113" i="32"/>
  <c r="N112" i="32"/>
  <c r="M112" i="32"/>
  <c r="K112" i="32"/>
  <c r="J112" i="32"/>
  <c r="H112" i="32"/>
  <c r="G112" i="32"/>
  <c r="E112" i="32"/>
  <c r="D112" i="32"/>
  <c r="O111" i="32"/>
  <c r="L111" i="32"/>
  <c r="I111" i="32"/>
  <c r="F111" i="32"/>
  <c r="O110" i="32"/>
  <c r="L110" i="32"/>
  <c r="I110" i="32"/>
  <c r="F110" i="32"/>
  <c r="O109" i="32"/>
  <c r="L109" i="32"/>
  <c r="I109" i="32"/>
  <c r="F109" i="32"/>
  <c r="O108" i="32"/>
  <c r="L108" i="32"/>
  <c r="I108" i="32"/>
  <c r="F108" i="32"/>
  <c r="O107" i="32"/>
  <c r="L107" i="32"/>
  <c r="I107" i="32"/>
  <c r="F107" i="32"/>
  <c r="O106" i="32"/>
  <c r="L106" i="32"/>
  <c r="I106" i="32"/>
  <c r="F106" i="32"/>
  <c r="O105" i="32"/>
  <c r="L105" i="32"/>
  <c r="I105" i="32"/>
  <c r="F105" i="32"/>
  <c r="O104" i="32"/>
  <c r="L104" i="32"/>
  <c r="I104" i="32"/>
  <c r="F104" i="32"/>
  <c r="N103" i="32"/>
  <c r="M103" i="32"/>
  <c r="K103" i="32"/>
  <c r="J103" i="32"/>
  <c r="H103" i="32"/>
  <c r="G103" i="32"/>
  <c r="E103" i="32"/>
  <c r="D103" i="32"/>
  <c r="O102" i="32"/>
  <c r="L102" i="32"/>
  <c r="I102" i="32"/>
  <c r="F102" i="32"/>
  <c r="O101" i="32"/>
  <c r="L101" i="32"/>
  <c r="I101" i="32"/>
  <c r="F101" i="32"/>
  <c r="O100" i="32"/>
  <c r="L100" i="32"/>
  <c r="I100" i="32"/>
  <c r="F100" i="32"/>
  <c r="O99" i="32"/>
  <c r="L99" i="32"/>
  <c r="I99" i="32"/>
  <c r="F99" i="32"/>
  <c r="O98" i="32"/>
  <c r="L98" i="32"/>
  <c r="I98" i="32"/>
  <c r="F98" i="32"/>
  <c r="O97" i="32"/>
  <c r="L97" i="32"/>
  <c r="I97" i="32"/>
  <c r="F97" i="32"/>
  <c r="O96" i="32"/>
  <c r="L96" i="32"/>
  <c r="I96" i="32"/>
  <c r="F96" i="32"/>
  <c r="N95" i="32"/>
  <c r="M95" i="32"/>
  <c r="K95" i="32"/>
  <c r="J95" i="32"/>
  <c r="H95" i="32"/>
  <c r="G95" i="32"/>
  <c r="E95" i="32"/>
  <c r="D95" i="32"/>
  <c r="O94" i="32"/>
  <c r="L94" i="32"/>
  <c r="I94" i="32"/>
  <c r="F94" i="32"/>
  <c r="O93" i="32"/>
  <c r="L93" i="32"/>
  <c r="I93" i="32"/>
  <c r="F93" i="32"/>
  <c r="O92" i="32"/>
  <c r="L92" i="32"/>
  <c r="I92" i="32"/>
  <c r="F92" i="32"/>
  <c r="O91" i="32"/>
  <c r="L91" i="32"/>
  <c r="I91" i="32"/>
  <c r="F91" i="32"/>
  <c r="O90" i="32"/>
  <c r="O89" i="32" s="1"/>
  <c r="L90" i="32"/>
  <c r="L89" i="32" s="1"/>
  <c r="I90" i="32"/>
  <c r="I89" i="32" s="1"/>
  <c r="F90" i="32"/>
  <c r="N89" i="32"/>
  <c r="M89" i="32"/>
  <c r="K89" i="32"/>
  <c r="J89" i="32"/>
  <c r="H89" i="32"/>
  <c r="G89" i="32"/>
  <c r="E89" i="32"/>
  <c r="D89" i="32"/>
  <c r="O88" i="32"/>
  <c r="L88" i="32"/>
  <c r="I88" i="32"/>
  <c r="F88" i="32"/>
  <c r="O87" i="32"/>
  <c r="L87" i="32"/>
  <c r="I87" i="32"/>
  <c r="F87" i="32"/>
  <c r="O86" i="32"/>
  <c r="L86" i="32"/>
  <c r="I86" i="32"/>
  <c r="F86" i="32"/>
  <c r="O85" i="32"/>
  <c r="O84" i="32" s="1"/>
  <c r="L85" i="32"/>
  <c r="I85" i="32"/>
  <c r="I84" i="32" s="1"/>
  <c r="F85" i="32"/>
  <c r="N84" i="32"/>
  <c r="M84" i="32"/>
  <c r="K84" i="32"/>
  <c r="J84" i="32"/>
  <c r="H84" i="32"/>
  <c r="G84" i="32"/>
  <c r="E84" i="32"/>
  <c r="D84" i="32"/>
  <c r="O82" i="32"/>
  <c r="L82" i="32"/>
  <c r="I82" i="32"/>
  <c r="F82" i="32"/>
  <c r="O81" i="32"/>
  <c r="O80" i="32" s="1"/>
  <c r="L81" i="32"/>
  <c r="L80" i="32" s="1"/>
  <c r="I81" i="32"/>
  <c r="I80" i="32" s="1"/>
  <c r="F81" i="32"/>
  <c r="F80" i="32" s="1"/>
  <c r="N80" i="32"/>
  <c r="M80" i="32"/>
  <c r="K80" i="32"/>
  <c r="J80" i="32"/>
  <c r="H80" i="32"/>
  <c r="H76" i="32" s="1"/>
  <c r="G80" i="32"/>
  <c r="E80" i="32"/>
  <c r="D80" i="32"/>
  <c r="O79" i="32"/>
  <c r="L79" i="32"/>
  <c r="I79" i="32"/>
  <c r="F79" i="32"/>
  <c r="O78" i="32"/>
  <c r="L78" i="32"/>
  <c r="L77" i="32" s="1"/>
  <c r="I78" i="32"/>
  <c r="I77" i="32" s="1"/>
  <c r="F78" i="32"/>
  <c r="O77" i="32"/>
  <c r="N77" i="32"/>
  <c r="M77" i="32"/>
  <c r="M76" i="32" s="1"/>
  <c r="K77" i="32"/>
  <c r="K76" i="32" s="1"/>
  <c r="J77" i="32"/>
  <c r="H77" i="32"/>
  <c r="G77" i="32"/>
  <c r="G76" i="32" s="1"/>
  <c r="F77" i="32"/>
  <c r="E77" i="32"/>
  <c r="D77" i="32"/>
  <c r="D76" i="32" s="1"/>
  <c r="O74" i="32"/>
  <c r="L74" i="32"/>
  <c r="I74" i="32"/>
  <c r="F74" i="32"/>
  <c r="O73" i="32"/>
  <c r="L73" i="32"/>
  <c r="I73" i="32"/>
  <c r="F73" i="32"/>
  <c r="O72" i="32"/>
  <c r="L72" i="32"/>
  <c r="I72" i="32"/>
  <c r="F72" i="32"/>
  <c r="O71" i="32"/>
  <c r="L71" i="32"/>
  <c r="I71" i="32"/>
  <c r="F71" i="32"/>
  <c r="O70" i="32"/>
  <c r="L70" i="32"/>
  <c r="L69" i="32" s="1"/>
  <c r="I70" i="32"/>
  <c r="F70" i="32"/>
  <c r="N69" i="32"/>
  <c r="N67" i="32" s="1"/>
  <c r="M69" i="32"/>
  <c r="M67" i="32" s="1"/>
  <c r="K69" i="32"/>
  <c r="K67" i="32" s="1"/>
  <c r="J69" i="32"/>
  <c r="J67" i="32" s="1"/>
  <c r="H69" i="32"/>
  <c r="G69" i="32"/>
  <c r="G67" i="32" s="1"/>
  <c r="E69" i="32"/>
  <c r="E67" i="32" s="1"/>
  <c r="D69" i="32"/>
  <c r="D67" i="32" s="1"/>
  <c r="O68" i="32"/>
  <c r="L68" i="32"/>
  <c r="I68" i="32"/>
  <c r="F68" i="32"/>
  <c r="H67" i="32"/>
  <c r="O66" i="32"/>
  <c r="L66" i="32"/>
  <c r="I66" i="32"/>
  <c r="F66" i="32"/>
  <c r="O65" i="32"/>
  <c r="L65" i="32"/>
  <c r="I65" i="32"/>
  <c r="F65" i="32"/>
  <c r="O64" i="32"/>
  <c r="L64" i="32"/>
  <c r="I64" i="32"/>
  <c r="F64" i="32"/>
  <c r="O63" i="32"/>
  <c r="L63" i="32"/>
  <c r="I63" i="32"/>
  <c r="F63" i="32"/>
  <c r="O62" i="32"/>
  <c r="L62" i="32"/>
  <c r="I62" i="32"/>
  <c r="F62" i="32"/>
  <c r="O61" i="32"/>
  <c r="C61" i="32" s="1"/>
  <c r="L61" i="32"/>
  <c r="I61" i="32"/>
  <c r="F61" i="32"/>
  <c r="O60" i="32"/>
  <c r="L60" i="32"/>
  <c r="I60" i="32"/>
  <c r="F60" i="32"/>
  <c r="O59" i="32"/>
  <c r="L59" i="32"/>
  <c r="I59" i="32"/>
  <c r="F59" i="32"/>
  <c r="F58" i="32" s="1"/>
  <c r="N58" i="32"/>
  <c r="M58" i="32"/>
  <c r="K58" i="32"/>
  <c r="J58" i="32"/>
  <c r="H58" i="32"/>
  <c r="G58" i="32"/>
  <c r="E58" i="32"/>
  <c r="D58" i="32"/>
  <c r="O57" i="32"/>
  <c r="L57" i="32"/>
  <c r="I57" i="32"/>
  <c r="F57" i="32"/>
  <c r="O56" i="32"/>
  <c r="L56" i="32"/>
  <c r="L55" i="32" s="1"/>
  <c r="I56" i="32"/>
  <c r="F56" i="32"/>
  <c r="N55" i="32"/>
  <c r="N54" i="32" s="1"/>
  <c r="N53" i="32" s="1"/>
  <c r="M55" i="32"/>
  <c r="M54" i="32" s="1"/>
  <c r="K55" i="32"/>
  <c r="K54" i="32" s="1"/>
  <c r="J55" i="32"/>
  <c r="I55" i="32"/>
  <c r="H55" i="32"/>
  <c r="G55" i="32"/>
  <c r="G54" i="32" s="1"/>
  <c r="E55" i="32"/>
  <c r="D55" i="32"/>
  <c r="D54" i="32" s="1"/>
  <c r="O47" i="32"/>
  <c r="C47" i="32" s="1"/>
  <c r="O46" i="32"/>
  <c r="C46" i="32" s="1"/>
  <c r="N45" i="32"/>
  <c r="M45" i="32"/>
  <c r="L44" i="32"/>
  <c r="L43" i="32" s="1"/>
  <c r="I44" i="32"/>
  <c r="I43" i="32" s="1"/>
  <c r="F44" i="32"/>
  <c r="F43" i="32" s="1"/>
  <c r="K43" i="32"/>
  <c r="J43" i="32"/>
  <c r="H43" i="32"/>
  <c r="G43" i="32"/>
  <c r="E43" i="32"/>
  <c r="D43" i="32"/>
  <c r="F42" i="32"/>
  <c r="C42" i="32" s="1"/>
  <c r="E41" i="32"/>
  <c r="D41" i="32"/>
  <c r="L40" i="32"/>
  <c r="C40" i="32" s="1"/>
  <c r="L39" i="32"/>
  <c r="C39" i="32" s="1"/>
  <c r="L38" i="32"/>
  <c r="C38" i="32" s="1"/>
  <c r="L37" i="32"/>
  <c r="C37" i="32" s="1"/>
  <c r="K36" i="32"/>
  <c r="J36" i="32"/>
  <c r="L35" i="32"/>
  <c r="C35" i="32" s="1"/>
  <c r="L34" i="32"/>
  <c r="C34" i="32" s="1"/>
  <c r="K33" i="32"/>
  <c r="J33" i="32"/>
  <c r="L32" i="32"/>
  <c r="K31" i="32"/>
  <c r="J31" i="32"/>
  <c r="L30" i="32"/>
  <c r="C30" i="32" s="1"/>
  <c r="L29" i="32"/>
  <c r="C29" i="32" s="1"/>
  <c r="L28" i="32"/>
  <c r="C28" i="32" s="1"/>
  <c r="K27" i="32"/>
  <c r="J27" i="32"/>
  <c r="F25" i="32"/>
  <c r="C25" i="32" s="1"/>
  <c r="I24" i="32"/>
  <c r="F24" i="32"/>
  <c r="O23" i="32"/>
  <c r="L23" i="32"/>
  <c r="I23" i="32"/>
  <c r="F23" i="32"/>
  <c r="O22" i="32"/>
  <c r="O21" i="32" s="1"/>
  <c r="O292" i="32" s="1"/>
  <c r="L22" i="32"/>
  <c r="I22" i="32"/>
  <c r="I21" i="32" s="1"/>
  <c r="F22" i="32"/>
  <c r="N21" i="32"/>
  <c r="M21" i="32"/>
  <c r="L21" i="32"/>
  <c r="L292" i="32" s="1"/>
  <c r="K21" i="32"/>
  <c r="J21" i="32"/>
  <c r="H21" i="32"/>
  <c r="H292" i="32" s="1"/>
  <c r="H291" i="32" s="1"/>
  <c r="G21" i="32"/>
  <c r="F21" i="32"/>
  <c r="E21" i="32"/>
  <c r="E292" i="32" s="1"/>
  <c r="D21" i="32"/>
  <c r="D292" i="32" s="1"/>
  <c r="M20" i="32" l="1"/>
  <c r="C159" i="32"/>
  <c r="C167" i="32"/>
  <c r="E187" i="32"/>
  <c r="C226" i="32"/>
  <c r="C234" i="32"/>
  <c r="C242" i="32"/>
  <c r="C243" i="32"/>
  <c r="C245" i="32"/>
  <c r="C274" i="32"/>
  <c r="N270" i="32"/>
  <c r="N269" i="32" s="1"/>
  <c r="G53" i="32"/>
  <c r="C73" i="32"/>
  <c r="C109" i="32"/>
  <c r="C113" i="32"/>
  <c r="C117" i="32"/>
  <c r="C119" i="32"/>
  <c r="G187" i="32"/>
  <c r="C210" i="32"/>
  <c r="C218" i="32"/>
  <c r="C262" i="32"/>
  <c r="D291" i="32"/>
  <c r="K292" i="32"/>
  <c r="K291" i="32" s="1"/>
  <c r="C24" i="32"/>
  <c r="K26" i="32"/>
  <c r="K20" i="32" s="1"/>
  <c r="M83" i="32"/>
  <c r="C143" i="32"/>
  <c r="N231" i="32"/>
  <c r="N230" i="32" s="1"/>
  <c r="N194" i="32" s="1"/>
  <c r="H270" i="32"/>
  <c r="M270" i="32"/>
  <c r="G20" i="32"/>
  <c r="J231" i="32"/>
  <c r="J230" i="32" s="1"/>
  <c r="J26" i="32"/>
  <c r="J54" i="32"/>
  <c r="J53" i="32" s="1"/>
  <c r="C60" i="32"/>
  <c r="C65" i="32"/>
  <c r="D83" i="32"/>
  <c r="C111" i="32"/>
  <c r="J130" i="32"/>
  <c r="O141" i="32"/>
  <c r="N174" i="32"/>
  <c r="N173" i="32" s="1"/>
  <c r="O196" i="32"/>
  <c r="G204" i="32"/>
  <c r="G195" i="32" s="1"/>
  <c r="C250" i="32"/>
  <c r="C266" i="32"/>
  <c r="C278" i="32"/>
  <c r="K53" i="32"/>
  <c r="E83" i="32"/>
  <c r="C99" i="32"/>
  <c r="C108" i="32"/>
  <c r="C133" i="32"/>
  <c r="C139" i="32"/>
  <c r="C155" i="32"/>
  <c r="C158" i="32"/>
  <c r="C186" i="32"/>
  <c r="C202" i="32"/>
  <c r="C203" i="32"/>
  <c r="D204" i="32"/>
  <c r="C206" i="32"/>
  <c r="C207" i="32"/>
  <c r="O216" i="32"/>
  <c r="C228" i="32"/>
  <c r="C229" i="32"/>
  <c r="H269" i="32"/>
  <c r="M269" i="32"/>
  <c r="K270" i="32"/>
  <c r="K269" i="32" s="1"/>
  <c r="D53" i="32"/>
  <c r="F76" i="32"/>
  <c r="L174" i="32"/>
  <c r="L173" i="32" s="1"/>
  <c r="J259" i="32"/>
  <c r="C57" i="32"/>
  <c r="J83" i="32"/>
  <c r="C135" i="32"/>
  <c r="C171" i="32"/>
  <c r="O179" i="32"/>
  <c r="D187" i="32"/>
  <c r="M204" i="32"/>
  <c r="M195" i="32" s="1"/>
  <c r="C258" i="32"/>
  <c r="I270" i="32"/>
  <c r="I269" i="32" s="1"/>
  <c r="L33" i="32"/>
  <c r="C33" i="32" s="1"/>
  <c r="C22" i="32"/>
  <c r="C23" i="32"/>
  <c r="H54" i="32"/>
  <c r="H53" i="32" s="1"/>
  <c r="O76" i="32"/>
  <c r="C97" i="32"/>
  <c r="C115" i="32"/>
  <c r="C123" i="32"/>
  <c r="M130" i="32"/>
  <c r="L141" i="32"/>
  <c r="C147" i="32"/>
  <c r="C149" i="32"/>
  <c r="G174" i="32"/>
  <c r="G173" i="32" s="1"/>
  <c r="M174" i="32"/>
  <c r="M173" i="32" s="1"/>
  <c r="C183" i="32"/>
  <c r="E204" i="32"/>
  <c r="E195" i="32" s="1"/>
  <c r="K204" i="32"/>
  <c r="K195" i="32" s="1"/>
  <c r="C214" i="32"/>
  <c r="C222" i="32"/>
  <c r="C223" i="32"/>
  <c r="C225" i="32"/>
  <c r="D259" i="32"/>
  <c r="O264" i="32"/>
  <c r="D270" i="32"/>
  <c r="D269" i="32" s="1"/>
  <c r="L276" i="32"/>
  <c r="L270" i="32" s="1"/>
  <c r="L269" i="32" s="1"/>
  <c r="C282" i="32"/>
  <c r="C294" i="32"/>
  <c r="L67" i="32"/>
  <c r="M75" i="32"/>
  <c r="K231" i="32"/>
  <c r="K230" i="32" s="1"/>
  <c r="G292" i="32"/>
  <c r="G291" i="32" s="1"/>
  <c r="D20" i="32"/>
  <c r="H20" i="32"/>
  <c r="O45" i="32"/>
  <c r="O20" i="32" s="1"/>
  <c r="E54" i="32"/>
  <c r="E53" i="32" s="1"/>
  <c r="C62" i="32"/>
  <c r="C64" i="32"/>
  <c r="N76" i="32"/>
  <c r="C77" i="32"/>
  <c r="C81" i="32"/>
  <c r="K83" i="32"/>
  <c r="C87" i="32"/>
  <c r="C88" i="32"/>
  <c r="I95" i="32"/>
  <c r="C101" i="32"/>
  <c r="C105" i="32"/>
  <c r="C110" i="32"/>
  <c r="O103" i="32"/>
  <c r="C121" i="32"/>
  <c r="I131" i="32"/>
  <c r="C137" i="32"/>
  <c r="N130" i="32"/>
  <c r="L144" i="32"/>
  <c r="C157" i="32"/>
  <c r="I165" i="32"/>
  <c r="E173" i="32"/>
  <c r="K173" i="32"/>
  <c r="F174" i="32"/>
  <c r="F173" i="32" s="1"/>
  <c r="C178" i="32"/>
  <c r="J187" i="32"/>
  <c r="C211" i="32"/>
  <c r="C213" i="32"/>
  <c r="C224" i="32"/>
  <c r="D231" i="32"/>
  <c r="H231" i="32"/>
  <c r="H230" i="32" s="1"/>
  <c r="L238" i="32"/>
  <c r="C244" i="32"/>
  <c r="C257" i="32"/>
  <c r="O260" i="32"/>
  <c r="L264" i="32"/>
  <c r="O276" i="32"/>
  <c r="O270" i="32" s="1"/>
  <c r="O269" i="32" s="1"/>
  <c r="C295" i="32"/>
  <c r="I293" i="32"/>
  <c r="C299" i="32"/>
  <c r="C300" i="32"/>
  <c r="C85" i="32"/>
  <c r="M187" i="32"/>
  <c r="C66" i="32"/>
  <c r="C70" i="32"/>
  <c r="O69" i="32"/>
  <c r="O67" i="32" s="1"/>
  <c r="E76" i="32"/>
  <c r="J76" i="32"/>
  <c r="C82" i="32"/>
  <c r="C90" i="32"/>
  <c r="C94" i="32"/>
  <c r="O95" i="32"/>
  <c r="C146" i="32"/>
  <c r="C163" i="32"/>
  <c r="C168" i="32"/>
  <c r="C182" i="32"/>
  <c r="C190" i="32"/>
  <c r="H195" i="32"/>
  <c r="C212" i="32"/>
  <c r="J204" i="32"/>
  <c r="J195" i="32" s="1"/>
  <c r="N204" i="32"/>
  <c r="N195" i="32" s="1"/>
  <c r="C275" i="32"/>
  <c r="L122" i="32"/>
  <c r="I286" i="32"/>
  <c r="C286" i="32" s="1"/>
  <c r="E291" i="32"/>
  <c r="L27" i="32"/>
  <c r="C27" i="32" s="1"/>
  <c r="F41" i="32"/>
  <c r="C41" i="32" s="1"/>
  <c r="L58" i="32"/>
  <c r="L54" i="32" s="1"/>
  <c r="I69" i="32"/>
  <c r="I67" i="32" s="1"/>
  <c r="C74" i="32"/>
  <c r="D75" i="32"/>
  <c r="C79" i="32"/>
  <c r="H83" i="32"/>
  <c r="H75" i="32" s="1"/>
  <c r="N83" i="32"/>
  <c r="L84" i="32"/>
  <c r="C98" i="32"/>
  <c r="C125" i="32"/>
  <c r="C127" i="32"/>
  <c r="C134" i="32"/>
  <c r="C150" i="32"/>
  <c r="F151" i="32"/>
  <c r="C154" i="32"/>
  <c r="O151" i="32"/>
  <c r="C162" i="32"/>
  <c r="C169" i="32"/>
  <c r="C201" i="32"/>
  <c r="D195" i="32"/>
  <c r="L205" i="32"/>
  <c r="C219" i="32"/>
  <c r="C221" i="32"/>
  <c r="F227" i="32"/>
  <c r="C227" i="32" s="1"/>
  <c r="C236" i="32"/>
  <c r="O238" i="32"/>
  <c r="O231" i="32" s="1"/>
  <c r="L246" i="32"/>
  <c r="L231" i="32" s="1"/>
  <c r="L260" i="32"/>
  <c r="C267" i="32"/>
  <c r="O272" i="32"/>
  <c r="C280" i="32"/>
  <c r="C287" i="32"/>
  <c r="C288" i="32"/>
  <c r="O293" i="32"/>
  <c r="O291" i="32" s="1"/>
  <c r="L293" i="32"/>
  <c r="L291" i="32" s="1"/>
  <c r="F292" i="32"/>
  <c r="C21" i="32"/>
  <c r="I20" i="32"/>
  <c r="C32" i="32"/>
  <c r="L31" i="32"/>
  <c r="C31" i="32" s="1"/>
  <c r="L36" i="32"/>
  <c r="C36" i="32" s="1"/>
  <c r="O58" i="32"/>
  <c r="C68" i="32"/>
  <c r="L76" i="32"/>
  <c r="C78" i="32"/>
  <c r="C80" i="32"/>
  <c r="G83" i="32"/>
  <c r="C86" i="32"/>
  <c r="J292" i="32"/>
  <c r="J291" i="32" s="1"/>
  <c r="J20" i="32"/>
  <c r="N292" i="32"/>
  <c r="N291" i="32" s="1"/>
  <c r="N20" i="32"/>
  <c r="C44" i="32"/>
  <c r="M53" i="32"/>
  <c r="C59" i="32"/>
  <c r="I76" i="32"/>
  <c r="C118" i="32"/>
  <c r="F116" i="32"/>
  <c r="O131" i="32"/>
  <c r="C138" i="32"/>
  <c r="F136" i="32"/>
  <c r="C43" i="32"/>
  <c r="O55" i="32"/>
  <c r="I58" i="32"/>
  <c r="I54" i="32" s="1"/>
  <c r="C63" i="32"/>
  <c r="C71" i="32"/>
  <c r="C72" i="32"/>
  <c r="F69" i="32"/>
  <c r="C91" i="32"/>
  <c r="C93" i="32"/>
  <c r="F89" i="32"/>
  <c r="C89" i="32" s="1"/>
  <c r="C114" i="32"/>
  <c r="F112" i="32"/>
  <c r="C56" i="32"/>
  <c r="F55" i="32"/>
  <c r="I103" i="32"/>
  <c r="C107" i="32"/>
  <c r="C170" i="32"/>
  <c r="F166" i="32"/>
  <c r="F184" i="32"/>
  <c r="C237" i="32"/>
  <c r="F235" i="32"/>
  <c r="C277" i="32"/>
  <c r="F276" i="32"/>
  <c r="C301" i="32"/>
  <c r="L95" i="32"/>
  <c r="C100" i="32"/>
  <c r="F103" i="32"/>
  <c r="C104" i="32"/>
  <c r="I112" i="32"/>
  <c r="I116" i="32"/>
  <c r="C120" i="32"/>
  <c r="C124" i="32"/>
  <c r="C128" i="32"/>
  <c r="C129" i="32"/>
  <c r="L131" i="32"/>
  <c r="I136" i="32"/>
  <c r="C140" i="32"/>
  <c r="C153" i="32"/>
  <c r="I151" i="32"/>
  <c r="C156" i="32"/>
  <c r="I160" i="32"/>
  <c r="C160" i="32" s="1"/>
  <c r="C161" i="32"/>
  <c r="C164" i="32"/>
  <c r="C172" i="32"/>
  <c r="C175" i="32"/>
  <c r="I184" i="32"/>
  <c r="C185" i="32"/>
  <c r="H187" i="32"/>
  <c r="C208" i="32"/>
  <c r="I205" i="32"/>
  <c r="M292" i="32"/>
  <c r="M291" i="32" s="1"/>
  <c r="C177" i="32"/>
  <c r="I175" i="32"/>
  <c r="I188" i="32"/>
  <c r="I187" i="32" s="1"/>
  <c r="C189" i="32"/>
  <c r="C220" i="32"/>
  <c r="I216" i="32"/>
  <c r="C256" i="32"/>
  <c r="I252" i="32"/>
  <c r="I251" i="32" s="1"/>
  <c r="E20" i="32"/>
  <c r="F84" i="32"/>
  <c r="C102" i="32"/>
  <c r="C106" i="32"/>
  <c r="I122" i="32"/>
  <c r="C122" i="32" s="1"/>
  <c r="C126" i="32"/>
  <c r="E130" i="32"/>
  <c r="I144" i="32"/>
  <c r="C145" i="32"/>
  <c r="C148" i="32"/>
  <c r="L151" i="32"/>
  <c r="J173" i="32"/>
  <c r="O174" i="32"/>
  <c r="O173" i="32" s="1"/>
  <c r="C181" i="32"/>
  <c r="I179" i="32"/>
  <c r="C198" i="32"/>
  <c r="C268" i="32"/>
  <c r="I264" i="32"/>
  <c r="C92" i="32"/>
  <c r="F95" i="32"/>
  <c r="C96" i="32"/>
  <c r="L103" i="32"/>
  <c r="O112" i="32"/>
  <c r="O83" i="32" s="1"/>
  <c r="O116" i="32"/>
  <c r="G130" i="32"/>
  <c r="K130" i="32"/>
  <c r="F131" i="32"/>
  <c r="C132" i="32"/>
  <c r="O136" i="32"/>
  <c r="C142" i="32"/>
  <c r="F141" i="32"/>
  <c r="C141" i="32" s="1"/>
  <c r="O165" i="32"/>
  <c r="C188" i="32"/>
  <c r="C200" i="32"/>
  <c r="I198" i="32"/>
  <c r="I196" i="32" s="1"/>
  <c r="C261" i="32"/>
  <c r="F260" i="32"/>
  <c r="C152" i="32"/>
  <c r="C176" i="32"/>
  <c r="C180" i="32"/>
  <c r="C197" i="32"/>
  <c r="F196" i="32"/>
  <c r="C215" i="32"/>
  <c r="L216" i="32"/>
  <c r="L204" i="32" s="1"/>
  <c r="C232" i="32"/>
  <c r="C233" i="32"/>
  <c r="C247" i="32"/>
  <c r="C249" i="32"/>
  <c r="F246" i="32"/>
  <c r="L252" i="32"/>
  <c r="L251" i="32" s="1"/>
  <c r="C255" i="32"/>
  <c r="C263" i="32"/>
  <c r="E270" i="32"/>
  <c r="E269" i="32" s="1"/>
  <c r="C279" i="32"/>
  <c r="C285" i="32"/>
  <c r="F284" i="32"/>
  <c r="O205" i="32"/>
  <c r="C217" i="32"/>
  <c r="F216" i="32"/>
  <c r="C216" i="32" s="1"/>
  <c r="C239" i="32"/>
  <c r="C241" i="32"/>
  <c r="F238" i="32"/>
  <c r="C248" i="32"/>
  <c r="I246" i="32"/>
  <c r="E230" i="32"/>
  <c r="C253" i="32"/>
  <c r="F252" i="32"/>
  <c r="M259" i="32"/>
  <c r="M230" i="32" s="1"/>
  <c r="C265" i="32"/>
  <c r="F264" i="32"/>
  <c r="C264" i="32" s="1"/>
  <c r="C271" i="32"/>
  <c r="C273" i="32"/>
  <c r="F272" i="32"/>
  <c r="C193" i="32"/>
  <c r="F192" i="32"/>
  <c r="L196" i="32"/>
  <c r="C209" i="32"/>
  <c r="F205" i="32"/>
  <c r="G231" i="32"/>
  <c r="G230" i="32" s="1"/>
  <c r="C240" i="32"/>
  <c r="I238" i="32"/>
  <c r="I259" i="32"/>
  <c r="C281" i="32"/>
  <c r="C296" i="32"/>
  <c r="C297" i="32"/>
  <c r="F293" i="32"/>
  <c r="C199" i="32"/>
  <c r="C179" i="32" l="1"/>
  <c r="I53" i="32"/>
  <c r="L53" i="32"/>
  <c r="O259" i="32"/>
  <c r="O230" i="32" s="1"/>
  <c r="I292" i="32"/>
  <c r="I291" i="32" s="1"/>
  <c r="C293" i="32"/>
  <c r="L259" i="32"/>
  <c r="D52" i="32"/>
  <c r="K194" i="32"/>
  <c r="K75" i="32"/>
  <c r="K52" i="32" s="1"/>
  <c r="K51" i="32" s="1"/>
  <c r="M52" i="32"/>
  <c r="D230" i="32"/>
  <c r="D289" i="32" s="1"/>
  <c r="L195" i="32"/>
  <c r="F291" i="32"/>
  <c r="C291" i="32" s="1"/>
  <c r="D194" i="32"/>
  <c r="D51" i="32" s="1"/>
  <c r="C144" i="32"/>
  <c r="H194" i="32"/>
  <c r="M289" i="32"/>
  <c r="O204" i="32"/>
  <c r="O195" i="32" s="1"/>
  <c r="G75" i="32"/>
  <c r="E75" i="32"/>
  <c r="E52" i="32" s="1"/>
  <c r="C276" i="32"/>
  <c r="G194" i="32"/>
  <c r="I83" i="32"/>
  <c r="C69" i="32"/>
  <c r="H289" i="32"/>
  <c r="J75" i="32"/>
  <c r="J52" i="32" s="1"/>
  <c r="N75" i="32"/>
  <c r="N52" i="32" s="1"/>
  <c r="N51" i="32" s="1"/>
  <c r="N50" i="32" s="1"/>
  <c r="L83" i="32"/>
  <c r="I231" i="32"/>
  <c r="I230" i="32" s="1"/>
  <c r="C151" i="32"/>
  <c r="H52" i="32"/>
  <c r="H51" i="32" s="1"/>
  <c r="H290" i="32" s="1"/>
  <c r="I130" i="32"/>
  <c r="I75" i="32" s="1"/>
  <c r="L26" i="32"/>
  <c r="C26" i="32" s="1"/>
  <c r="C45" i="32"/>
  <c r="F20" i="32"/>
  <c r="C116" i="32"/>
  <c r="J194" i="32"/>
  <c r="C184" i="32"/>
  <c r="G289" i="32"/>
  <c r="G52" i="32"/>
  <c r="K289" i="32"/>
  <c r="C284" i="32"/>
  <c r="F283" i="32"/>
  <c r="C283" i="32" s="1"/>
  <c r="M194" i="32"/>
  <c r="M51" i="32" s="1"/>
  <c r="C252" i="32"/>
  <c r="F251" i="32"/>
  <c r="C251" i="32" s="1"/>
  <c r="C95" i="32"/>
  <c r="L130" i="32"/>
  <c r="L75" i="32" s="1"/>
  <c r="L52" i="32" s="1"/>
  <c r="C103" i="32"/>
  <c r="C235" i="32"/>
  <c r="F231" i="32"/>
  <c r="C55" i="32"/>
  <c r="F54" i="32"/>
  <c r="C58" i="32"/>
  <c r="F67" i="32"/>
  <c r="C67" i="32" s="1"/>
  <c r="C260" i="32"/>
  <c r="F259" i="32"/>
  <c r="C84" i="32"/>
  <c r="F83" i="32"/>
  <c r="C166" i="32"/>
  <c r="F165" i="32"/>
  <c r="C165" i="32" s="1"/>
  <c r="C136" i="32"/>
  <c r="C205" i="32"/>
  <c r="F204" i="32"/>
  <c r="F195" i="32" s="1"/>
  <c r="E194" i="32"/>
  <c r="E51" i="32" s="1"/>
  <c r="F270" i="32"/>
  <c r="C272" i="32"/>
  <c r="C238" i="32"/>
  <c r="L230" i="32"/>
  <c r="F130" i="32"/>
  <c r="C131" i="32"/>
  <c r="I174" i="32"/>
  <c r="I204" i="32"/>
  <c r="I195" i="32" s="1"/>
  <c r="O54" i="32"/>
  <c r="O53" i="32" s="1"/>
  <c r="O130" i="32"/>
  <c r="O75" i="32" s="1"/>
  <c r="C192" i="32"/>
  <c r="F191" i="32"/>
  <c r="C246" i="32"/>
  <c r="C196" i="32"/>
  <c r="N290" i="32"/>
  <c r="C112" i="32"/>
  <c r="C76" i="32"/>
  <c r="C292" i="32"/>
  <c r="O194" i="32" l="1"/>
  <c r="J51" i="32"/>
  <c r="L20" i="32"/>
  <c r="C20" i="32" s="1"/>
  <c r="C259" i="32"/>
  <c r="D290" i="32"/>
  <c r="D50" i="32"/>
  <c r="H50" i="32"/>
  <c r="E289" i="32"/>
  <c r="J289" i="32"/>
  <c r="O289" i="32"/>
  <c r="L194" i="32"/>
  <c r="L51" i="32" s="1"/>
  <c r="G51" i="32"/>
  <c r="G290" i="32" s="1"/>
  <c r="N289" i="32"/>
  <c r="C130" i="32"/>
  <c r="I194" i="32"/>
  <c r="J50" i="32"/>
  <c r="J290" i="32"/>
  <c r="F269" i="32"/>
  <c r="C270" i="32"/>
  <c r="M50" i="32"/>
  <c r="M290" i="32"/>
  <c r="L289" i="32"/>
  <c r="I173" i="32"/>
  <c r="C173" i="32" s="1"/>
  <c r="C174" i="32"/>
  <c r="F53" i="32"/>
  <c r="C54" i="32"/>
  <c r="K50" i="32"/>
  <c r="K290" i="32"/>
  <c r="C195" i="32"/>
  <c r="C204" i="32"/>
  <c r="C83" i="32"/>
  <c r="F75" i="32"/>
  <c r="C75" i="32" s="1"/>
  <c r="E290" i="32"/>
  <c r="E50" i="32"/>
  <c r="C191" i="32"/>
  <c r="F187" i="32"/>
  <c r="C187" i="32" s="1"/>
  <c r="O52" i="32"/>
  <c r="O51" i="32" s="1"/>
  <c r="F230" i="32"/>
  <c r="C230" i="32" s="1"/>
  <c r="C231" i="32"/>
  <c r="F194" i="32" l="1"/>
  <c r="C194" i="32" s="1"/>
  <c r="G50" i="32"/>
  <c r="I289" i="32"/>
  <c r="L50" i="32"/>
  <c r="L290" i="32"/>
  <c r="C269" i="32"/>
  <c r="F289" i="32"/>
  <c r="O50" i="32"/>
  <c r="O290" i="32"/>
  <c r="F52" i="32"/>
  <c r="C53" i="32"/>
  <c r="I52" i="32"/>
  <c r="I51" i="32" s="1"/>
  <c r="C289" i="32" l="1"/>
  <c r="C52" i="32"/>
  <c r="F51" i="32"/>
  <c r="I290" i="32"/>
  <c r="I50" i="32"/>
  <c r="F290" i="32" l="1"/>
  <c r="C290" i="32" s="1"/>
  <c r="C51" i="32"/>
  <c r="F50" i="32"/>
  <c r="C50" i="32" s="1"/>
  <c r="E125" i="3" l="1"/>
  <c r="E24" i="3"/>
  <c r="O301" i="31"/>
  <c r="L301" i="31"/>
  <c r="I301" i="31"/>
  <c r="F301" i="31"/>
  <c r="O300" i="31"/>
  <c r="L300" i="31"/>
  <c r="I300" i="31"/>
  <c r="F300" i="31"/>
  <c r="O299" i="31"/>
  <c r="L299" i="31"/>
  <c r="I299" i="31"/>
  <c r="F299" i="31"/>
  <c r="O298" i="31"/>
  <c r="L298" i="31"/>
  <c r="I298" i="31"/>
  <c r="F298" i="31"/>
  <c r="O297" i="31"/>
  <c r="L297" i="31"/>
  <c r="I297" i="31"/>
  <c r="F297" i="31"/>
  <c r="O296" i="31"/>
  <c r="L296" i="31"/>
  <c r="I296" i="31"/>
  <c r="F296" i="31"/>
  <c r="O295" i="31"/>
  <c r="L295" i="31"/>
  <c r="I295" i="31"/>
  <c r="F295" i="31"/>
  <c r="O294" i="31"/>
  <c r="O293" i="31" s="1"/>
  <c r="L294" i="31"/>
  <c r="L293" i="31" s="1"/>
  <c r="I294" i="31"/>
  <c r="F294" i="31"/>
  <c r="N293" i="31"/>
  <c r="M293" i="31"/>
  <c r="K293" i="31"/>
  <c r="J293" i="31"/>
  <c r="H293" i="31"/>
  <c r="G293" i="31"/>
  <c r="E293" i="31"/>
  <c r="D293" i="31"/>
  <c r="O288" i="31"/>
  <c r="L288" i="31"/>
  <c r="I288" i="31"/>
  <c r="F288" i="31"/>
  <c r="O287" i="31"/>
  <c r="O286" i="31" s="1"/>
  <c r="L287" i="31"/>
  <c r="I287" i="31"/>
  <c r="I286" i="31" s="1"/>
  <c r="N286" i="31"/>
  <c r="M286" i="31"/>
  <c r="L286" i="31"/>
  <c r="K286" i="31"/>
  <c r="J286" i="31"/>
  <c r="H286" i="31"/>
  <c r="G286" i="31"/>
  <c r="D286" i="31"/>
  <c r="O285" i="31"/>
  <c r="O284" i="31" s="1"/>
  <c r="O283" i="31" s="1"/>
  <c r="L285" i="31"/>
  <c r="L284" i="31" s="1"/>
  <c r="L283" i="31" s="1"/>
  <c r="I285" i="31"/>
  <c r="I284" i="31" s="1"/>
  <c r="I283" i="31" s="1"/>
  <c r="F285" i="31"/>
  <c r="N284" i="31"/>
  <c r="N283" i="31" s="1"/>
  <c r="M284" i="31"/>
  <c r="M283" i="31" s="1"/>
  <c r="K284" i="31"/>
  <c r="K283" i="31" s="1"/>
  <c r="J284" i="31"/>
  <c r="J283" i="31" s="1"/>
  <c r="H284" i="31"/>
  <c r="H283" i="31" s="1"/>
  <c r="G284" i="31"/>
  <c r="G283" i="31" s="1"/>
  <c r="F284" i="31"/>
  <c r="F283" i="31" s="1"/>
  <c r="E284" i="31"/>
  <c r="E283" i="31" s="1"/>
  <c r="D284" i="31"/>
  <c r="D283" i="31" s="1"/>
  <c r="O282" i="31"/>
  <c r="O281" i="31" s="1"/>
  <c r="L282" i="31"/>
  <c r="L281" i="31" s="1"/>
  <c r="I282" i="31"/>
  <c r="I281" i="31" s="1"/>
  <c r="F282" i="31"/>
  <c r="F281" i="31" s="1"/>
  <c r="N281" i="31"/>
  <c r="M281" i="31"/>
  <c r="K281" i="31"/>
  <c r="J281" i="31"/>
  <c r="H281" i="31"/>
  <c r="G281" i="31"/>
  <c r="E281" i="31"/>
  <c r="D281" i="31"/>
  <c r="O280" i="31"/>
  <c r="L280" i="31"/>
  <c r="I280" i="31"/>
  <c r="F280" i="31"/>
  <c r="O279" i="31"/>
  <c r="L279" i="31"/>
  <c r="I279" i="31"/>
  <c r="F279" i="31"/>
  <c r="O278" i="31"/>
  <c r="L278" i="31"/>
  <c r="I278" i="31"/>
  <c r="F278" i="31"/>
  <c r="O277" i="31"/>
  <c r="L277" i="31"/>
  <c r="I277" i="31"/>
  <c r="I276" i="31" s="1"/>
  <c r="F277" i="31"/>
  <c r="N276" i="31"/>
  <c r="M276" i="31"/>
  <c r="K276" i="31"/>
  <c r="J276" i="31"/>
  <c r="H276" i="31"/>
  <c r="G276" i="31"/>
  <c r="E276" i="31"/>
  <c r="D276" i="31"/>
  <c r="O275" i="31"/>
  <c r="L275" i="31"/>
  <c r="I275" i="31"/>
  <c r="F275" i="31"/>
  <c r="O274" i="31"/>
  <c r="L274" i="31"/>
  <c r="I274" i="31"/>
  <c r="F274" i="31"/>
  <c r="O273" i="31"/>
  <c r="L273" i="31"/>
  <c r="L272" i="31" s="1"/>
  <c r="I273" i="31"/>
  <c r="I272" i="31" s="1"/>
  <c r="F273" i="31"/>
  <c r="N272" i="31"/>
  <c r="N270" i="31" s="1"/>
  <c r="N269" i="31" s="1"/>
  <c r="M272" i="31"/>
  <c r="M270" i="31" s="1"/>
  <c r="K272" i="31"/>
  <c r="K270" i="31" s="1"/>
  <c r="K269" i="31" s="1"/>
  <c r="J272" i="31"/>
  <c r="H272" i="31"/>
  <c r="G272" i="31"/>
  <c r="G270" i="31" s="1"/>
  <c r="G269" i="31" s="1"/>
  <c r="E272" i="31"/>
  <c r="D272" i="31"/>
  <c r="D270" i="31" s="1"/>
  <c r="O271" i="31"/>
  <c r="L271" i="31"/>
  <c r="I271" i="31"/>
  <c r="F271" i="31"/>
  <c r="O268" i="31"/>
  <c r="L268" i="31"/>
  <c r="I268" i="31"/>
  <c r="F268" i="31"/>
  <c r="O267" i="31"/>
  <c r="L267" i="31"/>
  <c r="I267" i="31"/>
  <c r="F267" i="31"/>
  <c r="O266" i="31"/>
  <c r="L266" i="31"/>
  <c r="I266" i="31"/>
  <c r="F266" i="31"/>
  <c r="O265" i="31"/>
  <c r="L265" i="31"/>
  <c r="I265" i="31"/>
  <c r="I264" i="31" s="1"/>
  <c r="F265" i="31"/>
  <c r="N264" i="31"/>
  <c r="M264" i="31"/>
  <c r="K264" i="31"/>
  <c r="J264" i="31"/>
  <c r="H264" i="31"/>
  <c r="G264" i="31"/>
  <c r="E264" i="31"/>
  <c r="D264" i="31"/>
  <c r="O263" i="31"/>
  <c r="L263" i="31"/>
  <c r="I263" i="31"/>
  <c r="F263" i="31"/>
  <c r="O262" i="31"/>
  <c r="L262" i="31"/>
  <c r="I262" i="31"/>
  <c r="F262" i="31"/>
  <c r="O261" i="31"/>
  <c r="L261" i="31"/>
  <c r="I261" i="31"/>
  <c r="F261" i="31"/>
  <c r="N260" i="31"/>
  <c r="M260" i="31"/>
  <c r="K260" i="31"/>
  <c r="J260" i="31"/>
  <c r="H260" i="31"/>
  <c r="G260" i="31"/>
  <c r="G259" i="31" s="1"/>
  <c r="E260" i="31"/>
  <c r="D260" i="31"/>
  <c r="O258" i="31"/>
  <c r="L258" i="31"/>
  <c r="I258" i="31"/>
  <c r="F258" i="31"/>
  <c r="O257" i="31"/>
  <c r="L257" i="31"/>
  <c r="I257" i="31"/>
  <c r="F257" i="31"/>
  <c r="O256" i="31"/>
  <c r="L256" i="31"/>
  <c r="I256" i="31"/>
  <c r="F256" i="31"/>
  <c r="O255" i="31"/>
  <c r="L255" i="31"/>
  <c r="I255" i="31"/>
  <c r="F255" i="31"/>
  <c r="O254" i="31"/>
  <c r="L254" i="31"/>
  <c r="I254" i="31"/>
  <c r="F254" i="31"/>
  <c r="O253" i="31"/>
  <c r="L253" i="31"/>
  <c r="I253" i="31"/>
  <c r="I252" i="31" s="1"/>
  <c r="I251" i="31" s="1"/>
  <c r="F253" i="31"/>
  <c r="N252" i="31"/>
  <c r="N251" i="31" s="1"/>
  <c r="M252" i="31"/>
  <c r="M251" i="31" s="1"/>
  <c r="K252" i="31"/>
  <c r="J252" i="31"/>
  <c r="J251" i="31" s="1"/>
  <c r="H252" i="31"/>
  <c r="H251" i="31" s="1"/>
  <c r="G252" i="31"/>
  <c r="E252" i="31"/>
  <c r="E251" i="31" s="1"/>
  <c r="D252" i="31"/>
  <c r="D251" i="31" s="1"/>
  <c r="K251" i="31"/>
  <c r="G251" i="31"/>
  <c r="O250" i="31"/>
  <c r="L250" i="31"/>
  <c r="I250" i="31"/>
  <c r="F250" i="31"/>
  <c r="O249" i="31"/>
  <c r="L249" i="31"/>
  <c r="I249" i="31"/>
  <c r="F249" i="31"/>
  <c r="O248" i="31"/>
  <c r="L248" i="31"/>
  <c r="I248" i="31"/>
  <c r="F248" i="31"/>
  <c r="O247" i="31"/>
  <c r="O246" i="31" s="1"/>
  <c r="L247" i="31"/>
  <c r="L246" i="31" s="1"/>
  <c r="I247" i="31"/>
  <c r="F247" i="31"/>
  <c r="N246" i="31"/>
  <c r="M246" i="31"/>
  <c r="K246" i="31"/>
  <c r="J246" i="31"/>
  <c r="H246" i="31"/>
  <c r="G246" i="31"/>
  <c r="E246" i="31"/>
  <c r="D246" i="31"/>
  <c r="O245" i="31"/>
  <c r="L245" i="31"/>
  <c r="I245" i="31"/>
  <c r="F245" i="31"/>
  <c r="O244" i="31"/>
  <c r="L244" i="31"/>
  <c r="I244" i="31"/>
  <c r="F244" i="31"/>
  <c r="O243" i="31"/>
  <c r="L243" i="31"/>
  <c r="I243" i="31"/>
  <c r="F243" i="31"/>
  <c r="O242" i="31"/>
  <c r="L242" i="31"/>
  <c r="I242" i="31"/>
  <c r="F242" i="31"/>
  <c r="O241" i="31"/>
  <c r="L241" i="31"/>
  <c r="I241" i="31"/>
  <c r="F241" i="31"/>
  <c r="O240" i="31"/>
  <c r="L240" i="31"/>
  <c r="I240" i="31"/>
  <c r="F240" i="31"/>
  <c r="O239" i="31"/>
  <c r="L239" i="31"/>
  <c r="L238" i="31" s="1"/>
  <c r="I239" i="31"/>
  <c r="F239" i="31"/>
  <c r="N238" i="31"/>
  <c r="M238" i="31"/>
  <c r="K238" i="31"/>
  <c r="J238" i="31"/>
  <c r="H238" i="31"/>
  <c r="G238" i="31"/>
  <c r="E238" i="31"/>
  <c r="D238" i="31"/>
  <c r="O237" i="31"/>
  <c r="L237" i="31"/>
  <c r="I237" i="31"/>
  <c r="F237" i="31"/>
  <c r="O236" i="31"/>
  <c r="L236" i="31"/>
  <c r="L235" i="31" s="1"/>
  <c r="I236" i="31"/>
  <c r="I235" i="31" s="1"/>
  <c r="F236" i="31"/>
  <c r="O235" i="31"/>
  <c r="N235" i="31"/>
  <c r="M235" i="31"/>
  <c r="K235" i="31"/>
  <c r="J235" i="31"/>
  <c r="H235" i="31"/>
  <c r="G235" i="31"/>
  <c r="F235" i="31"/>
  <c r="E235" i="31"/>
  <c r="D235" i="31"/>
  <c r="O234" i="31"/>
  <c r="O233" i="31" s="1"/>
  <c r="L234" i="31"/>
  <c r="L233" i="31" s="1"/>
  <c r="I234" i="31"/>
  <c r="I233" i="31" s="1"/>
  <c r="F234" i="31"/>
  <c r="N233" i="31"/>
  <c r="M233" i="31"/>
  <c r="K233" i="31"/>
  <c r="J233" i="31"/>
  <c r="H233" i="31"/>
  <c r="G233" i="31"/>
  <c r="E233" i="31"/>
  <c r="D233" i="31"/>
  <c r="O232" i="31"/>
  <c r="L232" i="31"/>
  <c r="I232" i="31"/>
  <c r="F232" i="31"/>
  <c r="O229" i="31"/>
  <c r="L229" i="31"/>
  <c r="I229" i="31"/>
  <c r="F229" i="31"/>
  <c r="O228" i="31"/>
  <c r="L228" i="31"/>
  <c r="L227" i="31" s="1"/>
  <c r="I228" i="31"/>
  <c r="I227" i="31" s="1"/>
  <c r="F228" i="31"/>
  <c r="O227" i="31"/>
  <c r="N227" i="31"/>
  <c r="M227" i="31"/>
  <c r="K227" i="31"/>
  <c r="J227" i="31"/>
  <c r="H227" i="31"/>
  <c r="G227" i="31"/>
  <c r="F227" i="31"/>
  <c r="E227" i="31"/>
  <c r="D227" i="31"/>
  <c r="O226" i="31"/>
  <c r="L226" i="31"/>
  <c r="I226" i="31"/>
  <c r="F226" i="31"/>
  <c r="O225" i="31"/>
  <c r="L225" i="31"/>
  <c r="I225" i="31"/>
  <c r="F225" i="31"/>
  <c r="O224" i="31"/>
  <c r="L224" i="31"/>
  <c r="I224" i="31"/>
  <c r="F224" i="31"/>
  <c r="O223" i="31"/>
  <c r="L223" i="31"/>
  <c r="I223" i="31"/>
  <c r="F223" i="31"/>
  <c r="O222" i="31"/>
  <c r="L222" i="31"/>
  <c r="I222" i="31"/>
  <c r="F222" i="31"/>
  <c r="O221" i="31"/>
  <c r="L221" i="31"/>
  <c r="I221" i="31"/>
  <c r="F221" i="31"/>
  <c r="O220" i="31"/>
  <c r="L220" i="31"/>
  <c r="I220" i="31"/>
  <c r="F220" i="31"/>
  <c r="O219" i="31"/>
  <c r="L219" i="31"/>
  <c r="I219" i="31"/>
  <c r="F219" i="31"/>
  <c r="O218" i="31"/>
  <c r="L218" i="31"/>
  <c r="I218" i="31"/>
  <c r="F218" i="31"/>
  <c r="O217" i="31"/>
  <c r="L217" i="31"/>
  <c r="I217" i="31"/>
  <c r="F217" i="31"/>
  <c r="N216" i="31"/>
  <c r="M216" i="31"/>
  <c r="K216" i="31"/>
  <c r="J216" i="31"/>
  <c r="H216" i="31"/>
  <c r="G216" i="31"/>
  <c r="E216" i="31"/>
  <c r="D216" i="31"/>
  <c r="O215" i="31"/>
  <c r="L215" i="31"/>
  <c r="I215" i="31"/>
  <c r="F215" i="31"/>
  <c r="O214" i="31"/>
  <c r="L214" i="31"/>
  <c r="I214" i="31"/>
  <c r="F214" i="31"/>
  <c r="O213" i="31"/>
  <c r="L213" i="31"/>
  <c r="I213" i="31"/>
  <c r="F213" i="31"/>
  <c r="O212" i="31"/>
  <c r="L212" i="31"/>
  <c r="I212" i="31"/>
  <c r="F212" i="31"/>
  <c r="O211" i="31"/>
  <c r="L211" i="31"/>
  <c r="I211" i="31"/>
  <c r="F211" i="31"/>
  <c r="O210" i="31"/>
  <c r="L210" i="31"/>
  <c r="I210" i="31"/>
  <c r="F210" i="31"/>
  <c r="O209" i="31"/>
  <c r="L209" i="31"/>
  <c r="I209" i="31"/>
  <c r="F209" i="31"/>
  <c r="O208" i="31"/>
  <c r="L208" i="31"/>
  <c r="I208" i="31"/>
  <c r="F208" i="31"/>
  <c r="O207" i="31"/>
  <c r="L207" i="31"/>
  <c r="I207" i="31"/>
  <c r="F207" i="31"/>
  <c r="O206" i="31"/>
  <c r="L206" i="31"/>
  <c r="L205" i="31" s="1"/>
  <c r="I206" i="31"/>
  <c r="F206" i="31"/>
  <c r="N205" i="31"/>
  <c r="M205" i="31"/>
  <c r="K205" i="31"/>
  <c r="J205" i="31"/>
  <c r="H205" i="31"/>
  <c r="G205" i="31"/>
  <c r="E205" i="31"/>
  <c r="D205" i="31"/>
  <c r="O203" i="31"/>
  <c r="L203" i="31"/>
  <c r="I203" i="31"/>
  <c r="F203" i="31"/>
  <c r="O202" i="31"/>
  <c r="L202" i="31"/>
  <c r="I202" i="31"/>
  <c r="F202" i="31"/>
  <c r="O201" i="31"/>
  <c r="L201" i="31"/>
  <c r="I201" i="31"/>
  <c r="F201" i="31"/>
  <c r="O200" i="31"/>
  <c r="L200" i="31"/>
  <c r="I200" i="31"/>
  <c r="F200" i="31"/>
  <c r="O199" i="31"/>
  <c r="O198" i="31" s="1"/>
  <c r="L199" i="31"/>
  <c r="L198" i="31" s="1"/>
  <c r="I199" i="31"/>
  <c r="F199" i="31"/>
  <c r="N198" i="31"/>
  <c r="N196" i="31" s="1"/>
  <c r="M198" i="31"/>
  <c r="M196" i="31" s="1"/>
  <c r="K198" i="31"/>
  <c r="K196" i="31" s="1"/>
  <c r="J198" i="31"/>
  <c r="J196" i="31" s="1"/>
  <c r="H198" i="31"/>
  <c r="H196" i="31" s="1"/>
  <c r="G198" i="31"/>
  <c r="G196" i="31" s="1"/>
  <c r="E198" i="31"/>
  <c r="E196" i="31" s="1"/>
  <c r="D198" i="31"/>
  <c r="D196" i="31" s="1"/>
  <c r="O197" i="31"/>
  <c r="L197" i="31"/>
  <c r="I197" i="31"/>
  <c r="F197" i="31"/>
  <c r="O193" i="31"/>
  <c r="L193" i="31"/>
  <c r="L192" i="31" s="1"/>
  <c r="I193" i="31"/>
  <c r="I192" i="31" s="1"/>
  <c r="I191" i="31" s="1"/>
  <c r="F193" i="31"/>
  <c r="O192" i="31"/>
  <c r="O191" i="31" s="1"/>
  <c r="N192" i="31"/>
  <c r="N191" i="31" s="1"/>
  <c r="M192" i="31"/>
  <c r="M191" i="31" s="1"/>
  <c r="K192" i="31"/>
  <c r="K191" i="31" s="1"/>
  <c r="J192" i="31"/>
  <c r="J191" i="31" s="1"/>
  <c r="H192" i="31"/>
  <c r="H191" i="31" s="1"/>
  <c r="G192" i="31"/>
  <c r="G191" i="31" s="1"/>
  <c r="E192" i="31"/>
  <c r="E191" i="31" s="1"/>
  <c r="D192" i="31"/>
  <c r="D191" i="31" s="1"/>
  <c r="L191" i="31"/>
  <c r="O190" i="31"/>
  <c r="L190" i="31"/>
  <c r="I190" i="31"/>
  <c r="F190" i="31"/>
  <c r="O189" i="31"/>
  <c r="L189" i="31"/>
  <c r="L188" i="31" s="1"/>
  <c r="I189" i="31"/>
  <c r="F189" i="31"/>
  <c r="N188" i="31"/>
  <c r="M188" i="31"/>
  <c r="K188" i="31"/>
  <c r="J188" i="31"/>
  <c r="H188" i="31"/>
  <c r="G188" i="31"/>
  <c r="E188" i="31"/>
  <c r="D188" i="31"/>
  <c r="O186" i="31"/>
  <c r="L186" i="31"/>
  <c r="I186" i="31"/>
  <c r="F186" i="31"/>
  <c r="O185" i="31"/>
  <c r="L185" i="31"/>
  <c r="L184" i="31" s="1"/>
  <c r="I185" i="31"/>
  <c r="I184" i="31" s="1"/>
  <c r="F185" i="31"/>
  <c r="N184" i="31"/>
  <c r="M184" i="31"/>
  <c r="K184" i="31"/>
  <c r="J184" i="31"/>
  <c r="H184" i="31"/>
  <c r="G184" i="31"/>
  <c r="E184" i="31"/>
  <c r="D184" i="31"/>
  <c r="O183" i="31"/>
  <c r="L183" i="31"/>
  <c r="I183" i="31"/>
  <c r="F183" i="31"/>
  <c r="O182" i="31"/>
  <c r="L182" i="31"/>
  <c r="I182" i="31"/>
  <c r="F182" i="31"/>
  <c r="O181" i="31"/>
  <c r="L181" i="31"/>
  <c r="I181" i="31"/>
  <c r="F181" i="31"/>
  <c r="O180" i="31"/>
  <c r="L180" i="31"/>
  <c r="I180" i="31"/>
  <c r="F180" i="31"/>
  <c r="N179" i="31"/>
  <c r="M179" i="31"/>
  <c r="K179" i="31"/>
  <c r="J179" i="31"/>
  <c r="H179" i="31"/>
  <c r="G179" i="31"/>
  <c r="E179" i="31"/>
  <c r="D179" i="31"/>
  <c r="O178" i="31"/>
  <c r="L178" i="31"/>
  <c r="I178" i="31"/>
  <c r="F178" i="31"/>
  <c r="O177" i="31"/>
  <c r="L177" i="31"/>
  <c r="I177" i="31"/>
  <c r="F177" i="31"/>
  <c r="O176" i="31"/>
  <c r="O175" i="31" s="1"/>
  <c r="L176" i="31"/>
  <c r="L175" i="31" s="1"/>
  <c r="I176" i="31"/>
  <c r="F176" i="31"/>
  <c r="N175" i="31"/>
  <c r="N174" i="31" s="1"/>
  <c r="M175" i="31"/>
  <c r="K175" i="31"/>
  <c r="J175" i="31"/>
  <c r="H175" i="31"/>
  <c r="H174" i="31" s="1"/>
  <c r="G175" i="31"/>
  <c r="G174" i="31" s="1"/>
  <c r="G173" i="31" s="1"/>
  <c r="F175" i="31"/>
  <c r="E175" i="31"/>
  <c r="D175" i="31"/>
  <c r="D174" i="31" s="1"/>
  <c r="M174" i="31"/>
  <c r="K174" i="31"/>
  <c r="O172" i="31"/>
  <c r="L172" i="31"/>
  <c r="I172" i="31"/>
  <c r="F172" i="31"/>
  <c r="O171" i="31"/>
  <c r="L171" i="31"/>
  <c r="I171" i="31"/>
  <c r="F171" i="31"/>
  <c r="O170" i="31"/>
  <c r="L170" i="31"/>
  <c r="I170" i="31"/>
  <c r="F170" i="31"/>
  <c r="O169" i="31"/>
  <c r="L169" i="31"/>
  <c r="I169" i="31"/>
  <c r="F169" i="31"/>
  <c r="O168" i="31"/>
  <c r="L168" i="31"/>
  <c r="I168" i="31"/>
  <c r="F168" i="31"/>
  <c r="O167" i="31"/>
  <c r="L167" i="31"/>
  <c r="L166" i="31" s="1"/>
  <c r="L165" i="31" s="1"/>
  <c r="I167" i="31"/>
  <c r="I166" i="31" s="1"/>
  <c r="I165" i="31" s="1"/>
  <c r="F167" i="31"/>
  <c r="O166" i="31"/>
  <c r="O165" i="31" s="1"/>
  <c r="N166" i="31"/>
  <c r="N165" i="31" s="1"/>
  <c r="M166" i="31"/>
  <c r="M165" i="31" s="1"/>
  <c r="K166" i="31"/>
  <c r="K165" i="31" s="1"/>
  <c r="J166" i="31"/>
  <c r="J165" i="31" s="1"/>
  <c r="H166" i="31"/>
  <c r="H165" i="31" s="1"/>
  <c r="G166" i="31"/>
  <c r="G165" i="31" s="1"/>
  <c r="E166" i="31"/>
  <c r="E165" i="31" s="1"/>
  <c r="D166" i="31"/>
  <c r="D165" i="31" s="1"/>
  <c r="O164" i="31"/>
  <c r="L164" i="31"/>
  <c r="I164" i="31"/>
  <c r="F164" i="31"/>
  <c r="O163" i="31"/>
  <c r="L163" i="31"/>
  <c r="I163" i="31"/>
  <c r="F163" i="31"/>
  <c r="O162" i="31"/>
  <c r="L162" i="31"/>
  <c r="I162" i="31"/>
  <c r="F162" i="31"/>
  <c r="O161" i="31"/>
  <c r="L161" i="31"/>
  <c r="L160" i="31" s="1"/>
  <c r="I161" i="31"/>
  <c r="I160" i="31" s="1"/>
  <c r="F161" i="31"/>
  <c r="N160" i="31"/>
  <c r="M160" i="31"/>
  <c r="K160" i="31"/>
  <c r="J160" i="31"/>
  <c r="H160" i="31"/>
  <c r="G160" i="31"/>
  <c r="E160" i="31"/>
  <c r="D160" i="31"/>
  <c r="O159" i="31"/>
  <c r="L159" i="31"/>
  <c r="I159" i="31"/>
  <c r="F159" i="31"/>
  <c r="O158" i="31"/>
  <c r="L158" i="31"/>
  <c r="I158" i="31"/>
  <c r="F158" i="31"/>
  <c r="O157" i="31"/>
  <c r="L157" i="31"/>
  <c r="I157" i="31"/>
  <c r="F157" i="31"/>
  <c r="O156" i="31"/>
  <c r="L156" i="31"/>
  <c r="I156" i="31"/>
  <c r="F156" i="31"/>
  <c r="O155" i="31"/>
  <c r="L155" i="31"/>
  <c r="I155" i="31"/>
  <c r="F155" i="31"/>
  <c r="O154" i="31"/>
  <c r="L154" i="31"/>
  <c r="I154" i="31"/>
  <c r="F154" i="31"/>
  <c r="O153" i="31"/>
  <c r="L153" i="31"/>
  <c r="I153" i="31"/>
  <c r="F153" i="31"/>
  <c r="O152" i="31"/>
  <c r="L152" i="31"/>
  <c r="I152" i="31"/>
  <c r="F152" i="31"/>
  <c r="N151" i="31"/>
  <c r="M151" i="31"/>
  <c r="K151" i="31"/>
  <c r="J151" i="31"/>
  <c r="H151" i="31"/>
  <c r="G151" i="31"/>
  <c r="E151" i="31"/>
  <c r="D151" i="31"/>
  <c r="O150" i="31"/>
  <c r="L150" i="31"/>
  <c r="I150" i="31"/>
  <c r="F150" i="31"/>
  <c r="O149" i="31"/>
  <c r="L149" i="31"/>
  <c r="I149" i="31"/>
  <c r="F149" i="31"/>
  <c r="O148" i="31"/>
  <c r="L148" i="31"/>
  <c r="I148" i="31"/>
  <c r="F148" i="31"/>
  <c r="O147" i="31"/>
  <c r="L147" i="31"/>
  <c r="I147" i="31"/>
  <c r="F147" i="31"/>
  <c r="O146" i="31"/>
  <c r="L146" i="31"/>
  <c r="I146" i="31"/>
  <c r="F146" i="31"/>
  <c r="O145" i="31"/>
  <c r="L145" i="31"/>
  <c r="I145" i="31"/>
  <c r="I144" i="31" s="1"/>
  <c r="F145" i="31"/>
  <c r="F144" i="31" s="1"/>
  <c r="N144" i="31"/>
  <c r="M144" i="31"/>
  <c r="K144" i="31"/>
  <c r="J144" i="31"/>
  <c r="H144" i="31"/>
  <c r="G144" i="31"/>
  <c r="E144" i="31"/>
  <c r="D144" i="31"/>
  <c r="O143" i="31"/>
  <c r="L143" i="31"/>
  <c r="I143" i="31"/>
  <c r="F143" i="31"/>
  <c r="O142" i="31"/>
  <c r="O141" i="31" s="1"/>
  <c r="L142" i="31"/>
  <c r="I142" i="31"/>
  <c r="I141" i="31" s="1"/>
  <c r="F142" i="31"/>
  <c r="F141" i="31" s="1"/>
  <c r="N141" i="31"/>
  <c r="M141" i="31"/>
  <c r="K141" i="31"/>
  <c r="J141" i="31"/>
  <c r="H141" i="31"/>
  <c r="G141" i="31"/>
  <c r="E141" i="31"/>
  <c r="D141" i="31"/>
  <c r="O140" i="31"/>
  <c r="L140" i="31"/>
  <c r="I140" i="31"/>
  <c r="F140" i="31"/>
  <c r="O139" i="31"/>
  <c r="L139" i="31"/>
  <c r="I139" i="31"/>
  <c r="F139" i="31"/>
  <c r="O138" i="31"/>
  <c r="L138" i="31"/>
  <c r="I138" i="31"/>
  <c r="F138" i="31"/>
  <c r="O137" i="31"/>
  <c r="L137" i="31"/>
  <c r="I137" i="31"/>
  <c r="I136" i="31" s="1"/>
  <c r="F137" i="31"/>
  <c r="F136" i="31" s="1"/>
  <c r="N136" i="31"/>
  <c r="M136" i="31"/>
  <c r="K136" i="31"/>
  <c r="J136" i="31"/>
  <c r="H136" i="31"/>
  <c r="G136" i="31"/>
  <c r="E136" i="31"/>
  <c r="D136" i="31"/>
  <c r="O135" i="31"/>
  <c r="L135" i="31"/>
  <c r="I135" i="31"/>
  <c r="F135" i="31"/>
  <c r="O134" i="31"/>
  <c r="L134" i="31"/>
  <c r="I134" i="31"/>
  <c r="F134" i="31"/>
  <c r="O133" i="31"/>
  <c r="L133" i="31"/>
  <c r="I133" i="31"/>
  <c r="F133" i="31"/>
  <c r="O132" i="31"/>
  <c r="L132" i="31"/>
  <c r="I132" i="31"/>
  <c r="I131" i="31" s="1"/>
  <c r="F132" i="31"/>
  <c r="F131" i="31" s="1"/>
  <c r="N131" i="31"/>
  <c r="M131" i="31"/>
  <c r="K131" i="31"/>
  <c r="J131" i="31"/>
  <c r="H131" i="31"/>
  <c r="G131" i="31"/>
  <c r="G130" i="31" s="1"/>
  <c r="E131" i="31"/>
  <c r="D131" i="31"/>
  <c r="O129" i="31"/>
  <c r="O128" i="31" s="1"/>
  <c r="L129" i="31"/>
  <c r="L128" i="31" s="1"/>
  <c r="I129" i="31"/>
  <c r="F129" i="31"/>
  <c r="N128" i="31"/>
  <c r="M128" i="31"/>
  <c r="K128" i="31"/>
  <c r="J128" i="31"/>
  <c r="I128" i="31"/>
  <c r="H128" i="31"/>
  <c r="G128" i="31"/>
  <c r="E128" i="31"/>
  <c r="D128" i="31"/>
  <c r="O127" i="31"/>
  <c r="L127" i="31"/>
  <c r="I127" i="31"/>
  <c r="F127" i="31"/>
  <c r="O126" i="31"/>
  <c r="L126" i="31"/>
  <c r="I126" i="31"/>
  <c r="F126" i="31"/>
  <c r="O125" i="31"/>
  <c r="L125" i="31"/>
  <c r="I125" i="31"/>
  <c r="F125" i="31"/>
  <c r="O124" i="31"/>
  <c r="L124" i="31"/>
  <c r="I124" i="31"/>
  <c r="F124" i="31"/>
  <c r="O123" i="31"/>
  <c r="O122" i="31" s="1"/>
  <c r="L123" i="31"/>
  <c r="L122" i="31" s="1"/>
  <c r="I123" i="31"/>
  <c r="F123" i="31"/>
  <c r="N122" i="31"/>
  <c r="M122" i="31"/>
  <c r="K122" i="31"/>
  <c r="J122" i="31"/>
  <c r="H122" i="31"/>
  <c r="G122" i="31"/>
  <c r="E122" i="31"/>
  <c r="D122" i="31"/>
  <c r="O121" i="31"/>
  <c r="L121" i="31"/>
  <c r="I121" i="31"/>
  <c r="F121" i="31"/>
  <c r="O120" i="31"/>
  <c r="L120" i="31"/>
  <c r="I120" i="31"/>
  <c r="F120" i="31"/>
  <c r="O119" i="31"/>
  <c r="L119" i="31"/>
  <c r="I119" i="31"/>
  <c r="F119" i="31"/>
  <c r="O118" i="31"/>
  <c r="L118" i="31"/>
  <c r="I118" i="31"/>
  <c r="F118" i="31"/>
  <c r="O117" i="31"/>
  <c r="L117" i="31"/>
  <c r="I117" i="31"/>
  <c r="F117" i="31"/>
  <c r="N116" i="31"/>
  <c r="M116" i="31"/>
  <c r="K116" i="31"/>
  <c r="J116" i="31"/>
  <c r="H116" i="31"/>
  <c r="G116" i="31"/>
  <c r="E116" i="31"/>
  <c r="D116" i="31"/>
  <c r="O115" i="31"/>
  <c r="L115" i="31"/>
  <c r="I115" i="31"/>
  <c r="F115" i="31"/>
  <c r="O114" i="31"/>
  <c r="L114" i="31"/>
  <c r="I114" i="31"/>
  <c r="F114" i="31"/>
  <c r="O113" i="31"/>
  <c r="L113" i="31"/>
  <c r="I113" i="31"/>
  <c r="F113" i="31"/>
  <c r="N112" i="31"/>
  <c r="M112" i="31"/>
  <c r="K112" i="31"/>
  <c r="J112" i="31"/>
  <c r="H112" i="31"/>
  <c r="G112" i="31"/>
  <c r="E112" i="31"/>
  <c r="D112" i="31"/>
  <c r="O111" i="31"/>
  <c r="L111" i="31"/>
  <c r="I111" i="31"/>
  <c r="F111" i="31"/>
  <c r="O110" i="31"/>
  <c r="L110" i="31"/>
  <c r="I110" i="31"/>
  <c r="F110" i="31"/>
  <c r="O109" i="31"/>
  <c r="L109" i="31"/>
  <c r="I109" i="31"/>
  <c r="F109" i="31"/>
  <c r="O108" i="31"/>
  <c r="L108" i="31"/>
  <c r="I108" i="31"/>
  <c r="F108" i="31"/>
  <c r="O107" i="31"/>
  <c r="L107" i="31"/>
  <c r="I107" i="31"/>
  <c r="F107" i="31"/>
  <c r="O106" i="31"/>
  <c r="L106" i="31"/>
  <c r="I106" i="31"/>
  <c r="F106" i="31"/>
  <c r="O105" i="31"/>
  <c r="L105" i="31"/>
  <c r="I105" i="31"/>
  <c r="F105" i="31"/>
  <c r="O104" i="31"/>
  <c r="L104" i="31"/>
  <c r="I104" i="31"/>
  <c r="F104" i="31"/>
  <c r="N103" i="31"/>
  <c r="M103" i="31"/>
  <c r="K103" i="31"/>
  <c r="J103" i="31"/>
  <c r="H103" i="31"/>
  <c r="G103" i="31"/>
  <c r="E103" i="31"/>
  <c r="D103" i="31"/>
  <c r="O102" i="31"/>
  <c r="L102" i="31"/>
  <c r="I102" i="31"/>
  <c r="F102" i="31"/>
  <c r="O101" i="31"/>
  <c r="L101" i="31"/>
  <c r="I101" i="31"/>
  <c r="F101" i="31"/>
  <c r="O100" i="31"/>
  <c r="L100" i="31"/>
  <c r="I100" i="31"/>
  <c r="F100" i="31"/>
  <c r="O99" i="31"/>
  <c r="L99" i="31"/>
  <c r="I99" i="31"/>
  <c r="F99" i="31"/>
  <c r="O98" i="31"/>
  <c r="L98" i="31"/>
  <c r="I98" i="31"/>
  <c r="F98" i="31"/>
  <c r="O97" i="31"/>
  <c r="L97" i="31"/>
  <c r="I97" i="31"/>
  <c r="F97" i="31"/>
  <c r="O96" i="31"/>
  <c r="L96" i="31"/>
  <c r="L95" i="31" s="1"/>
  <c r="I96" i="31"/>
  <c r="I95" i="31" s="1"/>
  <c r="F96" i="31"/>
  <c r="N95" i="31"/>
  <c r="M95" i="31"/>
  <c r="K95" i="31"/>
  <c r="J95" i="31"/>
  <c r="H95" i="31"/>
  <c r="G95" i="31"/>
  <c r="E95" i="31"/>
  <c r="D95" i="31"/>
  <c r="O94" i="31"/>
  <c r="L94" i="31"/>
  <c r="I94" i="31"/>
  <c r="F94" i="31"/>
  <c r="O93" i="31"/>
  <c r="L93" i="31"/>
  <c r="I93" i="31"/>
  <c r="F93" i="31"/>
  <c r="O92" i="31"/>
  <c r="L92" i="31"/>
  <c r="I92" i="31"/>
  <c r="F92" i="31"/>
  <c r="O91" i="31"/>
  <c r="L91" i="31"/>
  <c r="I91" i="31"/>
  <c r="F91" i="31"/>
  <c r="O90" i="31"/>
  <c r="L90" i="31"/>
  <c r="L89" i="31" s="1"/>
  <c r="I90" i="31"/>
  <c r="F90" i="31"/>
  <c r="N89" i="31"/>
  <c r="M89" i="31"/>
  <c r="K89" i="31"/>
  <c r="J89" i="31"/>
  <c r="H89" i="31"/>
  <c r="G89" i="31"/>
  <c r="E89" i="31"/>
  <c r="D89" i="31"/>
  <c r="O88" i="31"/>
  <c r="L88" i="31"/>
  <c r="I88" i="31"/>
  <c r="F88" i="31"/>
  <c r="O87" i="31"/>
  <c r="L87" i="31"/>
  <c r="I87" i="31"/>
  <c r="F87" i="31"/>
  <c r="O86" i="31"/>
  <c r="L86" i="31"/>
  <c r="I86" i="31"/>
  <c r="F86" i="31"/>
  <c r="O85" i="31"/>
  <c r="L85" i="31"/>
  <c r="I85" i="31"/>
  <c r="I84" i="31" s="1"/>
  <c r="F85" i="31"/>
  <c r="N84" i="31"/>
  <c r="M84" i="31"/>
  <c r="K84" i="31"/>
  <c r="J84" i="31"/>
  <c r="H84" i="31"/>
  <c r="G84" i="31"/>
  <c r="E84" i="31"/>
  <c r="D84" i="31"/>
  <c r="O82" i="31"/>
  <c r="L82" i="31"/>
  <c r="I82" i="31"/>
  <c r="F82" i="31"/>
  <c r="O81" i="31"/>
  <c r="L81" i="31"/>
  <c r="L80" i="31" s="1"/>
  <c r="I81" i="31"/>
  <c r="I80" i="31" s="1"/>
  <c r="F81" i="31"/>
  <c r="N80" i="31"/>
  <c r="M80" i="31"/>
  <c r="K80" i="31"/>
  <c r="J80" i="31"/>
  <c r="H80" i="31"/>
  <c r="G80" i="31"/>
  <c r="E80" i="31"/>
  <c r="D80" i="31"/>
  <c r="O79" i="31"/>
  <c r="L79" i="31"/>
  <c r="I79" i="31"/>
  <c r="F79" i="31"/>
  <c r="O78" i="31"/>
  <c r="O77" i="31" s="1"/>
  <c r="L78" i="31"/>
  <c r="I78" i="31"/>
  <c r="I77" i="31" s="1"/>
  <c r="I76" i="31" s="1"/>
  <c r="F78" i="31"/>
  <c r="F77" i="31" s="1"/>
  <c r="N77" i="31"/>
  <c r="M77" i="31"/>
  <c r="M76" i="31" s="1"/>
  <c r="K77" i="31"/>
  <c r="K76" i="31" s="1"/>
  <c r="J77" i="31"/>
  <c r="H77" i="31"/>
  <c r="G77" i="31"/>
  <c r="G76" i="31" s="1"/>
  <c r="E77" i="31"/>
  <c r="E76" i="31" s="1"/>
  <c r="D77" i="31"/>
  <c r="H76" i="31"/>
  <c r="O74" i="31"/>
  <c r="L74" i="31"/>
  <c r="I74" i="31"/>
  <c r="F74" i="31"/>
  <c r="O73" i="31"/>
  <c r="L73" i="31"/>
  <c r="I73" i="31"/>
  <c r="F73" i="31"/>
  <c r="O72" i="31"/>
  <c r="L72" i="31"/>
  <c r="I72" i="31"/>
  <c r="F72" i="31"/>
  <c r="O71" i="31"/>
  <c r="L71" i="31"/>
  <c r="I71" i="31"/>
  <c r="F71" i="31"/>
  <c r="O70" i="31"/>
  <c r="L70" i="31"/>
  <c r="L69" i="31" s="1"/>
  <c r="I70" i="31"/>
  <c r="F70" i="31"/>
  <c r="N69" i="31"/>
  <c r="M69" i="31"/>
  <c r="K69" i="31"/>
  <c r="K67" i="31" s="1"/>
  <c r="J69" i="31"/>
  <c r="J67" i="31" s="1"/>
  <c r="H69" i="31"/>
  <c r="H67" i="31" s="1"/>
  <c r="G69" i="31"/>
  <c r="G67" i="31" s="1"/>
  <c r="E69" i="31"/>
  <c r="E67" i="31" s="1"/>
  <c r="D69" i="31"/>
  <c r="D67" i="31" s="1"/>
  <c r="O68" i="31"/>
  <c r="L68" i="31"/>
  <c r="I68" i="31"/>
  <c r="F68" i="31"/>
  <c r="N67" i="31"/>
  <c r="M67" i="31"/>
  <c r="O66" i="31"/>
  <c r="L66" i="31"/>
  <c r="I66" i="31"/>
  <c r="F66" i="31"/>
  <c r="O65" i="31"/>
  <c r="L65" i="31"/>
  <c r="I65" i="31"/>
  <c r="F65" i="31"/>
  <c r="O64" i="31"/>
  <c r="L64" i="31"/>
  <c r="I64" i="31"/>
  <c r="F64" i="31"/>
  <c r="O63" i="31"/>
  <c r="L63" i="31"/>
  <c r="I63" i="31"/>
  <c r="F63" i="31"/>
  <c r="O62" i="31"/>
  <c r="L62" i="31"/>
  <c r="I62" i="31"/>
  <c r="F62" i="31"/>
  <c r="O61" i="31"/>
  <c r="L61" i="31"/>
  <c r="I61" i="31"/>
  <c r="F61" i="31"/>
  <c r="O60" i="31"/>
  <c r="L60" i="31"/>
  <c r="I60" i="31"/>
  <c r="F60" i="31"/>
  <c r="O59" i="31"/>
  <c r="L59" i="31"/>
  <c r="L58" i="31" s="1"/>
  <c r="I59" i="31"/>
  <c r="I58" i="31" s="1"/>
  <c r="F59" i="31"/>
  <c r="N58" i="31"/>
  <c r="M58" i="31"/>
  <c r="K58" i="31"/>
  <c r="J58" i="31"/>
  <c r="H58" i="31"/>
  <c r="G58" i="31"/>
  <c r="E58" i="31"/>
  <c r="D58" i="31"/>
  <c r="O57" i="31"/>
  <c r="L57" i="31"/>
  <c r="I57" i="31"/>
  <c r="F57" i="31"/>
  <c r="O56" i="31"/>
  <c r="O55" i="31" s="1"/>
  <c r="L56" i="31"/>
  <c r="L55" i="31" s="1"/>
  <c r="I56" i="31"/>
  <c r="I55" i="31" s="1"/>
  <c r="F56" i="31"/>
  <c r="F55" i="31" s="1"/>
  <c r="N55" i="31"/>
  <c r="N54" i="31" s="1"/>
  <c r="M55" i="31"/>
  <c r="M54" i="31" s="1"/>
  <c r="K55" i="31"/>
  <c r="J55" i="31"/>
  <c r="J54" i="31" s="1"/>
  <c r="H55" i="31"/>
  <c r="H54" i="31" s="1"/>
  <c r="G55" i="31"/>
  <c r="E55" i="31"/>
  <c r="D55" i="31"/>
  <c r="D54" i="31" s="1"/>
  <c r="E54" i="31"/>
  <c r="O47" i="31"/>
  <c r="C47" i="31" s="1"/>
  <c r="O46" i="31"/>
  <c r="C46" i="31" s="1"/>
  <c r="N45" i="31"/>
  <c r="M45" i="31"/>
  <c r="L44" i="31"/>
  <c r="L43" i="31" s="1"/>
  <c r="I44" i="31"/>
  <c r="F44" i="31"/>
  <c r="F43" i="31" s="1"/>
  <c r="K43" i="31"/>
  <c r="J43" i="31"/>
  <c r="H43" i="31"/>
  <c r="G43" i="31"/>
  <c r="E43" i="31"/>
  <c r="D43" i="31"/>
  <c r="F42" i="31"/>
  <c r="C42" i="31" s="1"/>
  <c r="E41" i="31"/>
  <c r="D41" i="31"/>
  <c r="L40" i="31"/>
  <c r="C40" i="31" s="1"/>
  <c r="L39" i="31"/>
  <c r="C39" i="31" s="1"/>
  <c r="L38" i="31"/>
  <c r="C38" i="31" s="1"/>
  <c r="L37" i="31"/>
  <c r="C37" i="31" s="1"/>
  <c r="K36" i="31"/>
  <c r="J36" i="31"/>
  <c r="L35" i="31"/>
  <c r="C35" i="31" s="1"/>
  <c r="L34" i="31"/>
  <c r="C34" i="31" s="1"/>
  <c r="K33" i="31"/>
  <c r="J33" i="31"/>
  <c r="L32" i="31"/>
  <c r="L31" i="31" s="1"/>
  <c r="K31" i="31"/>
  <c r="J31" i="31"/>
  <c r="L30" i="31"/>
  <c r="C30" i="31" s="1"/>
  <c r="L29" i="31"/>
  <c r="C29" i="31" s="1"/>
  <c r="L28" i="31"/>
  <c r="C28" i="31" s="1"/>
  <c r="K27" i="31"/>
  <c r="J27" i="31"/>
  <c r="F25" i="31"/>
  <c r="C25" i="31" s="1"/>
  <c r="I24" i="31"/>
  <c r="F24" i="31"/>
  <c r="O23" i="31"/>
  <c r="L23" i="31"/>
  <c r="I23" i="31"/>
  <c r="F23" i="31"/>
  <c r="O22" i="31"/>
  <c r="L22" i="31"/>
  <c r="L21" i="31" s="1"/>
  <c r="I22" i="31"/>
  <c r="F22" i="31"/>
  <c r="N21" i="31"/>
  <c r="M21" i="31"/>
  <c r="K21" i="31"/>
  <c r="K292" i="31" s="1"/>
  <c r="K291" i="31" s="1"/>
  <c r="J21" i="31"/>
  <c r="H21" i="31"/>
  <c r="G21" i="31"/>
  <c r="E21" i="31"/>
  <c r="D21" i="31"/>
  <c r="N20" i="31" l="1"/>
  <c r="H292" i="31"/>
  <c r="H291" i="31" s="1"/>
  <c r="J187" i="31"/>
  <c r="D53" i="31"/>
  <c r="J53" i="31"/>
  <c r="M187" i="31"/>
  <c r="C111" i="31"/>
  <c r="J204" i="31"/>
  <c r="J195" i="31" s="1"/>
  <c r="H270" i="31"/>
  <c r="H269" i="31" s="1"/>
  <c r="G292" i="31"/>
  <c r="G291" i="31" s="1"/>
  <c r="M20" i="31"/>
  <c r="H53" i="31"/>
  <c r="N53" i="31"/>
  <c r="C182" i="31"/>
  <c r="D173" i="31"/>
  <c r="C215" i="31"/>
  <c r="N204" i="31"/>
  <c r="C263" i="31"/>
  <c r="C87" i="31"/>
  <c r="C107" i="31"/>
  <c r="C110" i="31"/>
  <c r="O103" i="31"/>
  <c r="C178" i="31"/>
  <c r="C298" i="31"/>
  <c r="K26" i="31"/>
  <c r="O45" i="31"/>
  <c r="C45" i="31" s="1"/>
  <c r="K83" i="31"/>
  <c r="M204" i="31"/>
  <c r="M195" i="31" s="1"/>
  <c r="C150" i="31"/>
  <c r="C154" i="31"/>
  <c r="C156" i="31"/>
  <c r="C157" i="31"/>
  <c r="C159" i="31"/>
  <c r="H231" i="31"/>
  <c r="D259" i="31"/>
  <c r="J259" i="31"/>
  <c r="C66" i="31"/>
  <c r="C143" i="31"/>
  <c r="C199" i="31"/>
  <c r="C203" i="31"/>
  <c r="L252" i="31"/>
  <c r="L251" i="31" s="1"/>
  <c r="C271" i="31"/>
  <c r="C283" i="31"/>
  <c r="C74" i="31"/>
  <c r="C172" i="31"/>
  <c r="C176" i="31"/>
  <c r="C180" i="31"/>
  <c r="C181" i="31"/>
  <c r="H173" i="31"/>
  <c r="H187" i="31"/>
  <c r="H204" i="31"/>
  <c r="H195" i="31" s="1"/>
  <c r="C247" i="31"/>
  <c r="M259" i="31"/>
  <c r="K259" i="31"/>
  <c r="C278" i="31"/>
  <c r="J26" i="31"/>
  <c r="J20" i="31" s="1"/>
  <c r="O58" i="31"/>
  <c r="J76" i="31"/>
  <c r="D20" i="31"/>
  <c r="C61" i="31"/>
  <c r="C62" i="31"/>
  <c r="C65" i="31"/>
  <c r="C91" i="31"/>
  <c r="C119" i="31"/>
  <c r="C138" i="31"/>
  <c r="D130" i="31"/>
  <c r="C162" i="31"/>
  <c r="N173" i="31"/>
  <c r="F179" i="31"/>
  <c r="C186" i="31"/>
  <c r="O188" i="31"/>
  <c r="O187" i="31" s="1"/>
  <c r="F198" i="31"/>
  <c r="C227" i="31"/>
  <c r="M231" i="31"/>
  <c r="C235" i="31"/>
  <c r="K231" i="31"/>
  <c r="C243" i="31"/>
  <c r="E259" i="31"/>
  <c r="I260" i="31"/>
  <c r="I259" i="31" s="1"/>
  <c r="C274" i="31"/>
  <c r="C277" i="31"/>
  <c r="C294" i="31"/>
  <c r="L27" i="31"/>
  <c r="C27" i="31" s="1"/>
  <c r="C32" i="31"/>
  <c r="K54" i="31"/>
  <c r="K53" i="31" s="1"/>
  <c r="C71" i="31"/>
  <c r="C73" i="31"/>
  <c r="C115" i="31"/>
  <c r="C127" i="31"/>
  <c r="C129" i="31"/>
  <c r="C135" i="31"/>
  <c r="E174" i="31"/>
  <c r="E173" i="31" s="1"/>
  <c r="J174" i="31"/>
  <c r="J173" i="31" s="1"/>
  <c r="L196" i="31"/>
  <c r="C207" i="31"/>
  <c r="C211" i="31"/>
  <c r="C214" i="31"/>
  <c r="E231" i="31"/>
  <c r="E230" i="31" s="1"/>
  <c r="C239" i="31"/>
  <c r="C244" i="31"/>
  <c r="I21" i="31"/>
  <c r="I292" i="31" s="1"/>
  <c r="D292" i="31"/>
  <c r="D291" i="31" s="1"/>
  <c r="C23" i="31"/>
  <c r="E53" i="31"/>
  <c r="M53" i="31"/>
  <c r="G54" i="31"/>
  <c r="G53" i="31" s="1"/>
  <c r="I69" i="31"/>
  <c r="I67" i="31" s="1"/>
  <c r="N76" i="31"/>
  <c r="O80" i="31"/>
  <c r="L112" i="31"/>
  <c r="C142" i="31"/>
  <c r="C146" i="31"/>
  <c r="C149" i="31"/>
  <c r="E204" i="31"/>
  <c r="E195" i="31" s="1"/>
  <c r="I205" i="31"/>
  <c r="C219" i="31"/>
  <c r="C223" i="31"/>
  <c r="L264" i="31"/>
  <c r="M269" i="31"/>
  <c r="N292" i="31"/>
  <c r="N291" i="31" s="1"/>
  <c r="O54" i="31"/>
  <c r="C63" i="31"/>
  <c r="C82" i="31"/>
  <c r="C90" i="31"/>
  <c r="O95" i="31"/>
  <c r="C114" i="31"/>
  <c r="L116" i="31"/>
  <c r="C126" i="31"/>
  <c r="O131" i="31"/>
  <c r="C158" i="31"/>
  <c r="M173" i="31"/>
  <c r="C177" i="31"/>
  <c r="D187" i="31"/>
  <c r="N187" i="31"/>
  <c r="D204" i="31"/>
  <c r="D195" i="31" s="1"/>
  <c r="C250" i="31"/>
  <c r="C255" i="31"/>
  <c r="C267" i="31"/>
  <c r="E270" i="31"/>
  <c r="E269" i="31" s="1"/>
  <c r="C275" i="31"/>
  <c r="F276" i="31"/>
  <c r="C280" i="31"/>
  <c r="G83" i="31"/>
  <c r="G75" i="31" s="1"/>
  <c r="H20" i="31"/>
  <c r="J292" i="31"/>
  <c r="J291" i="31" s="1"/>
  <c r="C22" i="31"/>
  <c r="O21" i="31"/>
  <c r="O20" i="31" s="1"/>
  <c r="L33" i="31"/>
  <c r="C33" i="31" s="1"/>
  <c r="L36" i="31"/>
  <c r="C36" i="31" s="1"/>
  <c r="F41" i="31"/>
  <c r="C41" i="31" s="1"/>
  <c r="C44" i="31"/>
  <c r="C57" i="31"/>
  <c r="D76" i="31"/>
  <c r="C79" i="31"/>
  <c r="N83" i="31"/>
  <c r="L84" i="31"/>
  <c r="C94" i="31"/>
  <c r="C98" i="31"/>
  <c r="C102" i="31"/>
  <c r="I112" i="31"/>
  <c r="C118" i="31"/>
  <c r="I122" i="31"/>
  <c r="C132" i="31"/>
  <c r="C133" i="31"/>
  <c r="L136" i="31"/>
  <c r="L144" i="31"/>
  <c r="C152" i="31"/>
  <c r="C153" i="31"/>
  <c r="O151" i="31"/>
  <c r="F160" i="31"/>
  <c r="C171" i="31"/>
  <c r="O184" i="31"/>
  <c r="C190" i="31"/>
  <c r="C202" i="31"/>
  <c r="C222" i="31"/>
  <c r="K204" i="31"/>
  <c r="K195" i="31" s="1"/>
  <c r="N231" i="31"/>
  <c r="C242" i="31"/>
  <c r="C258" i="31"/>
  <c r="C273" i="31"/>
  <c r="C123" i="31"/>
  <c r="N195" i="31"/>
  <c r="C24" i="31"/>
  <c r="I54" i="31"/>
  <c r="C59" i="31"/>
  <c r="C60" i="31"/>
  <c r="F69" i="31"/>
  <c r="F67" i="31" s="1"/>
  <c r="O69" i="31"/>
  <c r="O67" i="31" s="1"/>
  <c r="C78" i="31"/>
  <c r="O76" i="31"/>
  <c r="E83" i="31"/>
  <c r="J83" i="31"/>
  <c r="C86" i="31"/>
  <c r="H83" i="31"/>
  <c r="H75" i="31" s="1"/>
  <c r="I89" i="31"/>
  <c r="C106" i="31"/>
  <c r="I116" i="31"/>
  <c r="K130" i="31"/>
  <c r="K75" i="31" s="1"/>
  <c r="E130" i="31"/>
  <c r="C137" i="31"/>
  <c r="C145" i="31"/>
  <c r="F151" i="31"/>
  <c r="C155" i="31"/>
  <c r="H130" i="31"/>
  <c r="C168" i="31"/>
  <c r="C170" i="31"/>
  <c r="O179" i="31"/>
  <c r="O174" i="31" s="1"/>
  <c r="O173" i="31" s="1"/>
  <c r="L179" i="31"/>
  <c r="L174" i="31" s="1"/>
  <c r="L173" i="31" s="1"/>
  <c r="L187" i="31"/>
  <c r="C210" i="31"/>
  <c r="I216" i="31"/>
  <c r="C226" i="31"/>
  <c r="G204" i="31"/>
  <c r="G195" i="31" s="1"/>
  <c r="J231" i="31"/>
  <c r="H259" i="31"/>
  <c r="H230" i="31" s="1"/>
  <c r="N259" i="31"/>
  <c r="L260" i="31"/>
  <c r="L276" i="31"/>
  <c r="L270" i="31" s="1"/>
  <c r="L269" i="31" s="1"/>
  <c r="C282" i="31"/>
  <c r="C297" i="31"/>
  <c r="L292" i="31"/>
  <c r="L291" i="31" s="1"/>
  <c r="C31" i="31"/>
  <c r="C55" i="31"/>
  <c r="L54" i="31"/>
  <c r="C134" i="31"/>
  <c r="M292" i="31"/>
  <c r="M291" i="31" s="1"/>
  <c r="C301" i="31"/>
  <c r="C99" i="31"/>
  <c r="G20" i="31"/>
  <c r="K20" i="31"/>
  <c r="F21" i="31"/>
  <c r="F58" i="31"/>
  <c r="L67" i="31"/>
  <c r="C72" i="31"/>
  <c r="F84" i="31"/>
  <c r="C85" i="31"/>
  <c r="O84" i="31"/>
  <c r="O89" i="31"/>
  <c r="C100" i="31"/>
  <c r="C101" i="31"/>
  <c r="F103" i="31"/>
  <c r="C104" i="31"/>
  <c r="C105" i="31"/>
  <c r="C120" i="31"/>
  <c r="C121" i="31"/>
  <c r="C124" i="31"/>
  <c r="C125" i="31"/>
  <c r="F122" i="31"/>
  <c r="F128" i="31"/>
  <c r="C128" i="31" s="1"/>
  <c r="M130" i="31"/>
  <c r="C139" i="31"/>
  <c r="L141" i="31"/>
  <c r="C141" i="31" s="1"/>
  <c r="C147" i="31"/>
  <c r="L151" i="31"/>
  <c r="C164" i="31"/>
  <c r="O196" i="31"/>
  <c r="F233" i="31"/>
  <c r="C234" i="31"/>
  <c r="G231" i="31"/>
  <c r="G230" i="31" s="1"/>
  <c r="O238" i="31"/>
  <c r="O231" i="31" s="1"/>
  <c r="C56" i="31"/>
  <c r="I43" i="31"/>
  <c r="C43" i="31" s="1"/>
  <c r="F89" i="31"/>
  <c r="I103" i="31"/>
  <c r="N130" i="31"/>
  <c r="L131" i="31"/>
  <c r="C140" i="31"/>
  <c r="C148" i="31"/>
  <c r="F174" i="31"/>
  <c r="C185" i="31"/>
  <c r="F184" i="31"/>
  <c r="I188" i="31"/>
  <c r="I187" i="31" s="1"/>
  <c r="C197" i="31"/>
  <c r="F196" i="31"/>
  <c r="C248" i="31"/>
  <c r="I246" i="31"/>
  <c r="C266" i="31"/>
  <c r="F264" i="31"/>
  <c r="F80" i="31"/>
  <c r="E20" i="31"/>
  <c r="C64" i="31"/>
  <c r="C68" i="31"/>
  <c r="C70" i="31"/>
  <c r="L77" i="31"/>
  <c r="L76" i="31" s="1"/>
  <c r="C81" i="31"/>
  <c r="M83" i="31"/>
  <c r="C88" i="31"/>
  <c r="D83" i="31"/>
  <c r="C92" i="31"/>
  <c r="C93" i="31"/>
  <c r="F95" i="31"/>
  <c r="C96" i="31"/>
  <c r="C97" i="31"/>
  <c r="L103" i="31"/>
  <c r="C108" i="31"/>
  <c r="C109" i="31"/>
  <c r="F112" i="31"/>
  <c r="C113" i="31"/>
  <c r="O112" i="31"/>
  <c r="F116" i="31"/>
  <c r="C117" i="31"/>
  <c r="O116" i="31"/>
  <c r="J130" i="31"/>
  <c r="O136" i="31"/>
  <c r="O144" i="31"/>
  <c r="I151" i="31"/>
  <c r="C161" i="31"/>
  <c r="O160" i="31"/>
  <c r="C193" i="31"/>
  <c r="F192" i="31"/>
  <c r="I270" i="31"/>
  <c r="I269" i="31" s="1"/>
  <c r="C163" i="31"/>
  <c r="F166" i="31"/>
  <c r="C167" i="31"/>
  <c r="I175" i="31"/>
  <c r="C175" i="31" s="1"/>
  <c r="I179" i="31"/>
  <c r="C183" i="31"/>
  <c r="E187" i="31"/>
  <c r="C200" i="31"/>
  <c r="I198" i="31"/>
  <c r="F205" i="31"/>
  <c r="C206" i="31"/>
  <c r="C218" i="31"/>
  <c r="F216" i="31"/>
  <c r="C240" i="31"/>
  <c r="I238" i="31"/>
  <c r="I231" i="31" s="1"/>
  <c r="I230" i="31" s="1"/>
  <c r="D269" i="31"/>
  <c r="C284" i="31"/>
  <c r="C169" i="31"/>
  <c r="K173" i="31"/>
  <c r="G187" i="31"/>
  <c r="K187" i="31"/>
  <c r="C189" i="31"/>
  <c r="F188" i="31"/>
  <c r="C254" i="31"/>
  <c r="F252" i="31"/>
  <c r="C262" i="31"/>
  <c r="F260" i="31"/>
  <c r="O205" i="31"/>
  <c r="C212" i="31"/>
  <c r="C213" i="31"/>
  <c r="C217" i="31"/>
  <c r="O216" i="31"/>
  <c r="L216" i="31"/>
  <c r="L204" i="31" s="1"/>
  <c r="L195" i="31" s="1"/>
  <c r="C224" i="31"/>
  <c r="C225" i="31"/>
  <c r="C228" i="31"/>
  <c r="C229" i="31"/>
  <c r="L231" i="31"/>
  <c r="C236" i="31"/>
  <c r="C237" i="31"/>
  <c r="C241" i="31"/>
  <c r="F238" i="31"/>
  <c r="C256" i="31"/>
  <c r="C257" i="31"/>
  <c r="C268" i="31"/>
  <c r="F272" i="31"/>
  <c r="J270" i="31"/>
  <c r="J269" i="31" s="1"/>
  <c r="O272" i="31"/>
  <c r="O276" i="31"/>
  <c r="C285" i="31"/>
  <c r="C295" i="31"/>
  <c r="C296" i="31"/>
  <c r="F293" i="31"/>
  <c r="O252" i="31"/>
  <c r="O251" i="31" s="1"/>
  <c r="O260" i="31"/>
  <c r="O264" i="31"/>
  <c r="I293" i="31"/>
  <c r="I291" i="31" s="1"/>
  <c r="C201" i="31"/>
  <c r="C208" i="31"/>
  <c r="C209" i="31"/>
  <c r="C220" i="31"/>
  <c r="C221" i="31"/>
  <c r="C232" i="31"/>
  <c r="D231" i="31"/>
  <c r="C245" i="31"/>
  <c r="C249" i="31"/>
  <c r="F246" i="31"/>
  <c r="C253" i="31"/>
  <c r="C261" i="31"/>
  <c r="C265" i="31"/>
  <c r="C279" i="31"/>
  <c r="C281" i="31"/>
  <c r="C288" i="31"/>
  <c r="C299" i="31"/>
  <c r="C300" i="31"/>
  <c r="O292" i="31" l="1"/>
  <c r="O291" i="31" s="1"/>
  <c r="J230" i="31"/>
  <c r="H52" i="31"/>
  <c r="D230" i="31"/>
  <c r="D289" i="31" s="1"/>
  <c r="C160" i="31"/>
  <c r="C122" i="31"/>
  <c r="C184" i="31"/>
  <c r="K230" i="31"/>
  <c r="K194" i="31" s="1"/>
  <c r="I204" i="31"/>
  <c r="J75" i="31"/>
  <c r="J52" i="31" s="1"/>
  <c r="O259" i="31"/>
  <c r="O230" i="31" s="1"/>
  <c r="J194" i="31"/>
  <c r="C179" i="31"/>
  <c r="I20" i="31"/>
  <c r="N75" i="31"/>
  <c r="M230" i="31"/>
  <c r="M194" i="31" s="1"/>
  <c r="C151" i="31"/>
  <c r="L83" i="31"/>
  <c r="M75" i="31"/>
  <c r="E75" i="31"/>
  <c r="E52" i="31" s="1"/>
  <c r="E51" i="31" s="1"/>
  <c r="E287" i="31" s="1"/>
  <c r="C238" i="31"/>
  <c r="G52" i="31"/>
  <c r="C144" i="31"/>
  <c r="C89" i="31"/>
  <c r="G289" i="31"/>
  <c r="C58" i="31"/>
  <c r="L259" i="31"/>
  <c r="G194" i="31"/>
  <c r="F130" i="31"/>
  <c r="C67" i="31"/>
  <c r="D194" i="31"/>
  <c r="C276" i="31"/>
  <c r="C136" i="31"/>
  <c r="D75" i="31"/>
  <c r="D52" i="31" s="1"/>
  <c r="C77" i="31"/>
  <c r="C131" i="31"/>
  <c r="C69" i="31"/>
  <c r="E194" i="31"/>
  <c r="I53" i="31"/>
  <c r="C246" i="31"/>
  <c r="C95" i="31"/>
  <c r="C112" i="31"/>
  <c r="L53" i="31"/>
  <c r="L26" i="31"/>
  <c r="C26" i="31" s="1"/>
  <c r="O53" i="31"/>
  <c r="C116" i="31"/>
  <c r="I130" i="31"/>
  <c r="H194" i="31"/>
  <c r="L230" i="31"/>
  <c r="L194" i="31" s="1"/>
  <c r="K289" i="31"/>
  <c r="I83" i="31"/>
  <c r="I75" i="31" s="1"/>
  <c r="F54" i="31"/>
  <c r="F53" i="31" s="1"/>
  <c r="N230" i="31"/>
  <c r="N194" i="31" s="1"/>
  <c r="N52" i="31"/>
  <c r="J289" i="31"/>
  <c r="C198" i="31"/>
  <c r="I196" i="31"/>
  <c r="I195" i="31" s="1"/>
  <c r="I194" i="31" s="1"/>
  <c r="C166" i="31"/>
  <c r="F165" i="31"/>
  <c r="C165" i="31" s="1"/>
  <c r="F270" i="31"/>
  <c r="C272" i="31"/>
  <c r="C252" i="31"/>
  <c r="F251" i="31"/>
  <c r="C251" i="31" s="1"/>
  <c r="C205" i="31"/>
  <c r="F204" i="31"/>
  <c r="F195" i="31" s="1"/>
  <c r="C80" i="31"/>
  <c r="F76" i="31"/>
  <c r="C84" i="31"/>
  <c r="F83" i="31"/>
  <c r="O130" i="31"/>
  <c r="C103" i="31"/>
  <c r="O270" i="31"/>
  <c r="O269" i="31" s="1"/>
  <c r="C188" i="31"/>
  <c r="O204" i="31"/>
  <c r="O195" i="31" s="1"/>
  <c r="C260" i="31"/>
  <c r="F259" i="31"/>
  <c r="C192" i="31"/>
  <c r="F191" i="31"/>
  <c r="C191" i="31" s="1"/>
  <c r="C264" i="31"/>
  <c r="L130" i="31"/>
  <c r="H289" i="31"/>
  <c r="C233" i="31"/>
  <c r="F231" i="31"/>
  <c r="O83" i="31"/>
  <c r="C216" i="31"/>
  <c r="C293" i="31"/>
  <c r="I174" i="31"/>
  <c r="I173" i="31" s="1"/>
  <c r="L75" i="31"/>
  <c r="F173" i="31"/>
  <c r="C21" i="31"/>
  <c r="F20" i="31"/>
  <c r="K52" i="31"/>
  <c r="M289" i="31" l="1"/>
  <c r="C259" i="31"/>
  <c r="H51" i="31"/>
  <c r="J51" i="31"/>
  <c r="J50" i="31" s="1"/>
  <c r="C54" i="31"/>
  <c r="E290" i="31"/>
  <c r="D51" i="31"/>
  <c r="D290" i="31" s="1"/>
  <c r="N289" i="31"/>
  <c r="M52" i="31"/>
  <c r="M51" i="31" s="1"/>
  <c r="I52" i="31"/>
  <c r="I51" i="31" s="1"/>
  <c r="I290" i="31" s="1"/>
  <c r="G51" i="31"/>
  <c r="G290" i="31" s="1"/>
  <c r="D50" i="31"/>
  <c r="K51" i="31"/>
  <c r="K290" i="31" s="1"/>
  <c r="C173" i="31"/>
  <c r="L20" i="31"/>
  <c r="C20" i="31" s="1"/>
  <c r="N51" i="31"/>
  <c r="N290" i="31" s="1"/>
  <c r="L52" i="31"/>
  <c r="C174" i="31"/>
  <c r="H290" i="31"/>
  <c r="H50" i="31"/>
  <c r="L51" i="31"/>
  <c r="L50" i="31" s="1"/>
  <c r="O194" i="31"/>
  <c r="I289" i="31"/>
  <c r="L289" i="31"/>
  <c r="C130" i="31"/>
  <c r="C196" i="31"/>
  <c r="C83" i="31"/>
  <c r="I50" i="31"/>
  <c r="C53" i="31"/>
  <c r="C76" i="31"/>
  <c r="F75" i="31"/>
  <c r="K50" i="31"/>
  <c r="O75" i="31"/>
  <c r="O52" i="31" s="1"/>
  <c r="M50" i="31"/>
  <c r="M290" i="31"/>
  <c r="F287" i="31"/>
  <c r="E286" i="31"/>
  <c r="F269" i="31"/>
  <c r="C269" i="31" s="1"/>
  <c r="C270" i="31"/>
  <c r="F230" i="31"/>
  <c r="C230" i="31" s="1"/>
  <c r="C231" i="31"/>
  <c r="F187" i="31"/>
  <c r="C187" i="31" s="1"/>
  <c r="C195" i="31"/>
  <c r="C204" i="31"/>
  <c r="J290" i="31" l="1"/>
  <c r="F194" i="31"/>
  <c r="C194" i="31" s="1"/>
  <c r="L290" i="31"/>
  <c r="N50" i="31"/>
  <c r="G50" i="31"/>
  <c r="O289" i="31"/>
  <c r="C75" i="31"/>
  <c r="O51" i="31"/>
  <c r="O50" i="31" s="1"/>
  <c r="F52" i="31"/>
  <c r="F51" i="31" s="1"/>
  <c r="F286" i="31"/>
  <c r="C287" i="31"/>
  <c r="E289" i="31"/>
  <c r="E292" i="31"/>
  <c r="E291" i="31" s="1"/>
  <c r="E50" i="31"/>
  <c r="O290" i="31" l="1"/>
  <c r="C52" i="31"/>
  <c r="F290" i="31"/>
  <c r="C51" i="31"/>
  <c r="F50" i="31"/>
  <c r="C50" i="31" s="1"/>
  <c r="F289" i="31"/>
  <c r="C289" i="31" s="1"/>
  <c r="C286" i="31"/>
  <c r="F292" i="31"/>
  <c r="C290" i="31" l="1"/>
  <c r="C292" i="31"/>
  <c r="F291" i="31"/>
  <c r="C291" i="31" s="1"/>
  <c r="O301" i="30" l="1"/>
  <c r="L301" i="30"/>
  <c r="I301" i="30"/>
  <c r="F301" i="30"/>
  <c r="C301" i="30" s="1"/>
  <c r="O300" i="30"/>
  <c r="L300" i="30"/>
  <c r="I300" i="30"/>
  <c r="F300" i="30"/>
  <c r="C300" i="30" s="1"/>
  <c r="O299" i="30"/>
  <c r="L299" i="30"/>
  <c r="I299" i="30"/>
  <c r="F299" i="30"/>
  <c r="C299" i="30" s="1"/>
  <c r="O298" i="30"/>
  <c r="L298" i="30"/>
  <c r="I298" i="30"/>
  <c r="F298" i="30"/>
  <c r="C298" i="30" s="1"/>
  <c r="O297" i="30"/>
  <c r="L297" i="30"/>
  <c r="I297" i="30"/>
  <c r="F297" i="30"/>
  <c r="O296" i="30"/>
  <c r="L296" i="30"/>
  <c r="I296" i="30"/>
  <c r="F296" i="30"/>
  <c r="O295" i="30"/>
  <c r="L295" i="30"/>
  <c r="I295" i="30"/>
  <c r="F295" i="30"/>
  <c r="O294" i="30"/>
  <c r="L294" i="30"/>
  <c r="L293" i="30" s="1"/>
  <c r="I294" i="30"/>
  <c r="F294" i="30"/>
  <c r="C294" i="30" s="1"/>
  <c r="O293" i="30"/>
  <c r="N293" i="30"/>
  <c r="M293" i="30"/>
  <c r="K293" i="30"/>
  <c r="J293" i="30"/>
  <c r="H293" i="30"/>
  <c r="G293" i="30"/>
  <c r="E293" i="30"/>
  <c r="D293" i="30"/>
  <c r="O288" i="30"/>
  <c r="L288" i="30"/>
  <c r="I288" i="30"/>
  <c r="F288" i="30"/>
  <c r="O287" i="30"/>
  <c r="L287" i="30"/>
  <c r="L286" i="30" s="1"/>
  <c r="I287" i="30"/>
  <c r="I286" i="30" s="1"/>
  <c r="F287" i="30"/>
  <c r="O286" i="30"/>
  <c r="N286" i="30"/>
  <c r="M286" i="30"/>
  <c r="K286" i="30"/>
  <c r="J286" i="30"/>
  <c r="H286" i="30"/>
  <c r="G286" i="30"/>
  <c r="F286" i="30"/>
  <c r="E286" i="30"/>
  <c r="D286" i="30"/>
  <c r="O285" i="30"/>
  <c r="O284" i="30" s="1"/>
  <c r="O283" i="30" s="1"/>
  <c r="L285" i="30"/>
  <c r="I285" i="30"/>
  <c r="F285" i="30"/>
  <c r="F284" i="30" s="1"/>
  <c r="N284" i="30"/>
  <c r="N283" i="30" s="1"/>
  <c r="M284" i="30"/>
  <c r="K284" i="30"/>
  <c r="J284" i="30"/>
  <c r="J283" i="30" s="1"/>
  <c r="I284" i="30"/>
  <c r="I283" i="30" s="1"/>
  <c r="H284" i="30"/>
  <c r="H283" i="30" s="1"/>
  <c r="G284" i="30"/>
  <c r="G283" i="30" s="1"/>
  <c r="E284" i="30"/>
  <c r="E283" i="30" s="1"/>
  <c r="D284" i="30"/>
  <c r="D283" i="30" s="1"/>
  <c r="M283" i="30"/>
  <c r="K283" i="30"/>
  <c r="O282" i="30"/>
  <c r="O281" i="30" s="1"/>
  <c r="L282" i="30"/>
  <c r="I282" i="30"/>
  <c r="I281" i="30" s="1"/>
  <c r="F282" i="30"/>
  <c r="F281" i="30" s="1"/>
  <c r="N281" i="30"/>
  <c r="M281" i="30"/>
  <c r="K281" i="30"/>
  <c r="J281" i="30"/>
  <c r="H281" i="30"/>
  <c r="G281" i="30"/>
  <c r="E281" i="30"/>
  <c r="D281" i="30"/>
  <c r="O280" i="30"/>
  <c r="L280" i="30"/>
  <c r="I280" i="30"/>
  <c r="F280" i="30"/>
  <c r="O279" i="30"/>
  <c r="L279" i="30"/>
  <c r="I279" i="30"/>
  <c r="F279" i="30"/>
  <c r="O278" i="30"/>
  <c r="L278" i="30"/>
  <c r="I278" i="30"/>
  <c r="F278" i="30"/>
  <c r="O277" i="30"/>
  <c r="O276" i="30" s="1"/>
  <c r="L277" i="30"/>
  <c r="I277" i="30"/>
  <c r="F277" i="30"/>
  <c r="F276" i="30" s="1"/>
  <c r="N276" i="30"/>
  <c r="M276" i="30"/>
  <c r="K276" i="30"/>
  <c r="J276" i="30"/>
  <c r="H276" i="30"/>
  <c r="G276" i="30"/>
  <c r="E276" i="30"/>
  <c r="D276" i="30"/>
  <c r="O275" i="30"/>
  <c r="L275" i="30"/>
  <c r="I275" i="30"/>
  <c r="F275" i="30"/>
  <c r="O274" i="30"/>
  <c r="L274" i="30"/>
  <c r="I274" i="30"/>
  <c r="F274" i="30"/>
  <c r="O273" i="30"/>
  <c r="O272" i="30" s="1"/>
  <c r="L273" i="30"/>
  <c r="L272" i="30" s="1"/>
  <c r="I273" i="30"/>
  <c r="F273" i="30"/>
  <c r="N272" i="30"/>
  <c r="N270" i="30" s="1"/>
  <c r="N269" i="30" s="1"/>
  <c r="M272" i="30"/>
  <c r="M270" i="30" s="1"/>
  <c r="K272" i="30"/>
  <c r="J272" i="30"/>
  <c r="I272" i="30"/>
  <c r="H272" i="30"/>
  <c r="G272" i="30"/>
  <c r="E272" i="30"/>
  <c r="D272" i="30"/>
  <c r="O271" i="30"/>
  <c r="L271" i="30"/>
  <c r="I271" i="30"/>
  <c r="F271" i="30"/>
  <c r="O268" i="30"/>
  <c r="L268" i="30"/>
  <c r="I268" i="30"/>
  <c r="F268" i="30"/>
  <c r="O267" i="30"/>
  <c r="L267" i="30"/>
  <c r="I267" i="30"/>
  <c r="F267" i="30"/>
  <c r="O266" i="30"/>
  <c r="L266" i="30"/>
  <c r="I266" i="30"/>
  <c r="F266" i="30"/>
  <c r="O265" i="30"/>
  <c r="O264" i="30" s="1"/>
  <c r="L265" i="30"/>
  <c r="I265" i="30"/>
  <c r="F265" i="30"/>
  <c r="F264" i="30" s="1"/>
  <c r="N264" i="30"/>
  <c r="M264" i="30"/>
  <c r="L264" i="30"/>
  <c r="K264" i="30"/>
  <c r="J264" i="30"/>
  <c r="H264" i="30"/>
  <c r="G264" i="30"/>
  <c r="E264" i="30"/>
  <c r="D264" i="30"/>
  <c r="O263" i="30"/>
  <c r="L263" i="30"/>
  <c r="I263" i="30"/>
  <c r="F263" i="30"/>
  <c r="O262" i="30"/>
  <c r="L262" i="30"/>
  <c r="I262" i="30"/>
  <c r="F262" i="30"/>
  <c r="O261" i="30"/>
  <c r="O260" i="30" s="1"/>
  <c r="L261" i="30"/>
  <c r="I261" i="30"/>
  <c r="F261" i="30"/>
  <c r="F260" i="30" s="1"/>
  <c r="N260" i="30"/>
  <c r="M260" i="30"/>
  <c r="K260" i="30"/>
  <c r="J260" i="30"/>
  <c r="J259" i="30" s="1"/>
  <c r="H260" i="30"/>
  <c r="H259" i="30" s="1"/>
  <c r="G260" i="30"/>
  <c r="G259" i="30" s="1"/>
  <c r="E260" i="30"/>
  <c r="D260" i="30"/>
  <c r="O258" i="30"/>
  <c r="L258" i="30"/>
  <c r="I258" i="30"/>
  <c r="F258" i="30"/>
  <c r="O257" i="30"/>
  <c r="L257" i="30"/>
  <c r="I257" i="30"/>
  <c r="F257" i="30"/>
  <c r="O256" i="30"/>
  <c r="L256" i="30"/>
  <c r="I256" i="30"/>
  <c r="F256" i="30"/>
  <c r="O255" i="30"/>
  <c r="L255" i="30"/>
  <c r="I255" i="30"/>
  <c r="F255" i="30"/>
  <c r="O254" i="30"/>
  <c r="L254" i="30"/>
  <c r="I254" i="30"/>
  <c r="F254" i="30"/>
  <c r="O253" i="30"/>
  <c r="O252" i="30" s="1"/>
  <c r="L253" i="30"/>
  <c r="I253" i="30"/>
  <c r="F253" i="30"/>
  <c r="N252" i="30"/>
  <c r="N251" i="30" s="1"/>
  <c r="M252" i="30"/>
  <c r="M251" i="30" s="1"/>
  <c r="K252" i="30"/>
  <c r="K251" i="30" s="1"/>
  <c r="J252" i="30"/>
  <c r="J251" i="30" s="1"/>
  <c r="H252" i="30"/>
  <c r="H251" i="30" s="1"/>
  <c r="G252" i="30"/>
  <c r="G251" i="30" s="1"/>
  <c r="E252" i="30"/>
  <c r="E251" i="30" s="1"/>
  <c r="D252" i="30"/>
  <c r="D251" i="30" s="1"/>
  <c r="O250" i="30"/>
  <c r="L250" i="30"/>
  <c r="I250" i="30"/>
  <c r="F250" i="30"/>
  <c r="O249" i="30"/>
  <c r="L249" i="30"/>
  <c r="I249" i="30"/>
  <c r="F249" i="30"/>
  <c r="O248" i="30"/>
  <c r="L248" i="30"/>
  <c r="I248" i="30"/>
  <c r="F248" i="30"/>
  <c r="O247" i="30"/>
  <c r="L247" i="30"/>
  <c r="I247" i="30"/>
  <c r="F247" i="30"/>
  <c r="N246" i="30"/>
  <c r="M246" i="30"/>
  <c r="K246" i="30"/>
  <c r="J246" i="30"/>
  <c r="H246" i="30"/>
  <c r="G246" i="30"/>
  <c r="E246" i="30"/>
  <c r="D246" i="30"/>
  <c r="O245" i="30"/>
  <c r="L245" i="30"/>
  <c r="I245" i="30"/>
  <c r="F245" i="30"/>
  <c r="O244" i="30"/>
  <c r="L244" i="30"/>
  <c r="I244" i="30"/>
  <c r="F244" i="30"/>
  <c r="O243" i="30"/>
  <c r="L243" i="30"/>
  <c r="I243" i="30"/>
  <c r="F243" i="30"/>
  <c r="O242" i="30"/>
  <c r="L242" i="30"/>
  <c r="I242" i="30"/>
  <c r="F242" i="30"/>
  <c r="O241" i="30"/>
  <c r="L241" i="30"/>
  <c r="I241" i="30"/>
  <c r="F241" i="30"/>
  <c r="O240" i="30"/>
  <c r="L240" i="30"/>
  <c r="I240" i="30"/>
  <c r="F240" i="30"/>
  <c r="O239" i="30"/>
  <c r="L239" i="30"/>
  <c r="I239" i="30"/>
  <c r="F239" i="30"/>
  <c r="N238" i="30"/>
  <c r="M238" i="30"/>
  <c r="K238" i="30"/>
  <c r="J238" i="30"/>
  <c r="H238" i="30"/>
  <c r="G238" i="30"/>
  <c r="E238" i="30"/>
  <c r="D238" i="30"/>
  <c r="O237" i="30"/>
  <c r="L237" i="30"/>
  <c r="I237" i="30"/>
  <c r="F237" i="30"/>
  <c r="O236" i="30"/>
  <c r="L236" i="30"/>
  <c r="L235" i="30" s="1"/>
  <c r="I236" i="30"/>
  <c r="I235" i="30" s="1"/>
  <c r="F236" i="30"/>
  <c r="N235" i="30"/>
  <c r="M235" i="30"/>
  <c r="K235" i="30"/>
  <c r="J235" i="30"/>
  <c r="H235" i="30"/>
  <c r="G235" i="30"/>
  <c r="E235" i="30"/>
  <c r="D235" i="30"/>
  <c r="O234" i="30"/>
  <c r="L234" i="30"/>
  <c r="L233" i="30" s="1"/>
  <c r="I234" i="30"/>
  <c r="I233" i="30" s="1"/>
  <c r="F234" i="30"/>
  <c r="F233" i="30" s="1"/>
  <c r="O233" i="30"/>
  <c r="N233" i="30"/>
  <c r="M233" i="30"/>
  <c r="M231" i="30" s="1"/>
  <c r="K233" i="30"/>
  <c r="J233" i="30"/>
  <c r="H233" i="30"/>
  <c r="G233" i="30"/>
  <c r="E233" i="30"/>
  <c r="D233" i="30"/>
  <c r="O232" i="30"/>
  <c r="L232" i="30"/>
  <c r="I232" i="30"/>
  <c r="F232" i="30"/>
  <c r="O229" i="30"/>
  <c r="L229" i="30"/>
  <c r="I229" i="30"/>
  <c r="F229" i="30"/>
  <c r="O228" i="30"/>
  <c r="L228" i="30"/>
  <c r="L227" i="30" s="1"/>
  <c r="I228" i="30"/>
  <c r="I227" i="30" s="1"/>
  <c r="F228" i="30"/>
  <c r="O227" i="30"/>
  <c r="N227" i="30"/>
  <c r="M227" i="30"/>
  <c r="K227" i="30"/>
  <c r="J227" i="30"/>
  <c r="H227" i="30"/>
  <c r="G227" i="30"/>
  <c r="E227" i="30"/>
  <c r="D227" i="30"/>
  <c r="O226" i="30"/>
  <c r="L226" i="30"/>
  <c r="I226" i="30"/>
  <c r="F226" i="30"/>
  <c r="O225" i="30"/>
  <c r="L225" i="30"/>
  <c r="I225" i="30"/>
  <c r="F225" i="30"/>
  <c r="O224" i="30"/>
  <c r="L224" i="30"/>
  <c r="I224" i="30"/>
  <c r="F224" i="30"/>
  <c r="O223" i="30"/>
  <c r="L223" i="30"/>
  <c r="I223" i="30"/>
  <c r="F223" i="30"/>
  <c r="O222" i="30"/>
  <c r="L222" i="30"/>
  <c r="I222" i="30"/>
  <c r="F222" i="30"/>
  <c r="O221" i="30"/>
  <c r="L221" i="30"/>
  <c r="I221" i="30"/>
  <c r="F221" i="30"/>
  <c r="O220" i="30"/>
  <c r="L220" i="30"/>
  <c r="I220" i="30"/>
  <c r="F220" i="30"/>
  <c r="O219" i="30"/>
  <c r="L219" i="30"/>
  <c r="I219" i="30"/>
  <c r="F219" i="30"/>
  <c r="O218" i="30"/>
  <c r="L218" i="30"/>
  <c r="I218" i="30"/>
  <c r="F218" i="30"/>
  <c r="O217" i="30"/>
  <c r="L217" i="30"/>
  <c r="I217" i="30"/>
  <c r="F217" i="30"/>
  <c r="N216" i="30"/>
  <c r="M216" i="30"/>
  <c r="L216" i="30"/>
  <c r="K216" i="30"/>
  <c r="J216" i="30"/>
  <c r="H216" i="30"/>
  <c r="G216" i="30"/>
  <c r="E216" i="30"/>
  <c r="D216" i="30"/>
  <c r="O215" i="30"/>
  <c r="L215" i="30"/>
  <c r="I215" i="30"/>
  <c r="F215" i="30"/>
  <c r="O214" i="30"/>
  <c r="L214" i="30"/>
  <c r="I214" i="30"/>
  <c r="F214" i="30"/>
  <c r="O213" i="30"/>
  <c r="L213" i="30"/>
  <c r="I213" i="30"/>
  <c r="F213" i="30"/>
  <c r="O212" i="30"/>
  <c r="L212" i="30"/>
  <c r="I212" i="30"/>
  <c r="F212" i="30"/>
  <c r="O211" i="30"/>
  <c r="L211" i="30"/>
  <c r="I211" i="30"/>
  <c r="F211" i="30"/>
  <c r="O210" i="30"/>
  <c r="L210" i="30"/>
  <c r="I210" i="30"/>
  <c r="F210" i="30"/>
  <c r="O209" i="30"/>
  <c r="L209" i="30"/>
  <c r="I209" i="30"/>
  <c r="F209" i="30"/>
  <c r="O208" i="30"/>
  <c r="L208" i="30"/>
  <c r="I208" i="30"/>
  <c r="F208" i="30"/>
  <c r="O207" i="30"/>
  <c r="L207" i="30"/>
  <c r="I207" i="30"/>
  <c r="F207" i="30"/>
  <c r="O206" i="30"/>
  <c r="L206" i="30"/>
  <c r="I206" i="30"/>
  <c r="F206" i="30"/>
  <c r="N205" i="30"/>
  <c r="M205" i="30"/>
  <c r="K205" i="30"/>
  <c r="J205" i="30"/>
  <c r="H205" i="30"/>
  <c r="G205" i="30"/>
  <c r="E205" i="30"/>
  <c r="D205" i="30"/>
  <c r="D204" i="30" s="1"/>
  <c r="O203" i="30"/>
  <c r="L203" i="30"/>
  <c r="I203" i="30"/>
  <c r="F203" i="30"/>
  <c r="O202" i="30"/>
  <c r="L202" i="30"/>
  <c r="I202" i="30"/>
  <c r="F202" i="30"/>
  <c r="O201" i="30"/>
  <c r="L201" i="30"/>
  <c r="I201" i="30"/>
  <c r="F201" i="30"/>
  <c r="O200" i="30"/>
  <c r="L200" i="30"/>
  <c r="I200" i="30"/>
  <c r="F200" i="30"/>
  <c r="O199" i="30"/>
  <c r="L199" i="30"/>
  <c r="L198" i="30" s="1"/>
  <c r="I199" i="30"/>
  <c r="F199" i="30"/>
  <c r="F198" i="30" s="1"/>
  <c r="N198" i="30"/>
  <c r="N196" i="30" s="1"/>
  <c r="M198" i="30"/>
  <c r="K198" i="30"/>
  <c r="K196" i="30" s="1"/>
  <c r="J198" i="30"/>
  <c r="J196" i="30" s="1"/>
  <c r="H198" i="30"/>
  <c r="G198" i="30"/>
  <c r="G196" i="30" s="1"/>
  <c r="E198" i="30"/>
  <c r="E196" i="30" s="1"/>
  <c r="D198" i="30"/>
  <c r="D196" i="30" s="1"/>
  <c r="O197" i="30"/>
  <c r="L197" i="30"/>
  <c r="I197" i="30"/>
  <c r="F197" i="30"/>
  <c r="M196" i="30"/>
  <c r="H196" i="30"/>
  <c r="O193" i="30"/>
  <c r="O192" i="30" s="1"/>
  <c r="O191" i="30" s="1"/>
  <c r="L193" i="30"/>
  <c r="L192" i="30" s="1"/>
  <c r="L191" i="30" s="1"/>
  <c r="I193" i="30"/>
  <c r="F193" i="30"/>
  <c r="N192" i="30"/>
  <c r="N191" i="30" s="1"/>
  <c r="M192" i="30"/>
  <c r="M191" i="30" s="1"/>
  <c r="K192" i="30"/>
  <c r="J192" i="30"/>
  <c r="J191" i="30" s="1"/>
  <c r="I192" i="30"/>
  <c r="I191" i="30" s="1"/>
  <c r="H192" i="30"/>
  <c r="H191" i="30" s="1"/>
  <c r="G192" i="30"/>
  <c r="G191" i="30" s="1"/>
  <c r="E192" i="30"/>
  <c r="E191" i="30" s="1"/>
  <c r="D192" i="30"/>
  <c r="D191" i="30" s="1"/>
  <c r="K191" i="30"/>
  <c r="O190" i="30"/>
  <c r="L190" i="30"/>
  <c r="I190" i="30"/>
  <c r="F190" i="30"/>
  <c r="O189" i="30"/>
  <c r="L189" i="30"/>
  <c r="L188" i="30" s="1"/>
  <c r="I189" i="30"/>
  <c r="I188" i="30" s="1"/>
  <c r="F189" i="30"/>
  <c r="O188" i="30"/>
  <c r="N188" i="30"/>
  <c r="M188" i="30"/>
  <c r="K188" i="30"/>
  <c r="J188" i="30"/>
  <c r="H188" i="30"/>
  <c r="G188" i="30"/>
  <c r="F188" i="30"/>
  <c r="E188" i="30"/>
  <c r="D188" i="30"/>
  <c r="O186" i="30"/>
  <c r="L186" i="30"/>
  <c r="I186" i="30"/>
  <c r="F186" i="30"/>
  <c r="O185" i="30"/>
  <c r="L185" i="30"/>
  <c r="L184" i="30" s="1"/>
  <c r="I185" i="30"/>
  <c r="I184" i="30" s="1"/>
  <c r="F185" i="30"/>
  <c r="O184" i="30"/>
  <c r="N184" i="30"/>
  <c r="M184" i="30"/>
  <c r="K184" i="30"/>
  <c r="J184" i="30"/>
  <c r="H184" i="30"/>
  <c r="G184" i="30"/>
  <c r="F184" i="30"/>
  <c r="E184" i="30"/>
  <c r="D184" i="30"/>
  <c r="O183" i="30"/>
  <c r="L183" i="30"/>
  <c r="I183" i="30"/>
  <c r="F183" i="30"/>
  <c r="O182" i="30"/>
  <c r="L182" i="30"/>
  <c r="I182" i="30"/>
  <c r="F182" i="30"/>
  <c r="O181" i="30"/>
  <c r="L181" i="30"/>
  <c r="I181" i="30"/>
  <c r="F181" i="30"/>
  <c r="O180" i="30"/>
  <c r="O179" i="30" s="1"/>
  <c r="L180" i="30"/>
  <c r="I180" i="30"/>
  <c r="F180" i="30"/>
  <c r="F179" i="30" s="1"/>
  <c r="N179" i="30"/>
  <c r="M179" i="30"/>
  <c r="K179" i="30"/>
  <c r="J179" i="30"/>
  <c r="H179" i="30"/>
  <c r="G179" i="30"/>
  <c r="E179" i="30"/>
  <c r="D179" i="30"/>
  <c r="O178" i="30"/>
  <c r="L178" i="30"/>
  <c r="I178" i="30"/>
  <c r="F178" i="30"/>
  <c r="O177" i="30"/>
  <c r="L177" i="30"/>
  <c r="I177" i="30"/>
  <c r="F177" i="30"/>
  <c r="O176" i="30"/>
  <c r="O175" i="30" s="1"/>
  <c r="L176" i="30"/>
  <c r="L175" i="30" s="1"/>
  <c r="I176" i="30"/>
  <c r="F176" i="30"/>
  <c r="F175" i="30" s="1"/>
  <c r="N175" i="30"/>
  <c r="M175" i="30"/>
  <c r="K175" i="30"/>
  <c r="K174" i="30" s="1"/>
  <c r="J175" i="30"/>
  <c r="J174" i="30" s="1"/>
  <c r="H175" i="30"/>
  <c r="G175" i="30"/>
  <c r="E175" i="30"/>
  <c r="E174" i="30" s="1"/>
  <c r="E173" i="30" s="1"/>
  <c r="D175" i="30"/>
  <c r="O172" i="30"/>
  <c r="L172" i="30"/>
  <c r="I172" i="30"/>
  <c r="F172" i="30"/>
  <c r="O171" i="30"/>
  <c r="L171" i="30"/>
  <c r="I171" i="30"/>
  <c r="F171" i="30"/>
  <c r="O170" i="30"/>
  <c r="L170" i="30"/>
  <c r="I170" i="30"/>
  <c r="F170" i="30"/>
  <c r="O169" i="30"/>
  <c r="L169" i="30"/>
  <c r="I169" i="30"/>
  <c r="F169" i="30"/>
  <c r="O168" i="30"/>
  <c r="L168" i="30"/>
  <c r="I168" i="30"/>
  <c r="F168" i="30"/>
  <c r="O167" i="30"/>
  <c r="L167" i="30"/>
  <c r="I167" i="30"/>
  <c r="I166" i="30" s="1"/>
  <c r="I165" i="30" s="1"/>
  <c r="F167" i="30"/>
  <c r="N166" i="30"/>
  <c r="M166" i="30"/>
  <c r="M165" i="30" s="1"/>
  <c r="K166" i="30"/>
  <c r="K165" i="30" s="1"/>
  <c r="J166" i="30"/>
  <c r="J165" i="30" s="1"/>
  <c r="H166" i="30"/>
  <c r="H165" i="30" s="1"/>
  <c r="G166" i="30"/>
  <c r="G165" i="30" s="1"/>
  <c r="E166" i="30"/>
  <c r="E165" i="30" s="1"/>
  <c r="D166" i="30"/>
  <c r="D165" i="30" s="1"/>
  <c r="N165" i="30"/>
  <c r="O164" i="30"/>
  <c r="L164" i="30"/>
  <c r="I164" i="30"/>
  <c r="F164" i="30"/>
  <c r="O163" i="30"/>
  <c r="L163" i="30"/>
  <c r="I163" i="30"/>
  <c r="F163" i="30"/>
  <c r="O162" i="30"/>
  <c r="L162" i="30"/>
  <c r="I162" i="30"/>
  <c r="F162" i="30"/>
  <c r="O161" i="30"/>
  <c r="L161" i="30"/>
  <c r="I161" i="30"/>
  <c r="I160" i="30" s="1"/>
  <c r="F161" i="30"/>
  <c r="O160" i="30"/>
  <c r="N160" i="30"/>
  <c r="M160" i="30"/>
  <c r="K160" i="30"/>
  <c r="J160" i="30"/>
  <c r="H160" i="30"/>
  <c r="G160" i="30"/>
  <c r="F160" i="30"/>
  <c r="E160" i="30"/>
  <c r="D160" i="30"/>
  <c r="O159" i="30"/>
  <c r="L159" i="30"/>
  <c r="I159" i="30"/>
  <c r="F159" i="30"/>
  <c r="O158" i="30"/>
  <c r="L158" i="30"/>
  <c r="I158" i="30"/>
  <c r="F158" i="30"/>
  <c r="O157" i="30"/>
  <c r="L157" i="30"/>
  <c r="I157" i="30"/>
  <c r="F157" i="30"/>
  <c r="O156" i="30"/>
  <c r="L156" i="30"/>
  <c r="I156" i="30"/>
  <c r="F156" i="30"/>
  <c r="O155" i="30"/>
  <c r="L155" i="30"/>
  <c r="I155" i="30"/>
  <c r="F155" i="30"/>
  <c r="O154" i="30"/>
  <c r="L154" i="30"/>
  <c r="I154" i="30"/>
  <c r="F154" i="30"/>
  <c r="O153" i="30"/>
  <c r="L153" i="30"/>
  <c r="I153" i="30"/>
  <c r="F153" i="30"/>
  <c r="O152" i="30"/>
  <c r="O151" i="30" s="1"/>
  <c r="L152" i="30"/>
  <c r="I152" i="30"/>
  <c r="F152" i="30"/>
  <c r="F151" i="30" s="1"/>
  <c r="N151" i="30"/>
  <c r="M151" i="30"/>
  <c r="K151" i="30"/>
  <c r="J151" i="30"/>
  <c r="H151" i="30"/>
  <c r="G151" i="30"/>
  <c r="E151" i="30"/>
  <c r="D151" i="30"/>
  <c r="O150" i="30"/>
  <c r="L150" i="30"/>
  <c r="I150" i="30"/>
  <c r="F150" i="30"/>
  <c r="O149" i="30"/>
  <c r="L149" i="30"/>
  <c r="I149" i="30"/>
  <c r="F149" i="30"/>
  <c r="O148" i="30"/>
  <c r="L148" i="30"/>
  <c r="I148" i="30"/>
  <c r="F148" i="30"/>
  <c r="O147" i="30"/>
  <c r="L147" i="30"/>
  <c r="I147" i="30"/>
  <c r="F147" i="30"/>
  <c r="O146" i="30"/>
  <c r="L146" i="30"/>
  <c r="I146" i="30"/>
  <c r="F146" i="30"/>
  <c r="O145" i="30"/>
  <c r="L145" i="30"/>
  <c r="I145" i="30"/>
  <c r="F145" i="30"/>
  <c r="O144" i="30"/>
  <c r="N144" i="30"/>
  <c r="M144" i="30"/>
  <c r="K144" i="30"/>
  <c r="J144" i="30"/>
  <c r="H144" i="30"/>
  <c r="G144" i="30"/>
  <c r="E144" i="30"/>
  <c r="D144" i="30"/>
  <c r="O143" i="30"/>
  <c r="L143" i="30"/>
  <c r="I143" i="30"/>
  <c r="F143" i="30"/>
  <c r="O142" i="30"/>
  <c r="L142" i="30"/>
  <c r="L141" i="30" s="1"/>
  <c r="I142" i="30"/>
  <c r="I141" i="30" s="1"/>
  <c r="F142" i="30"/>
  <c r="O141" i="30"/>
  <c r="N141" i="30"/>
  <c r="M141" i="30"/>
  <c r="K141" i="30"/>
  <c r="J141" i="30"/>
  <c r="H141" i="30"/>
  <c r="G141" i="30"/>
  <c r="F141" i="30"/>
  <c r="E141" i="30"/>
  <c r="D141" i="30"/>
  <c r="O140" i="30"/>
  <c r="L140" i="30"/>
  <c r="I140" i="30"/>
  <c r="F140" i="30"/>
  <c r="O139" i="30"/>
  <c r="L139" i="30"/>
  <c r="I139" i="30"/>
  <c r="F139" i="30"/>
  <c r="O138" i="30"/>
  <c r="L138" i="30"/>
  <c r="I138" i="30"/>
  <c r="F138" i="30"/>
  <c r="O137" i="30"/>
  <c r="O136" i="30" s="1"/>
  <c r="L137" i="30"/>
  <c r="I137" i="30"/>
  <c r="I136" i="30" s="1"/>
  <c r="F137" i="30"/>
  <c r="N136" i="30"/>
  <c r="M136" i="30"/>
  <c r="K136" i="30"/>
  <c r="J136" i="30"/>
  <c r="H136" i="30"/>
  <c r="G136" i="30"/>
  <c r="E136" i="30"/>
  <c r="D136" i="30"/>
  <c r="O135" i="30"/>
  <c r="L135" i="30"/>
  <c r="I135" i="30"/>
  <c r="F135" i="30"/>
  <c r="O134" i="30"/>
  <c r="L134" i="30"/>
  <c r="I134" i="30"/>
  <c r="F134" i="30"/>
  <c r="O133" i="30"/>
  <c r="L133" i="30"/>
  <c r="I133" i="30"/>
  <c r="F133" i="30"/>
  <c r="O132" i="30"/>
  <c r="O131" i="30" s="1"/>
  <c r="L132" i="30"/>
  <c r="I132" i="30"/>
  <c r="F132" i="30"/>
  <c r="N131" i="30"/>
  <c r="M131" i="30"/>
  <c r="K131" i="30"/>
  <c r="J131" i="30"/>
  <c r="H131" i="30"/>
  <c r="G131" i="30"/>
  <c r="E131" i="30"/>
  <c r="D131" i="30"/>
  <c r="O129" i="30"/>
  <c r="L129" i="30"/>
  <c r="I129" i="30"/>
  <c r="I128" i="30" s="1"/>
  <c r="F129" i="30"/>
  <c r="O128" i="30"/>
  <c r="N128" i="30"/>
  <c r="M128" i="30"/>
  <c r="K128" i="30"/>
  <c r="J128" i="30"/>
  <c r="H128" i="30"/>
  <c r="G128" i="30"/>
  <c r="F128" i="30"/>
  <c r="E128" i="30"/>
  <c r="D128" i="30"/>
  <c r="O127" i="30"/>
  <c r="L127" i="30"/>
  <c r="I127" i="30"/>
  <c r="F127" i="30"/>
  <c r="O126" i="30"/>
  <c r="L126" i="30"/>
  <c r="I126" i="30"/>
  <c r="F126" i="30"/>
  <c r="O125" i="30"/>
  <c r="L125" i="30"/>
  <c r="I125" i="30"/>
  <c r="F125" i="30"/>
  <c r="O124" i="30"/>
  <c r="L124" i="30"/>
  <c r="I124" i="30"/>
  <c r="F124" i="30"/>
  <c r="O123" i="30"/>
  <c r="O122" i="30" s="1"/>
  <c r="L123" i="30"/>
  <c r="I123" i="30"/>
  <c r="F123" i="30"/>
  <c r="N122" i="30"/>
  <c r="M122" i="30"/>
  <c r="K122" i="30"/>
  <c r="J122" i="30"/>
  <c r="H122" i="30"/>
  <c r="G122" i="30"/>
  <c r="E122" i="30"/>
  <c r="D122" i="30"/>
  <c r="O121" i="30"/>
  <c r="L121" i="30"/>
  <c r="I121" i="30"/>
  <c r="F121" i="30"/>
  <c r="O120" i="30"/>
  <c r="L120" i="30"/>
  <c r="I120" i="30"/>
  <c r="F120" i="30"/>
  <c r="O119" i="30"/>
  <c r="L119" i="30"/>
  <c r="I119" i="30"/>
  <c r="F119" i="30"/>
  <c r="O118" i="30"/>
  <c r="L118" i="30"/>
  <c r="I118" i="30"/>
  <c r="F118" i="30"/>
  <c r="O117" i="30"/>
  <c r="L117" i="30"/>
  <c r="I117" i="30"/>
  <c r="I116" i="30" s="1"/>
  <c r="F117" i="30"/>
  <c r="N116" i="30"/>
  <c r="M116" i="30"/>
  <c r="K116" i="30"/>
  <c r="J116" i="30"/>
  <c r="H116" i="30"/>
  <c r="G116" i="30"/>
  <c r="E116" i="30"/>
  <c r="D116" i="30"/>
  <c r="O115" i="30"/>
  <c r="L115" i="30"/>
  <c r="I115" i="30"/>
  <c r="F115" i="30"/>
  <c r="O114" i="30"/>
  <c r="L114" i="30"/>
  <c r="I114" i="30"/>
  <c r="F114" i="30"/>
  <c r="O113" i="30"/>
  <c r="L113" i="30"/>
  <c r="I113" i="30"/>
  <c r="I112" i="30" s="1"/>
  <c r="F113" i="30"/>
  <c r="O112" i="30"/>
  <c r="N112" i="30"/>
  <c r="M112" i="30"/>
  <c r="K112" i="30"/>
  <c r="J112" i="30"/>
  <c r="H112" i="30"/>
  <c r="G112" i="30"/>
  <c r="E112" i="30"/>
  <c r="D112" i="30"/>
  <c r="O111" i="30"/>
  <c r="L111" i="30"/>
  <c r="I111" i="30"/>
  <c r="F111" i="30"/>
  <c r="O110" i="30"/>
  <c r="L110" i="30"/>
  <c r="I110" i="30"/>
  <c r="F110" i="30"/>
  <c r="O109" i="30"/>
  <c r="L109" i="30"/>
  <c r="I109" i="30"/>
  <c r="F109" i="30"/>
  <c r="O108" i="30"/>
  <c r="L108" i="30"/>
  <c r="I108" i="30"/>
  <c r="F108" i="30"/>
  <c r="O107" i="30"/>
  <c r="L107" i="30"/>
  <c r="I107" i="30"/>
  <c r="F107" i="30"/>
  <c r="O106" i="30"/>
  <c r="L106" i="30"/>
  <c r="I106" i="30"/>
  <c r="F106" i="30"/>
  <c r="O105" i="30"/>
  <c r="L105" i="30"/>
  <c r="I105" i="30"/>
  <c r="F105" i="30"/>
  <c r="O104" i="30"/>
  <c r="L104" i="30"/>
  <c r="I104" i="30"/>
  <c r="F104" i="30"/>
  <c r="N103" i="30"/>
  <c r="M103" i="30"/>
  <c r="K103" i="30"/>
  <c r="J103" i="30"/>
  <c r="H103" i="30"/>
  <c r="G103" i="30"/>
  <c r="E103" i="30"/>
  <c r="D103" i="30"/>
  <c r="O102" i="30"/>
  <c r="L102" i="30"/>
  <c r="I102" i="30"/>
  <c r="F102" i="30"/>
  <c r="O101" i="30"/>
  <c r="L101" i="30"/>
  <c r="I101" i="30"/>
  <c r="F101" i="30"/>
  <c r="O100" i="30"/>
  <c r="L100" i="30"/>
  <c r="I100" i="30"/>
  <c r="F100" i="30"/>
  <c r="O99" i="30"/>
  <c r="L99" i="30"/>
  <c r="I99" i="30"/>
  <c r="F99" i="30"/>
  <c r="O98" i="30"/>
  <c r="L98" i="30"/>
  <c r="I98" i="30"/>
  <c r="F98" i="30"/>
  <c r="O97" i="30"/>
  <c r="L97" i="30"/>
  <c r="I97" i="30"/>
  <c r="F97" i="30"/>
  <c r="O96" i="30"/>
  <c r="L96" i="30"/>
  <c r="I96" i="30"/>
  <c r="F96" i="30"/>
  <c r="F95" i="30" s="1"/>
  <c r="N95" i="30"/>
  <c r="M95" i="30"/>
  <c r="K95" i="30"/>
  <c r="J95" i="30"/>
  <c r="H95" i="30"/>
  <c r="G95" i="30"/>
  <c r="E95" i="30"/>
  <c r="D95" i="30"/>
  <c r="O94" i="30"/>
  <c r="L94" i="30"/>
  <c r="I94" i="30"/>
  <c r="F94" i="30"/>
  <c r="O93" i="30"/>
  <c r="L93" i="30"/>
  <c r="I93" i="30"/>
  <c r="F93" i="30"/>
  <c r="O92" i="30"/>
  <c r="L92" i="30"/>
  <c r="I92" i="30"/>
  <c r="F92" i="30"/>
  <c r="O91" i="30"/>
  <c r="L91" i="30"/>
  <c r="I91" i="30"/>
  <c r="F91" i="30"/>
  <c r="O90" i="30"/>
  <c r="L90" i="30"/>
  <c r="I90" i="30"/>
  <c r="F90" i="30"/>
  <c r="N89" i="30"/>
  <c r="M89" i="30"/>
  <c r="K89" i="30"/>
  <c r="J89" i="30"/>
  <c r="H89" i="30"/>
  <c r="G89" i="30"/>
  <c r="E89" i="30"/>
  <c r="D89" i="30"/>
  <c r="O88" i="30"/>
  <c r="L88" i="30"/>
  <c r="I88" i="30"/>
  <c r="F88" i="30"/>
  <c r="O87" i="30"/>
  <c r="L87" i="30"/>
  <c r="I87" i="30"/>
  <c r="F87" i="30"/>
  <c r="O86" i="30"/>
  <c r="L86" i="30"/>
  <c r="I86" i="30"/>
  <c r="F86" i="30"/>
  <c r="O85" i="30"/>
  <c r="L85" i="30"/>
  <c r="I85" i="30"/>
  <c r="I84" i="30" s="1"/>
  <c r="F85" i="30"/>
  <c r="N84" i="30"/>
  <c r="M84" i="30"/>
  <c r="K84" i="30"/>
  <c r="J84" i="30"/>
  <c r="H84" i="30"/>
  <c r="G84" i="30"/>
  <c r="E84" i="30"/>
  <c r="D84" i="30"/>
  <c r="O82" i="30"/>
  <c r="L82" i="30"/>
  <c r="I82" i="30"/>
  <c r="F82" i="30"/>
  <c r="O81" i="30"/>
  <c r="O80" i="30" s="1"/>
  <c r="L81" i="30"/>
  <c r="I81" i="30"/>
  <c r="I80" i="30" s="1"/>
  <c r="F81" i="30"/>
  <c r="F80" i="30" s="1"/>
  <c r="N80" i="30"/>
  <c r="M80" i="30"/>
  <c r="K80" i="30"/>
  <c r="J80" i="30"/>
  <c r="H80" i="30"/>
  <c r="G80" i="30"/>
  <c r="E80" i="30"/>
  <c r="D80" i="30"/>
  <c r="O79" i="30"/>
  <c r="L79" i="30"/>
  <c r="I79" i="30"/>
  <c r="F79" i="30"/>
  <c r="O78" i="30"/>
  <c r="L78" i="30"/>
  <c r="L77" i="30" s="1"/>
  <c r="I78" i="30"/>
  <c r="I77" i="30" s="1"/>
  <c r="I76" i="30" s="1"/>
  <c r="F78" i="30"/>
  <c r="O77" i="30"/>
  <c r="N77" i="30"/>
  <c r="M77" i="30"/>
  <c r="K77" i="30"/>
  <c r="J77" i="30"/>
  <c r="H77" i="30"/>
  <c r="G77" i="30"/>
  <c r="F77" i="30"/>
  <c r="E77" i="30"/>
  <c r="D77" i="30"/>
  <c r="D76" i="30" s="1"/>
  <c r="O74" i="30"/>
  <c r="L74" i="30"/>
  <c r="I74" i="30"/>
  <c r="F74" i="30"/>
  <c r="O73" i="30"/>
  <c r="L73" i="30"/>
  <c r="I73" i="30"/>
  <c r="F73" i="30"/>
  <c r="O72" i="30"/>
  <c r="L72" i="30"/>
  <c r="I72" i="30"/>
  <c r="F72" i="30"/>
  <c r="O71" i="30"/>
  <c r="L71" i="30"/>
  <c r="I71" i="30"/>
  <c r="F71" i="30"/>
  <c r="O70" i="30"/>
  <c r="O69" i="30" s="1"/>
  <c r="L70" i="30"/>
  <c r="I70" i="30"/>
  <c r="F70" i="30"/>
  <c r="N69" i="30"/>
  <c r="N67" i="30" s="1"/>
  <c r="M69" i="30"/>
  <c r="M67" i="30" s="1"/>
  <c r="K69" i="30"/>
  <c r="K67" i="30" s="1"/>
  <c r="J69" i="30"/>
  <c r="J67" i="30" s="1"/>
  <c r="H69" i="30"/>
  <c r="H67" i="30" s="1"/>
  <c r="G69" i="30"/>
  <c r="G67" i="30" s="1"/>
  <c r="E69" i="30"/>
  <c r="E67" i="30" s="1"/>
  <c r="D69" i="30"/>
  <c r="D67" i="30" s="1"/>
  <c r="O68" i="30"/>
  <c r="L68" i="30"/>
  <c r="I68" i="30"/>
  <c r="F68" i="30"/>
  <c r="O66" i="30"/>
  <c r="L66" i="30"/>
  <c r="I66" i="30"/>
  <c r="F66" i="30"/>
  <c r="O65" i="30"/>
  <c r="L65" i="30"/>
  <c r="I65" i="30"/>
  <c r="F65" i="30"/>
  <c r="O64" i="30"/>
  <c r="L64" i="30"/>
  <c r="I64" i="30"/>
  <c r="F64" i="30"/>
  <c r="O63" i="30"/>
  <c r="L63" i="30"/>
  <c r="I63" i="30"/>
  <c r="F63" i="30"/>
  <c r="O62" i="30"/>
  <c r="L62" i="30"/>
  <c r="I62" i="30"/>
  <c r="F62" i="30"/>
  <c r="O61" i="30"/>
  <c r="L61" i="30"/>
  <c r="I61" i="30"/>
  <c r="F61" i="30"/>
  <c r="O60" i="30"/>
  <c r="L60" i="30"/>
  <c r="I60" i="30"/>
  <c r="F60" i="30"/>
  <c r="O59" i="30"/>
  <c r="O58" i="30" s="1"/>
  <c r="L59" i="30"/>
  <c r="I59" i="30"/>
  <c r="F59" i="30"/>
  <c r="F58" i="30" s="1"/>
  <c r="N58" i="30"/>
  <c r="M58" i="30"/>
  <c r="K58" i="30"/>
  <c r="J58" i="30"/>
  <c r="H58" i="30"/>
  <c r="G58" i="30"/>
  <c r="E58" i="30"/>
  <c r="D58" i="30"/>
  <c r="O57" i="30"/>
  <c r="L57" i="30"/>
  <c r="I57" i="30"/>
  <c r="F57" i="30"/>
  <c r="O56" i="30"/>
  <c r="L56" i="30"/>
  <c r="I56" i="30"/>
  <c r="I55" i="30" s="1"/>
  <c r="F56" i="30"/>
  <c r="O55" i="30"/>
  <c r="O54" i="30" s="1"/>
  <c r="N55" i="30"/>
  <c r="M55" i="30"/>
  <c r="K55" i="30"/>
  <c r="J55" i="30"/>
  <c r="H55" i="30"/>
  <c r="G55" i="30"/>
  <c r="F55" i="30"/>
  <c r="F54" i="30" s="1"/>
  <c r="E55" i="30"/>
  <c r="D55" i="30"/>
  <c r="O47" i="30"/>
  <c r="C47" i="30" s="1"/>
  <c r="O46" i="30"/>
  <c r="C46" i="30" s="1"/>
  <c r="N45" i="30"/>
  <c r="M45" i="30"/>
  <c r="L44" i="30"/>
  <c r="L43" i="30" s="1"/>
  <c r="I44" i="30"/>
  <c r="I43" i="30" s="1"/>
  <c r="F44" i="30"/>
  <c r="F43" i="30" s="1"/>
  <c r="K43" i="30"/>
  <c r="J43" i="30"/>
  <c r="H43" i="30"/>
  <c r="G43" i="30"/>
  <c r="E43" i="30"/>
  <c r="D43" i="30"/>
  <c r="F42" i="30"/>
  <c r="C42" i="30" s="1"/>
  <c r="E41" i="30"/>
  <c r="D41" i="30"/>
  <c r="L40" i="30"/>
  <c r="C40" i="30" s="1"/>
  <c r="L39" i="30"/>
  <c r="C39" i="30" s="1"/>
  <c r="L38" i="30"/>
  <c r="C38" i="30" s="1"/>
  <c r="L37" i="30"/>
  <c r="C37" i="30" s="1"/>
  <c r="K36" i="30"/>
  <c r="J36" i="30"/>
  <c r="L35" i="30"/>
  <c r="C35" i="30" s="1"/>
  <c r="L34" i="30"/>
  <c r="C34" i="30" s="1"/>
  <c r="K33" i="30"/>
  <c r="J33" i="30"/>
  <c r="L32" i="30"/>
  <c r="L31" i="30" s="1"/>
  <c r="C31" i="30" s="1"/>
  <c r="K31" i="30"/>
  <c r="J31" i="30"/>
  <c r="L30" i="30"/>
  <c r="C30" i="30" s="1"/>
  <c r="L29" i="30"/>
  <c r="C29" i="30" s="1"/>
  <c r="L28" i="30"/>
  <c r="C28" i="30" s="1"/>
  <c r="K27" i="30"/>
  <c r="J27" i="30"/>
  <c r="F25" i="30"/>
  <c r="C25" i="30" s="1"/>
  <c r="I24" i="30"/>
  <c r="F24" i="30"/>
  <c r="O23" i="30"/>
  <c r="L23" i="30"/>
  <c r="I23" i="30"/>
  <c r="F23" i="30"/>
  <c r="O22" i="30"/>
  <c r="O21" i="30" s="1"/>
  <c r="L22" i="30"/>
  <c r="L21" i="30" s="1"/>
  <c r="L292" i="30" s="1"/>
  <c r="L291" i="30" s="1"/>
  <c r="I22" i="30"/>
  <c r="I21" i="30" s="1"/>
  <c r="F22" i="30"/>
  <c r="F21" i="30" s="1"/>
  <c r="N21" i="30"/>
  <c r="N292" i="30" s="1"/>
  <c r="M21" i="30"/>
  <c r="K21" i="30"/>
  <c r="K292" i="30" s="1"/>
  <c r="J21" i="30"/>
  <c r="J292" i="30" s="1"/>
  <c r="H21" i="30"/>
  <c r="H292" i="30" s="1"/>
  <c r="H291" i="30" s="1"/>
  <c r="G21" i="30"/>
  <c r="E21" i="30"/>
  <c r="E292" i="30" s="1"/>
  <c r="D21" i="30"/>
  <c r="D292" i="30" s="1"/>
  <c r="J54" i="30" l="1"/>
  <c r="J53" i="30" s="1"/>
  <c r="O67" i="30"/>
  <c r="O53" i="30" s="1"/>
  <c r="M20" i="30"/>
  <c r="E54" i="30"/>
  <c r="K54" i="30"/>
  <c r="M187" i="30"/>
  <c r="C201" i="30"/>
  <c r="H76" i="30"/>
  <c r="N76" i="30"/>
  <c r="C77" i="30"/>
  <c r="C96" i="30"/>
  <c r="C101" i="30"/>
  <c r="C124" i="30"/>
  <c r="C164" i="30"/>
  <c r="H231" i="30"/>
  <c r="H230" i="30" s="1"/>
  <c r="D259" i="30"/>
  <c r="N259" i="30"/>
  <c r="G270" i="30"/>
  <c r="G269" i="30" s="1"/>
  <c r="C68" i="30"/>
  <c r="L58" i="30"/>
  <c r="J204" i="30"/>
  <c r="N204" i="30"/>
  <c r="C221" i="30"/>
  <c r="C261" i="30"/>
  <c r="E259" i="30"/>
  <c r="C265" i="30"/>
  <c r="G292" i="30"/>
  <c r="G291" i="30" s="1"/>
  <c r="I292" i="30"/>
  <c r="J173" i="30"/>
  <c r="M259" i="30"/>
  <c r="O198" i="30"/>
  <c r="O76" i="30"/>
  <c r="C200" i="30"/>
  <c r="C217" i="30"/>
  <c r="C218" i="30"/>
  <c r="C219" i="30"/>
  <c r="C172" i="30"/>
  <c r="M174" i="30"/>
  <c r="M173" i="30" s="1"/>
  <c r="C180" i="30"/>
  <c r="C186" i="30"/>
  <c r="L187" i="30"/>
  <c r="C245" i="30"/>
  <c r="C277" i="30"/>
  <c r="E187" i="30"/>
  <c r="K291" i="30"/>
  <c r="C24" i="30"/>
  <c r="K26" i="30"/>
  <c r="K20" i="30" s="1"/>
  <c r="N20" i="30"/>
  <c r="M54" i="30"/>
  <c r="M53" i="30" s="1"/>
  <c r="G76" i="30"/>
  <c r="M76" i="30"/>
  <c r="K76" i="30"/>
  <c r="L179" i="30"/>
  <c r="L174" i="30" s="1"/>
  <c r="L173" i="30" s="1"/>
  <c r="K259" i="30"/>
  <c r="J26" i="30"/>
  <c r="J20" i="30" s="1"/>
  <c r="C90" i="30"/>
  <c r="M83" i="30"/>
  <c r="C171" i="30"/>
  <c r="C213" i="30"/>
  <c r="C275" i="30"/>
  <c r="J270" i="30"/>
  <c r="J269" i="30" s="1"/>
  <c r="C121" i="30"/>
  <c r="C156" i="30"/>
  <c r="C170" i="30"/>
  <c r="C176" i="30"/>
  <c r="N187" i="30"/>
  <c r="M292" i="30"/>
  <c r="M291" i="30" s="1"/>
  <c r="E20" i="30"/>
  <c r="K53" i="30"/>
  <c r="D54" i="30"/>
  <c r="D53" i="30" s="1"/>
  <c r="C92" i="30"/>
  <c r="C108" i="30"/>
  <c r="C110" i="30"/>
  <c r="C111" i="30"/>
  <c r="E130" i="30"/>
  <c r="C148" i="30"/>
  <c r="C149" i="30"/>
  <c r="C153" i="30"/>
  <c r="G174" i="30"/>
  <c r="G173" i="30" s="1"/>
  <c r="O187" i="30"/>
  <c r="H187" i="30"/>
  <c r="H204" i="30"/>
  <c r="H195" i="30" s="1"/>
  <c r="C229" i="30"/>
  <c r="K231" i="30"/>
  <c r="C249" i="30"/>
  <c r="H270" i="30"/>
  <c r="H269" i="30" s="1"/>
  <c r="K270" i="30"/>
  <c r="K269" i="30" s="1"/>
  <c r="H54" i="30"/>
  <c r="H53" i="30" s="1"/>
  <c r="C120" i="30"/>
  <c r="C135" i="30"/>
  <c r="C168" i="30"/>
  <c r="N174" i="30"/>
  <c r="N173" i="30" s="1"/>
  <c r="E291" i="30"/>
  <c r="G54" i="30"/>
  <c r="C59" i="30"/>
  <c r="C72" i="30"/>
  <c r="C74" i="30"/>
  <c r="C88" i="30"/>
  <c r="C104" i="30"/>
  <c r="M130" i="30"/>
  <c r="C140" i="30"/>
  <c r="C141" i="30"/>
  <c r="C142" i="30"/>
  <c r="C143" i="30"/>
  <c r="K187" i="30"/>
  <c r="C190" i="30"/>
  <c r="D187" i="30"/>
  <c r="C225" i="30"/>
  <c r="G231" i="30"/>
  <c r="G230" i="30" s="1"/>
  <c r="E231" i="30"/>
  <c r="C241" i="30"/>
  <c r="C242" i="30"/>
  <c r="C244" i="30"/>
  <c r="M269" i="30"/>
  <c r="C288" i="30"/>
  <c r="L246" i="30"/>
  <c r="C193" i="30"/>
  <c r="F192" i="30"/>
  <c r="F191" i="30" s="1"/>
  <c r="F187" i="30" s="1"/>
  <c r="L196" i="30"/>
  <c r="C197" i="30"/>
  <c r="F272" i="30"/>
  <c r="F270" i="30" s="1"/>
  <c r="F269" i="30" s="1"/>
  <c r="C273" i="30"/>
  <c r="I293" i="30"/>
  <c r="I291" i="30" s="1"/>
  <c r="F131" i="30"/>
  <c r="C132" i="30"/>
  <c r="L252" i="30"/>
  <c r="L251" i="30" s="1"/>
  <c r="C253" i="30"/>
  <c r="I58" i="30"/>
  <c r="I54" i="30" s="1"/>
  <c r="C71" i="30"/>
  <c r="F69" i="30"/>
  <c r="F67" i="30" s="1"/>
  <c r="F53" i="30" s="1"/>
  <c r="C22" i="30"/>
  <c r="I103" i="30"/>
  <c r="D231" i="30"/>
  <c r="D230" i="30" s="1"/>
  <c r="F238" i="30"/>
  <c r="C257" i="30"/>
  <c r="C32" i="30"/>
  <c r="C43" i="30"/>
  <c r="L95" i="30"/>
  <c r="C100" i="30"/>
  <c r="I122" i="30"/>
  <c r="C188" i="30"/>
  <c r="O205" i="30"/>
  <c r="I260" i="30"/>
  <c r="L284" i="30"/>
  <c r="L283" i="30" s="1"/>
  <c r="C285" i="30"/>
  <c r="C57" i="30"/>
  <c r="O84" i="30"/>
  <c r="C93" i="30"/>
  <c r="C98" i="30"/>
  <c r="C99" i="30"/>
  <c r="C105" i="30"/>
  <c r="C118" i="30"/>
  <c r="O116" i="30"/>
  <c r="G130" i="30"/>
  <c r="I131" i="30"/>
  <c r="C138" i="30"/>
  <c r="C157" i="30"/>
  <c r="C162" i="30"/>
  <c r="C163" i="30"/>
  <c r="C178" i="30"/>
  <c r="G187" i="30"/>
  <c r="I187" i="30"/>
  <c r="C206" i="30"/>
  <c r="C212" i="30"/>
  <c r="I216" i="30"/>
  <c r="C223" i="30"/>
  <c r="C224" i="30"/>
  <c r="O235" i="30"/>
  <c r="C248" i="30"/>
  <c r="O246" i="30"/>
  <c r="C268" i="30"/>
  <c r="C271" i="30"/>
  <c r="C280" i="30"/>
  <c r="C295" i="30"/>
  <c r="C91" i="30"/>
  <c r="O89" i="30"/>
  <c r="H83" i="30"/>
  <c r="I95" i="30"/>
  <c r="C102" i="30"/>
  <c r="D83" i="30"/>
  <c r="C109" i="30"/>
  <c r="H130" i="30"/>
  <c r="C133" i="30"/>
  <c r="N130" i="30"/>
  <c r="C154" i="30"/>
  <c r="C155" i="30"/>
  <c r="L166" i="30"/>
  <c r="L165" i="30" s="1"/>
  <c r="H174" i="30"/>
  <c r="H173" i="30" s="1"/>
  <c r="C177" i="30"/>
  <c r="C183" i="30"/>
  <c r="C184" i="30"/>
  <c r="C203" i="30"/>
  <c r="K204" i="30"/>
  <c r="K195" i="30" s="1"/>
  <c r="C211" i="30"/>
  <c r="M204" i="30"/>
  <c r="M195" i="30" s="1"/>
  <c r="L238" i="30"/>
  <c r="C254" i="30"/>
  <c r="E270" i="30"/>
  <c r="E269" i="30" s="1"/>
  <c r="C274" i="30"/>
  <c r="C60" i="30"/>
  <c r="C64" i="30"/>
  <c r="C73" i="30"/>
  <c r="D291" i="30"/>
  <c r="C44" i="30"/>
  <c r="G53" i="30"/>
  <c r="C63" i="30"/>
  <c r="E53" i="30"/>
  <c r="E76" i="30"/>
  <c r="J76" i="30"/>
  <c r="J291" i="30"/>
  <c r="N291" i="30"/>
  <c r="C23" i="30"/>
  <c r="I20" i="30"/>
  <c r="N54" i="30"/>
  <c r="N53" i="30" s="1"/>
  <c r="C56" i="30"/>
  <c r="C61" i="30"/>
  <c r="C62" i="30"/>
  <c r="C65" i="30"/>
  <c r="C66" i="30"/>
  <c r="C70" i="30"/>
  <c r="F76" i="30"/>
  <c r="C79" i="30"/>
  <c r="G83" i="30"/>
  <c r="C97" i="30"/>
  <c r="C107" i="30"/>
  <c r="E83" i="30"/>
  <c r="C127" i="30"/>
  <c r="D130" i="30"/>
  <c r="J130" i="30"/>
  <c r="C159" i="30"/>
  <c r="J187" i="30"/>
  <c r="J195" i="30"/>
  <c r="N195" i="30"/>
  <c r="G204" i="30"/>
  <c r="G195" i="30" s="1"/>
  <c r="E204" i="30"/>
  <c r="E195" i="30" s="1"/>
  <c r="C240" i="30"/>
  <c r="O238" i="30"/>
  <c r="C258" i="30"/>
  <c r="C266" i="30"/>
  <c r="O270" i="30"/>
  <c r="O269" i="30" s="1"/>
  <c r="C296" i="30"/>
  <c r="C297" i="30"/>
  <c r="F292" i="30"/>
  <c r="C21" i="30"/>
  <c r="O292" i="30"/>
  <c r="O291" i="30" s="1"/>
  <c r="C113" i="30"/>
  <c r="L112" i="30"/>
  <c r="C209" i="30"/>
  <c r="C220" i="30"/>
  <c r="F216" i="30"/>
  <c r="C237" i="30"/>
  <c r="C278" i="30"/>
  <c r="L276" i="30"/>
  <c r="L270" i="30" s="1"/>
  <c r="L55" i="30"/>
  <c r="L54" i="30" s="1"/>
  <c r="N83" i="30"/>
  <c r="C85" i="30"/>
  <c r="L84" i="30"/>
  <c r="L122" i="30"/>
  <c r="C125" i="30"/>
  <c r="C139" i="30"/>
  <c r="F136" i="30"/>
  <c r="L151" i="30"/>
  <c r="C262" i="30"/>
  <c r="L260" i="30"/>
  <c r="L259" i="30" s="1"/>
  <c r="F259" i="30"/>
  <c r="C81" i="30"/>
  <c r="L80" i="30"/>
  <c r="C80" i="30" s="1"/>
  <c r="C119" i="30"/>
  <c r="F116" i="30"/>
  <c r="C167" i="30"/>
  <c r="F166" i="30"/>
  <c r="C233" i="30"/>
  <c r="C236" i="30"/>
  <c r="F235" i="30"/>
  <c r="G20" i="30"/>
  <c r="L27" i="30"/>
  <c r="L33" i="30"/>
  <c r="C33" i="30" s="1"/>
  <c r="L36" i="30"/>
  <c r="C36" i="30" s="1"/>
  <c r="F41" i="30"/>
  <c r="C41" i="30" s="1"/>
  <c r="O45" i="30"/>
  <c r="O20" i="30" s="1"/>
  <c r="C82" i="30"/>
  <c r="J83" i="30"/>
  <c r="F89" i="30"/>
  <c r="I89" i="30"/>
  <c r="C94" i="30"/>
  <c r="O103" i="30"/>
  <c r="C114" i="30"/>
  <c r="C115" i="30"/>
  <c r="F112" i="30"/>
  <c r="C112" i="30" s="1"/>
  <c r="C117" i="30"/>
  <c r="L116" i="30"/>
  <c r="C123" i="30"/>
  <c r="F122" i="30"/>
  <c r="K130" i="30"/>
  <c r="O130" i="30"/>
  <c r="C146" i="30"/>
  <c r="C147" i="30"/>
  <c r="F144" i="30"/>
  <c r="I151" i="30"/>
  <c r="C158" i="30"/>
  <c r="C169" i="30"/>
  <c r="D174" i="30"/>
  <c r="D173" i="30" s="1"/>
  <c r="C182" i="30"/>
  <c r="F196" i="30"/>
  <c r="C129" i="30"/>
  <c r="L128" i="30"/>
  <c r="C128" i="30" s="1"/>
  <c r="C145" i="30"/>
  <c r="L144" i="30"/>
  <c r="C152" i="30"/>
  <c r="F174" i="30"/>
  <c r="C208" i="30"/>
  <c r="F205" i="30"/>
  <c r="D20" i="30"/>
  <c r="H20" i="30"/>
  <c r="I69" i="30"/>
  <c r="I67" i="30" s="1"/>
  <c r="L69" i="30"/>
  <c r="L67" i="30" s="1"/>
  <c r="C78" i="30"/>
  <c r="K83" i="30"/>
  <c r="C86" i="30"/>
  <c r="C87" i="30"/>
  <c r="F84" i="30"/>
  <c r="L89" i="30"/>
  <c r="O95" i="30"/>
  <c r="L103" i="30"/>
  <c r="F103" i="30"/>
  <c r="C106" i="30"/>
  <c r="C126" i="30"/>
  <c r="L131" i="30"/>
  <c r="C134" i="30"/>
  <c r="C137" i="30"/>
  <c r="L136" i="30"/>
  <c r="I144" i="30"/>
  <c r="C150" i="30"/>
  <c r="C161" i="30"/>
  <c r="L160" i="30"/>
  <c r="C160" i="30" s="1"/>
  <c r="O166" i="30"/>
  <c r="O165" i="30" s="1"/>
  <c r="K173" i="30"/>
  <c r="O174" i="30"/>
  <c r="O173" i="30" s="1"/>
  <c r="C181" i="30"/>
  <c r="C255" i="30"/>
  <c r="I252" i="30"/>
  <c r="I251" i="30" s="1"/>
  <c r="C282" i="30"/>
  <c r="L281" i="30"/>
  <c r="C281" i="30" s="1"/>
  <c r="F283" i="30"/>
  <c r="C283" i="30" s="1"/>
  <c r="I175" i="30"/>
  <c r="I179" i="30"/>
  <c r="C185" i="30"/>
  <c r="C189" i="30"/>
  <c r="O196" i="30"/>
  <c r="I198" i="30"/>
  <c r="I196" i="30" s="1"/>
  <c r="C199" i="30"/>
  <c r="C202" i="30"/>
  <c r="C207" i="30"/>
  <c r="I205" i="30"/>
  <c r="C210" i="30"/>
  <c r="C222" i="30"/>
  <c r="C228" i="30"/>
  <c r="F227" i="30"/>
  <c r="C227" i="30" s="1"/>
  <c r="M230" i="30"/>
  <c r="N231" i="30"/>
  <c r="N230" i="30" s="1"/>
  <c r="O259" i="30"/>
  <c r="C267" i="30"/>
  <c r="I264" i="30"/>
  <c r="D270" i="30"/>
  <c r="D269" i="30" s="1"/>
  <c r="C192" i="30"/>
  <c r="D195" i="30"/>
  <c r="L205" i="30"/>
  <c r="L204" i="30" s="1"/>
  <c r="C214" i="30"/>
  <c r="C215" i="30"/>
  <c r="C226" i="30"/>
  <c r="C232" i="30"/>
  <c r="C234" i="30"/>
  <c r="J231" i="30"/>
  <c r="J230" i="30" s="1"/>
  <c r="C239" i="30"/>
  <c r="F246" i="30"/>
  <c r="I246" i="30"/>
  <c r="C247" i="30"/>
  <c r="C250" i="30"/>
  <c r="O251" i="30"/>
  <c r="C263" i="30"/>
  <c r="C286" i="30"/>
  <c r="C287" i="30"/>
  <c r="O216" i="30"/>
  <c r="I238" i="30"/>
  <c r="C243" i="30"/>
  <c r="C256" i="30"/>
  <c r="F252" i="30"/>
  <c r="C279" i="30"/>
  <c r="I276" i="30"/>
  <c r="F293" i="30"/>
  <c r="F16" i="29"/>
  <c r="I259" i="30" l="1"/>
  <c r="C284" i="30"/>
  <c r="C131" i="30"/>
  <c r="C122" i="30"/>
  <c r="F130" i="30"/>
  <c r="C58" i="30"/>
  <c r="L195" i="30"/>
  <c r="E230" i="30"/>
  <c r="E194" i="30" s="1"/>
  <c r="M75" i="30"/>
  <c r="M52" i="30" s="1"/>
  <c r="L269" i="30"/>
  <c r="C191" i="30"/>
  <c r="I174" i="30"/>
  <c r="I173" i="30" s="1"/>
  <c r="K75" i="30"/>
  <c r="K52" i="30" s="1"/>
  <c r="H194" i="30"/>
  <c r="O231" i="30"/>
  <c r="O230" i="30" s="1"/>
  <c r="C179" i="30"/>
  <c r="K230" i="30"/>
  <c r="K194" i="30" s="1"/>
  <c r="C272" i="30"/>
  <c r="G194" i="30"/>
  <c r="I204" i="30"/>
  <c r="I195" i="30" s="1"/>
  <c r="C187" i="30"/>
  <c r="C151" i="30"/>
  <c r="G75" i="30"/>
  <c r="G52" i="30" s="1"/>
  <c r="G51" i="30" s="1"/>
  <c r="G290" i="30" s="1"/>
  <c r="C293" i="30"/>
  <c r="O204" i="30"/>
  <c r="O195" i="30" s="1"/>
  <c r="J75" i="30"/>
  <c r="J52" i="30" s="1"/>
  <c r="N75" i="30"/>
  <c r="N52" i="30" s="1"/>
  <c r="E75" i="30"/>
  <c r="C276" i="30"/>
  <c r="I270" i="30"/>
  <c r="I269" i="30" s="1"/>
  <c r="C269" i="30" s="1"/>
  <c r="J194" i="30"/>
  <c r="M194" i="30"/>
  <c r="M51" i="30" s="1"/>
  <c r="M50" i="30" s="1"/>
  <c r="C235" i="30"/>
  <c r="L231" i="30"/>
  <c r="L230" i="30" s="1"/>
  <c r="L194" i="30" s="1"/>
  <c r="C260" i="30"/>
  <c r="C95" i="30"/>
  <c r="C67" i="30"/>
  <c r="H75" i="30"/>
  <c r="N194" i="30"/>
  <c r="I130" i="30"/>
  <c r="C264" i="30"/>
  <c r="D75" i="30"/>
  <c r="D52" i="30" s="1"/>
  <c r="C103" i="30"/>
  <c r="I83" i="30"/>
  <c r="F20" i="30"/>
  <c r="F83" i="30"/>
  <c r="C84" i="30"/>
  <c r="C175" i="30"/>
  <c r="C198" i="30"/>
  <c r="C144" i="30"/>
  <c r="C270" i="30"/>
  <c r="C69" i="30"/>
  <c r="I53" i="30"/>
  <c r="O83" i="30"/>
  <c r="O75" i="30" s="1"/>
  <c r="O52" i="30" s="1"/>
  <c r="D194" i="30"/>
  <c r="C89" i="30"/>
  <c r="C27" i="30"/>
  <c r="L26" i="30"/>
  <c r="I231" i="30"/>
  <c r="I230" i="30" s="1"/>
  <c r="C246" i="30"/>
  <c r="F231" i="30"/>
  <c r="J289" i="30"/>
  <c r="N289" i="30"/>
  <c r="L130" i="30"/>
  <c r="F204" i="30"/>
  <c r="C205" i="30"/>
  <c r="C196" i="30"/>
  <c r="C166" i="30"/>
  <c r="F165" i="30"/>
  <c r="C165" i="30" s="1"/>
  <c r="C136" i="30"/>
  <c r="L83" i="30"/>
  <c r="C216" i="30"/>
  <c r="C55" i="30"/>
  <c r="L76" i="30"/>
  <c r="C54" i="30"/>
  <c r="C292" i="30"/>
  <c r="F291" i="30"/>
  <c r="C291" i="30" s="1"/>
  <c r="F173" i="30"/>
  <c r="C173" i="30" s="1"/>
  <c r="C45" i="30"/>
  <c r="C116" i="30"/>
  <c r="C252" i="30"/>
  <c r="F251" i="30"/>
  <c r="C251" i="30" s="1"/>
  <c r="C238" i="30"/>
  <c r="C259" i="30"/>
  <c r="L53" i="30"/>
  <c r="F42" i="29"/>
  <c r="F41" i="29"/>
  <c r="F40" i="29"/>
  <c r="F39" i="29"/>
  <c r="F38" i="29"/>
  <c r="F37" i="29"/>
  <c r="F36" i="29"/>
  <c r="F35" i="29"/>
  <c r="F34" i="29"/>
  <c r="F33" i="29"/>
  <c r="F32" i="29"/>
  <c r="F31" i="29"/>
  <c r="F30" i="29"/>
  <c r="F29" i="29"/>
  <c r="F28" i="29"/>
  <c r="F27" i="29"/>
  <c r="F26" i="29"/>
  <c r="F25" i="29"/>
  <c r="F24" i="29"/>
  <c r="F23" i="29"/>
  <c r="F22" i="29"/>
  <c r="F21" i="29"/>
  <c r="F20" i="29"/>
  <c r="F19" i="29"/>
  <c r="F18" i="29"/>
  <c r="F17" i="29"/>
  <c r="F15" i="29"/>
  <c r="F14" i="29"/>
  <c r="E13" i="29"/>
  <c r="D13" i="29"/>
  <c r="O301" i="28"/>
  <c r="L301" i="28"/>
  <c r="I301" i="28"/>
  <c r="F301" i="28"/>
  <c r="O300" i="28"/>
  <c r="L300" i="28"/>
  <c r="I300" i="28"/>
  <c r="F300" i="28"/>
  <c r="O299" i="28"/>
  <c r="L299" i="28"/>
  <c r="I299" i="28"/>
  <c r="F299" i="28"/>
  <c r="O298" i="28"/>
  <c r="L298" i="28"/>
  <c r="I298" i="28"/>
  <c r="F298" i="28"/>
  <c r="O297" i="28"/>
  <c r="L297" i="28"/>
  <c r="I297" i="28"/>
  <c r="F297" i="28"/>
  <c r="O296" i="28"/>
  <c r="L296" i="28"/>
  <c r="I296" i="28"/>
  <c r="F296" i="28"/>
  <c r="O295" i="28"/>
  <c r="L295" i="28"/>
  <c r="I295" i="28"/>
  <c r="F295" i="28"/>
  <c r="O294" i="28"/>
  <c r="O293" i="28" s="1"/>
  <c r="L294" i="28"/>
  <c r="I294" i="28"/>
  <c r="F294" i="28"/>
  <c r="N293" i="28"/>
  <c r="M293" i="28"/>
  <c r="K293" i="28"/>
  <c r="J293" i="28"/>
  <c r="H293" i="28"/>
  <c r="G293" i="28"/>
  <c r="E293" i="28"/>
  <c r="D293" i="28"/>
  <c r="O288" i="28"/>
  <c r="L288" i="28"/>
  <c r="I288" i="28"/>
  <c r="F288" i="28"/>
  <c r="O287" i="28"/>
  <c r="L287" i="28"/>
  <c r="L286" i="28" s="1"/>
  <c r="I287" i="28"/>
  <c r="I286" i="28" s="1"/>
  <c r="F287" i="28"/>
  <c r="O286" i="28"/>
  <c r="N286" i="28"/>
  <c r="M286" i="28"/>
  <c r="K286" i="28"/>
  <c r="J286" i="28"/>
  <c r="H286" i="28"/>
  <c r="G286" i="28"/>
  <c r="F286" i="28"/>
  <c r="E286" i="28"/>
  <c r="D286" i="28"/>
  <c r="O285" i="28"/>
  <c r="O284" i="28" s="1"/>
  <c r="O283" i="28" s="1"/>
  <c r="L285" i="28"/>
  <c r="L284" i="28" s="1"/>
  <c r="L283" i="28" s="1"/>
  <c r="I285" i="28"/>
  <c r="I284" i="28" s="1"/>
  <c r="I283" i="28" s="1"/>
  <c r="F285" i="28"/>
  <c r="N284" i="28"/>
  <c r="N283" i="28" s="1"/>
  <c r="M284" i="28"/>
  <c r="M283" i="28" s="1"/>
  <c r="K284" i="28"/>
  <c r="K283" i="28" s="1"/>
  <c r="J284" i="28"/>
  <c r="H284" i="28"/>
  <c r="H283" i="28" s="1"/>
  <c r="G284" i="28"/>
  <c r="E284" i="28"/>
  <c r="E283" i="28" s="1"/>
  <c r="D284" i="28"/>
  <c r="D283" i="28" s="1"/>
  <c r="J283" i="28"/>
  <c r="G283" i="28"/>
  <c r="O282" i="28"/>
  <c r="O281" i="28" s="1"/>
  <c r="L282" i="28"/>
  <c r="I282" i="28"/>
  <c r="I281" i="28" s="1"/>
  <c r="F282" i="28"/>
  <c r="N281" i="28"/>
  <c r="M281" i="28"/>
  <c r="L281" i="28"/>
  <c r="K281" i="28"/>
  <c r="J281" i="28"/>
  <c r="H281" i="28"/>
  <c r="G281" i="28"/>
  <c r="E281" i="28"/>
  <c r="D281" i="28"/>
  <c r="O280" i="28"/>
  <c r="L280" i="28"/>
  <c r="I280" i="28"/>
  <c r="F280" i="28"/>
  <c r="O279" i="28"/>
  <c r="L279" i="28"/>
  <c r="I279" i="28"/>
  <c r="F279" i="28"/>
  <c r="O278" i="28"/>
  <c r="L278" i="28"/>
  <c r="I278" i="28"/>
  <c r="F278" i="28"/>
  <c r="O277" i="28"/>
  <c r="L277" i="28"/>
  <c r="I277" i="28"/>
  <c r="I276" i="28" s="1"/>
  <c r="F277" i="28"/>
  <c r="N276" i="28"/>
  <c r="M276" i="28"/>
  <c r="K276" i="28"/>
  <c r="J276" i="28"/>
  <c r="H276" i="28"/>
  <c r="G276" i="28"/>
  <c r="E276" i="28"/>
  <c r="D276" i="28"/>
  <c r="O275" i="28"/>
  <c r="L275" i="28"/>
  <c r="I275" i="28"/>
  <c r="F275" i="28"/>
  <c r="O274" i="28"/>
  <c r="L274" i="28"/>
  <c r="I274" i="28"/>
  <c r="F274" i="28"/>
  <c r="O273" i="28"/>
  <c r="L273" i="28"/>
  <c r="L272" i="28" s="1"/>
  <c r="I273" i="28"/>
  <c r="I272" i="28" s="1"/>
  <c r="F273" i="28"/>
  <c r="N272" i="28"/>
  <c r="N270" i="28" s="1"/>
  <c r="N269" i="28" s="1"/>
  <c r="M272" i="28"/>
  <c r="M270" i="28" s="1"/>
  <c r="M269" i="28" s="1"/>
  <c r="K272" i="28"/>
  <c r="K270" i="28" s="1"/>
  <c r="K269" i="28" s="1"/>
  <c r="J272" i="28"/>
  <c r="H272" i="28"/>
  <c r="G272" i="28"/>
  <c r="G270" i="28" s="1"/>
  <c r="E272" i="28"/>
  <c r="D272" i="28"/>
  <c r="D270" i="28" s="1"/>
  <c r="O271" i="28"/>
  <c r="L271" i="28"/>
  <c r="I271" i="28"/>
  <c r="F271" i="28"/>
  <c r="J270" i="28"/>
  <c r="J269" i="28" s="1"/>
  <c r="O268" i="28"/>
  <c r="L268" i="28"/>
  <c r="I268" i="28"/>
  <c r="F268" i="28"/>
  <c r="O267" i="28"/>
  <c r="L267" i="28"/>
  <c r="I267" i="28"/>
  <c r="F267" i="28"/>
  <c r="O266" i="28"/>
  <c r="L266" i="28"/>
  <c r="I266" i="28"/>
  <c r="F266" i="28"/>
  <c r="O265" i="28"/>
  <c r="L265" i="28"/>
  <c r="I265" i="28"/>
  <c r="F265" i="28"/>
  <c r="N264" i="28"/>
  <c r="M264" i="28"/>
  <c r="K264" i="28"/>
  <c r="J264" i="28"/>
  <c r="H264" i="28"/>
  <c r="G264" i="28"/>
  <c r="E264" i="28"/>
  <c r="D264" i="28"/>
  <c r="O263" i="28"/>
  <c r="L263" i="28"/>
  <c r="I263" i="28"/>
  <c r="F263" i="28"/>
  <c r="O262" i="28"/>
  <c r="L262" i="28"/>
  <c r="I262" i="28"/>
  <c r="F262" i="28"/>
  <c r="C262" i="28" s="1"/>
  <c r="O261" i="28"/>
  <c r="L261" i="28"/>
  <c r="I261" i="28"/>
  <c r="I260" i="28" s="1"/>
  <c r="F261" i="28"/>
  <c r="N260" i="28"/>
  <c r="M260" i="28"/>
  <c r="K260" i="28"/>
  <c r="K259" i="28" s="1"/>
  <c r="J260" i="28"/>
  <c r="J259" i="28" s="1"/>
  <c r="H260" i="28"/>
  <c r="H259" i="28" s="1"/>
  <c r="G260" i="28"/>
  <c r="E260" i="28"/>
  <c r="E259" i="28" s="1"/>
  <c r="D260" i="28"/>
  <c r="D259" i="28" s="1"/>
  <c r="N259" i="28"/>
  <c r="O258" i="28"/>
  <c r="L258" i="28"/>
  <c r="I258" i="28"/>
  <c r="F258" i="28"/>
  <c r="O257" i="28"/>
  <c r="L257" i="28"/>
  <c r="I257" i="28"/>
  <c r="F257" i="28"/>
  <c r="O256" i="28"/>
  <c r="L256" i="28"/>
  <c r="I256" i="28"/>
  <c r="F256" i="28"/>
  <c r="O255" i="28"/>
  <c r="L255" i="28"/>
  <c r="I255" i="28"/>
  <c r="F255" i="28"/>
  <c r="O254" i="28"/>
  <c r="L254" i="28"/>
  <c r="I254" i="28"/>
  <c r="F254" i="28"/>
  <c r="O253" i="28"/>
  <c r="L253" i="28"/>
  <c r="I253" i="28"/>
  <c r="I252" i="28" s="1"/>
  <c r="I251" i="28" s="1"/>
  <c r="F253" i="28"/>
  <c r="N252" i="28"/>
  <c r="N251" i="28" s="1"/>
  <c r="M252" i="28"/>
  <c r="M251" i="28" s="1"/>
  <c r="K252" i="28"/>
  <c r="K251" i="28" s="1"/>
  <c r="J252" i="28"/>
  <c r="H252" i="28"/>
  <c r="H251" i="28" s="1"/>
  <c r="G252" i="28"/>
  <c r="G251" i="28" s="1"/>
  <c r="E252" i="28"/>
  <c r="E251" i="28" s="1"/>
  <c r="D252" i="28"/>
  <c r="D251" i="28" s="1"/>
  <c r="J251" i="28"/>
  <c r="O250" i="28"/>
  <c r="L250" i="28"/>
  <c r="I250" i="28"/>
  <c r="F250" i="28"/>
  <c r="O249" i="28"/>
  <c r="L249" i="28"/>
  <c r="I249" i="28"/>
  <c r="F249" i="28"/>
  <c r="O248" i="28"/>
  <c r="L248" i="28"/>
  <c r="I248" i="28"/>
  <c r="F248" i="28"/>
  <c r="O247" i="28"/>
  <c r="L247" i="28"/>
  <c r="I247" i="28"/>
  <c r="F247" i="28"/>
  <c r="N246" i="28"/>
  <c r="M246" i="28"/>
  <c r="K246" i="28"/>
  <c r="J246" i="28"/>
  <c r="H246" i="28"/>
  <c r="G246" i="28"/>
  <c r="E246" i="28"/>
  <c r="D246" i="28"/>
  <c r="O245" i="28"/>
  <c r="L245" i="28"/>
  <c r="I245" i="28"/>
  <c r="F245" i="28"/>
  <c r="O244" i="28"/>
  <c r="L244" i="28"/>
  <c r="I244" i="28"/>
  <c r="F244" i="28"/>
  <c r="O243" i="28"/>
  <c r="L243" i="28"/>
  <c r="I243" i="28"/>
  <c r="F243" i="28"/>
  <c r="O242" i="28"/>
  <c r="L242" i="28"/>
  <c r="I242" i="28"/>
  <c r="F242" i="28"/>
  <c r="O241" i="28"/>
  <c r="L241" i="28"/>
  <c r="I241" i="28"/>
  <c r="F241" i="28"/>
  <c r="O240" i="28"/>
  <c r="L240" i="28"/>
  <c r="I240" i="28"/>
  <c r="F240" i="28"/>
  <c r="O239" i="28"/>
  <c r="L239" i="28"/>
  <c r="I239" i="28"/>
  <c r="F239" i="28"/>
  <c r="N238" i="28"/>
  <c r="M238" i="28"/>
  <c r="K238" i="28"/>
  <c r="J238" i="28"/>
  <c r="H238" i="28"/>
  <c r="G238" i="28"/>
  <c r="E238" i="28"/>
  <c r="D238" i="28"/>
  <c r="O237" i="28"/>
  <c r="L237" i="28"/>
  <c r="I237" i="28"/>
  <c r="F237" i="28"/>
  <c r="O236" i="28"/>
  <c r="L236" i="28"/>
  <c r="L235" i="28" s="1"/>
  <c r="I236" i="28"/>
  <c r="I235" i="28" s="1"/>
  <c r="F236" i="28"/>
  <c r="O235" i="28"/>
  <c r="N235" i="28"/>
  <c r="M235" i="28"/>
  <c r="K235" i="28"/>
  <c r="J235" i="28"/>
  <c r="H235" i="28"/>
  <c r="G235" i="28"/>
  <c r="F235" i="28"/>
  <c r="E235" i="28"/>
  <c r="D235" i="28"/>
  <c r="O234" i="28"/>
  <c r="O233" i="28" s="1"/>
  <c r="L234" i="28"/>
  <c r="L233" i="28" s="1"/>
  <c r="I234" i="28"/>
  <c r="I233" i="28" s="1"/>
  <c r="F234" i="28"/>
  <c r="N233" i="28"/>
  <c r="M233" i="28"/>
  <c r="K233" i="28"/>
  <c r="J233" i="28"/>
  <c r="H233" i="28"/>
  <c r="G233" i="28"/>
  <c r="F233" i="28"/>
  <c r="E233" i="28"/>
  <c r="D233" i="28"/>
  <c r="O232" i="28"/>
  <c r="L232" i="28"/>
  <c r="I232" i="28"/>
  <c r="F232" i="28"/>
  <c r="O229" i="28"/>
  <c r="L229" i="28"/>
  <c r="I229" i="28"/>
  <c r="F229" i="28"/>
  <c r="O228" i="28"/>
  <c r="L228" i="28"/>
  <c r="L227" i="28" s="1"/>
  <c r="I228" i="28"/>
  <c r="I227" i="28" s="1"/>
  <c r="F228" i="28"/>
  <c r="F227" i="28" s="1"/>
  <c r="O227" i="28"/>
  <c r="N227" i="28"/>
  <c r="M227" i="28"/>
  <c r="K227" i="28"/>
  <c r="J227" i="28"/>
  <c r="H227" i="28"/>
  <c r="G227" i="28"/>
  <c r="E227" i="28"/>
  <c r="D227" i="28"/>
  <c r="O226" i="28"/>
  <c r="L226" i="28"/>
  <c r="I226" i="28"/>
  <c r="F226" i="28"/>
  <c r="O225" i="28"/>
  <c r="L225" i="28"/>
  <c r="I225" i="28"/>
  <c r="F225" i="28"/>
  <c r="O224" i="28"/>
  <c r="L224" i="28"/>
  <c r="I224" i="28"/>
  <c r="F224" i="28"/>
  <c r="O223" i="28"/>
  <c r="L223" i="28"/>
  <c r="I223" i="28"/>
  <c r="F223" i="28"/>
  <c r="O222" i="28"/>
  <c r="L222" i="28"/>
  <c r="I222" i="28"/>
  <c r="F222" i="28"/>
  <c r="O221" i="28"/>
  <c r="L221" i="28"/>
  <c r="I221" i="28"/>
  <c r="F221" i="28"/>
  <c r="O220" i="28"/>
  <c r="L220" i="28"/>
  <c r="I220" i="28"/>
  <c r="F220" i="28"/>
  <c r="O219" i="28"/>
  <c r="L219" i="28"/>
  <c r="I219" i="28"/>
  <c r="F219" i="28"/>
  <c r="O218" i="28"/>
  <c r="L218" i="28"/>
  <c r="I218" i="28"/>
  <c r="F218" i="28"/>
  <c r="O217" i="28"/>
  <c r="L217" i="28"/>
  <c r="I217" i="28"/>
  <c r="F217" i="28"/>
  <c r="N216" i="28"/>
  <c r="M216" i="28"/>
  <c r="K216" i="28"/>
  <c r="J216" i="28"/>
  <c r="H216" i="28"/>
  <c r="G216" i="28"/>
  <c r="E216" i="28"/>
  <c r="D216" i="28"/>
  <c r="O215" i="28"/>
  <c r="L215" i="28"/>
  <c r="I215" i="28"/>
  <c r="F215" i="28"/>
  <c r="O214" i="28"/>
  <c r="L214" i="28"/>
  <c r="I214" i="28"/>
  <c r="F214" i="28"/>
  <c r="O213" i="28"/>
  <c r="L213" i="28"/>
  <c r="I213" i="28"/>
  <c r="F213" i="28"/>
  <c r="O212" i="28"/>
  <c r="L212" i="28"/>
  <c r="I212" i="28"/>
  <c r="F212" i="28"/>
  <c r="O211" i="28"/>
  <c r="L211" i="28"/>
  <c r="I211" i="28"/>
  <c r="F211" i="28"/>
  <c r="O210" i="28"/>
  <c r="L210" i="28"/>
  <c r="I210" i="28"/>
  <c r="F210" i="28"/>
  <c r="O209" i="28"/>
  <c r="L209" i="28"/>
  <c r="I209" i="28"/>
  <c r="F209" i="28"/>
  <c r="O208" i="28"/>
  <c r="L208" i="28"/>
  <c r="I208" i="28"/>
  <c r="F208" i="28"/>
  <c r="O207" i="28"/>
  <c r="L207" i="28"/>
  <c r="I207" i="28"/>
  <c r="F207" i="28"/>
  <c r="O206" i="28"/>
  <c r="L206" i="28"/>
  <c r="I206" i="28"/>
  <c r="F206" i="28"/>
  <c r="N205" i="28"/>
  <c r="M205" i="28"/>
  <c r="K205" i="28"/>
  <c r="K204" i="28" s="1"/>
  <c r="J205" i="28"/>
  <c r="H205" i="28"/>
  <c r="H204" i="28" s="1"/>
  <c r="G205" i="28"/>
  <c r="E205" i="28"/>
  <c r="D205" i="28"/>
  <c r="D204" i="28" s="1"/>
  <c r="M204" i="28"/>
  <c r="O203" i="28"/>
  <c r="L203" i="28"/>
  <c r="I203" i="28"/>
  <c r="F203" i="28"/>
  <c r="O202" i="28"/>
  <c r="L202" i="28"/>
  <c r="I202" i="28"/>
  <c r="F202" i="28"/>
  <c r="O201" i="28"/>
  <c r="L201" i="28"/>
  <c r="I201" i="28"/>
  <c r="F201" i="28"/>
  <c r="O200" i="28"/>
  <c r="L200" i="28"/>
  <c r="I200" i="28"/>
  <c r="F200" i="28"/>
  <c r="O199" i="28"/>
  <c r="L199" i="28"/>
  <c r="L198" i="28" s="1"/>
  <c r="I199" i="28"/>
  <c r="F199" i="28"/>
  <c r="O198" i="28"/>
  <c r="N198" i="28"/>
  <c r="N196" i="28" s="1"/>
  <c r="M198" i="28"/>
  <c r="K198" i="28"/>
  <c r="K196" i="28" s="1"/>
  <c r="J198" i="28"/>
  <c r="H198" i="28"/>
  <c r="H196" i="28" s="1"/>
  <c r="G198" i="28"/>
  <c r="G196" i="28" s="1"/>
  <c r="F198" i="28"/>
  <c r="E198" i="28"/>
  <c r="D198" i="28"/>
  <c r="D196" i="28" s="1"/>
  <c r="O197" i="28"/>
  <c r="L197" i="28"/>
  <c r="I197" i="28"/>
  <c r="F197" i="28"/>
  <c r="M196" i="28"/>
  <c r="J196" i="28"/>
  <c r="E196" i="28"/>
  <c r="O193" i="28"/>
  <c r="O192" i="28" s="1"/>
  <c r="O191" i="28" s="1"/>
  <c r="L193" i="28"/>
  <c r="L192" i="28" s="1"/>
  <c r="L191" i="28" s="1"/>
  <c r="I193" i="28"/>
  <c r="F193" i="28"/>
  <c r="N192" i="28"/>
  <c r="N191" i="28" s="1"/>
  <c r="M192" i="28"/>
  <c r="M191" i="28" s="1"/>
  <c r="K192" i="28"/>
  <c r="K191" i="28" s="1"/>
  <c r="J192" i="28"/>
  <c r="I192" i="28"/>
  <c r="I191" i="28" s="1"/>
  <c r="H192" i="28"/>
  <c r="H191" i="28" s="1"/>
  <c r="G192" i="28"/>
  <c r="E192" i="28"/>
  <c r="E191" i="28" s="1"/>
  <c r="D192" i="28"/>
  <c r="D191" i="28" s="1"/>
  <c r="J191" i="28"/>
  <c r="G191" i="28"/>
  <c r="O190" i="28"/>
  <c r="L190" i="28"/>
  <c r="I190" i="28"/>
  <c r="F190" i="28"/>
  <c r="O189" i="28"/>
  <c r="L189" i="28"/>
  <c r="L188" i="28" s="1"/>
  <c r="L187" i="28" s="1"/>
  <c r="I189" i="28"/>
  <c r="F189" i="28"/>
  <c r="N188" i="28"/>
  <c r="M188" i="28"/>
  <c r="M187" i="28" s="1"/>
  <c r="K188" i="28"/>
  <c r="K187" i="28" s="1"/>
  <c r="J188" i="28"/>
  <c r="I188" i="28"/>
  <c r="I187" i="28" s="1"/>
  <c r="H188" i="28"/>
  <c r="G188" i="28"/>
  <c r="E188" i="28"/>
  <c r="D188" i="28"/>
  <c r="D187" i="28" s="1"/>
  <c r="J187" i="28"/>
  <c r="O186" i="28"/>
  <c r="L186" i="28"/>
  <c r="I186" i="28"/>
  <c r="F186" i="28"/>
  <c r="O185" i="28"/>
  <c r="L185" i="28"/>
  <c r="I185" i="28"/>
  <c r="F185" i="28"/>
  <c r="N184" i="28"/>
  <c r="M184" i="28"/>
  <c r="K184" i="28"/>
  <c r="J184" i="28"/>
  <c r="H184" i="28"/>
  <c r="G184" i="28"/>
  <c r="E184" i="28"/>
  <c r="D184" i="28"/>
  <c r="O183" i="28"/>
  <c r="L183" i="28"/>
  <c r="I183" i="28"/>
  <c r="F183" i="28"/>
  <c r="O182" i="28"/>
  <c r="L182" i="28"/>
  <c r="I182" i="28"/>
  <c r="F182" i="28"/>
  <c r="O181" i="28"/>
  <c r="L181" i="28"/>
  <c r="I181" i="28"/>
  <c r="F181" i="28"/>
  <c r="O180" i="28"/>
  <c r="L180" i="28"/>
  <c r="I180" i="28"/>
  <c r="F180" i="28"/>
  <c r="N179" i="28"/>
  <c r="M179" i="28"/>
  <c r="K179" i="28"/>
  <c r="J179" i="28"/>
  <c r="H179" i="28"/>
  <c r="G179" i="28"/>
  <c r="E179" i="28"/>
  <c r="D179" i="28"/>
  <c r="O178" i="28"/>
  <c r="L178" i="28"/>
  <c r="I178" i="28"/>
  <c r="F178" i="28"/>
  <c r="O177" i="28"/>
  <c r="L177" i="28"/>
  <c r="I177" i="28"/>
  <c r="F177" i="28"/>
  <c r="O176" i="28"/>
  <c r="L176" i="28"/>
  <c r="L175" i="28" s="1"/>
  <c r="I176" i="28"/>
  <c r="F176" i="28"/>
  <c r="F175" i="28" s="1"/>
  <c r="N175" i="28"/>
  <c r="M175" i="28"/>
  <c r="M174" i="28" s="1"/>
  <c r="K175" i="28"/>
  <c r="J175" i="28"/>
  <c r="H175" i="28"/>
  <c r="H174" i="28" s="1"/>
  <c r="H173" i="28" s="1"/>
  <c r="G175" i="28"/>
  <c r="G174" i="28" s="1"/>
  <c r="G173" i="28" s="1"/>
  <c r="E175" i="28"/>
  <c r="E174" i="28" s="1"/>
  <c r="E173" i="28" s="1"/>
  <c r="D175" i="28"/>
  <c r="O172" i="28"/>
  <c r="L172" i="28"/>
  <c r="I172" i="28"/>
  <c r="F172" i="28"/>
  <c r="O171" i="28"/>
  <c r="L171" i="28"/>
  <c r="I171" i="28"/>
  <c r="F171" i="28"/>
  <c r="O170" i="28"/>
  <c r="L170" i="28"/>
  <c r="I170" i="28"/>
  <c r="F170" i="28"/>
  <c r="O169" i="28"/>
  <c r="L169" i="28"/>
  <c r="I169" i="28"/>
  <c r="F169" i="28"/>
  <c r="O168" i="28"/>
  <c r="L168" i="28"/>
  <c r="I168" i="28"/>
  <c r="F168" i="28"/>
  <c r="O167" i="28"/>
  <c r="L167" i="28"/>
  <c r="L166" i="28" s="1"/>
  <c r="L165" i="28" s="1"/>
  <c r="I167" i="28"/>
  <c r="F167" i="28"/>
  <c r="F166" i="28" s="1"/>
  <c r="F165" i="28" s="1"/>
  <c r="N166" i="28"/>
  <c r="M166" i="28"/>
  <c r="M165" i="28" s="1"/>
  <c r="K166" i="28"/>
  <c r="K165" i="28" s="1"/>
  <c r="J166" i="28"/>
  <c r="H166" i="28"/>
  <c r="G166" i="28"/>
  <c r="G165" i="28" s="1"/>
  <c r="E166" i="28"/>
  <c r="E165" i="28" s="1"/>
  <c r="D166" i="28"/>
  <c r="N165" i="28"/>
  <c r="J165" i="28"/>
  <c r="H165" i="28"/>
  <c r="D165" i="28"/>
  <c r="O164" i="28"/>
  <c r="L164" i="28"/>
  <c r="I164" i="28"/>
  <c r="F164" i="28"/>
  <c r="O163" i="28"/>
  <c r="L163" i="28"/>
  <c r="I163" i="28"/>
  <c r="F163" i="28"/>
  <c r="O162" i="28"/>
  <c r="L162" i="28"/>
  <c r="I162" i="28"/>
  <c r="F162" i="28"/>
  <c r="O161" i="28"/>
  <c r="L161" i="28"/>
  <c r="I161" i="28"/>
  <c r="I160" i="28" s="1"/>
  <c r="F161" i="28"/>
  <c r="N160" i="28"/>
  <c r="M160" i="28"/>
  <c r="K160" i="28"/>
  <c r="J160" i="28"/>
  <c r="H160" i="28"/>
  <c r="G160" i="28"/>
  <c r="E160" i="28"/>
  <c r="D160" i="28"/>
  <c r="O159" i="28"/>
  <c r="L159" i="28"/>
  <c r="I159" i="28"/>
  <c r="F159" i="28"/>
  <c r="O158" i="28"/>
  <c r="L158" i="28"/>
  <c r="I158" i="28"/>
  <c r="F158" i="28"/>
  <c r="O157" i="28"/>
  <c r="L157" i="28"/>
  <c r="I157" i="28"/>
  <c r="F157" i="28"/>
  <c r="O156" i="28"/>
  <c r="L156" i="28"/>
  <c r="I156" i="28"/>
  <c r="F156" i="28"/>
  <c r="O155" i="28"/>
  <c r="L155" i="28"/>
  <c r="I155" i="28"/>
  <c r="F155" i="28"/>
  <c r="O154" i="28"/>
  <c r="L154" i="28"/>
  <c r="I154" i="28"/>
  <c r="F154" i="28"/>
  <c r="O153" i="28"/>
  <c r="L153" i="28"/>
  <c r="I153" i="28"/>
  <c r="F153" i="28"/>
  <c r="O152" i="28"/>
  <c r="L152" i="28"/>
  <c r="I152" i="28"/>
  <c r="F152" i="28"/>
  <c r="F151" i="28" s="1"/>
  <c r="N151" i="28"/>
  <c r="M151" i="28"/>
  <c r="K151" i="28"/>
  <c r="J151" i="28"/>
  <c r="H151" i="28"/>
  <c r="G151" i="28"/>
  <c r="E151" i="28"/>
  <c r="D151" i="28"/>
  <c r="O150" i="28"/>
  <c r="L150" i="28"/>
  <c r="I150" i="28"/>
  <c r="F150" i="28"/>
  <c r="O149" i="28"/>
  <c r="L149" i="28"/>
  <c r="I149" i="28"/>
  <c r="F149" i="28"/>
  <c r="O148" i="28"/>
  <c r="L148" i="28"/>
  <c r="I148" i="28"/>
  <c r="F148" i="28"/>
  <c r="O147" i="28"/>
  <c r="L147" i="28"/>
  <c r="I147" i="28"/>
  <c r="F147" i="28"/>
  <c r="O146" i="28"/>
  <c r="L146" i="28"/>
  <c r="I146" i="28"/>
  <c r="F146" i="28"/>
  <c r="O145" i="28"/>
  <c r="L145" i="28"/>
  <c r="I145" i="28"/>
  <c r="I144" i="28" s="1"/>
  <c r="F145" i="28"/>
  <c r="N144" i="28"/>
  <c r="M144" i="28"/>
  <c r="K144" i="28"/>
  <c r="J144" i="28"/>
  <c r="H144" i="28"/>
  <c r="G144" i="28"/>
  <c r="E144" i="28"/>
  <c r="D144" i="28"/>
  <c r="O143" i="28"/>
  <c r="L143" i="28"/>
  <c r="I143" i="28"/>
  <c r="F143" i="28"/>
  <c r="O142" i="28"/>
  <c r="O141" i="28" s="1"/>
  <c r="L142" i="28"/>
  <c r="L141" i="28" s="1"/>
  <c r="I142" i="28"/>
  <c r="I141" i="28" s="1"/>
  <c r="F142" i="28"/>
  <c r="N141" i="28"/>
  <c r="M141" i="28"/>
  <c r="K141" i="28"/>
  <c r="J141" i="28"/>
  <c r="H141" i="28"/>
  <c r="G141" i="28"/>
  <c r="E141" i="28"/>
  <c r="D141" i="28"/>
  <c r="O140" i="28"/>
  <c r="L140" i="28"/>
  <c r="I140" i="28"/>
  <c r="F140" i="28"/>
  <c r="O139" i="28"/>
  <c r="L139" i="28"/>
  <c r="I139" i="28"/>
  <c r="F139" i="28"/>
  <c r="O138" i="28"/>
  <c r="L138" i="28"/>
  <c r="I138" i="28"/>
  <c r="F138" i="28"/>
  <c r="O137" i="28"/>
  <c r="L137" i="28"/>
  <c r="I137" i="28"/>
  <c r="I136" i="28" s="1"/>
  <c r="F137" i="28"/>
  <c r="N136" i="28"/>
  <c r="M136" i="28"/>
  <c r="K136" i="28"/>
  <c r="J136" i="28"/>
  <c r="H136" i="28"/>
  <c r="G136" i="28"/>
  <c r="E136" i="28"/>
  <c r="D136" i="28"/>
  <c r="O135" i="28"/>
  <c r="L135" i="28"/>
  <c r="I135" i="28"/>
  <c r="F135" i="28"/>
  <c r="O134" i="28"/>
  <c r="L134" i="28"/>
  <c r="C134" i="28" s="1"/>
  <c r="I134" i="28"/>
  <c r="F134" i="28"/>
  <c r="O133" i="28"/>
  <c r="L133" i="28"/>
  <c r="I133" i="28"/>
  <c r="F133" i="28"/>
  <c r="O132" i="28"/>
  <c r="L132" i="28"/>
  <c r="I132" i="28"/>
  <c r="F132" i="28"/>
  <c r="F131" i="28" s="1"/>
  <c r="N131" i="28"/>
  <c r="M131" i="28"/>
  <c r="K131" i="28"/>
  <c r="J131" i="28"/>
  <c r="H131" i="28"/>
  <c r="G131" i="28"/>
  <c r="E131" i="28"/>
  <c r="D131" i="28"/>
  <c r="O129" i="28"/>
  <c r="O128" i="28" s="1"/>
  <c r="L129" i="28"/>
  <c r="L128" i="28" s="1"/>
  <c r="I129" i="28"/>
  <c r="F129" i="28"/>
  <c r="N128" i="28"/>
  <c r="M128" i="28"/>
  <c r="K128" i="28"/>
  <c r="J128" i="28"/>
  <c r="I128" i="28"/>
  <c r="H128" i="28"/>
  <c r="G128" i="28"/>
  <c r="E128" i="28"/>
  <c r="D128" i="28"/>
  <c r="O127" i="28"/>
  <c r="L127" i="28"/>
  <c r="I127" i="28"/>
  <c r="F127" i="28"/>
  <c r="O126" i="28"/>
  <c r="L126" i="28"/>
  <c r="I126" i="28"/>
  <c r="F126" i="28"/>
  <c r="O125" i="28"/>
  <c r="L125" i="28"/>
  <c r="I125" i="28"/>
  <c r="F125" i="28"/>
  <c r="O124" i="28"/>
  <c r="L124" i="28"/>
  <c r="I124" i="28"/>
  <c r="F124" i="28"/>
  <c r="O123" i="28"/>
  <c r="L123" i="28"/>
  <c r="I123" i="28"/>
  <c r="I122" i="28" s="1"/>
  <c r="F123" i="28"/>
  <c r="N122" i="28"/>
  <c r="M122" i="28"/>
  <c r="K122" i="28"/>
  <c r="J122" i="28"/>
  <c r="H122" i="28"/>
  <c r="G122" i="28"/>
  <c r="E122" i="28"/>
  <c r="D122" i="28"/>
  <c r="O121" i="28"/>
  <c r="L121" i="28"/>
  <c r="I121" i="28"/>
  <c r="F121" i="28"/>
  <c r="O120" i="28"/>
  <c r="L120" i="28"/>
  <c r="I120" i="28"/>
  <c r="F120" i="28"/>
  <c r="O119" i="28"/>
  <c r="L119" i="28"/>
  <c r="I119" i="28"/>
  <c r="F119" i="28"/>
  <c r="O118" i="28"/>
  <c r="L118" i="28"/>
  <c r="I118" i="28"/>
  <c r="F118" i="28"/>
  <c r="O117" i="28"/>
  <c r="O116" i="28" s="1"/>
  <c r="L117" i="28"/>
  <c r="I117" i="28"/>
  <c r="F117" i="28"/>
  <c r="N116" i="28"/>
  <c r="M116" i="28"/>
  <c r="K116" i="28"/>
  <c r="J116" i="28"/>
  <c r="H116" i="28"/>
  <c r="G116" i="28"/>
  <c r="E116" i="28"/>
  <c r="D116" i="28"/>
  <c r="O115" i="28"/>
  <c r="L115" i="28"/>
  <c r="I115" i="28"/>
  <c r="F115" i="28"/>
  <c r="O114" i="28"/>
  <c r="L114" i="28"/>
  <c r="I114" i="28"/>
  <c r="F114" i="28"/>
  <c r="O113" i="28"/>
  <c r="L113" i="28"/>
  <c r="L112" i="28" s="1"/>
  <c r="I113" i="28"/>
  <c r="F113" i="28"/>
  <c r="N112" i="28"/>
  <c r="M112" i="28"/>
  <c r="K112" i="28"/>
  <c r="J112" i="28"/>
  <c r="I112" i="28"/>
  <c r="H112" i="28"/>
  <c r="G112" i="28"/>
  <c r="E112" i="28"/>
  <c r="D112" i="28"/>
  <c r="O111" i="28"/>
  <c r="L111" i="28"/>
  <c r="I111" i="28"/>
  <c r="F111" i="28"/>
  <c r="O110" i="28"/>
  <c r="L110" i="28"/>
  <c r="I110" i="28"/>
  <c r="F110" i="28"/>
  <c r="O109" i="28"/>
  <c r="L109" i="28"/>
  <c r="I109" i="28"/>
  <c r="F109" i="28"/>
  <c r="O108" i="28"/>
  <c r="L108" i="28"/>
  <c r="I108" i="28"/>
  <c r="F108" i="28"/>
  <c r="O107" i="28"/>
  <c r="L107" i="28"/>
  <c r="I107" i="28"/>
  <c r="F107" i="28"/>
  <c r="O106" i="28"/>
  <c r="L106" i="28"/>
  <c r="I106" i="28"/>
  <c r="F106" i="28"/>
  <c r="O105" i="28"/>
  <c r="L105" i="28"/>
  <c r="I105" i="28"/>
  <c r="F105" i="28"/>
  <c r="O104" i="28"/>
  <c r="O103" i="28" s="1"/>
  <c r="L104" i="28"/>
  <c r="I104" i="28"/>
  <c r="F104" i="28"/>
  <c r="N103" i="28"/>
  <c r="M103" i="28"/>
  <c r="K103" i="28"/>
  <c r="J103" i="28"/>
  <c r="H103" i="28"/>
  <c r="G103" i="28"/>
  <c r="E103" i="28"/>
  <c r="D103" i="28"/>
  <c r="O102" i="28"/>
  <c r="L102" i="28"/>
  <c r="I102" i="28"/>
  <c r="F102" i="28"/>
  <c r="O101" i="28"/>
  <c r="L101" i="28"/>
  <c r="I101" i="28"/>
  <c r="F101" i="28"/>
  <c r="O100" i="28"/>
  <c r="L100" i="28"/>
  <c r="I100" i="28"/>
  <c r="F100" i="28"/>
  <c r="O99" i="28"/>
  <c r="L99" i="28"/>
  <c r="I99" i="28"/>
  <c r="F99" i="28"/>
  <c r="O98" i="28"/>
  <c r="L98" i="28"/>
  <c r="I98" i="28"/>
  <c r="F98" i="28"/>
  <c r="O97" i="28"/>
  <c r="L97" i="28"/>
  <c r="I97" i="28"/>
  <c r="C97" i="28" s="1"/>
  <c r="F97" i="28"/>
  <c r="O96" i="28"/>
  <c r="L96" i="28"/>
  <c r="L95" i="28" s="1"/>
  <c r="I96" i="28"/>
  <c r="F96" i="28"/>
  <c r="N95" i="28"/>
  <c r="M95" i="28"/>
  <c r="K95" i="28"/>
  <c r="J95" i="28"/>
  <c r="H95" i="28"/>
  <c r="G95" i="28"/>
  <c r="E95" i="28"/>
  <c r="D95" i="28"/>
  <c r="O94" i="28"/>
  <c r="L94" i="28"/>
  <c r="I94" i="28"/>
  <c r="F94" i="28"/>
  <c r="O93" i="28"/>
  <c r="L93" i="28"/>
  <c r="I93" i="28"/>
  <c r="F93" i="28"/>
  <c r="O92" i="28"/>
  <c r="L92" i="28"/>
  <c r="I92" i="28"/>
  <c r="F92" i="28"/>
  <c r="O91" i="28"/>
  <c r="L91" i="28"/>
  <c r="I91" i="28"/>
  <c r="F91" i="28"/>
  <c r="O90" i="28"/>
  <c r="O89" i="28" s="1"/>
  <c r="L90" i="28"/>
  <c r="L89" i="28" s="1"/>
  <c r="I90" i="28"/>
  <c r="F90" i="28"/>
  <c r="N89" i="28"/>
  <c r="M89" i="28"/>
  <c r="K89" i="28"/>
  <c r="J89" i="28"/>
  <c r="H89" i="28"/>
  <c r="G89" i="28"/>
  <c r="E89" i="28"/>
  <c r="D89" i="28"/>
  <c r="O88" i="28"/>
  <c r="L88" i="28"/>
  <c r="I88" i="28"/>
  <c r="F88" i="28"/>
  <c r="O87" i="28"/>
  <c r="L87" i="28"/>
  <c r="I87" i="28"/>
  <c r="F87" i="28"/>
  <c r="O86" i="28"/>
  <c r="L86" i="28"/>
  <c r="I86" i="28"/>
  <c r="F86" i="28"/>
  <c r="O85" i="28"/>
  <c r="O84" i="28" s="1"/>
  <c r="L85" i="28"/>
  <c r="L84" i="28" s="1"/>
  <c r="I85" i="28"/>
  <c r="I84" i="28" s="1"/>
  <c r="F85" i="28"/>
  <c r="N84" i="28"/>
  <c r="M84" i="28"/>
  <c r="K84" i="28"/>
  <c r="J84" i="28"/>
  <c r="H84" i="28"/>
  <c r="G84" i="28"/>
  <c r="E84" i="28"/>
  <c r="D84" i="28"/>
  <c r="O82" i="28"/>
  <c r="L82" i="28"/>
  <c r="I82" i="28"/>
  <c r="F82" i="28"/>
  <c r="O81" i="28"/>
  <c r="O80" i="28" s="1"/>
  <c r="L81" i="28"/>
  <c r="L80" i="28" s="1"/>
  <c r="I81" i="28"/>
  <c r="I80" i="28" s="1"/>
  <c r="F81" i="28"/>
  <c r="N80" i="28"/>
  <c r="M80" i="28"/>
  <c r="K80" i="28"/>
  <c r="J80" i="28"/>
  <c r="H80" i="28"/>
  <c r="H76" i="28" s="1"/>
  <c r="G80" i="28"/>
  <c r="E80" i="28"/>
  <c r="D80" i="28"/>
  <c r="O79" i="28"/>
  <c r="L79" i="28"/>
  <c r="I79" i="28"/>
  <c r="F79" i="28"/>
  <c r="O78" i="28"/>
  <c r="L78" i="28"/>
  <c r="L77" i="28" s="1"/>
  <c r="I78" i="28"/>
  <c r="I77" i="28" s="1"/>
  <c r="F78" i="28"/>
  <c r="O77" i="28"/>
  <c r="N77" i="28"/>
  <c r="M77" i="28"/>
  <c r="K77" i="28"/>
  <c r="K76" i="28" s="1"/>
  <c r="J77" i="28"/>
  <c r="J76" i="28" s="1"/>
  <c r="H77" i="28"/>
  <c r="G77" i="28"/>
  <c r="G76" i="28" s="1"/>
  <c r="F77" i="28"/>
  <c r="E77" i="28"/>
  <c r="E76" i="28" s="1"/>
  <c r="D77" i="28"/>
  <c r="O74" i="28"/>
  <c r="L74" i="28"/>
  <c r="I74" i="28"/>
  <c r="F74" i="28"/>
  <c r="O73" i="28"/>
  <c r="L73" i="28"/>
  <c r="I73" i="28"/>
  <c r="F73" i="28"/>
  <c r="O72" i="28"/>
  <c r="L72" i="28"/>
  <c r="I72" i="28"/>
  <c r="F72" i="28"/>
  <c r="O71" i="28"/>
  <c r="L71" i="28"/>
  <c r="I71" i="28"/>
  <c r="F71" i="28"/>
  <c r="O70" i="28"/>
  <c r="L70" i="28"/>
  <c r="L69" i="28" s="1"/>
  <c r="I70" i="28"/>
  <c r="F70" i="28"/>
  <c r="N69" i="28"/>
  <c r="N67" i="28" s="1"/>
  <c r="M69" i="28"/>
  <c r="M67" i="28" s="1"/>
  <c r="K69" i="28"/>
  <c r="K67" i="28" s="1"/>
  <c r="J69" i="28"/>
  <c r="J67" i="28" s="1"/>
  <c r="H69" i="28"/>
  <c r="G69" i="28"/>
  <c r="G67" i="28" s="1"/>
  <c r="E69" i="28"/>
  <c r="E67" i="28" s="1"/>
  <c r="D69" i="28"/>
  <c r="O68" i="28"/>
  <c r="L68" i="28"/>
  <c r="I68" i="28"/>
  <c r="F68" i="28"/>
  <c r="H67" i="28"/>
  <c r="D67" i="28"/>
  <c r="O66" i="28"/>
  <c r="L66" i="28"/>
  <c r="I66" i="28"/>
  <c r="F66" i="28"/>
  <c r="O65" i="28"/>
  <c r="L65" i="28"/>
  <c r="I65" i="28"/>
  <c r="F65" i="28"/>
  <c r="O64" i="28"/>
  <c r="L64" i="28"/>
  <c r="I64" i="28"/>
  <c r="F64" i="28"/>
  <c r="O63" i="28"/>
  <c r="L63" i="28"/>
  <c r="I63" i="28"/>
  <c r="F63" i="28"/>
  <c r="O62" i="28"/>
  <c r="L62" i="28"/>
  <c r="I62" i="28"/>
  <c r="F62" i="28"/>
  <c r="O61" i="28"/>
  <c r="L61" i="28"/>
  <c r="I61" i="28"/>
  <c r="F61" i="28"/>
  <c r="C61" i="28" s="1"/>
  <c r="O60" i="28"/>
  <c r="L60" i="28"/>
  <c r="I60" i="28"/>
  <c r="F60" i="28"/>
  <c r="O59" i="28"/>
  <c r="L59" i="28"/>
  <c r="I59" i="28"/>
  <c r="F59" i="28"/>
  <c r="F58" i="28" s="1"/>
  <c r="N58" i="28"/>
  <c r="M58" i="28"/>
  <c r="K58" i="28"/>
  <c r="J58" i="28"/>
  <c r="H58" i="28"/>
  <c r="G58" i="28"/>
  <c r="E58" i="28"/>
  <c r="D58" i="28"/>
  <c r="O57" i="28"/>
  <c r="L57" i="28"/>
  <c r="I57" i="28"/>
  <c r="F57" i="28"/>
  <c r="O56" i="28"/>
  <c r="O55" i="28" s="1"/>
  <c r="L56" i="28"/>
  <c r="L55" i="28" s="1"/>
  <c r="I56" i="28"/>
  <c r="F56" i="28"/>
  <c r="N55" i="28"/>
  <c r="N54" i="28" s="1"/>
  <c r="N53" i="28" s="1"/>
  <c r="M55" i="28"/>
  <c r="M54" i="28" s="1"/>
  <c r="K55" i="28"/>
  <c r="K54" i="28" s="1"/>
  <c r="J55" i="28"/>
  <c r="I55" i="28"/>
  <c r="H55" i="28"/>
  <c r="G55" i="28"/>
  <c r="G54" i="28" s="1"/>
  <c r="G53" i="28" s="1"/>
  <c r="E55" i="28"/>
  <c r="D55" i="28"/>
  <c r="O47" i="28"/>
  <c r="C47" i="28" s="1"/>
  <c r="O46" i="28"/>
  <c r="C46" i="28" s="1"/>
  <c r="N45" i="28"/>
  <c r="M45" i="28"/>
  <c r="L44" i="28"/>
  <c r="L43" i="28" s="1"/>
  <c r="I44" i="28"/>
  <c r="I43" i="28" s="1"/>
  <c r="F44" i="28"/>
  <c r="F43" i="28" s="1"/>
  <c r="K43" i="28"/>
  <c r="J43" i="28"/>
  <c r="H43" i="28"/>
  <c r="G43" i="28"/>
  <c r="E43" i="28"/>
  <c r="D43" i="28"/>
  <c r="F42" i="28"/>
  <c r="C42" i="28" s="1"/>
  <c r="E41" i="28"/>
  <c r="D41" i="28"/>
  <c r="L40" i="28"/>
  <c r="C40" i="28" s="1"/>
  <c r="L39" i="28"/>
  <c r="C39" i="28" s="1"/>
  <c r="L38" i="28"/>
  <c r="C38" i="28" s="1"/>
  <c r="L37" i="28"/>
  <c r="C37" i="28" s="1"/>
  <c r="K36" i="28"/>
  <c r="J36" i="28"/>
  <c r="L35" i="28"/>
  <c r="C35" i="28" s="1"/>
  <c r="L34" i="28"/>
  <c r="C34" i="28" s="1"/>
  <c r="K33" i="28"/>
  <c r="J33" i="28"/>
  <c r="L32" i="28"/>
  <c r="K31" i="28"/>
  <c r="J31" i="28"/>
  <c r="L30" i="28"/>
  <c r="C30" i="28" s="1"/>
  <c r="L29" i="28"/>
  <c r="C29" i="28" s="1"/>
  <c r="L28" i="28"/>
  <c r="C28" i="28" s="1"/>
  <c r="K27" i="28"/>
  <c r="J27" i="28"/>
  <c r="K26" i="28"/>
  <c r="F25" i="28"/>
  <c r="C25" i="28" s="1"/>
  <c r="I24" i="28"/>
  <c r="E24" i="28"/>
  <c r="O23" i="28"/>
  <c r="L23" i="28"/>
  <c r="I23" i="28"/>
  <c r="F23" i="28"/>
  <c r="O22" i="28"/>
  <c r="O21" i="28" s="1"/>
  <c r="L22" i="28"/>
  <c r="I22" i="28"/>
  <c r="I21" i="28" s="1"/>
  <c r="F22" i="28"/>
  <c r="N21" i="28"/>
  <c r="M21" i="28"/>
  <c r="L21" i="28"/>
  <c r="K21" i="28"/>
  <c r="K292" i="28" s="1"/>
  <c r="J21" i="28"/>
  <c r="J292" i="28" s="1"/>
  <c r="J291" i="28" s="1"/>
  <c r="H21" i="28"/>
  <c r="G21" i="28"/>
  <c r="E21" i="28"/>
  <c r="E292" i="28" s="1"/>
  <c r="D21" i="28"/>
  <c r="M20" i="28"/>
  <c r="I20" i="28"/>
  <c r="N20" i="28" l="1"/>
  <c r="H187" i="28"/>
  <c r="C22" i="28"/>
  <c r="K53" i="28"/>
  <c r="C78" i="28"/>
  <c r="C79" i="28"/>
  <c r="C133" i="28"/>
  <c r="I184" i="28"/>
  <c r="O188" i="28"/>
  <c r="C202" i="28"/>
  <c r="C210" i="28"/>
  <c r="C258" i="28"/>
  <c r="C278" i="28"/>
  <c r="C174" i="30"/>
  <c r="E291" i="28"/>
  <c r="C90" i="28"/>
  <c r="C94" i="28"/>
  <c r="M83" i="28"/>
  <c r="C150" i="28"/>
  <c r="C222" i="28"/>
  <c r="D231" i="28"/>
  <c r="G259" i="28"/>
  <c r="C274" i="28"/>
  <c r="H270" i="28"/>
  <c r="H269" i="28" s="1"/>
  <c r="K291" i="28"/>
  <c r="D54" i="28"/>
  <c r="D53" i="28" s="1"/>
  <c r="E83" i="28"/>
  <c r="C170" i="28"/>
  <c r="C172" i="28"/>
  <c r="D174" i="28"/>
  <c r="D173" i="28" s="1"/>
  <c r="G204" i="28"/>
  <c r="N231" i="28"/>
  <c r="N230" i="28" s="1"/>
  <c r="M231" i="28"/>
  <c r="C242" i="28"/>
  <c r="C282" i="28"/>
  <c r="E289" i="30"/>
  <c r="M289" i="30"/>
  <c r="K289" i="30"/>
  <c r="J51" i="30"/>
  <c r="J50" i="30" s="1"/>
  <c r="N51" i="30"/>
  <c r="N50" i="30" s="1"/>
  <c r="M290" i="30"/>
  <c r="E52" i="30"/>
  <c r="E51" i="30" s="1"/>
  <c r="K51" i="30"/>
  <c r="G50" i="30"/>
  <c r="C130" i="30"/>
  <c r="D51" i="30"/>
  <c r="D290" i="30" s="1"/>
  <c r="G289" i="30"/>
  <c r="C204" i="30"/>
  <c r="I75" i="30"/>
  <c r="I289" i="30" s="1"/>
  <c r="D289" i="30"/>
  <c r="H289" i="30"/>
  <c r="H52" i="30"/>
  <c r="H51" i="30" s="1"/>
  <c r="H290" i="30" s="1"/>
  <c r="I194" i="30"/>
  <c r="C83" i="30"/>
  <c r="F75" i="30"/>
  <c r="L75" i="30"/>
  <c r="L289" i="30" s="1"/>
  <c r="C76" i="30"/>
  <c r="F195" i="30"/>
  <c r="C231" i="30"/>
  <c r="F230" i="30"/>
  <c r="I52" i="30"/>
  <c r="I51" i="30" s="1"/>
  <c r="O194" i="30"/>
  <c r="O51" i="30" s="1"/>
  <c r="C26" i="30"/>
  <c r="L20" i="30"/>
  <c r="C20" i="30" s="1"/>
  <c r="O289" i="30"/>
  <c r="C53" i="30"/>
  <c r="O136" i="28"/>
  <c r="N187" i="28"/>
  <c r="E231" i="28"/>
  <c r="E230" i="28" s="1"/>
  <c r="C57" i="28"/>
  <c r="J54" i="28"/>
  <c r="J53" i="28" s="1"/>
  <c r="C60" i="28"/>
  <c r="C81" i="28"/>
  <c r="F89" i="28"/>
  <c r="C102" i="28"/>
  <c r="C104" i="28"/>
  <c r="C109" i="28"/>
  <c r="C142" i="28"/>
  <c r="C146" i="28"/>
  <c r="C149" i="28"/>
  <c r="C186" i="28"/>
  <c r="O184" i="28"/>
  <c r="G187" i="28"/>
  <c r="L196" i="28"/>
  <c r="C206" i="28"/>
  <c r="C208" i="28"/>
  <c r="J231" i="28"/>
  <c r="C234" i="28"/>
  <c r="O260" i="28"/>
  <c r="O264" i="28"/>
  <c r="N292" i="28"/>
  <c r="N291" i="28" s="1"/>
  <c r="L33" i="28"/>
  <c r="C33" i="28" s="1"/>
  <c r="C65" i="28"/>
  <c r="C73" i="28"/>
  <c r="D76" i="28"/>
  <c r="N76" i="28"/>
  <c r="F80" i="28"/>
  <c r="F76" i="28" s="1"/>
  <c r="C114" i="28"/>
  <c r="C117" i="28"/>
  <c r="C120" i="28"/>
  <c r="C121" i="28"/>
  <c r="G130" i="28"/>
  <c r="C138" i="28"/>
  <c r="C140" i="28"/>
  <c r="K130" i="28"/>
  <c r="C158" i="28"/>
  <c r="O166" i="28"/>
  <c r="O165" i="28" s="1"/>
  <c r="C178" i="28"/>
  <c r="K174" i="28"/>
  <c r="K173" i="28" s="1"/>
  <c r="C190" i="28"/>
  <c r="H195" i="28"/>
  <c r="E204" i="28"/>
  <c r="E195" i="28" s="1"/>
  <c r="C214" i="28"/>
  <c r="C218" i="28"/>
  <c r="C220" i="28"/>
  <c r="C221" i="28"/>
  <c r="O238" i="28"/>
  <c r="C271" i="28"/>
  <c r="O272" i="28"/>
  <c r="F281" i="28"/>
  <c r="C281" i="28" s="1"/>
  <c r="C298" i="28"/>
  <c r="F21" i="28"/>
  <c r="F292" i="28" s="1"/>
  <c r="H54" i="28"/>
  <c r="L67" i="28"/>
  <c r="O76" i="28"/>
  <c r="L76" i="28"/>
  <c r="C124" i="28"/>
  <c r="C126" i="28"/>
  <c r="C154" i="28"/>
  <c r="C156" i="28"/>
  <c r="C162" i="28"/>
  <c r="L184" i="28"/>
  <c r="I216" i="28"/>
  <c r="C226" i="28"/>
  <c r="C250" i="28"/>
  <c r="C254" i="28"/>
  <c r="C256" i="28"/>
  <c r="C257" i="28"/>
  <c r="C266" i="28"/>
  <c r="O276" i="28"/>
  <c r="G292" i="28"/>
  <c r="G291" i="28" s="1"/>
  <c r="C23" i="28"/>
  <c r="E20" i="28"/>
  <c r="O45" i="28"/>
  <c r="O20" i="28" s="1"/>
  <c r="E54" i="28"/>
  <c r="E53" i="28" s="1"/>
  <c r="C62" i="28"/>
  <c r="C64" i="28"/>
  <c r="M76" i="28"/>
  <c r="D83" i="28"/>
  <c r="J83" i="28"/>
  <c r="N83" i="28"/>
  <c r="C100" i="28"/>
  <c r="C101" i="28"/>
  <c r="L103" i="28"/>
  <c r="C110" i="28"/>
  <c r="O112" i="28"/>
  <c r="O122" i="28"/>
  <c r="F141" i="28"/>
  <c r="C148" i="28"/>
  <c r="L151" i="28"/>
  <c r="O160" i="28"/>
  <c r="L179" i="28"/>
  <c r="L174" i="28" s="1"/>
  <c r="C213" i="28"/>
  <c r="C225" i="28"/>
  <c r="C229" i="28"/>
  <c r="C237" i="28"/>
  <c r="I264" i="28"/>
  <c r="I259" i="28" s="1"/>
  <c r="L264" i="28"/>
  <c r="E270" i="28"/>
  <c r="E269" i="28" s="1"/>
  <c r="C279" i="28"/>
  <c r="C280" i="28"/>
  <c r="D269" i="28"/>
  <c r="C295" i="28"/>
  <c r="C297" i="28"/>
  <c r="C294" i="28"/>
  <c r="L293" i="28"/>
  <c r="M292" i="28"/>
  <c r="M291" i="28" s="1"/>
  <c r="C66" i="28"/>
  <c r="C70" i="28"/>
  <c r="O69" i="28"/>
  <c r="O67" i="28" s="1"/>
  <c r="C77" i="28"/>
  <c r="K83" i="28"/>
  <c r="K75" i="28" s="1"/>
  <c r="K52" i="28" s="1"/>
  <c r="C85" i="28"/>
  <c r="C92" i="28"/>
  <c r="C93" i="28"/>
  <c r="C98" i="28"/>
  <c r="C113" i="28"/>
  <c r="L116" i="28"/>
  <c r="C143" i="28"/>
  <c r="C153" i="28"/>
  <c r="C163" i="28"/>
  <c r="C169" i="28"/>
  <c r="C177" i="28"/>
  <c r="C182" i="28"/>
  <c r="K195" i="28"/>
  <c r="C201" i="28"/>
  <c r="L205" i="28"/>
  <c r="C211" i="28"/>
  <c r="C232" i="28"/>
  <c r="D230" i="28"/>
  <c r="H231" i="28"/>
  <c r="H230" i="28" s="1"/>
  <c r="G269" i="28"/>
  <c r="I293" i="28"/>
  <c r="C299" i="28"/>
  <c r="C300" i="28"/>
  <c r="L27" i="28"/>
  <c r="C27" i="28" s="1"/>
  <c r="J26" i="28"/>
  <c r="F41" i="28"/>
  <c r="C41" i="28" s="1"/>
  <c r="H53" i="28"/>
  <c r="O58" i="28"/>
  <c r="O54" i="28" s="1"/>
  <c r="L58" i="28"/>
  <c r="L54" i="28" s="1"/>
  <c r="I69" i="28"/>
  <c r="I67" i="28" s="1"/>
  <c r="C74" i="28"/>
  <c r="C82" i="28"/>
  <c r="G83" i="28"/>
  <c r="G75" i="28" s="1"/>
  <c r="C86" i="28"/>
  <c r="C87" i="28"/>
  <c r="C88" i="28"/>
  <c r="C115" i="28"/>
  <c r="D130" i="28"/>
  <c r="H130" i="28"/>
  <c r="N130" i="28"/>
  <c r="O131" i="28"/>
  <c r="L131" i="28"/>
  <c r="C139" i="28"/>
  <c r="O144" i="28"/>
  <c r="C155" i="28"/>
  <c r="C157" i="28"/>
  <c r="L160" i="28"/>
  <c r="C164" i="28"/>
  <c r="C171" i="28"/>
  <c r="C181" i="28"/>
  <c r="E187" i="28"/>
  <c r="G195" i="28"/>
  <c r="C203" i="28"/>
  <c r="C223" i="28"/>
  <c r="J204" i="28"/>
  <c r="J195" i="28" s="1"/>
  <c r="N204" i="28"/>
  <c r="N195" i="28" s="1"/>
  <c r="G231" i="28"/>
  <c r="G230" i="28" s="1"/>
  <c r="I238" i="28"/>
  <c r="C244" i="28"/>
  <c r="C245" i="28"/>
  <c r="O246" i="28"/>
  <c r="O231" i="28" s="1"/>
  <c r="O252" i="28"/>
  <c r="C268" i="28"/>
  <c r="L276" i="28"/>
  <c r="L270" i="28" s="1"/>
  <c r="L269" i="28" s="1"/>
  <c r="C287" i="28"/>
  <c r="C288" i="28"/>
  <c r="F13" i="29"/>
  <c r="L292" i="28"/>
  <c r="L291" i="28" s="1"/>
  <c r="D292" i="28"/>
  <c r="D291" i="28" s="1"/>
  <c r="H292" i="28"/>
  <c r="H291" i="28" s="1"/>
  <c r="H20" i="28"/>
  <c r="I292" i="28"/>
  <c r="I291" i="28" s="1"/>
  <c r="C21" i="28"/>
  <c r="C32" i="28"/>
  <c r="L31" i="28"/>
  <c r="L36" i="28"/>
  <c r="C36" i="28" s="1"/>
  <c r="C68" i="28"/>
  <c r="C44" i="28"/>
  <c r="M53" i="28"/>
  <c r="C59" i="28"/>
  <c r="I76" i="28"/>
  <c r="H83" i="28"/>
  <c r="C105" i="28"/>
  <c r="C108" i="28"/>
  <c r="F103" i="28"/>
  <c r="C118" i="28"/>
  <c r="O292" i="28"/>
  <c r="O291" i="28" s="1"/>
  <c r="J20" i="28"/>
  <c r="C43" i="28"/>
  <c r="I58" i="28"/>
  <c r="C63" i="28"/>
  <c r="C71" i="28"/>
  <c r="C72" i="28"/>
  <c r="F69" i="28"/>
  <c r="C96" i="28"/>
  <c r="F95" i="28"/>
  <c r="C106" i="28"/>
  <c r="I103" i="28"/>
  <c r="C123" i="28"/>
  <c r="F122" i="28"/>
  <c r="C129" i="28"/>
  <c r="F128" i="28"/>
  <c r="C128" i="28" s="1"/>
  <c r="C56" i="28"/>
  <c r="F55" i="28"/>
  <c r="C301" i="28"/>
  <c r="C91" i="28"/>
  <c r="I95" i="28"/>
  <c r="I116" i="28"/>
  <c r="F116" i="28"/>
  <c r="C125" i="28"/>
  <c r="J130" i="28"/>
  <c r="J75" i="28" s="1"/>
  <c r="J52" i="28" s="1"/>
  <c r="M130" i="28"/>
  <c r="L136" i="28"/>
  <c r="C147" i="28"/>
  <c r="C159" i="28"/>
  <c r="J174" i="28"/>
  <c r="J173" i="28" s="1"/>
  <c r="N174" i="28"/>
  <c r="N173" i="28" s="1"/>
  <c r="O175" i="28"/>
  <c r="F179" i="28"/>
  <c r="F174" i="28" s="1"/>
  <c r="I179" i="28"/>
  <c r="C180" i="28"/>
  <c r="C183" i="28"/>
  <c r="C249" i="28"/>
  <c r="F246" i="28"/>
  <c r="I151" i="28"/>
  <c r="C152" i="28"/>
  <c r="C233" i="28"/>
  <c r="L252" i="28"/>
  <c r="L251" i="28" s="1"/>
  <c r="C255" i="28"/>
  <c r="G20" i="28"/>
  <c r="K20" i="28"/>
  <c r="F84" i="28"/>
  <c r="I89" i="28"/>
  <c r="C99" i="28"/>
  <c r="C111" i="28"/>
  <c r="C119" i="28"/>
  <c r="L122" i="28"/>
  <c r="C127" i="28"/>
  <c r="I131" i="28"/>
  <c r="I130" i="28" s="1"/>
  <c r="C132" i="28"/>
  <c r="C135" i="28"/>
  <c r="C141" i="28"/>
  <c r="L144" i="28"/>
  <c r="L130" i="28" s="1"/>
  <c r="O151" i="28"/>
  <c r="C161" i="28"/>
  <c r="F160" i="28"/>
  <c r="C160" i="28" s="1"/>
  <c r="M173" i="28"/>
  <c r="C185" i="28"/>
  <c r="F184" i="28"/>
  <c r="C145" i="28"/>
  <c r="F144" i="28"/>
  <c r="O95" i="28"/>
  <c r="C107" i="28"/>
  <c r="F112" i="28"/>
  <c r="E130" i="28"/>
  <c r="E75" i="28" s="1"/>
  <c r="C137" i="28"/>
  <c r="F136" i="28"/>
  <c r="C136" i="28" s="1"/>
  <c r="C168" i="28"/>
  <c r="I166" i="28"/>
  <c r="I175" i="28"/>
  <c r="C176" i="28"/>
  <c r="O179" i="28"/>
  <c r="D195" i="28"/>
  <c r="D194" i="28" s="1"/>
  <c r="L216" i="28"/>
  <c r="C219" i="28"/>
  <c r="C167" i="28"/>
  <c r="C193" i="28"/>
  <c r="F192" i="28"/>
  <c r="M195" i="28"/>
  <c r="O196" i="28"/>
  <c r="O205" i="28"/>
  <c r="C215" i="28"/>
  <c r="C217" i="28"/>
  <c r="F216" i="28"/>
  <c r="O216" i="28"/>
  <c r="J230" i="28"/>
  <c r="K231" i="28"/>
  <c r="K230" i="28" s="1"/>
  <c r="C240" i="28"/>
  <c r="C241" i="28"/>
  <c r="F238" i="28"/>
  <c r="C248" i="28"/>
  <c r="I246" i="28"/>
  <c r="I231" i="28" s="1"/>
  <c r="C253" i="28"/>
  <c r="F252" i="28"/>
  <c r="O251" i="28"/>
  <c r="M259" i="28"/>
  <c r="C265" i="28"/>
  <c r="F264" i="28"/>
  <c r="C273" i="28"/>
  <c r="F272" i="28"/>
  <c r="C285" i="28"/>
  <c r="F284" i="28"/>
  <c r="C286" i="28"/>
  <c r="C189" i="28"/>
  <c r="F188" i="28"/>
  <c r="O187" i="28"/>
  <c r="C199" i="28"/>
  <c r="C209" i="28"/>
  <c r="F205" i="28"/>
  <c r="C227" i="28"/>
  <c r="C235" i="28"/>
  <c r="C247" i="28"/>
  <c r="L246" i="28"/>
  <c r="L260" i="28"/>
  <c r="C263" i="28"/>
  <c r="C267" i="28"/>
  <c r="C275" i="28"/>
  <c r="C197" i="28"/>
  <c r="F196" i="28"/>
  <c r="C200" i="28"/>
  <c r="I198" i="28"/>
  <c r="C207" i="28"/>
  <c r="I205" i="28"/>
  <c r="I204" i="28" s="1"/>
  <c r="C212" i="28"/>
  <c r="C224" i="28"/>
  <c r="C228" i="28"/>
  <c r="C236" i="28"/>
  <c r="C239" i="28"/>
  <c r="L238" i="28"/>
  <c r="C243" i="28"/>
  <c r="M230" i="28"/>
  <c r="C261" i="28"/>
  <c r="F260" i="28"/>
  <c r="I270" i="28"/>
  <c r="I269" i="28" s="1"/>
  <c r="C277" i="28"/>
  <c r="F276" i="28"/>
  <c r="C296" i="28"/>
  <c r="F293" i="28"/>
  <c r="C293" i="28" s="1"/>
  <c r="L259" i="28" l="1"/>
  <c r="C112" i="28"/>
  <c r="O270" i="28"/>
  <c r="O269" i="28" s="1"/>
  <c r="H194" i="28"/>
  <c r="C184" i="28"/>
  <c r="C151" i="28"/>
  <c r="C45" i="28"/>
  <c r="L173" i="28"/>
  <c r="C276" i="28"/>
  <c r="G194" i="28"/>
  <c r="L53" i="28"/>
  <c r="D75" i="28"/>
  <c r="D52" i="28" s="1"/>
  <c r="D51" i="28" s="1"/>
  <c r="O259" i="28"/>
  <c r="N290" i="30"/>
  <c r="E290" i="30"/>
  <c r="E50" i="30"/>
  <c r="D50" i="30"/>
  <c r="J290" i="30"/>
  <c r="K50" i="30"/>
  <c r="K290" i="30"/>
  <c r="H50" i="30"/>
  <c r="L52" i="30"/>
  <c r="L51" i="30" s="1"/>
  <c r="L50" i="30" s="1"/>
  <c r="I290" i="30"/>
  <c r="I50" i="30"/>
  <c r="O50" i="30"/>
  <c r="O290" i="30"/>
  <c r="C230" i="30"/>
  <c r="F289" i="30"/>
  <c r="C289" i="30" s="1"/>
  <c r="C75" i="30"/>
  <c r="F52" i="30"/>
  <c r="C195" i="30"/>
  <c r="F194" i="30"/>
  <c r="C194" i="30" s="1"/>
  <c r="J194" i="28"/>
  <c r="N75" i="28"/>
  <c r="N289" i="28" s="1"/>
  <c r="L231" i="28"/>
  <c r="L230" i="28" s="1"/>
  <c r="L204" i="28"/>
  <c r="L195" i="28" s="1"/>
  <c r="L194" i="28" s="1"/>
  <c r="C175" i="28"/>
  <c r="O83" i="28"/>
  <c r="O130" i="28"/>
  <c r="M75" i="28"/>
  <c r="M289" i="28" s="1"/>
  <c r="C80" i="28"/>
  <c r="O53" i="28"/>
  <c r="N194" i="28"/>
  <c r="J51" i="28"/>
  <c r="J290" i="28" s="1"/>
  <c r="G289" i="28"/>
  <c r="G52" i="28"/>
  <c r="G51" i="28" s="1"/>
  <c r="G290" i="28" s="1"/>
  <c r="C264" i="28"/>
  <c r="K194" i="28"/>
  <c r="K51" i="28" s="1"/>
  <c r="K290" i="28" s="1"/>
  <c r="E289" i="28"/>
  <c r="L83" i="28"/>
  <c r="L75" i="28" s="1"/>
  <c r="L52" i="28" s="1"/>
  <c r="O174" i="28"/>
  <c r="O173" i="28" s="1"/>
  <c r="C69" i="28"/>
  <c r="C58" i="28"/>
  <c r="N52" i="28"/>
  <c r="H75" i="28"/>
  <c r="H289" i="28" s="1"/>
  <c r="F270" i="28"/>
  <c r="C272" i="28"/>
  <c r="C103" i="28"/>
  <c r="I54" i="28"/>
  <c r="I53" i="28" s="1"/>
  <c r="J289" i="28"/>
  <c r="O230" i="28"/>
  <c r="C205" i="28"/>
  <c r="F204" i="28"/>
  <c r="E194" i="28"/>
  <c r="K289" i="28"/>
  <c r="C131" i="28"/>
  <c r="C84" i="28"/>
  <c r="F83" i="28"/>
  <c r="C246" i="28"/>
  <c r="C116" i="28"/>
  <c r="F291" i="28"/>
  <c r="C291" i="28" s="1"/>
  <c r="C76" i="28"/>
  <c r="I230" i="28"/>
  <c r="C89" i="28"/>
  <c r="I83" i="28"/>
  <c r="O204" i="28"/>
  <c r="O195" i="28" s="1"/>
  <c r="C192" i="28"/>
  <c r="F191" i="28"/>
  <c r="C191" i="28" s="1"/>
  <c r="F173" i="28"/>
  <c r="F130" i="28"/>
  <c r="C130" i="28" s="1"/>
  <c r="G50" i="28"/>
  <c r="C122" i="28"/>
  <c r="C95" i="28"/>
  <c r="E52" i="28"/>
  <c r="C238" i="28"/>
  <c r="F231" i="28"/>
  <c r="M194" i="28"/>
  <c r="I165" i="28"/>
  <c r="C165" i="28" s="1"/>
  <c r="C166" i="28"/>
  <c r="C260" i="28"/>
  <c r="F259" i="28"/>
  <c r="C259" i="28" s="1"/>
  <c r="C284" i="28"/>
  <c r="F283" i="28"/>
  <c r="C283" i="28" s="1"/>
  <c r="C198" i="28"/>
  <c r="I196" i="28"/>
  <c r="I195" i="28" s="1"/>
  <c r="C188" i="28"/>
  <c r="C252" i="28"/>
  <c r="F251" i="28"/>
  <c r="C251" i="28" s="1"/>
  <c r="C216" i="28"/>
  <c r="I174" i="28"/>
  <c r="I173" i="28" s="1"/>
  <c r="C144" i="28"/>
  <c r="C292" i="28"/>
  <c r="C179" i="28"/>
  <c r="C55" i="28"/>
  <c r="F54" i="28"/>
  <c r="F67" i="28"/>
  <c r="C67" i="28" s="1"/>
  <c r="C31" i="28"/>
  <c r="L26" i="28"/>
  <c r="D50" i="28" l="1"/>
  <c r="D24" i="28"/>
  <c r="D290" i="28" s="1"/>
  <c r="O52" i="28"/>
  <c r="J50" i="28"/>
  <c r="D289" i="28"/>
  <c r="O75" i="28"/>
  <c r="M52" i="28"/>
  <c r="M51" i="28" s="1"/>
  <c r="C204" i="28"/>
  <c r="H52" i="28"/>
  <c r="H51" i="28" s="1"/>
  <c r="K50" i="28"/>
  <c r="L290" i="30"/>
  <c r="F51" i="30"/>
  <c r="C52" i="30"/>
  <c r="E51" i="28"/>
  <c r="L51" i="28"/>
  <c r="L50" i="28" s="1"/>
  <c r="N51" i="28"/>
  <c r="I194" i="28"/>
  <c r="O289" i="28"/>
  <c r="C173" i="28"/>
  <c r="I75" i="28"/>
  <c r="I52" i="28" s="1"/>
  <c r="I51" i="28" s="1"/>
  <c r="L289" i="28"/>
  <c r="H290" i="28"/>
  <c r="H50" i="28"/>
  <c r="I289" i="28"/>
  <c r="F230" i="28"/>
  <c r="C230" i="28" s="1"/>
  <c r="C231" i="28"/>
  <c r="C174" i="28"/>
  <c r="F195" i="28"/>
  <c r="F269" i="28"/>
  <c r="C270" i="28"/>
  <c r="M50" i="28"/>
  <c r="M290" i="28"/>
  <c r="E290" i="28"/>
  <c r="E50" i="28"/>
  <c r="F24" i="28"/>
  <c r="D20" i="28"/>
  <c r="C26" i="28"/>
  <c r="L20" i="28"/>
  <c r="F53" i="28"/>
  <c r="C54" i="28"/>
  <c r="O194" i="28"/>
  <c r="O51" i="28" s="1"/>
  <c r="F187" i="28"/>
  <c r="C187" i="28" s="1"/>
  <c r="C83" i="28"/>
  <c r="F75" i="28"/>
  <c r="C196" i="28"/>
  <c r="F290" i="30" l="1"/>
  <c r="C290" i="30" s="1"/>
  <c r="F50" i="30"/>
  <c r="C50" i="30" s="1"/>
  <c r="C51" i="30"/>
  <c r="L290" i="28"/>
  <c r="N290" i="28"/>
  <c r="N50" i="28"/>
  <c r="C75" i="28"/>
  <c r="C269" i="28"/>
  <c r="F289" i="28"/>
  <c r="C289" i="28" s="1"/>
  <c r="F52" i="28"/>
  <c r="C53" i="28"/>
  <c r="C24" i="28"/>
  <c r="F20" i="28"/>
  <c r="C20" i="28" s="1"/>
  <c r="F194" i="28"/>
  <c r="C194" i="28" s="1"/>
  <c r="C195" i="28"/>
  <c r="O50" i="28"/>
  <c r="O290" i="28"/>
  <c r="I290" i="28"/>
  <c r="I50" i="28"/>
  <c r="C52" i="28" l="1"/>
  <c r="F51" i="28"/>
  <c r="F290" i="28" l="1"/>
  <c r="C290" i="28" s="1"/>
  <c r="C51" i="28"/>
  <c r="F50" i="28"/>
  <c r="C50" i="28" s="1"/>
  <c r="D293" i="27" l="1"/>
  <c r="D286" i="27"/>
  <c r="D284" i="27"/>
  <c r="D283" i="27"/>
  <c r="D281" i="27"/>
  <c r="D276" i="27"/>
  <c r="D272" i="27"/>
  <c r="D264" i="27"/>
  <c r="D260" i="27"/>
  <c r="D252" i="27"/>
  <c r="D251" i="27" s="1"/>
  <c r="D246" i="27"/>
  <c r="D238" i="27"/>
  <c r="D235" i="27"/>
  <c r="D233" i="27"/>
  <c r="D227" i="27"/>
  <c r="D216" i="27"/>
  <c r="D205" i="27"/>
  <c r="D198" i="27"/>
  <c r="D196" i="27" s="1"/>
  <c r="D192" i="27"/>
  <c r="D191" i="27" s="1"/>
  <c r="D188" i="27"/>
  <c r="D184" i="27"/>
  <c r="D179" i="27"/>
  <c r="D175" i="27"/>
  <c r="D166" i="27"/>
  <c r="D165" i="27" s="1"/>
  <c r="D160" i="27"/>
  <c r="D151" i="27"/>
  <c r="D144" i="27"/>
  <c r="D141" i="27"/>
  <c r="D136" i="27"/>
  <c r="D131" i="27"/>
  <c r="D128" i="27"/>
  <c r="D122" i="27"/>
  <c r="D116" i="27"/>
  <c r="D112" i="27"/>
  <c r="D103" i="27"/>
  <c r="D95" i="27"/>
  <c r="D89" i="27"/>
  <c r="D84" i="27"/>
  <c r="D80" i="27"/>
  <c r="D77" i="27"/>
  <c r="D69" i="27"/>
  <c r="D67" i="27" s="1"/>
  <c r="D58" i="27"/>
  <c r="D55" i="27"/>
  <c r="D43" i="27"/>
  <c r="D41" i="27"/>
  <c r="D21" i="27"/>
  <c r="D270" i="27" l="1"/>
  <c r="D204" i="27"/>
  <c r="D259" i="27"/>
  <c r="D269" i="27"/>
  <c r="D54" i="27"/>
  <c r="D174" i="27"/>
  <c r="D173" i="27" s="1"/>
  <c r="D187" i="27"/>
  <c r="D130" i="27"/>
  <c r="D231" i="27"/>
  <c r="D83" i="27"/>
  <c r="D76" i="27"/>
  <c r="D195" i="27"/>
  <c r="D53" i="27"/>
  <c r="D230" i="27"/>
  <c r="D292" i="27"/>
  <c r="D291" i="27" s="1"/>
  <c r="D75" i="27" l="1"/>
  <c r="D289" i="27" s="1"/>
  <c r="D194" i="27"/>
  <c r="D52" i="27" l="1"/>
  <c r="D51" i="27" s="1"/>
  <c r="D50" i="27" s="1"/>
  <c r="D24" i="27" l="1"/>
  <c r="D20" i="27" s="1"/>
  <c r="D290" i="27" l="1"/>
  <c r="O301" i="27"/>
  <c r="L301" i="27"/>
  <c r="I301" i="27"/>
  <c r="F301" i="27"/>
  <c r="O300" i="27"/>
  <c r="L300" i="27"/>
  <c r="I300" i="27"/>
  <c r="F300" i="27"/>
  <c r="O299" i="27"/>
  <c r="L299" i="27"/>
  <c r="I299" i="27"/>
  <c r="F299" i="27"/>
  <c r="O298" i="27"/>
  <c r="L298" i="27"/>
  <c r="I298" i="27"/>
  <c r="F298" i="27"/>
  <c r="O297" i="27"/>
  <c r="L297" i="27"/>
  <c r="I297" i="27"/>
  <c r="F297" i="27"/>
  <c r="O296" i="27"/>
  <c r="L296" i="27"/>
  <c r="I296" i="27"/>
  <c r="F296" i="27"/>
  <c r="O295" i="27"/>
  <c r="L295" i="27"/>
  <c r="I295" i="27"/>
  <c r="F295" i="27"/>
  <c r="O294" i="27"/>
  <c r="O293" i="27" s="1"/>
  <c r="L294" i="27"/>
  <c r="I294" i="27"/>
  <c r="I293" i="27" s="1"/>
  <c r="F294" i="27"/>
  <c r="N293" i="27"/>
  <c r="M293" i="27"/>
  <c r="K293" i="27"/>
  <c r="J293" i="27"/>
  <c r="H293" i="27"/>
  <c r="G293" i="27"/>
  <c r="E293" i="27"/>
  <c r="O288" i="27"/>
  <c r="L288" i="27"/>
  <c r="I288" i="27"/>
  <c r="F288" i="27"/>
  <c r="O287" i="27"/>
  <c r="L287" i="27"/>
  <c r="L286" i="27" s="1"/>
  <c r="I287" i="27"/>
  <c r="F287" i="27"/>
  <c r="F286" i="27" s="1"/>
  <c r="O286" i="27"/>
  <c r="N286" i="27"/>
  <c r="M286" i="27"/>
  <c r="K286" i="27"/>
  <c r="J286" i="27"/>
  <c r="H286" i="27"/>
  <c r="G286" i="27"/>
  <c r="E286" i="27"/>
  <c r="O285" i="27"/>
  <c r="O284" i="27" s="1"/>
  <c r="O283" i="27" s="1"/>
  <c r="L285" i="27"/>
  <c r="L284" i="27" s="1"/>
  <c r="L283" i="27" s="1"/>
  <c r="I285" i="27"/>
  <c r="I284" i="27" s="1"/>
  <c r="I283" i="27" s="1"/>
  <c r="F285" i="27"/>
  <c r="N284" i="27"/>
  <c r="N283" i="27" s="1"/>
  <c r="M284" i="27"/>
  <c r="M283" i="27" s="1"/>
  <c r="K284" i="27"/>
  <c r="K283" i="27" s="1"/>
  <c r="J284" i="27"/>
  <c r="J283" i="27" s="1"/>
  <c r="H284" i="27"/>
  <c r="H283" i="27" s="1"/>
  <c r="G284" i="27"/>
  <c r="G283" i="27" s="1"/>
  <c r="E284" i="27"/>
  <c r="E283" i="27" s="1"/>
  <c r="O282" i="27"/>
  <c r="O281" i="27" s="1"/>
  <c r="L282" i="27"/>
  <c r="L281" i="27" s="1"/>
  <c r="I282" i="27"/>
  <c r="I281" i="27" s="1"/>
  <c r="F282" i="27"/>
  <c r="F281" i="27" s="1"/>
  <c r="N281" i="27"/>
  <c r="M281" i="27"/>
  <c r="K281" i="27"/>
  <c r="J281" i="27"/>
  <c r="H281" i="27"/>
  <c r="G281" i="27"/>
  <c r="E281" i="27"/>
  <c r="O280" i="27"/>
  <c r="L280" i="27"/>
  <c r="I280" i="27"/>
  <c r="F280" i="27"/>
  <c r="O279" i="27"/>
  <c r="L279" i="27"/>
  <c r="I279" i="27"/>
  <c r="F279" i="27"/>
  <c r="O278" i="27"/>
  <c r="L278" i="27"/>
  <c r="I278" i="27"/>
  <c r="F278" i="27"/>
  <c r="O277" i="27"/>
  <c r="L277" i="27"/>
  <c r="I277" i="27"/>
  <c r="I276" i="27" s="1"/>
  <c r="F277" i="27"/>
  <c r="N276" i="27"/>
  <c r="M276" i="27"/>
  <c r="K276" i="27"/>
  <c r="J276" i="27"/>
  <c r="H276" i="27"/>
  <c r="G276" i="27"/>
  <c r="E276" i="27"/>
  <c r="O275" i="27"/>
  <c r="L275" i="27"/>
  <c r="I275" i="27"/>
  <c r="F275" i="27"/>
  <c r="O274" i="27"/>
  <c r="L274" i="27"/>
  <c r="I274" i="27"/>
  <c r="F274" i="27"/>
  <c r="O273" i="27"/>
  <c r="L273" i="27"/>
  <c r="I273" i="27"/>
  <c r="I272" i="27" s="1"/>
  <c r="F273" i="27"/>
  <c r="N272" i="27"/>
  <c r="M272" i="27"/>
  <c r="K272" i="27"/>
  <c r="J272" i="27"/>
  <c r="J270" i="27" s="1"/>
  <c r="J269" i="27" s="1"/>
  <c r="H272" i="27"/>
  <c r="G272" i="27"/>
  <c r="E272" i="27"/>
  <c r="O271" i="27"/>
  <c r="L271" i="27"/>
  <c r="I271" i="27"/>
  <c r="F271" i="27"/>
  <c r="O268" i="27"/>
  <c r="L268" i="27"/>
  <c r="I268" i="27"/>
  <c r="F268" i="27"/>
  <c r="O267" i="27"/>
  <c r="L267" i="27"/>
  <c r="I267" i="27"/>
  <c r="F267" i="27"/>
  <c r="O266" i="27"/>
  <c r="L266" i="27"/>
  <c r="I266" i="27"/>
  <c r="F266" i="27"/>
  <c r="O265" i="27"/>
  <c r="L265" i="27"/>
  <c r="I265" i="27"/>
  <c r="F265" i="27"/>
  <c r="N264" i="27"/>
  <c r="M264" i="27"/>
  <c r="K264" i="27"/>
  <c r="J264" i="27"/>
  <c r="H264" i="27"/>
  <c r="G264" i="27"/>
  <c r="E264" i="27"/>
  <c r="O263" i="27"/>
  <c r="L263" i="27"/>
  <c r="I263" i="27"/>
  <c r="F263" i="27"/>
  <c r="O262" i="27"/>
  <c r="L262" i="27"/>
  <c r="I262" i="27"/>
  <c r="F262" i="27"/>
  <c r="O261" i="27"/>
  <c r="L261" i="27"/>
  <c r="L260" i="27" s="1"/>
  <c r="I261" i="27"/>
  <c r="F261" i="27"/>
  <c r="N260" i="27"/>
  <c r="M260" i="27"/>
  <c r="K260" i="27"/>
  <c r="J260" i="27"/>
  <c r="H260" i="27"/>
  <c r="G260" i="27"/>
  <c r="G259" i="27" s="1"/>
  <c r="E260" i="27"/>
  <c r="O258" i="27"/>
  <c r="L258" i="27"/>
  <c r="I258" i="27"/>
  <c r="F258" i="27"/>
  <c r="O257" i="27"/>
  <c r="L257" i="27"/>
  <c r="I257" i="27"/>
  <c r="F257" i="27"/>
  <c r="O256" i="27"/>
  <c r="L256" i="27"/>
  <c r="I256" i="27"/>
  <c r="F256" i="27"/>
  <c r="O255" i="27"/>
  <c r="L255" i="27"/>
  <c r="I255" i="27"/>
  <c r="F255" i="27"/>
  <c r="O254" i="27"/>
  <c r="L254" i="27"/>
  <c r="I254" i="27"/>
  <c r="F254" i="27"/>
  <c r="O253" i="27"/>
  <c r="L253" i="27"/>
  <c r="I253" i="27"/>
  <c r="F253" i="27"/>
  <c r="N252" i="27"/>
  <c r="M252" i="27"/>
  <c r="M251" i="27" s="1"/>
  <c r="K252" i="27"/>
  <c r="K251" i="27" s="1"/>
  <c r="J252" i="27"/>
  <c r="J251" i="27" s="1"/>
  <c r="H252" i="27"/>
  <c r="H251" i="27" s="1"/>
  <c r="G252" i="27"/>
  <c r="G251" i="27" s="1"/>
  <c r="E252" i="27"/>
  <c r="E251" i="27" s="1"/>
  <c r="N251" i="27"/>
  <c r="O250" i="27"/>
  <c r="L250" i="27"/>
  <c r="I250" i="27"/>
  <c r="F250" i="27"/>
  <c r="O249" i="27"/>
  <c r="L249" i="27"/>
  <c r="I249" i="27"/>
  <c r="F249" i="27"/>
  <c r="O248" i="27"/>
  <c r="L248" i="27"/>
  <c r="I248" i="27"/>
  <c r="F248" i="27"/>
  <c r="O247" i="27"/>
  <c r="L247" i="27"/>
  <c r="I247" i="27"/>
  <c r="F247" i="27"/>
  <c r="N246" i="27"/>
  <c r="M246" i="27"/>
  <c r="K246" i="27"/>
  <c r="J246" i="27"/>
  <c r="H246" i="27"/>
  <c r="G246" i="27"/>
  <c r="E246" i="27"/>
  <c r="O245" i="27"/>
  <c r="L245" i="27"/>
  <c r="I245" i="27"/>
  <c r="F245" i="27"/>
  <c r="O244" i="27"/>
  <c r="L244" i="27"/>
  <c r="I244" i="27"/>
  <c r="F244" i="27"/>
  <c r="O243" i="27"/>
  <c r="L243" i="27"/>
  <c r="I243" i="27"/>
  <c r="F243" i="27"/>
  <c r="O242" i="27"/>
  <c r="L242" i="27"/>
  <c r="I242" i="27"/>
  <c r="F242" i="27"/>
  <c r="O241" i="27"/>
  <c r="L241" i="27"/>
  <c r="I241" i="27"/>
  <c r="F241" i="27"/>
  <c r="O240" i="27"/>
  <c r="L240" i="27"/>
  <c r="I240" i="27"/>
  <c r="F240" i="27"/>
  <c r="O239" i="27"/>
  <c r="L239" i="27"/>
  <c r="L238" i="27" s="1"/>
  <c r="I239" i="27"/>
  <c r="F239" i="27"/>
  <c r="N238" i="27"/>
  <c r="M238" i="27"/>
  <c r="K238" i="27"/>
  <c r="J238" i="27"/>
  <c r="H238" i="27"/>
  <c r="G238" i="27"/>
  <c r="E238" i="27"/>
  <c r="O237" i="27"/>
  <c r="L237" i="27"/>
  <c r="I237" i="27"/>
  <c r="F237" i="27"/>
  <c r="O236" i="27"/>
  <c r="L236" i="27"/>
  <c r="L235" i="27" s="1"/>
  <c r="I236" i="27"/>
  <c r="I235" i="27" s="1"/>
  <c r="F236" i="27"/>
  <c r="O235" i="27"/>
  <c r="N235" i="27"/>
  <c r="M235" i="27"/>
  <c r="K235" i="27"/>
  <c r="J235" i="27"/>
  <c r="H235" i="27"/>
  <c r="G235" i="27"/>
  <c r="E235" i="27"/>
  <c r="O234" i="27"/>
  <c r="O233" i="27" s="1"/>
  <c r="L234" i="27"/>
  <c r="L233" i="27" s="1"/>
  <c r="I234" i="27"/>
  <c r="I233" i="27" s="1"/>
  <c r="F234" i="27"/>
  <c r="N233" i="27"/>
  <c r="M233" i="27"/>
  <c r="K233" i="27"/>
  <c r="J233" i="27"/>
  <c r="H233" i="27"/>
  <c r="G233" i="27"/>
  <c r="E233" i="27"/>
  <c r="O232" i="27"/>
  <c r="L232" i="27"/>
  <c r="I232" i="27"/>
  <c r="F232" i="27"/>
  <c r="O229" i="27"/>
  <c r="L229" i="27"/>
  <c r="I229" i="27"/>
  <c r="F229" i="27"/>
  <c r="O228" i="27"/>
  <c r="O227" i="27" s="1"/>
  <c r="L228" i="27"/>
  <c r="L227" i="27" s="1"/>
  <c r="I228" i="27"/>
  <c r="I227" i="27" s="1"/>
  <c r="F228" i="27"/>
  <c r="N227" i="27"/>
  <c r="M227" i="27"/>
  <c r="K227" i="27"/>
  <c r="J227" i="27"/>
  <c r="H227" i="27"/>
  <c r="G227" i="27"/>
  <c r="F227" i="27"/>
  <c r="E227" i="27"/>
  <c r="O226" i="27"/>
  <c r="L226" i="27"/>
  <c r="I226" i="27"/>
  <c r="F226" i="27"/>
  <c r="O225" i="27"/>
  <c r="L225" i="27"/>
  <c r="I225" i="27"/>
  <c r="F225" i="27"/>
  <c r="O224" i="27"/>
  <c r="L224" i="27"/>
  <c r="I224" i="27"/>
  <c r="F224" i="27"/>
  <c r="O223" i="27"/>
  <c r="L223" i="27"/>
  <c r="I223" i="27"/>
  <c r="F223" i="27"/>
  <c r="O222" i="27"/>
  <c r="L222" i="27"/>
  <c r="I222" i="27"/>
  <c r="F222" i="27"/>
  <c r="O221" i="27"/>
  <c r="L221" i="27"/>
  <c r="I221" i="27"/>
  <c r="F221" i="27"/>
  <c r="O220" i="27"/>
  <c r="L220" i="27"/>
  <c r="I220" i="27"/>
  <c r="F220" i="27"/>
  <c r="O219" i="27"/>
  <c r="L219" i="27"/>
  <c r="I219" i="27"/>
  <c r="F219" i="27"/>
  <c r="O218" i="27"/>
  <c r="L218" i="27"/>
  <c r="I218" i="27"/>
  <c r="F218" i="27"/>
  <c r="O217" i="27"/>
  <c r="L217" i="27"/>
  <c r="I217" i="27"/>
  <c r="F217" i="27"/>
  <c r="N216" i="27"/>
  <c r="M216" i="27"/>
  <c r="K216" i="27"/>
  <c r="J216" i="27"/>
  <c r="H216" i="27"/>
  <c r="G216" i="27"/>
  <c r="E216" i="27"/>
  <c r="O215" i="27"/>
  <c r="L215" i="27"/>
  <c r="I215" i="27"/>
  <c r="F215" i="27"/>
  <c r="O214" i="27"/>
  <c r="L214" i="27"/>
  <c r="I214" i="27"/>
  <c r="F214" i="27"/>
  <c r="O213" i="27"/>
  <c r="L213" i="27"/>
  <c r="I213" i="27"/>
  <c r="F213" i="27"/>
  <c r="O212" i="27"/>
  <c r="L212" i="27"/>
  <c r="I212" i="27"/>
  <c r="F212" i="27"/>
  <c r="O211" i="27"/>
  <c r="L211" i="27"/>
  <c r="I211" i="27"/>
  <c r="F211" i="27"/>
  <c r="O210" i="27"/>
  <c r="L210" i="27"/>
  <c r="I210" i="27"/>
  <c r="F210" i="27"/>
  <c r="O209" i="27"/>
  <c r="L209" i="27"/>
  <c r="I209" i="27"/>
  <c r="F209" i="27"/>
  <c r="O208" i="27"/>
  <c r="L208" i="27"/>
  <c r="I208" i="27"/>
  <c r="F208" i="27"/>
  <c r="O207" i="27"/>
  <c r="L207" i="27"/>
  <c r="I207" i="27"/>
  <c r="F207" i="27"/>
  <c r="O206" i="27"/>
  <c r="L206" i="27"/>
  <c r="I206" i="27"/>
  <c r="F206" i="27"/>
  <c r="N205" i="27"/>
  <c r="M205" i="27"/>
  <c r="K205" i="27"/>
  <c r="K204" i="27" s="1"/>
  <c r="J205" i="27"/>
  <c r="H205" i="27"/>
  <c r="G205" i="27"/>
  <c r="E205" i="27"/>
  <c r="O203" i="27"/>
  <c r="L203" i="27"/>
  <c r="I203" i="27"/>
  <c r="F203" i="27"/>
  <c r="O202" i="27"/>
  <c r="L202" i="27"/>
  <c r="I202" i="27"/>
  <c r="F202" i="27"/>
  <c r="O201" i="27"/>
  <c r="L201" i="27"/>
  <c r="I201" i="27"/>
  <c r="F201" i="27"/>
  <c r="O200" i="27"/>
  <c r="L200" i="27"/>
  <c r="I200" i="27"/>
  <c r="F200" i="27"/>
  <c r="O199" i="27"/>
  <c r="L199" i="27"/>
  <c r="L198" i="27" s="1"/>
  <c r="I199" i="27"/>
  <c r="F199" i="27"/>
  <c r="O198" i="27"/>
  <c r="N198" i="27"/>
  <c r="N196" i="27" s="1"/>
  <c r="M198" i="27"/>
  <c r="M196" i="27" s="1"/>
  <c r="K198" i="27"/>
  <c r="K196" i="27" s="1"/>
  <c r="J198" i="27"/>
  <c r="J196" i="27" s="1"/>
  <c r="H198" i="27"/>
  <c r="H196" i="27" s="1"/>
  <c r="G198" i="27"/>
  <c r="G196" i="27" s="1"/>
  <c r="F198" i="27"/>
  <c r="E198" i="27"/>
  <c r="E196" i="27" s="1"/>
  <c r="O197" i="27"/>
  <c r="L197" i="27"/>
  <c r="I197" i="27"/>
  <c r="F197" i="27"/>
  <c r="O193" i="27"/>
  <c r="O192" i="27" s="1"/>
  <c r="O191" i="27" s="1"/>
  <c r="L193" i="27"/>
  <c r="L192" i="27" s="1"/>
  <c r="L191" i="27" s="1"/>
  <c r="I193" i="27"/>
  <c r="I192" i="27" s="1"/>
  <c r="I191" i="27" s="1"/>
  <c r="F193" i="27"/>
  <c r="N192" i="27"/>
  <c r="N191" i="27" s="1"/>
  <c r="M192" i="27"/>
  <c r="M191" i="27" s="1"/>
  <c r="K192" i="27"/>
  <c r="K191" i="27" s="1"/>
  <c r="J192" i="27"/>
  <c r="J191" i="27" s="1"/>
  <c r="H192" i="27"/>
  <c r="H191" i="27" s="1"/>
  <c r="G192" i="27"/>
  <c r="G191" i="27" s="1"/>
  <c r="E192" i="27"/>
  <c r="E191" i="27" s="1"/>
  <c r="O190" i="27"/>
  <c r="L190" i="27"/>
  <c r="I190" i="27"/>
  <c r="F190" i="27"/>
  <c r="O189" i="27"/>
  <c r="O188" i="27" s="1"/>
  <c r="L189" i="27"/>
  <c r="L188" i="27" s="1"/>
  <c r="I189" i="27"/>
  <c r="I188" i="27" s="1"/>
  <c r="F189" i="27"/>
  <c r="F188" i="27" s="1"/>
  <c r="N188" i="27"/>
  <c r="M188" i="27"/>
  <c r="M187" i="27" s="1"/>
  <c r="K188" i="27"/>
  <c r="J188" i="27"/>
  <c r="H188" i="27"/>
  <c r="G188" i="27"/>
  <c r="E188" i="27"/>
  <c r="O186" i="27"/>
  <c r="L186" i="27"/>
  <c r="I186" i="27"/>
  <c r="F186" i="27"/>
  <c r="O185" i="27"/>
  <c r="O184" i="27" s="1"/>
  <c r="L185" i="27"/>
  <c r="L184" i="27" s="1"/>
  <c r="I185" i="27"/>
  <c r="I184" i="27" s="1"/>
  <c r="F185" i="27"/>
  <c r="N184" i="27"/>
  <c r="M184" i="27"/>
  <c r="K184" i="27"/>
  <c r="J184" i="27"/>
  <c r="H184" i="27"/>
  <c r="G184" i="27"/>
  <c r="E184" i="27"/>
  <c r="O183" i="27"/>
  <c r="L183" i="27"/>
  <c r="I183" i="27"/>
  <c r="F183" i="27"/>
  <c r="O182" i="27"/>
  <c r="L182" i="27"/>
  <c r="I182" i="27"/>
  <c r="F182" i="27"/>
  <c r="O181" i="27"/>
  <c r="L181" i="27"/>
  <c r="I181" i="27"/>
  <c r="F181" i="27"/>
  <c r="O180" i="27"/>
  <c r="L180" i="27"/>
  <c r="I180" i="27"/>
  <c r="F180" i="27"/>
  <c r="N179" i="27"/>
  <c r="M179" i="27"/>
  <c r="K179" i="27"/>
  <c r="J179" i="27"/>
  <c r="I179" i="27"/>
  <c r="H179" i="27"/>
  <c r="G179" i="27"/>
  <c r="E179" i="27"/>
  <c r="O178" i="27"/>
  <c r="L178" i="27"/>
  <c r="I178" i="27"/>
  <c r="F178" i="27"/>
  <c r="O177" i="27"/>
  <c r="L177" i="27"/>
  <c r="I177" i="27"/>
  <c r="F177" i="27"/>
  <c r="O176" i="27"/>
  <c r="L176" i="27"/>
  <c r="I176" i="27"/>
  <c r="I175" i="27" s="1"/>
  <c r="F176" i="27"/>
  <c r="N175" i="27"/>
  <c r="M175" i="27"/>
  <c r="K175" i="27"/>
  <c r="K174" i="27" s="1"/>
  <c r="J175" i="27"/>
  <c r="H175" i="27"/>
  <c r="G175" i="27"/>
  <c r="G174" i="27" s="1"/>
  <c r="E175" i="27"/>
  <c r="O172" i="27"/>
  <c r="L172" i="27"/>
  <c r="I172" i="27"/>
  <c r="F172" i="27"/>
  <c r="O171" i="27"/>
  <c r="L171" i="27"/>
  <c r="I171" i="27"/>
  <c r="F171" i="27"/>
  <c r="O170" i="27"/>
  <c r="L170" i="27"/>
  <c r="I170" i="27"/>
  <c r="F170" i="27"/>
  <c r="O169" i="27"/>
  <c r="L169" i="27"/>
  <c r="I169" i="27"/>
  <c r="F169" i="27"/>
  <c r="O168" i="27"/>
  <c r="L168" i="27"/>
  <c r="I168" i="27"/>
  <c r="F168" i="27"/>
  <c r="O167" i="27"/>
  <c r="L167" i="27"/>
  <c r="I167" i="27"/>
  <c r="F167" i="27"/>
  <c r="N166" i="27"/>
  <c r="N165" i="27" s="1"/>
  <c r="M166" i="27"/>
  <c r="M165" i="27" s="1"/>
  <c r="K166" i="27"/>
  <c r="K165" i="27" s="1"/>
  <c r="J166" i="27"/>
  <c r="J165" i="27" s="1"/>
  <c r="H166" i="27"/>
  <c r="H165" i="27" s="1"/>
  <c r="G166" i="27"/>
  <c r="E166" i="27"/>
  <c r="E165" i="27" s="1"/>
  <c r="G165" i="27"/>
  <c r="O164" i="27"/>
  <c r="L164" i="27"/>
  <c r="I164" i="27"/>
  <c r="F164" i="27"/>
  <c r="O163" i="27"/>
  <c r="L163" i="27"/>
  <c r="I163" i="27"/>
  <c r="F163" i="27"/>
  <c r="O162" i="27"/>
  <c r="L162" i="27"/>
  <c r="I162" i="27"/>
  <c r="F162" i="27"/>
  <c r="O161" i="27"/>
  <c r="O160" i="27" s="1"/>
  <c r="L161" i="27"/>
  <c r="L160" i="27" s="1"/>
  <c r="I161" i="27"/>
  <c r="I160" i="27" s="1"/>
  <c r="F161" i="27"/>
  <c r="N160" i="27"/>
  <c r="M160" i="27"/>
  <c r="K160" i="27"/>
  <c r="J160" i="27"/>
  <c r="H160" i="27"/>
  <c r="G160" i="27"/>
  <c r="E160" i="27"/>
  <c r="O159" i="27"/>
  <c r="L159" i="27"/>
  <c r="I159" i="27"/>
  <c r="F159" i="27"/>
  <c r="O158" i="27"/>
  <c r="L158" i="27"/>
  <c r="I158" i="27"/>
  <c r="F158" i="27"/>
  <c r="O157" i="27"/>
  <c r="L157" i="27"/>
  <c r="I157" i="27"/>
  <c r="F157" i="27"/>
  <c r="O156" i="27"/>
  <c r="L156" i="27"/>
  <c r="I156" i="27"/>
  <c r="F156" i="27"/>
  <c r="O155" i="27"/>
  <c r="L155" i="27"/>
  <c r="I155" i="27"/>
  <c r="F155" i="27"/>
  <c r="O154" i="27"/>
  <c r="L154" i="27"/>
  <c r="I154" i="27"/>
  <c r="F154" i="27"/>
  <c r="O153" i="27"/>
  <c r="L153" i="27"/>
  <c r="I153" i="27"/>
  <c r="F153" i="27"/>
  <c r="O152" i="27"/>
  <c r="L152" i="27"/>
  <c r="L151" i="27" s="1"/>
  <c r="I152" i="27"/>
  <c r="F152" i="27"/>
  <c r="N151" i="27"/>
  <c r="M151" i="27"/>
  <c r="K151" i="27"/>
  <c r="J151" i="27"/>
  <c r="H151" i="27"/>
  <c r="G151" i="27"/>
  <c r="E151" i="27"/>
  <c r="O150" i="27"/>
  <c r="L150" i="27"/>
  <c r="I150" i="27"/>
  <c r="F150" i="27"/>
  <c r="O149" i="27"/>
  <c r="L149" i="27"/>
  <c r="I149" i="27"/>
  <c r="F149" i="27"/>
  <c r="O148" i="27"/>
  <c r="L148" i="27"/>
  <c r="I148" i="27"/>
  <c r="F148" i="27"/>
  <c r="O147" i="27"/>
  <c r="L147" i="27"/>
  <c r="I147" i="27"/>
  <c r="F147" i="27"/>
  <c r="O146" i="27"/>
  <c r="L146" i="27"/>
  <c r="I146" i="27"/>
  <c r="F146" i="27"/>
  <c r="O145" i="27"/>
  <c r="L145" i="27"/>
  <c r="L144" i="27" s="1"/>
  <c r="I145" i="27"/>
  <c r="I144" i="27" s="1"/>
  <c r="F145" i="27"/>
  <c r="N144" i="27"/>
  <c r="M144" i="27"/>
  <c r="K144" i="27"/>
  <c r="J144" i="27"/>
  <c r="H144" i="27"/>
  <c r="G144" i="27"/>
  <c r="E144" i="27"/>
  <c r="O143" i="27"/>
  <c r="L143" i="27"/>
  <c r="I143" i="27"/>
  <c r="F143" i="27"/>
  <c r="O142" i="27"/>
  <c r="L142" i="27"/>
  <c r="L141" i="27" s="1"/>
  <c r="I142" i="27"/>
  <c r="F142" i="27"/>
  <c r="F141" i="27" s="1"/>
  <c r="O141" i="27"/>
  <c r="N141" i="27"/>
  <c r="M141" i="27"/>
  <c r="K141" i="27"/>
  <c r="J141" i="27"/>
  <c r="H141" i="27"/>
  <c r="G141" i="27"/>
  <c r="E141" i="27"/>
  <c r="O140" i="27"/>
  <c r="L140" i="27"/>
  <c r="I140" i="27"/>
  <c r="F140" i="27"/>
  <c r="O139" i="27"/>
  <c r="L139" i="27"/>
  <c r="I139" i="27"/>
  <c r="F139" i="27"/>
  <c r="O138" i="27"/>
  <c r="L138" i="27"/>
  <c r="I138" i="27"/>
  <c r="F138" i="27"/>
  <c r="O137" i="27"/>
  <c r="O136" i="27" s="1"/>
  <c r="L137" i="27"/>
  <c r="L136" i="27" s="1"/>
  <c r="I137" i="27"/>
  <c r="I136" i="27" s="1"/>
  <c r="F137" i="27"/>
  <c r="N136" i="27"/>
  <c r="M136" i="27"/>
  <c r="K136" i="27"/>
  <c r="J136" i="27"/>
  <c r="H136" i="27"/>
  <c r="G136" i="27"/>
  <c r="E136" i="27"/>
  <c r="O135" i="27"/>
  <c r="L135" i="27"/>
  <c r="I135" i="27"/>
  <c r="F135" i="27"/>
  <c r="O134" i="27"/>
  <c r="L134" i="27"/>
  <c r="I134" i="27"/>
  <c r="F134" i="27"/>
  <c r="O133" i="27"/>
  <c r="L133" i="27"/>
  <c r="I133" i="27"/>
  <c r="F133" i="27"/>
  <c r="O132" i="27"/>
  <c r="L132" i="27"/>
  <c r="L131" i="27" s="1"/>
  <c r="I132" i="27"/>
  <c r="F132" i="27"/>
  <c r="N131" i="27"/>
  <c r="M131" i="27"/>
  <c r="K131" i="27"/>
  <c r="J131" i="27"/>
  <c r="H131" i="27"/>
  <c r="G131" i="27"/>
  <c r="E131" i="27"/>
  <c r="O129" i="27"/>
  <c r="O128" i="27" s="1"/>
  <c r="L129" i="27"/>
  <c r="L128" i="27" s="1"/>
  <c r="I129" i="27"/>
  <c r="I128" i="27" s="1"/>
  <c r="F129" i="27"/>
  <c r="N128" i="27"/>
  <c r="M128" i="27"/>
  <c r="K128" i="27"/>
  <c r="J128" i="27"/>
  <c r="H128" i="27"/>
  <c r="G128" i="27"/>
  <c r="E128" i="27"/>
  <c r="O127" i="27"/>
  <c r="L127" i="27"/>
  <c r="I127" i="27"/>
  <c r="F127" i="27"/>
  <c r="O126" i="27"/>
  <c r="L126" i="27"/>
  <c r="I126" i="27"/>
  <c r="F126" i="27"/>
  <c r="O125" i="27"/>
  <c r="L125" i="27"/>
  <c r="I125" i="27"/>
  <c r="F125" i="27"/>
  <c r="O124" i="27"/>
  <c r="L124" i="27"/>
  <c r="I124" i="27"/>
  <c r="F124" i="27"/>
  <c r="O123" i="27"/>
  <c r="L123" i="27"/>
  <c r="I123" i="27"/>
  <c r="F123" i="27"/>
  <c r="N122" i="27"/>
  <c r="M122" i="27"/>
  <c r="K122" i="27"/>
  <c r="J122" i="27"/>
  <c r="H122" i="27"/>
  <c r="G122" i="27"/>
  <c r="O121" i="27"/>
  <c r="L121" i="27"/>
  <c r="I121" i="27"/>
  <c r="F121" i="27"/>
  <c r="O120" i="27"/>
  <c r="L120" i="27"/>
  <c r="I120" i="27"/>
  <c r="F120" i="27"/>
  <c r="O119" i="27"/>
  <c r="L119" i="27"/>
  <c r="I119" i="27"/>
  <c r="F119" i="27"/>
  <c r="O118" i="27"/>
  <c r="L118" i="27"/>
  <c r="I118" i="27"/>
  <c r="F118" i="27"/>
  <c r="O117" i="27"/>
  <c r="L117" i="27"/>
  <c r="L116" i="27" s="1"/>
  <c r="I117" i="27"/>
  <c r="I116" i="27" s="1"/>
  <c r="F117" i="27"/>
  <c r="N116" i="27"/>
  <c r="M116" i="27"/>
  <c r="K116" i="27"/>
  <c r="J116" i="27"/>
  <c r="H116" i="27"/>
  <c r="G116" i="27"/>
  <c r="E116" i="27"/>
  <c r="O115" i="27"/>
  <c r="L115" i="27"/>
  <c r="I115" i="27"/>
  <c r="F115" i="27"/>
  <c r="O114" i="27"/>
  <c r="L114" i="27"/>
  <c r="I114" i="27"/>
  <c r="F114" i="27"/>
  <c r="O113" i="27"/>
  <c r="L113" i="27"/>
  <c r="L112" i="27" s="1"/>
  <c r="I113" i="27"/>
  <c r="I112" i="27" s="1"/>
  <c r="F113" i="27"/>
  <c r="N112" i="27"/>
  <c r="M112" i="27"/>
  <c r="K112" i="27"/>
  <c r="J112" i="27"/>
  <c r="H112" i="27"/>
  <c r="G112" i="27"/>
  <c r="E112" i="27"/>
  <c r="O111" i="27"/>
  <c r="L111" i="27"/>
  <c r="I111" i="27"/>
  <c r="F111" i="27"/>
  <c r="O110" i="27"/>
  <c r="L110" i="27"/>
  <c r="I110" i="27"/>
  <c r="F110" i="27"/>
  <c r="O109" i="27"/>
  <c r="L109" i="27"/>
  <c r="I109" i="27"/>
  <c r="F109" i="27"/>
  <c r="O108" i="27"/>
  <c r="L108" i="27"/>
  <c r="I108" i="27"/>
  <c r="F108" i="27"/>
  <c r="O107" i="27"/>
  <c r="L107" i="27"/>
  <c r="I107" i="27"/>
  <c r="F107" i="27"/>
  <c r="O106" i="27"/>
  <c r="L106" i="27"/>
  <c r="I106" i="27"/>
  <c r="F106" i="27"/>
  <c r="O105" i="27"/>
  <c r="L105" i="27"/>
  <c r="I105" i="27"/>
  <c r="F105" i="27"/>
  <c r="O104" i="27"/>
  <c r="L104" i="27"/>
  <c r="L103" i="27" s="1"/>
  <c r="I104" i="27"/>
  <c r="F104" i="27"/>
  <c r="N103" i="27"/>
  <c r="M103" i="27"/>
  <c r="K103" i="27"/>
  <c r="J103" i="27"/>
  <c r="H103" i="27"/>
  <c r="G103" i="27"/>
  <c r="E103" i="27"/>
  <c r="O102" i="27"/>
  <c r="L102" i="27"/>
  <c r="I102" i="27"/>
  <c r="F102" i="27"/>
  <c r="O101" i="27"/>
  <c r="L101" i="27"/>
  <c r="I101" i="27"/>
  <c r="F101" i="27"/>
  <c r="O100" i="27"/>
  <c r="L100" i="27"/>
  <c r="I100" i="27"/>
  <c r="F100" i="27"/>
  <c r="O99" i="27"/>
  <c r="L99" i="27"/>
  <c r="I99" i="27"/>
  <c r="F99" i="27"/>
  <c r="O98" i="27"/>
  <c r="L98" i="27"/>
  <c r="I98" i="27"/>
  <c r="F98" i="27"/>
  <c r="O97" i="27"/>
  <c r="L97" i="27"/>
  <c r="I97" i="27"/>
  <c r="F97" i="27"/>
  <c r="O96" i="27"/>
  <c r="L96" i="27"/>
  <c r="I96" i="27"/>
  <c r="F96" i="27"/>
  <c r="N95" i="27"/>
  <c r="M95" i="27"/>
  <c r="K95" i="27"/>
  <c r="J95" i="27"/>
  <c r="H95" i="27"/>
  <c r="G95" i="27"/>
  <c r="E95" i="27"/>
  <c r="O94" i="27"/>
  <c r="L94" i="27"/>
  <c r="I94" i="27"/>
  <c r="F94" i="27"/>
  <c r="O93" i="27"/>
  <c r="L93" i="27"/>
  <c r="I93" i="27"/>
  <c r="F93" i="27"/>
  <c r="O92" i="27"/>
  <c r="L92" i="27"/>
  <c r="I92" i="27"/>
  <c r="F92" i="27"/>
  <c r="O91" i="27"/>
  <c r="L91" i="27"/>
  <c r="I91" i="27"/>
  <c r="F91" i="27"/>
  <c r="O90" i="27"/>
  <c r="O89" i="27" s="1"/>
  <c r="L90" i="27"/>
  <c r="I90" i="27"/>
  <c r="F90" i="27"/>
  <c r="F89" i="27" s="1"/>
  <c r="N89" i="27"/>
  <c r="M89" i="27"/>
  <c r="K89" i="27"/>
  <c r="J89" i="27"/>
  <c r="H89" i="27"/>
  <c r="G89" i="27"/>
  <c r="E89" i="27"/>
  <c r="O88" i="27"/>
  <c r="L88" i="27"/>
  <c r="I88" i="27"/>
  <c r="F88" i="27"/>
  <c r="O87" i="27"/>
  <c r="L87" i="27"/>
  <c r="I87" i="27"/>
  <c r="F87" i="27"/>
  <c r="O86" i="27"/>
  <c r="L86" i="27"/>
  <c r="I86" i="27"/>
  <c r="F86" i="27"/>
  <c r="O85" i="27"/>
  <c r="O84" i="27" s="1"/>
  <c r="L85" i="27"/>
  <c r="I85" i="27"/>
  <c r="F85" i="27"/>
  <c r="F84" i="27" s="1"/>
  <c r="N84" i="27"/>
  <c r="M84" i="27"/>
  <c r="K84" i="27"/>
  <c r="J84" i="27"/>
  <c r="H84" i="27"/>
  <c r="G84" i="27"/>
  <c r="E84" i="27"/>
  <c r="O82" i="27"/>
  <c r="L82" i="27"/>
  <c r="I82" i="27"/>
  <c r="F82" i="27"/>
  <c r="O81" i="27"/>
  <c r="O80" i="27" s="1"/>
  <c r="L81" i="27"/>
  <c r="L80" i="27" s="1"/>
  <c r="I81" i="27"/>
  <c r="I80" i="27" s="1"/>
  <c r="F81" i="27"/>
  <c r="N80" i="27"/>
  <c r="M80" i="27"/>
  <c r="K80" i="27"/>
  <c r="J80" i="27"/>
  <c r="H80" i="27"/>
  <c r="G80" i="27"/>
  <c r="F80" i="27"/>
  <c r="E80" i="27"/>
  <c r="O79" i="27"/>
  <c r="L79" i="27"/>
  <c r="I79" i="27"/>
  <c r="F79" i="27"/>
  <c r="O78" i="27"/>
  <c r="L78" i="27"/>
  <c r="I78" i="27"/>
  <c r="F78" i="27"/>
  <c r="N77" i="27"/>
  <c r="N76" i="27" s="1"/>
  <c r="M77" i="27"/>
  <c r="M76" i="27" s="1"/>
  <c r="K77" i="27"/>
  <c r="J77" i="27"/>
  <c r="J76" i="27" s="1"/>
  <c r="H77" i="27"/>
  <c r="H76" i="27" s="1"/>
  <c r="G77" i="27"/>
  <c r="E77" i="27"/>
  <c r="O74" i="27"/>
  <c r="L74" i="27"/>
  <c r="I74" i="27"/>
  <c r="F74" i="27"/>
  <c r="O73" i="27"/>
  <c r="L73" i="27"/>
  <c r="I73" i="27"/>
  <c r="F73" i="27"/>
  <c r="O72" i="27"/>
  <c r="L72" i="27"/>
  <c r="I72" i="27"/>
  <c r="F72" i="27"/>
  <c r="O71" i="27"/>
  <c r="L71" i="27"/>
  <c r="I71" i="27"/>
  <c r="F71" i="27"/>
  <c r="O70" i="27"/>
  <c r="L70" i="27"/>
  <c r="L69" i="27" s="1"/>
  <c r="I70" i="27"/>
  <c r="F70" i="27"/>
  <c r="N69" i="27"/>
  <c r="N67" i="27" s="1"/>
  <c r="M69" i="27"/>
  <c r="M67" i="27" s="1"/>
  <c r="K69" i="27"/>
  <c r="K67" i="27" s="1"/>
  <c r="J69" i="27"/>
  <c r="J67" i="27" s="1"/>
  <c r="H69" i="27"/>
  <c r="H67" i="27" s="1"/>
  <c r="G69" i="27"/>
  <c r="G67" i="27" s="1"/>
  <c r="E69" i="27"/>
  <c r="E67" i="27" s="1"/>
  <c r="O68" i="27"/>
  <c r="L68" i="27"/>
  <c r="I68" i="27"/>
  <c r="F68" i="27"/>
  <c r="O66" i="27"/>
  <c r="L66" i="27"/>
  <c r="I66" i="27"/>
  <c r="F66" i="27"/>
  <c r="O65" i="27"/>
  <c r="L65" i="27"/>
  <c r="I65" i="27"/>
  <c r="F65" i="27"/>
  <c r="O64" i="27"/>
  <c r="L64" i="27"/>
  <c r="I64" i="27"/>
  <c r="F64" i="27"/>
  <c r="O63" i="27"/>
  <c r="L63" i="27"/>
  <c r="I63" i="27"/>
  <c r="F63" i="27"/>
  <c r="O62" i="27"/>
  <c r="L62" i="27"/>
  <c r="I62" i="27"/>
  <c r="F62" i="27"/>
  <c r="O61" i="27"/>
  <c r="L61" i="27"/>
  <c r="I61" i="27"/>
  <c r="F61" i="27"/>
  <c r="O60" i="27"/>
  <c r="L60" i="27"/>
  <c r="I60" i="27"/>
  <c r="F60" i="27"/>
  <c r="O59" i="27"/>
  <c r="O58" i="27" s="1"/>
  <c r="L59" i="27"/>
  <c r="L58" i="27" s="1"/>
  <c r="I59" i="27"/>
  <c r="I58" i="27" s="1"/>
  <c r="F59" i="27"/>
  <c r="N58" i="27"/>
  <c r="M58" i="27"/>
  <c r="K58" i="27"/>
  <c r="J58" i="27"/>
  <c r="H58" i="27"/>
  <c r="G58" i="27"/>
  <c r="E58" i="27"/>
  <c r="O57" i="27"/>
  <c r="L57" i="27"/>
  <c r="I57" i="27"/>
  <c r="F57" i="27"/>
  <c r="O56" i="27"/>
  <c r="L56" i="27"/>
  <c r="L55" i="27" s="1"/>
  <c r="I56" i="27"/>
  <c r="F56" i="27"/>
  <c r="F55" i="27" s="1"/>
  <c r="O55" i="27"/>
  <c r="N55" i="27"/>
  <c r="M55" i="27"/>
  <c r="K55" i="27"/>
  <c r="J55" i="27"/>
  <c r="J54" i="27" s="1"/>
  <c r="H55" i="27"/>
  <c r="G55" i="27"/>
  <c r="E55" i="27"/>
  <c r="O47" i="27"/>
  <c r="C47" i="27" s="1"/>
  <c r="O46" i="27"/>
  <c r="N45" i="27"/>
  <c r="M45" i="27"/>
  <c r="L44" i="27"/>
  <c r="L43" i="27" s="1"/>
  <c r="I44" i="27"/>
  <c r="I43" i="27" s="1"/>
  <c r="F44" i="27"/>
  <c r="K43" i="27"/>
  <c r="J43" i="27"/>
  <c r="H43" i="27"/>
  <c r="G43" i="27"/>
  <c r="E43" i="27"/>
  <c r="F42" i="27"/>
  <c r="E41" i="27"/>
  <c r="L40" i="27"/>
  <c r="C40" i="27" s="1"/>
  <c r="L39" i="27"/>
  <c r="C39" i="27" s="1"/>
  <c r="L38" i="27"/>
  <c r="C38" i="27" s="1"/>
  <c r="L37" i="27"/>
  <c r="K36" i="27"/>
  <c r="J36" i="27"/>
  <c r="L35" i="27"/>
  <c r="C35" i="27" s="1"/>
  <c r="L34" i="27"/>
  <c r="K33" i="27"/>
  <c r="J33" i="27"/>
  <c r="L32" i="27"/>
  <c r="C32" i="27" s="1"/>
  <c r="K31" i="27"/>
  <c r="J31" i="27"/>
  <c r="L30" i="27"/>
  <c r="C30" i="27" s="1"/>
  <c r="L29" i="27"/>
  <c r="C29" i="27" s="1"/>
  <c r="L28" i="27"/>
  <c r="K27" i="27"/>
  <c r="J27" i="27"/>
  <c r="J26" i="27" s="1"/>
  <c r="F25" i="27"/>
  <c r="C25" i="27" s="1"/>
  <c r="I24" i="27"/>
  <c r="O23" i="27"/>
  <c r="L23" i="27"/>
  <c r="I23" i="27"/>
  <c r="F23" i="27"/>
  <c r="O22" i="27"/>
  <c r="O21" i="27" s="1"/>
  <c r="L22" i="27"/>
  <c r="L21" i="27" s="1"/>
  <c r="L292" i="27" s="1"/>
  <c r="I22" i="27"/>
  <c r="F22" i="27"/>
  <c r="F21" i="27" s="1"/>
  <c r="N21" i="27"/>
  <c r="M21" i="27"/>
  <c r="M292" i="27" s="1"/>
  <c r="K21" i="27"/>
  <c r="J21" i="27"/>
  <c r="H21" i="27"/>
  <c r="G21" i="27"/>
  <c r="G292" i="27" s="1"/>
  <c r="E21" i="27"/>
  <c r="G42" i="26"/>
  <c r="G41" i="26"/>
  <c r="G40" i="26"/>
  <c r="G39" i="26" s="1"/>
  <c r="F39" i="26"/>
  <c r="E39" i="26"/>
  <c r="G33" i="26"/>
  <c r="G32" i="26"/>
  <c r="G31" i="26"/>
  <c r="G30" i="26"/>
  <c r="G29" i="26"/>
  <c r="G28" i="26"/>
  <c r="G27" i="26"/>
  <c r="G26" i="26"/>
  <c r="G25" i="26"/>
  <c r="G24" i="26"/>
  <c r="G23" i="26"/>
  <c r="G22" i="26"/>
  <c r="F21" i="26"/>
  <c r="E21" i="26"/>
  <c r="G15" i="26"/>
  <c r="E14" i="26"/>
  <c r="G14" i="26" s="1"/>
  <c r="F13" i="26"/>
  <c r="O301" i="25"/>
  <c r="L301" i="25"/>
  <c r="I301" i="25"/>
  <c r="F301" i="25"/>
  <c r="O300" i="25"/>
  <c r="L300" i="25"/>
  <c r="I300" i="25"/>
  <c r="F300" i="25"/>
  <c r="O299" i="25"/>
  <c r="L299" i="25"/>
  <c r="I299" i="25"/>
  <c r="F299" i="25"/>
  <c r="O298" i="25"/>
  <c r="L298" i="25"/>
  <c r="I298" i="25"/>
  <c r="F298" i="25"/>
  <c r="O297" i="25"/>
  <c r="L297" i="25"/>
  <c r="I297" i="25"/>
  <c r="F297" i="25"/>
  <c r="O296" i="25"/>
  <c r="L296" i="25"/>
  <c r="I296" i="25"/>
  <c r="F296" i="25"/>
  <c r="O295" i="25"/>
  <c r="L295" i="25"/>
  <c r="I295" i="25"/>
  <c r="F295" i="25"/>
  <c r="O294" i="25"/>
  <c r="O293" i="25" s="1"/>
  <c r="L294" i="25"/>
  <c r="L293" i="25" s="1"/>
  <c r="I294" i="25"/>
  <c r="F294" i="25"/>
  <c r="N293" i="25"/>
  <c r="M293" i="25"/>
  <c r="K293" i="25"/>
  <c r="J293" i="25"/>
  <c r="H293" i="25"/>
  <c r="G293" i="25"/>
  <c r="E293" i="25"/>
  <c r="D293" i="25"/>
  <c r="O288" i="25"/>
  <c r="L288" i="25"/>
  <c r="I288" i="25"/>
  <c r="F288" i="25"/>
  <c r="O287" i="25"/>
  <c r="L287" i="25"/>
  <c r="L286" i="25" s="1"/>
  <c r="I287" i="25"/>
  <c r="F287" i="25"/>
  <c r="F286" i="25" s="1"/>
  <c r="O286" i="25"/>
  <c r="N286" i="25"/>
  <c r="M286" i="25"/>
  <c r="K286" i="25"/>
  <c r="J286" i="25"/>
  <c r="H286" i="25"/>
  <c r="G286" i="25"/>
  <c r="E286" i="25"/>
  <c r="D286" i="25"/>
  <c r="O285" i="25"/>
  <c r="L285" i="25"/>
  <c r="L284" i="25" s="1"/>
  <c r="L283" i="25" s="1"/>
  <c r="I285" i="25"/>
  <c r="I284" i="25" s="1"/>
  <c r="I283" i="25" s="1"/>
  <c r="F285" i="25"/>
  <c r="O284" i="25"/>
  <c r="O283" i="25" s="1"/>
  <c r="N284" i="25"/>
  <c r="M284" i="25"/>
  <c r="M283" i="25" s="1"/>
  <c r="K284" i="25"/>
  <c r="K283" i="25" s="1"/>
  <c r="J284" i="25"/>
  <c r="J283" i="25" s="1"/>
  <c r="H284" i="25"/>
  <c r="H283" i="25" s="1"/>
  <c r="G284" i="25"/>
  <c r="G283" i="25" s="1"/>
  <c r="E284" i="25"/>
  <c r="E283" i="25" s="1"/>
  <c r="D284" i="25"/>
  <c r="D283" i="25" s="1"/>
  <c r="N283" i="25"/>
  <c r="O282" i="25"/>
  <c r="O281" i="25" s="1"/>
  <c r="L282" i="25"/>
  <c r="I282" i="25"/>
  <c r="I281" i="25" s="1"/>
  <c r="F282" i="25"/>
  <c r="N281" i="25"/>
  <c r="M281" i="25"/>
  <c r="L281" i="25"/>
  <c r="K281" i="25"/>
  <c r="J281" i="25"/>
  <c r="H281" i="25"/>
  <c r="G281" i="25"/>
  <c r="F281" i="25"/>
  <c r="E281" i="25"/>
  <c r="D281" i="25"/>
  <c r="O280" i="25"/>
  <c r="L280" i="25"/>
  <c r="I280" i="25"/>
  <c r="F280" i="25"/>
  <c r="O279" i="25"/>
  <c r="L279" i="25"/>
  <c r="I279" i="25"/>
  <c r="F279" i="25"/>
  <c r="O278" i="25"/>
  <c r="L278" i="25"/>
  <c r="I278" i="25"/>
  <c r="F278" i="25"/>
  <c r="O277" i="25"/>
  <c r="L277" i="25"/>
  <c r="I277" i="25"/>
  <c r="F277" i="25"/>
  <c r="N276" i="25"/>
  <c r="M276" i="25"/>
  <c r="K276" i="25"/>
  <c r="J276" i="25"/>
  <c r="I276" i="25"/>
  <c r="H276" i="25"/>
  <c r="G276" i="25"/>
  <c r="E276" i="25"/>
  <c r="D276" i="25"/>
  <c r="O275" i="25"/>
  <c r="L275" i="25"/>
  <c r="I275" i="25"/>
  <c r="F275" i="25"/>
  <c r="O274" i="25"/>
  <c r="L274" i="25"/>
  <c r="I274" i="25"/>
  <c r="F274" i="25"/>
  <c r="O273" i="25"/>
  <c r="L273" i="25"/>
  <c r="I273" i="25"/>
  <c r="I272" i="25" s="1"/>
  <c r="F273" i="25"/>
  <c r="N272" i="25"/>
  <c r="M272" i="25"/>
  <c r="L272" i="25"/>
  <c r="K272" i="25"/>
  <c r="K270" i="25" s="1"/>
  <c r="J272" i="25"/>
  <c r="H272" i="25"/>
  <c r="G272" i="25"/>
  <c r="G270" i="25" s="1"/>
  <c r="G269" i="25" s="1"/>
  <c r="E272" i="25"/>
  <c r="D272" i="25"/>
  <c r="O271" i="25"/>
  <c r="L271" i="25"/>
  <c r="I271" i="25"/>
  <c r="F271" i="25"/>
  <c r="O268" i="25"/>
  <c r="L268" i="25"/>
  <c r="I268" i="25"/>
  <c r="F268" i="25"/>
  <c r="O267" i="25"/>
  <c r="L267" i="25"/>
  <c r="I267" i="25"/>
  <c r="F267" i="25"/>
  <c r="O266" i="25"/>
  <c r="L266" i="25"/>
  <c r="I266" i="25"/>
  <c r="F266" i="25"/>
  <c r="O265" i="25"/>
  <c r="L265" i="25"/>
  <c r="I265" i="25"/>
  <c r="I264" i="25" s="1"/>
  <c r="F265" i="25"/>
  <c r="N264" i="25"/>
  <c r="M264" i="25"/>
  <c r="K264" i="25"/>
  <c r="J264" i="25"/>
  <c r="H264" i="25"/>
  <c r="G264" i="25"/>
  <c r="E264" i="25"/>
  <c r="D264" i="25"/>
  <c r="O263" i="25"/>
  <c r="L263" i="25"/>
  <c r="I263" i="25"/>
  <c r="F263" i="25"/>
  <c r="O262" i="25"/>
  <c r="L262" i="25"/>
  <c r="I262" i="25"/>
  <c r="F262" i="25"/>
  <c r="O261" i="25"/>
  <c r="L261" i="25"/>
  <c r="I261" i="25"/>
  <c r="I260" i="25" s="1"/>
  <c r="F261" i="25"/>
  <c r="N260" i="25"/>
  <c r="N259" i="25" s="1"/>
  <c r="M260" i="25"/>
  <c r="K260" i="25"/>
  <c r="J260" i="25"/>
  <c r="H260" i="25"/>
  <c r="G260" i="25"/>
  <c r="E260" i="25"/>
  <c r="D260" i="25"/>
  <c r="D259" i="25" s="1"/>
  <c r="J259" i="25"/>
  <c r="H259" i="25"/>
  <c r="O258" i="25"/>
  <c r="L258" i="25"/>
  <c r="I258" i="25"/>
  <c r="F258" i="25"/>
  <c r="C258" i="25" s="1"/>
  <c r="O257" i="25"/>
  <c r="L257" i="25"/>
  <c r="I257" i="25"/>
  <c r="F257" i="25"/>
  <c r="O256" i="25"/>
  <c r="L256" i="25"/>
  <c r="I256" i="25"/>
  <c r="F256" i="25"/>
  <c r="O255" i="25"/>
  <c r="L255" i="25"/>
  <c r="I255" i="25"/>
  <c r="F255" i="25"/>
  <c r="O254" i="25"/>
  <c r="L254" i="25"/>
  <c r="I254" i="25"/>
  <c r="F254" i="25"/>
  <c r="C254" i="25" s="1"/>
  <c r="O253" i="25"/>
  <c r="L253" i="25"/>
  <c r="I253" i="25"/>
  <c r="I252" i="25" s="1"/>
  <c r="I251" i="25" s="1"/>
  <c r="F253" i="25"/>
  <c r="N252" i="25"/>
  <c r="M252" i="25"/>
  <c r="M251" i="25" s="1"/>
  <c r="K252" i="25"/>
  <c r="K251" i="25" s="1"/>
  <c r="J252" i="25"/>
  <c r="J251" i="25" s="1"/>
  <c r="H252" i="25"/>
  <c r="H251" i="25" s="1"/>
  <c r="G252" i="25"/>
  <c r="G251" i="25" s="1"/>
  <c r="E252" i="25"/>
  <c r="E251" i="25" s="1"/>
  <c r="D252" i="25"/>
  <c r="N251" i="25"/>
  <c r="D251" i="25"/>
  <c r="O250" i="25"/>
  <c r="L250" i="25"/>
  <c r="I250" i="25"/>
  <c r="F250" i="25"/>
  <c r="C250" i="25" s="1"/>
  <c r="O249" i="25"/>
  <c r="L249" i="25"/>
  <c r="I249" i="25"/>
  <c r="F249" i="25"/>
  <c r="O248" i="25"/>
  <c r="L248" i="25"/>
  <c r="I248" i="25"/>
  <c r="F248" i="25"/>
  <c r="O247" i="25"/>
  <c r="L247" i="25"/>
  <c r="L246" i="25" s="1"/>
  <c r="I247" i="25"/>
  <c r="F247" i="25"/>
  <c r="N246" i="25"/>
  <c r="M246" i="25"/>
  <c r="K246" i="25"/>
  <c r="J246" i="25"/>
  <c r="H246" i="25"/>
  <c r="G246" i="25"/>
  <c r="E246" i="25"/>
  <c r="D246" i="25"/>
  <c r="O245" i="25"/>
  <c r="L245" i="25"/>
  <c r="I245" i="25"/>
  <c r="F245" i="25"/>
  <c r="O244" i="25"/>
  <c r="L244" i="25"/>
  <c r="I244" i="25"/>
  <c r="F244" i="25"/>
  <c r="O243" i="25"/>
  <c r="L243" i="25"/>
  <c r="I243" i="25"/>
  <c r="F243" i="25"/>
  <c r="O242" i="25"/>
  <c r="L242" i="25"/>
  <c r="I242" i="25"/>
  <c r="F242" i="25"/>
  <c r="O241" i="25"/>
  <c r="L241" i="25"/>
  <c r="I241" i="25"/>
  <c r="F241" i="25"/>
  <c r="O240" i="25"/>
  <c r="L240" i="25"/>
  <c r="I240" i="25"/>
  <c r="F240" i="25"/>
  <c r="O239" i="25"/>
  <c r="L239" i="25"/>
  <c r="I239" i="25"/>
  <c r="F239" i="25"/>
  <c r="O238" i="25"/>
  <c r="N238" i="25"/>
  <c r="M238" i="25"/>
  <c r="K238" i="25"/>
  <c r="J238" i="25"/>
  <c r="H238" i="25"/>
  <c r="G238" i="25"/>
  <c r="E238" i="25"/>
  <c r="D238" i="25"/>
  <c r="O237" i="25"/>
  <c r="L237" i="25"/>
  <c r="I237" i="25"/>
  <c r="F237" i="25"/>
  <c r="O236" i="25"/>
  <c r="L236" i="25"/>
  <c r="L235" i="25" s="1"/>
  <c r="I236" i="25"/>
  <c r="I235" i="25" s="1"/>
  <c r="F236" i="25"/>
  <c r="O235" i="25"/>
  <c r="N235" i="25"/>
  <c r="M235" i="25"/>
  <c r="K235" i="25"/>
  <c r="J235" i="25"/>
  <c r="H235" i="25"/>
  <c r="G235" i="25"/>
  <c r="E235" i="25"/>
  <c r="D235" i="25"/>
  <c r="O234" i="25"/>
  <c r="O233" i="25" s="1"/>
  <c r="L234" i="25"/>
  <c r="L233" i="25" s="1"/>
  <c r="I234" i="25"/>
  <c r="F234" i="25"/>
  <c r="N233" i="25"/>
  <c r="M233" i="25"/>
  <c r="K233" i="25"/>
  <c r="J233" i="25"/>
  <c r="I233" i="25"/>
  <c r="H233" i="25"/>
  <c r="G233" i="25"/>
  <c r="E233" i="25"/>
  <c r="D233" i="25"/>
  <c r="O232" i="25"/>
  <c r="L232" i="25"/>
  <c r="I232" i="25"/>
  <c r="F232" i="25"/>
  <c r="O229" i="25"/>
  <c r="L229" i="25"/>
  <c r="I229" i="25"/>
  <c r="F229" i="25"/>
  <c r="O228" i="25"/>
  <c r="L228" i="25"/>
  <c r="L227" i="25" s="1"/>
  <c r="I228" i="25"/>
  <c r="I227" i="25" s="1"/>
  <c r="F228" i="25"/>
  <c r="O227" i="25"/>
  <c r="N227" i="25"/>
  <c r="M227" i="25"/>
  <c r="K227" i="25"/>
  <c r="J227" i="25"/>
  <c r="H227" i="25"/>
  <c r="G227" i="25"/>
  <c r="F227" i="25"/>
  <c r="E227" i="25"/>
  <c r="D227" i="25"/>
  <c r="O226" i="25"/>
  <c r="L226" i="25"/>
  <c r="I226" i="25"/>
  <c r="F226" i="25"/>
  <c r="O225" i="25"/>
  <c r="L225" i="25"/>
  <c r="I225" i="25"/>
  <c r="F225" i="25"/>
  <c r="O224" i="25"/>
  <c r="L224" i="25"/>
  <c r="I224" i="25"/>
  <c r="C224" i="25" s="1"/>
  <c r="F224" i="25"/>
  <c r="O223" i="25"/>
  <c r="L223" i="25"/>
  <c r="I223" i="25"/>
  <c r="F223" i="25"/>
  <c r="O222" i="25"/>
  <c r="L222" i="25"/>
  <c r="I222" i="25"/>
  <c r="F222" i="25"/>
  <c r="O221" i="25"/>
  <c r="L221" i="25"/>
  <c r="I221" i="25"/>
  <c r="F221" i="25"/>
  <c r="O220" i="25"/>
  <c r="L220" i="25"/>
  <c r="I220" i="25"/>
  <c r="F220" i="25"/>
  <c r="O219" i="25"/>
  <c r="L219" i="25"/>
  <c r="I219" i="25"/>
  <c r="F219" i="25"/>
  <c r="O218" i="25"/>
  <c r="L218" i="25"/>
  <c r="I218" i="25"/>
  <c r="C218" i="25" s="1"/>
  <c r="F218" i="25"/>
  <c r="O217" i="25"/>
  <c r="L217" i="25"/>
  <c r="I217" i="25"/>
  <c r="I216" i="25" s="1"/>
  <c r="F217" i="25"/>
  <c r="N216" i="25"/>
  <c r="M216" i="25"/>
  <c r="K216" i="25"/>
  <c r="J216" i="25"/>
  <c r="H216" i="25"/>
  <c r="G216" i="25"/>
  <c r="E216" i="25"/>
  <c r="D216" i="25"/>
  <c r="O215" i="25"/>
  <c r="L215" i="25"/>
  <c r="I215" i="25"/>
  <c r="F215" i="25"/>
  <c r="O214" i="25"/>
  <c r="L214" i="25"/>
  <c r="I214" i="25"/>
  <c r="F214" i="25"/>
  <c r="O213" i="25"/>
  <c r="L213" i="25"/>
  <c r="I213" i="25"/>
  <c r="F213" i="25"/>
  <c r="O212" i="25"/>
  <c r="L212" i="25"/>
  <c r="I212" i="25"/>
  <c r="F212" i="25"/>
  <c r="O211" i="25"/>
  <c r="L211" i="25"/>
  <c r="I211" i="25"/>
  <c r="F211" i="25"/>
  <c r="O210" i="25"/>
  <c r="L210" i="25"/>
  <c r="I210" i="25"/>
  <c r="F210" i="25"/>
  <c r="O209" i="25"/>
  <c r="L209" i="25"/>
  <c r="I209" i="25"/>
  <c r="F209" i="25"/>
  <c r="O208" i="25"/>
  <c r="L208" i="25"/>
  <c r="I208" i="25"/>
  <c r="F208" i="25"/>
  <c r="O207" i="25"/>
  <c r="L207" i="25"/>
  <c r="I207" i="25"/>
  <c r="F207" i="25"/>
  <c r="O206" i="25"/>
  <c r="L206" i="25"/>
  <c r="I206" i="25"/>
  <c r="F206" i="25"/>
  <c r="N205" i="25"/>
  <c r="M205" i="25"/>
  <c r="M204" i="25" s="1"/>
  <c r="K205" i="25"/>
  <c r="K204" i="25" s="1"/>
  <c r="J205" i="25"/>
  <c r="H205" i="25"/>
  <c r="H204" i="25" s="1"/>
  <c r="G205" i="25"/>
  <c r="G204" i="25" s="1"/>
  <c r="E205" i="25"/>
  <c r="D205" i="25"/>
  <c r="O203" i="25"/>
  <c r="L203" i="25"/>
  <c r="I203" i="25"/>
  <c r="F203" i="25"/>
  <c r="O202" i="25"/>
  <c r="L202" i="25"/>
  <c r="C202" i="25" s="1"/>
  <c r="I202" i="25"/>
  <c r="F202" i="25"/>
  <c r="O201" i="25"/>
  <c r="L201" i="25"/>
  <c r="I201" i="25"/>
  <c r="F201" i="25"/>
  <c r="O200" i="25"/>
  <c r="L200" i="25"/>
  <c r="I200" i="25"/>
  <c r="F200" i="25"/>
  <c r="O199" i="25"/>
  <c r="O198" i="25" s="1"/>
  <c r="L199" i="25"/>
  <c r="L198" i="25" s="1"/>
  <c r="I199" i="25"/>
  <c r="F199" i="25"/>
  <c r="N198" i="25"/>
  <c r="N196" i="25" s="1"/>
  <c r="M198" i="25"/>
  <c r="K198" i="25"/>
  <c r="K196" i="25" s="1"/>
  <c r="J198" i="25"/>
  <c r="H198" i="25"/>
  <c r="G198" i="25"/>
  <c r="G196" i="25" s="1"/>
  <c r="F198" i="25"/>
  <c r="E198" i="25"/>
  <c r="E196" i="25" s="1"/>
  <c r="D198" i="25"/>
  <c r="D196" i="25" s="1"/>
  <c r="O197" i="25"/>
  <c r="L197" i="25"/>
  <c r="I197" i="25"/>
  <c r="F197" i="25"/>
  <c r="M196" i="25"/>
  <c r="J196" i="25"/>
  <c r="H196" i="25"/>
  <c r="O193" i="25"/>
  <c r="L193" i="25"/>
  <c r="L192" i="25" s="1"/>
  <c r="L191" i="25" s="1"/>
  <c r="I193" i="25"/>
  <c r="I192" i="25" s="1"/>
  <c r="I191" i="25" s="1"/>
  <c r="F193" i="25"/>
  <c r="O192" i="25"/>
  <c r="O191" i="25" s="1"/>
  <c r="N192" i="25"/>
  <c r="N191" i="25" s="1"/>
  <c r="M192" i="25"/>
  <c r="M191" i="25" s="1"/>
  <c r="K192" i="25"/>
  <c r="K191" i="25" s="1"/>
  <c r="J192" i="25"/>
  <c r="J191" i="25" s="1"/>
  <c r="H192" i="25"/>
  <c r="G192" i="25"/>
  <c r="E192" i="25"/>
  <c r="E191" i="25" s="1"/>
  <c r="D192" i="25"/>
  <c r="D191" i="25" s="1"/>
  <c r="H191" i="25"/>
  <c r="G191" i="25"/>
  <c r="O190" i="25"/>
  <c r="L190" i="25"/>
  <c r="I190" i="25"/>
  <c r="F190" i="25"/>
  <c r="O189" i="25"/>
  <c r="O188" i="25" s="1"/>
  <c r="L189" i="25"/>
  <c r="L188" i="25" s="1"/>
  <c r="I189" i="25"/>
  <c r="I188" i="25" s="1"/>
  <c r="F189" i="25"/>
  <c r="N188" i="25"/>
  <c r="M188" i="25"/>
  <c r="M187" i="25" s="1"/>
  <c r="K188" i="25"/>
  <c r="J188" i="25"/>
  <c r="H188" i="25"/>
  <c r="H187" i="25" s="1"/>
  <c r="G188" i="25"/>
  <c r="G187" i="25" s="1"/>
  <c r="F188" i="25"/>
  <c r="E188" i="25"/>
  <c r="D188" i="25"/>
  <c r="O186" i="25"/>
  <c r="L186" i="25"/>
  <c r="I186" i="25"/>
  <c r="F186" i="25"/>
  <c r="O185" i="25"/>
  <c r="O184" i="25" s="1"/>
  <c r="L185" i="25"/>
  <c r="L184" i="25" s="1"/>
  <c r="I185" i="25"/>
  <c r="I184" i="25" s="1"/>
  <c r="F185" i="25"/>
  <c r="F184" i="25" s="1"/>
  <c r="N184" i="25"/>
  <c r="M184" i="25"/>
  <c r="K184" i="25"/>
  <c r="J184" i="25"/>
  <c r="H184" i="25"/>
  <c r="G184" i="25"/>
  <c r="E184" i="25"/>
  <c r="D184" i="25"/>
  <c r="O183" i="25"/>
  <c r="L183" i="25"/>
  <c r="I183" i="25"/>
  <c r="F183" i="25"/>
  <c r="O182" i="25"/>
  <c r="L182" i="25"/>
  <c r="I182" i="25"/>
  <c r="F182" i="25"/>
  <c r="O181" i="25"/>
  <c r="L181" i="25"/>
  <c r="I181" i="25"/>
  <c r="F181" i="25"/>
  <c r="O180" i="25"/>
  <c r="L180" i="25"/>
  <c r="L179" i="25" s="1"/>
  <c r="I180" i="25"/>
  <c r="I179" i="25" s="1"/>
  <c r="F180" i="25"/>
  <c r="N179" i="25"/>
  <c r="M179" i="25"/>
  <c r="K179" i="25"/>
  <c r="J179" i="25"/>
  <c r="H179" i="25"/>
  <c r="G179" i="25"/>
  <c r="E179" i="25"/>
  <c r="D179" i="25"/>
  <c r="O178" i="25"/>
  <c r="L178" i="25"/>
  <c r="I178" i="25"/>
  <c r="F178" i="25"/>
  <c r="O177" i="25"/>
  <c r="L177" i="25"/>
  <c r="I177" i="25"/>
  <c r="F177" i="25"/>
  <c r="O176" i="25"/>
  <c r="O175" i="25" s="1"/>
  <c r="L176" i="25"/>
  <c r="L175" i="25" s="1"/>
  <c r="L174" i="25" s="1"/>
  <c r="I176" i="25"/>
  <c r="I175" i="25" s="1"/>
  <c r="F176" i="25"/>
  <c r="N175" i="25"/>
  <c r="M175" i="25"/>
  <c r="M174" i="25" s="1"/>
  <c r="K175" i="25"/>
  <c r="J175" i="25"/>
  <c r="J174" i="25" s="1"/>
  <c r="H175" i="25"/>
  <c r="G175" i="25"/>
  <c r="E175" i="25"/>
  <c r="D175" i="25"/>
  <c r="D174" i="25" s="1"/>
  <c r="D173" i="25" s="1"/>
  <c r="O172" i="25"/>
  <c r="L172" i="25"/>
  <c r="I172" i="25"/>
  <c r="F172" i="25"/>
  <c r="O171" i="25"/>
  <c r="L171" i="25"/>
  <c r="I171" i="25"/>
  <c r="F171" i="25"/>
  <c r="O170" i="25"/>
  <c r="L170" i="25"/>
  <c r="I170" i="25"/>
  <c r="F170" i="25"/>
  <c r="O169" i="25"/>
  <c r="L169" i="25"/>
  <c r="I169" i="25"/>
  <c r="F169" i="25"/>
  <c r="O168" i="25"/>
  <c r="L168" i="25"/>
  <c r="I168" i="25"/>
  <c r="F168" i="25"/>
  <c r="O167" i="25"/>
  <c r="O166" i="25" s="1"/>
  <c r="O165" i="25" s="1"/>
  <c r="L167" i="25"/>
  <c r="L166" i="25" s="1"/>
  <c r="I167" i="25"/>
  <c r="I166" i="25" s="1"/>
  <c r="I165" i="25" s="1"/>
  <c r="F167" i="25"/>
  <c r="N166" i="25"/>
  <c r="N165" i="25" s="1"/>
  <c r="M166" i="25"/>
  <c r="K166" i="25"/>
  <c r="K165" i="25" s="1"/>
  <c r="J166" i="25"/>
  <c r="J165" i="25" s="1"/>
  <c r="H166" i="25"/>
  <c r="H165" i="25" s="1"/>
  <c r="G166" i="25"/>
  <c r="G165" i="25" s="1"/>
  <c r="E166" i="25"/>
  <c r="E165" i="25" s="1"/>
  <c r="D166" i="25"/>
  <c r="D165" i="25" s="1"/>
  <c r="M165" i="25"/>
  <c r="O164" i="25"/>
  <c r="L164" i="25"/>
  <c r="I164" i="25"/>
  <c r="F164" i="25"/>
  <c r="O163" i="25"/>
  <c r="L163" i="25"/>
  <c r="I163" i="25"/>
  <c r="F163" i="25"/>
  <c r="O162" i="25"/>
  <c r="L162" i="25"/>
  <c r="I162" i="25"/>
  <c r="F162" i="25"/>
  <c r="O161" i="25"/>
  <c r="O160" i="25" s="1"/>
  <c r="L161" i="25"/>
  <c r="I161" i="25"/>
  <c r="I160" i="25" s="1"/>
  <c r="F161" i="25"/>
  <c r="N160" i="25"/>
  <c r="M160" i="25"/>
  <c r="L160" i="25"/>
  <c r="K160" i="25"/>
  <c r="J160" i="25"/>
  <c r="H160" i="25"/>
  <c r="H130" i="25" s="1"/>
  <c r="G160" i="25"/>
  <c r="F160" i="25"/>
  <c r="E160" i="25"/>
  <c r="D160" i="25"/>
  <c r="O159" i="25"/>
  <c r="L159" i="25"/>
  <c r="I159" i="25"/>
  <c r="F159" i="25"/>
  <c r="O158" i="25"/>
  <c r="L158" i="25"/>
  <c r="I158" i="25"/>
  <c r="F158" i="25"/>
  <c r="O157" i="25"/>
  <c r="L157" i="25"/>
  <c r="I157" i="25"/>
  <c r="F157" i="25"/>
  <c r="O156" i="25"/>
  <c r="L156" i="25"/>
  <c r="I156" i="25"/>
  <c r="F156" i="25"/>
  <c r="O155" i="25"/>
  <c r="O151" i="25" s="1"/>
  <c r="L155" i="25"/>
  <c r="I155" i="25"/>
  <c r="F155" i="25"/>
  <c r="C155" i="25"/>
  <c r="O154" i="25"/>
  <c r="L154" i="25"/>
  <c r="I154" i="25"/>
  <c r="F154" i="25"/>
  <c r="O153" i="25"/>
  <c r="L153" i="25"/>
  <c r="I153" i="25"/>
  <c r="F153" i="25"/>
  <c r="O152" i="25"/>
  <c r="L152" i="25"/>
  <c r="I152" i="25"/>
  <c r="I151" i="25" s="1"/>
  <c r="F152" i="25"/>
  <c r="N151" i="25"/>
  <c r="M151" i="25"/>
  <c r="K151" i="25"/>
  <c r="J151" i="25"/>
  <c r="H151" i="25"/>
  <c r="G151" i="25"/>
  <c r="E151" i="25"/>
  <c r="D151" i="25"/>
  <c r="O150" i="25"/>
  <c r="L150" i="25"/>
  <c r="I150" i="25"/>
  <c r="F150" i="25"/>
  <c r="O149" i="25"/>
  <c r="L149" i="25"/>
  <c r="I149" i="25"/>
  <c r="F149" i="25"/>
  <c r="O148" i="25"/>
  <c r="L148" i="25"/>
  <c r="I148" i="25"/>
  <c r="F148" i="25"/>
  <c r="O147" i="25"/>
  <c r="L147" i="25"/>
  <c r="I147" i="25"/>
  <c r="F147" i="25"/>
  <c r="O146" i="25"/>
  <c r="L146" i="25"/>
  <c r="I146" i="25"/>
  <c r="F146" i="25"/>
  <c r="O145" i="25"/>
  <c r="L145" i="25"/>
  <c r="I145" i="25"/>
  <c r="F145" i="25"/>
  <c r="N144" i="25"/>
  <c r="M144" i="25"/>
  <c r="K144" i="25"/>
  <c r="J144" i="25"/>
  <c r="H144" i="25"/>
  <c r="G144" i="25"/>
  <c r="E144" i="25"/>
  <c r="D144" i="25"/>
  <c r="O143" i="25"/>
  <c r="L143" i="25"/>
  <c r="I143" i="25"/>
  <c r="F143" i="25"/>
  <c r="C143" i="25" s="1"/>
  <c r="O142" i="25"/>
  <c r="L142" i="25"/>
  <c r="I142" i="25"/>
  <c r="I141" i="25" s="1"/>
  <c r="F142" i="25"/>
  <c r="N141" i="25"/>
  <c r="M141" i="25"/>
  <c r="K141" i="25"/>
  <c r="J141" i="25"/>
  <c r="H141" i="25"/>
  <c r="G141" i="25"/>
  <c r="E141" i="25"/>
  <c r="D141" i="25"/>
  <c r="O140" i="25"/>
  <c r="L140" i="25"/>
  <c r="I140" i="25"/>
  <c r="F140" i="25"/>
  <c r="O139" i="25"/>
  <c r="L139" i="25"/>
  <c r="I139" i="25"/>
  <c r="F139" i="25"/>
  <c r="O138" i="25"/>
  <c r="L138" i="25"/>
  <c r="I138" i="25"/>
  <c r="F138" i="25"/>
  <c r="O137" i="25"/>
  <c r="O136" i="25" s="1"/>
  <c r="L137" i="25"/>
  <c r="I137" i="25"/>
  <c r="F137" i="25"/>
  <c r="F136" i="25" s="1"/>
  <c r="N136" i="25"/>
  <c r="M136" i="25"/>
  <c r="K136" i="25"/>
  <c r="J136" i="25"/>
  <c r="H136" i="25"/>
  <c r="G136" i="25"/>
  <c r="E136" i="25"/>
  <c r="D136" i="25"/>
  <c r="O135" i="25"/>
  <c r="L135" i="25"/>
  <c r="I135" i="25"/>
  <c r="F135" i="25"/>
  <c r="O134" i="25"/>
  <c r="L134" i="25"/>
  <c r="I134" i="25"/>
  <c r="F134" i="25"/>
  <c r="O133" i="25"/>
  <c r="L133" i="25"/>
  <c r="I133" i="25"/>
  <c r="F133" i="25"/>
  <c r="O132" i="25"/>
  <c r="L132" i="25"/>
  <c r="L131" i="25" s="1"/>
  <c r="I132" i="25"/>
  <c r="F132" i="25"/>
  <c r="N131" i="25"/>
  <c r="M131" i="25"/>
  <c r="K131" i="25"/>
  <c r="J131" i="25"/>
  <c r="H131" i="25"/>
  <c r="G131" i="25"/>
  <c r="E131" i="25"/>
  <c r="D131" i="25"/>
  <c r="D130" i="25" s="1"/>
  <c r="O129" i="25"/>
  <c r="O128" i="25" s="1"/>
  <c r="L129" i="25"/>
  <c r="L128" i="25" s="1"/>
  <c r="I129" i="25"/>
  <c r="I128" i="25" s="1"/>
  <c r="F129" i="25"/>
  <c r="N128" i="25"/>
  <c r="M128" i="25"/>
  <c r="K128" i="25"/>
  <c r="J128" i="25"/>
  <c r="H128" i="25"/>
  <c r="G128" i="25"/>
  <c r="F128" i="25"/>
  <c r="E128" i="25"/>
  <c r="D128" i="25"/>
  <c r="O127" i="25"/>
  <c r="L127" i="25"/>
  <c r="I127" i="25"/>
  <c r="F127" i="25"/>
  <c r="O126" i="25"/>
  <c r="L126" i="25"/>
  <c r="I126" i="25"/>
  <c r="F126" i="25"/>
  <c r="O125" i="25"/>
  <c r="L125" i="25"/>
  <c r="I125" i="25"/>
  <c r="F125" i="25"/>
  <c r="O124" i="25"/>
  <c r="L124" i="25"/>
  <c r="I124" i="25"/>
  <c r="F124" i="25"/>
  <c r="O123" i="25"/>
  <c r="O122" i="25" s="1"/>
  <c r="L123" i="25"/>
  <c r="I123" i="25"/>
  <c r="F123" i="25"/>
  <c r="N122" i="25"/>
  <c r="M122" i="25"/>
  <c r="K122" i="25"/>
  <c r="J122" i="25"/>
  <c r="H122" i="25"/>
  <c r="G122" i="25"/>
  <c r="E122" i="25"/>
  <c r="D122" i="25"/>
  <c r="O121" i="25"/>
  <c r="L121" i="25"/>
  <c r="I121" i="25"/>
  <c r="F121" i="25"/>
  <c r="O120" i="25"/>
  <c r="L120" i="25"/>
  <c r="I120" i="25"/>
  <c r="F120" i="25"/>
  <c r="O119" i="25"/>
  <c r="L119" i="25"/>
  <c r="I119" i="25"/>
  <c r="F119" i="25"/>
  <c r="O118" i="25"/>
  <c r="L118" i="25"/>
  <c r="I118" i="25"/>
  <c r="F118" i="25"/>
  <c r="O117" i="25"/>
  <c r="L117" i="25"/>
  <c r="I117" i="25"/>
  <c r="F117" i="25"/>
  <c r="N116" i="25"/>
  <c r="M116" i="25"/>
  <c r="K116" i="25"/>
  <c r="J116" i="25"/>
  <c r="H116" i="25"/>
  <c r="G116" i="25"/>
  <c r="E116" i="25"/>
  <c r="D116" i="25"/>
  <c r="O115" i="25"/>
  <c r="L115" i="25"/>
  <c r="I115" i="25"/>
  <c r="F115" i="25"/>
  <c r="O114" i="25"/>
  <c r="L114" i="25"/>
  <c r="I114" i="25"/>
  <c r="F114" i="25"/>
  <c r="O113" i="25"/>
  <c r="L113" i="25"/>
  <c r="I113" i="25"/>
  <c r="I112" i="25" s="1"/>
  <c r="F113" i="25"/>
  <c r="F112" i="25" s="1"/>
  <c r="N112" i="25"/>
  <c r="M112" i="25"/>
  <c r="K112" i="25"/>
  <c r="J112" i="25"/>
  <c r="H112" i="25"/>
  <c r="G112" i="25"/>
  <c r="E112" i="25"/>
  <c r="D112" i="25"/>
  <c r="O111" i="25"/>
  <c r="L111" i="25"/>
  <c r="I111" i="25"/>
  <c r="F111" i="25"/>
  <c r="O110" i="25"/>
  <c r="L110" i="25"/>
  <c r="I110" i="25"/>
  <c r="F110" i="25"/>
  <c r="O109" i="25"/>
  <c r="L109" i="25"/>
  <c r="I109" i="25"/>
  <c r="F109" i="25"/>
  <c r="O108" i="25"/>
  <c r="L108" i="25"/>
  <c r="I108" i="25"/>
  <c r="F108" i="25"/>
  <c r="O107" i="25"/>
  <c r="L107" i="25"/>
  <c r="I107" i="25"/>
  <c r="F107" i="25"/>
  <c r="O106" i="25"/>
  <c r="L106" i="25"/>
  <c r="I106" i="25"/>
  <c r="F106" i="25"/>
  <c r="C106" i="25" s="1"/>
  <c r="O105" i="25"/>
  <c r="L105" i="25"/>
  <c r="I105" i="25"/>
  <c r="F105" i="25"/>
  <c r="O104" i="25"/>
  <c r="L104" i="25"/>
  <c r="I104" i="25"/>
  <c r="F104" i="25"/>
  <c r="N103" i="25"/>
  <c r="M103" i="25"/>
  <c r="K103" i="25"/>
  <c r="J103" i="25"/>
  <c r="H103" i="25"/>
  <c r="G103" i="25"/>
  <c r="E103" i="25"/>
  <c r="D103" i="25"/>
  <c r="O102" i="25"/>
  <c r="L102" i="25"/>
  <c r="I102" i="25"/>
  <c r="F102" i="25"/>
  <c r="O101" i="25"/>
  <c r="L101" i="25"/>
  <c r="I101" i="25"/>
  <c r="F101" i="25"/>
  <c r="O100" i="25"/>
  <c r="L100" i="25"/>
  <c r="I100" i="25"/>
  <c r="F100" i="25"/>
  <c r="O99" i="25"/>
  <c r="L99" i="25"/>
  <c r="I99" i="25"/>
  <c r="F99" i="25"/>
  <c r="O98" i="25"/>
  <c r="L98" i="25"/>
  <c r="I98" i="25"/>
  <c r="F98" i="25"/>
  <c r="O97" i="25"/>
  <c r="L97" i="25"/>
  <c r="I97" i="25"/>
  <c r="F97" i="25"/>
  <c r="O96" i="25"/>
  <c r="L96" i="25"/>
  <c r="I96" i="25"/>
  <c r="F96" i="25"/>
  <c r="N95" i="25"/>
  <c r="M95" i="25"/>
  <c r="K95" i="25"/>
  <c r="J95" i="25"/>
  <c r="H95" i="25"/>
  <c r="G95" i="25"/>
  <c r="E95" i="25"/>
  <c r="D95" i="25"/>
  <c r="O94" i="25"/>
  <c r="L94" i="25"/>
  <c r="I94" i="25"/>
  <c r="F94" i="25"/>
  <c r="O93" i="25"/>
  <c r="L93" i="25"/>
  <c r="I93" i="25"/>
  <c r="F93" i="25"/>
  <c r="O92" i="25"/>
  <c r="L92" i="25"/>
  <c r="I92" i="25"/>
  <c r="F92" i="25"/>
  <c r="O91" i="25"/>
  <c r="L91" i="25"/>
  <c r="I91" i="25"/>
  <c r="F91" i="25"/>
  <c r="O90" i="25"/>
  <c r="L90" i="25"/>
  <c r="I90" i="25"/>
  <c r="F90" i="25"/>
  <c r="N89" i="25"/>
  <c r="M89" i="25"/>
  <c r="L89" i="25"/>
  <c r="K89" i="25"/>
  <c r="J89" i="25"/>
  <c r="H89" i="25"/>
  <c r="G89" i="25"/>
  <c r="E89" i="25"/>
  <c r="D89" i="25"/>
  <c r="O88" i="25"/>
  <c r="L88" i="25"/>
  <c r="I88" i="25"/>
  <c r="F88" i="25"/>
  <c r="O87" i="25"/>
  <c r="L87" i="25"/>
  <c r="I87" i="25"/>
  <c r="F87" i="25"/>
  <c r="O86" i="25"/>
  <c r="L86" i="25"/>
  <c r="I86" i="25"/>
  <c r="F86" i="25"/>
  <c r="O85" i="25"/>
  <c r="L85" i="25"/>
  <c r="L84" i="25" s="1"/>
  <c r="I85" i="25"/>
  <c r="F85" i="25"/>
  <c r="F84" i="25" s="1"/>
  <c r="O84" i="25"/>
  <c r="N84" i="25"/>
  <c r="M84" i="25"/>
  <c r="K84" i="25"/>
  <c r="J84" i="25"/>
  <c r="H84" i="25"/>
  <c r="G84" i="25"/>
  <c r="E84" i="25"/>
  <c r="D84" i="25"/>
  <c r="H83" i="25"/>
  <c r="O82" i="25"/>
  <c r="L82" i="25"/>
  <c r="I82" i="25"/>
  <c r="F82" i="25"/>
  <c r="O81" i="25"/>
  <c r="L81" i="25"/>
  <c r="L80" i="25" s="1"/>
  <c r="I81" i="25"/>
  <c r="F81" i="25"/>
  <c r="F80" i="25" s="1"/>
  <c r="O80" i="25"/>
  <c r="N80" i="25"/>
  <c r="M80" i="25"/>
  <c r="K80" i="25"/>
  <c r="J80" i="25"/>
  <c r="H80" i="25"/>
  <c r="G80" i="25"/>
  <c r="E80" i="25"/>
  <c r="E76" i="25" s="1"/>
  <c r="D80" i="25"/>
  <c r="O79" i="25"/>
  <c r="L79" i="25"/>
  <c r="I79" i="25"/>
  <c r="F79" i="25"/>
  <c r="O78" i="25"/>
  <c r="O77" i="25" s="1"/>
  <c r="L78" i="25"/>
  <c r="L77" i="25" s="1"/>
  <c r="L76" i="25" s="1"/>
  <c r="I78" i="25"/>
  <c r="I77" i="25" s="1"/>
  <c r="F78" i="25"/>
  <c r="N77" i="25"/>
  <c r="N76" i="25" s="1"/>
  <c r="M77" i="25"/>
  <c r="M76" i="25" s="1"/>
  <c r="K77" i="25"/>
  <c r="K76" i="25" s="1"/>
  <c r="J77" i="25"/>
  <c r="J76" i="25" s="1"/>
  <c r="H77" i="25"/>
  <c r="H76" i="25" s="1"/>
  <c r="G77" i="25"/>
  <c r="G76" i="25" s="1"/>
  <c r="F77" i="25"/>
  <c r="E77" i="25"/>
  <c r="D77" i="25"/>
  <c r="D76" i="25" s="1"/>
  <c r="O74" i="25"/>
  <c r="L74" i="25"/>
  <c r="I74" i="25"/>
  <c r="F74" i="25"/>
  <c r="O73" i="25"/>
  <c r="L73" i="25"/>
  <c r="I73" i="25"/>
  <c r="F73" i="25"/>
  <c r="O72" i="25"/>
  <c r="L72" i="25"/>
  <c r="I72" i="25"/>
  <c r="F72" i="25"/>
  <c r="O71" i="25"/>
  <c r="L71" i="25"/>
  <c r="I71" i="25"/>
  <c r="F71" i="25"/>
  <c r="O70" i="25"/>
  <c r="O69" i="25" s="1"/>
  <c r="L70" i="25"/>
  <c r="I70" i="25"/>
  <c r="I69" i="25" s="1"/>
  <c r="F70" i="25"/>
  <c r="F69" i="25" s="1"/>
  <c r="N69" i="25"/>
  <c r="N67" i="25" s="1"/>
  <c r="M69" i="25"/>
  <c r="M67" i="25" s="1"/>
  <c r="K69" i="25"/>
  <c r="J69" i="25"/>
  <c r="J67" i="25" s="1"/>
  <c r="H69" i="25"/>
  <c r="H67" i="25" s="1"/>
  <c r="G69" i="25"/>
  <c r="E69" i="25"/>
  <c r="E67" i="25" s="1"/>
  <c r="D69" i="25"/>
  <c r="D67" i="25" s="1"/>
  <c r="O68" i="25"/>
  <c r="L68" i="25"/>
  <c r="I68" i="25"/>
  <c r="F68" i="25"/>
  <c r="K67" i="25"/>
  <c r="G67" i="25"/>
  <c r="O66" i="25"/>
  <c r="L66" i="25"/>
  <c r="I66" i="25"/>
  <c r="F66" i="25"/>
  <c r="O65" i="25"/>
  <c r="L65" i="25"/>
  <c r="I65" i="25"/>
  <c r="F65" i="25"/>
  <c r="O64" i="25"/>
  <c r="L64" i="25"/>
  <c r="I64" i="25"/>
  <c r="F64" i="25"/>
  <c r="O63" i="25"/>
  <c r="L63" i="25"/>
  <c r="I63" i="25"/>
  <c r="F63" i="25"/>
  <c r="O62" i="25"/>
  <c r="L62" i="25"/>
  <c r="I62" i="25"/>
  <c r="F62" i="25"/>
  <c r="O61" i="25"/>
  <c r="L61" i="25"/>
  <c r="I61" i="25"/>
  <c r="F61" i="25"/>
  <c r="O60" i="25"/>
  <c r="L60" i="25"/>
  <c r="I60" i="25"/>
  <c r="F60" i="25"/>
  <c r="O59" i="25"/>
  <c r="L59" i="25"/>
  <c r="I59" i="25"/>
  <c r="I58" i="25" s="1"/>
  <c r="F59" i="25"/>
  <c r="N58" i="25"/>
  <c r="M58" i="25"/>
  <c r="K58" i="25"/>
  <c r="J58" i="25"/>
  <c r="H58" i="25"/>
  <c r="G58" i="25"/>
  <c r="E58" i="25"/>
  <c r="D58" i="25"/>
  <c r="O57" i="25"/>
  <c r="L57" i="25"/>
  <c r="I57" i="25"/>
  <c r="F57" i="25"/>
  <c r="O56" i="25"/>
  <c r="O55" i="25" s="1"/>
  <c r="L56" i="25"/>
  <c r="L55" i="25" s="1"/>
  <c r="I56" i="25"/>
  <c r="I55" i="25" s="1"/>
  <c r="F56" i="25"/>
  <c r="N55" i="25"/>
  <c r="N54" i="25" s="1"/>
  <c r="M55" i="25"/>
  <c r="M54" i="25" s="1"/>
  <c r="K55" i="25"/>
  <c r="J55" i="25"/>
  <c r="J54" i="25" s="1"/>
  <c r="H55" i="25"/>
  <c r="H54" i="25" s="1"/>
  <c r="G55" i="25"/>
  <c r="E55" i="25"/>
  <c r="E54" i="25" s="1"/>
  <c r="E53" i="25" s="1"/>
  <c r="D55" i="25"/>
  <c r="D54" i="25" s="1"/>
  <c r="G54" i="25"/>
  <c r="O47" i="25"/>
  <c r="C47" i="25" s="1"/>
  <c r="O46" i="25"/>
  <c r="N45" i="25"/>
  <c r="M45" i="25"/>
  <c r="L44" i="25"/>
  <c r="L43" i="25" s="1"/>
  <c r="I44" i="25"/>
  <c r="F44" i="25"/>
  <c r="F43" i="25" s="1"/>
  <c r="K43" i="25"/>
  <c r="J43" i="25"/>
  <c r="H43" i="25"/>
  <c r="G43" i="25"/>
  <c r="E43" i="25"/>
  <c r="D43" i="25"/>
  <c r="F42" i="25"/>
  <c r="F41" i="25" s="1"/>
  <c r="C41" i="25" s="1"/>
  <c r="E41" i="25"/>
  <c r="D41" i="25"/>
  <c r="L40" i="25"/>
  <c r="C40" i="25" s="1"/>
  <c r="L39" i="25"/>
  <c r="C39" i="25" s="1"/>
  <c r="L38" i="25"/>
  <c r="C38" i="25"/>
  <c r="L37" i="25"/>
  <c r="K36" i="25"/>
  <c r="J36" i="25"/>
  <c r="L35" i="25"/>
  <c r="C35" i="25" s="1"/>
  <c r="L34" i="25"/>
  <c r="C34" i="25" s="1"/>
  <c r="K33" i="25"/>
  <c r="J33" i="25"/>
  <c r="L32" i="25"/>
  <c r="C32" i="25" s="1"/>
  <c r="K31" i="25"/>
  <c r="J31" i="25"/>
  <c r="L30" i="25"/>
  <c r="C30" i="25" s="1"/>
  <c r="L29" i="25"/>
  <c r="C29" i="25" s="1"/>
  <c r="L28" i="25"/>
  <c r="L27" i="25" s="1"/>
  <c r="K27" i="25"/>
  <c r="J27" i="25"/>
  <c r="F25" i="25"/>
  <c r="C25" i="25" s="1"/>
  <c r="I24" i="25"/>
  <c r="E24" i="25"/>
  <c r="O23" i="25"/>
  <c r="L23" i="25"/>
  <c r="I23" i="25"/>
  <c r="F23" i="25"/>
  <c r="O22" i="25"/>
  <c r="L22" i="25"/>
  <c r="L21" i="25" s="1"/>
  <c r="I22" i="25"/>
  <c r="F22" i="25"/>
  <c r="F21" i="25" s="1"/>
  <c r="O21" i="25"/>
  <c r="O292" i="25" s="1"/>
  <c r="O291" i="25" s="1"/>
  <c r="N21" i="25"/>
  <c r="M21" i="25"/>
  <c r="M20" i="25" s="1"/>
  <c r="K21" i="25"/>
  <c r="J21" i="25"/>
  <c r="J292" i="25" s="1"/>
  <c r="H21" i="25"/>
  <c r="G21" i="25"/>
  <c r="G292" i="25" s="1"/>
  <c r="E21" i="25"/>
  <c r="D21" i="25"/>
  <c r="D292" i="25" s="1"/>
  <c r="C72" i="25" l="1"/>
  <c r="C135" i="25"/>
  <c r="C139" i="25"/>
  <c r="G231" i="25"/>
  <c r="G230" i="25" s="1"/>
  <c r="G194" i="25" s="1"/>
  <c r="J26" i="25"/>
  <c r="L31" i="25"/>
  <c r="C31" i="25" s="1"/>
  <c r="N53" i="25"/>
  <c r="C171" i="25"/>
  <c r="O187" i="25"/>
  <c r="H195" i="25"/>
  <c r="E231" i="25"/>
  <c r="E230" i="25" s="1"/>
  <c r="J259" i="27"/>
  <c r="J230" i="27" s="1"/>
  <c r="F67" i="25"/>
  <c r="C73" i="25"/>
  <c r="L205" i="25"/>
  <c r="M231" i="25"/>
  <c r="K26" i="25"/>
  <c r="C64" i="25"/>
  <c r="C94" i="25"/>
  <c r="C104" i="25"/>
  <c r="C105" i="25"/>
  <c r="O103" i="25"/>
  <c r="H174" i="25"/>
  <c r="H173" i="25" s="1"/>
  <c r="I187" i="25"/>
  <c r="O252" i="25"/>
  <c r="J270" i="25"/>
  <c r="J269" i="25" s="1"/>
  <c r="H270" i="25"/>
  <c r="H269" i="25" s="1"/>
  <c r="H289" i="25" s="1"/>
  <c r="C282" i="25"/>
  <c r="E204" i="25"/>
  <c r="E270" i="25"/>
  <c r="E269" i="25" s="1"/>
  <c r="G13" i="26"/>
  <c r="G21" i="26"/>
  <c r="C298" i="27"/>
  <c r="C299" i="27"/>
  <c r="L122" i="25"/>
  <c r="K259" i="25"/>
  <c r="H292" i="25"/>
  <c r="H291" i="25" s="1"/>
  <c r="N292" i="25"/>
  <c r="N291" i="25" s="1"/>
  <c r="O45" i="25"/>
  <c r="C45" i="25" s="1"/>
  <c r="C56" i="25"/>
  <c r="C60" i="25"/>
  <c r="C61" i="25"/>
  <c r="C63" i="25"/>
  <c r="C68" i="25"/>
  <c r="M83" i="25"/>
  <c r="C90" i="25"/>
  <c r="C93" i="25"/>
  <c r="C110" i="25"/>
  <c r="C111" i="25"/>
  <c r="C127" i="25"/>
  <c r="E130" i="25"/>
  <c r="K130" i="25"/>
  <c r="C162" i="25"/>
  <c r="N174" i="25"/>
  <c r="N173" i="25" s="1"/>
  <c r="C222" i="25"/>
  <c r="C226" i="25"/>
  <c r="C232" i="25"/>
  <c r="D231" i="25"/>
  <c r="D230" i="25" s="1"/>
  <c r="C242" i="25"/>
  <c r="C245" i="25"/>
  <c r="C247" i="25"/>
  <c r="O246" i="25"/>
  <c r="O231" i="25" s="1"/>
  <c r="E259" i="25"/>
  <c r="C262" i="25"/>
  <c r="C266" i="25"/>
  <c r="M270" i="25"/>
  <c r="M269" i="25" s="1"/>
  <c r="L36" i="25"/>
  <c r="C36" i="25" s="1"/>
  <c r="C42" i="25"/>
  <c r="G53" i="25"/>
  <c r="C82" i="25"/>
  <c r="C102" i="25"/>
  <c r="C147" i="25"/>
  <c r="C167" i="25"/>
  <c r="C183" i="25"/>
  <c r="K187" i="25"/>
  <c r="K195" i="25"/>
  <c r="C201" i="25"/>
  <c r="C234" i="25"/>
  <c r="J231" i="25"/>
  <c r="J230" i="25" s="1"/>
  <c r="L260" i="25"/>
  <c r="L259" i="25" s="1"/>
  <c r="G259" i="25"/>
  <c r="C274" i="25"/>
  <c r="D270" i="25"/>
  <c r="N270" i="25"/>
  <c r="N269" i="25" s="1"/>
  <c r="K54" i="25"/>
  <c r="K53" i="25" s="1"/>
  <c r="N231" i="25"/>
  <c r="N230" i="25" s="1"/>
  <c r="G291" i="25"/>
  <c r="J20" i="25"/>
  <c r="H53" i="25"/>
  <c r="H75" i="25"/>
  <c r="C98" i="25"/>
  <c r="C99" i="25"/>
  <c r="C115" i="25"/>
  <c r="D83" i="25"/>
  <c r="D75" i="25" s="1"/>
  <c r="C117" i="25"/>
  <c r="C118" i="25"/>
  <c r="C132" i="25"/>
  <c r="O131" i="25"/>
  <c r="L141" i="25"/>
  <c r="C159" i="25"/>
  <c r="C163" i="25"/>
  <c r="M173" i="25"/>
  <c r="D187" i="25"/>
  <c r="G195" i="25"/>
  <c r="C206" i="25"/>
  <c r="C210" i="25"/>
  <c r="C214" i="25"/>
  <c r="C215" i="25"/>
  <c r="H231" i="25"/>
  <c r="H230" i="25" s="1"/>
  <c r="I270" i="25"/>
  <c r="C278" i="25"/>
  <c r="C298" i="25"/>
  <c r="M75" i="25"/>
  <c r="D291" i="25"/>
  <c r="L33" i="25"/>
  <c r="C33" i="25" s="1"/>
  <c r="F55" i="25"/>
  <c r="C55" i="25" s="1"/>
  <c r="L58" i="25"/>
  <c r="L54" i="25" s="1"/>
  <c r="C62" i="25"/>
  <c r="C65" i="25"/>
  <c r="O67" i="25"/>
  <c r="C74" i="25"/>
  <c r="O76" i="25"/>
  <c r="I89" i="25"/>
  <c r="C97" i="25"/>
  <c r="O95" i="25"/>
  <c r="F103" i="25"/>
  <c r="C109" i="25"/>
  <c r="C123" i="25"/>
  <c r="C128" i="25"/>
  <c r="C129" i="25"/>
  <c r="G130" i="25"/>
  <c r="M130" i="25"/>
  <c r="L136" i="25"/>
  <c r="L144" i="25"/>
  <c r="C157" i="25"/>
  <c r="C158" i="25"/>
  <c r="L165" i="25"/>
  <c r="C168" i="25"/>
  <c r="C170" i="25"/>
  <c r="L173" i="25"/>
  <c r="C203" i="25"/>
  <c r="D204" i="25"/>
  <c r="D195" i="25" s="1"/>
  <c r="J204" i="25"/>
  <c r="J195" i="25" s="1"/>
  <c r="N204" i="25"/>
  <c r="N195" i="25" s="1"/>
  <c r="C257" i="25"/>
  <c r="O260" i="25"/>
  <c r="O276" i="25"/>
  <c r="C294" i="25"/>
  <c r="N83" i="25"/>
  <c r="J291" i="25"/>
  <c r="E292" i="25"/>
  <c r="E291" i="25" s="1"/>
  <c r="K292" i="25"/>
  <c r="K291" i="25" s="1"/>
  <c r="C28" i="25"/>
  <c r="C37" i="25"/>
  <c r="C57" i="25"/>
  <c r="C66" i="25"/>
  <c r="L69" i="25"/>
  <c r="L67" i="25" s="1"/>
  <c r="C79" i="25"/>
  <c r="E83" i="25"/>
  <c r="K83" i="25"/>
  <c r="C87" i="25"/>
  <c r="C88" i="25"/>
  <c r="C91" i="25"/>
  <c r="I95" i="25"/>
  <c r="C100" i="25"/>
  <c r="C101" i="25"/>
  <c r="L112" i="25"/>
  <c r="L116" i="25"/>
  <c r="C124" i="25"/>
  <c r="C126" i="25"/>
  <c r="C138" i="25"/>
  <c r="C145" i="25"/>
  <c r="C146" i="25"/>
  <c r="C172" i="25"/>
  <c r="C186" i="25"/>
  <c r="E187" i="25"/>
  <c r="J187" i="25"/>
  <c r="N187" i="25"/>
  <c r="L196" i="25"/>
  <c r="C221" i="25"/>
  <c r="F233" i="25"/>
  <c r="C233" i="25" s="1"/>
  <c r="C237" i="25"/>
  <c r="C243" i="25"/>
  <c r="C256" i="25"/>
  <c r="C263" i="25"/>
  <c r="L264" i="25"/>
  <c r="K269" i="25"/>
  <c r="C275" i="25"/>
  <c r="C279" i="25"/>
  <c r="D269" i="25"/>
  <c r="C295" i="25"/>
  <c r="J83" i="25"/>
  <c r="L187" i="25"/>
  <c r="H20" i="25"/>
  <c r="I21" i="25"/>
  <c r="C44" i="25"/>
  <c r="C46" i="25"/>
  <c r="D53" i="25"/>
  <c r="I54" i="25"/>
  <c r="I53" i="25" s="1"/>
  <c r="C59" i="25"/>
  <c r="O58" i="25"/>
  <c r="O54" i="25" s="1"/>
  <c r="I67" i="25"/>
  <c r="C71" i="25"/>
  <c r="G83" i="25"/>
  <c r="C86" i="25"/>
  <c r="O89" i="25"/>
  <c r="L95" i="25"/>
  <c r="C107" i="25"/>
  <c r="C113" i="25"/>
  <c r="C114" i="25"/>
  <c r="C119" i="25"/>
  <c r="I122" i="25"/>
  <c r="I136" i="25"/>
  <c r="C148" i="25"/>
  <c r="C150" i="25"/>
  <c r="E174" i="25"/>
  <c r="E173" i="25" s="1"/>
  <c r="K174" i="25"/>
  <c r="K173" i="25" s="1"/>
  <c r="C176" i="25"/>
  <c r="C177" i="25"/>
  <c r="C181" i="25"/>
  <c r="O179" i="25"/>
  <c r="O174" i="25" s="1"/>
  <c r="O173" i="25" s="1"/>
  <c r="C190" i="25"/>
  <c r="C211" i="25"/>
  <c r="C213" i="25"/>
  <c r="C220" i="25"/>
  <c r="C223" i="25"/>
  <c r="C225" i="25"/>
  <c r="C229" i="25"/>
  <c r="L252" i="25"/>
  <c r="L251" i="25" s="1"/>
  <c r="O264" i="25"/>
  <c r="O272" i="25"/>
  <c r="O270" i="25" s="1"/>
  <c r="O269" i="25" s="1"/>
  <c r="C280" i="25"/>
  <c r="I293" i="25"/>
  <c r="C296" i="25"/>
  <c r="C299" i="25"/>
  <c r="H270" i="27"/>
  <c r="H269" i="27" s="1"/>
  <c r="K173" i="27"/>
  <c r="O187" i="27"/>
  <c r="E231" i="27"/>
  <c r="M270" i="27"/>
  <c r="M269" i="27" s="1"/>
  <c r="C181" i="27"/>
  <c r="K83" i="27"/>
  <c r="O292" i="27"/>
  <c r="O291" i="27" s="1"/>
  <c r="J130" i="27"/>
  <c r="H174" i="27"/>
  <c r="H173" i="27" s="1"/>
  <c r="K270" i="27"/>
  <c r="C79" i="27"/>
  <c r="C177" i="27"/>
  <c r="H187" i="27"/>
  <c r="K26" i="27"/>
  <c r="H54" i="27"/>
  <c r="G83" i="27"/>
  <c r="C163" i="27"/>
  <c r="H259" i="27"/>
  <c r="N270" i="27"/>
  <c r="N269" i="27" s="1"/>
  <c r="C214" i="27"/>
  <c r="O151" i="27"/>
  <c r="N174" i="27"/>
  <c r="N173" i="27" s="1"/>
  <c r="G270" i="27"/>
  <c r="G269" i="27" s="1"/>
  <c r="L31" i="27"/>
  <c r="C31" i="27" s="1"/>
  <c r="E20" i="27"/>
  <c r="K20" i="27"/>
  <c r="C127" i="27"/>
  <c r="K187" i="27"/>
  <c r="C250" i="27"/>
  <c r="I260" i="27"/>
  <c r="K259" i="27"/>
  <c r="J53" i="27"/>
  <c r="N54" i="27"/>
  <c r="N53" i="27" s="1"/>
  <c r="C106" i="27"/>
  <c r="G187" i="27"/>
  <c r="E204" i="27"/>
  <c r="C234" i="27"/>
  <c r="C258" i="27"/>
  <c r="C90" i="27"/>
  <c r="C100" i="27"/>
  <c r="G173" i="27"/>
  <c r="G204" i="27"/>
  <c r="C78" i="27"/>
  <c r="C105" i="27"/>
  <c r="C125" i="27"/>
  <c r="C137" i="27"/>
  <c r="C169" i="27"/>
  <c r="C210" i="27"/>
  <c r="C213" i="27"/>
  <c r="H231" i="27"/>
  <c r="H230" i="27" s="1"/>
  <c r="O246" i="27"/>
  <c r="C296" i="27"/>
  <c r="G20" i="27"/>
  <c r="K292" i="27"/>
  <c r="K291" i="27" s="1"/>
  <c r="G54" i="27"/>
  <c r="G53" i="27" s="1"/>
  <c r="M54" i="27"/>
  <c r="M53" i="27" s="1"/>
  <c r="C57" i="27"/>
  <c r="E76" i="27"/>
  <c r="K76" i="27"/>
  <c r="I77" i="27"/>
  <c r="C87" i="27"/>
  <c r="C120" i="27"/>
  <c r="C121" i="27"/>
  <c r="C139" i="27"/>
  <c r="C145" i="27"/>
  <c r="C153" i="27"/>
  <c r="C157" i="27"/>
  <c r="C158" i="27"/>
  <c r="M174" i="27"/>
  <c r="M173" i="27" s="1"/>
  <c r="I187" i="27"/>
  <c r="K195" i="27"/>
  <c r="C206" i="27"/>
  <c r="C218" i="27"/>
  <c r="C226" i="27"/>
  <c r="C242" i="27"/>
  <c r="C244" i="27"/>
  <c r="C254" i="27"/>
  <c r="C255" i="27"/>
  <c r="C257" i="27"/>
  <c r="C262" i="27"/>
  <c r="O260" i="27"/>
  <c r="N259" i="27"/>
  <c r="C274" i="27"/>
  <c r="C278" i="27"/>
  <c r="C279" i="27"/>
  <c r="L130" i="27"/>
  <c r="N187" i="27"/>
  <c r="O238" i="27"/>
  <c r="E292" i="27"/>
  <c r="E291" i="27" s="1"/>
  <c r="C63" i="27"/>
  <c r="O77" i="27"/>
  <c r="O76" i="27" s="1"/>
  <c r="C104" i="27"/>
  <c r="C124" i="27"/>
  <c r="C126" i="27"/>
  <c r="O122" i="27"/>
  <c r="N130" i="27"/>
  <c r="C170" i="27"/>
  <c r="C172" i="27"/>
  <c r="I174" i="27"/>
  <c r="I173" i="27" s="1"/>
  <c r="J174" i="27"/>
  <c r="J173" i="27" s="1"/>
  <c r="O179" i="27"/>
  <c r="C189" i="27"/>
  <c r="L54" i="27"/>
  <c r="C71" i="27"/>
  <c r="C73" i="27"/>
  <c r="L77" i="27"/>
  <c r="L76" i="27" s="1"/>
  <c r="C118" i="27"/>
  <c r="C129" i="27"/>
  <c r="C155" i="27"/>
  <c r="C161" i="27"/>
  <c r="C185" i="27"/>
  <c r="C186" i="27"/>
  <c r="C202" i="27"/>
  <c r="C222" i="27"/>
  <c r="J231" i="27"/>
  <c r="N231" i="27"/>
  <c r="M231" i="27"/>
  <c r="L246" i="27"/>
  <c r="E259" i="27"/>
  <c r="E230" i="27" s="1"/>
  <c r="C266" i="27"/>
  <c r="K269" i="27"/>
  <c r="L187" i="27"/>
  <c r="H130" i="27"/>
  <c r="C23" i="27"/>
  <c r="C60" i="27"/>
  <c r="C62" i="27"/>
  <c r="C64" i="27"/>
  <c r="C66" i="27"/>
  <c r="I69" i="27"/>
  <c r="I67" i="27" s="1"/>
  <c r="G76" i="27"/>
  <c r="H83" i="27"/>
  <c r="N83" i="27"/>
  <c r="L84" i="27"/>
  <c r="F95" i="27"/>
  <c r="C99" i="27"/>
  <c r="C102" i="27"/>
  <c r="C111" i="27"/>
  <c r="O112" i="27"/>
  <c r="M83" i="27"/>
  <c r="E130" i="27"/>
  <c r="C135" i="27"/>
  <c r="C149" i="27"/>
  <c r="C159" i="27"/>
  <c r="C171" i="27"/>
  <c r="C182" i="27"/>
  <c r="O196" i="27"/>
  <c r="H204" i="27"/>
  <c r="H195" i="27" s="1"/>
  <c r="C212" i="27"/>
  <c r="O216" i="27"/>
  <c r="J204" i="27"/>
  <c r="J195" i="27" s="1"/>
  <c r="N204" i="27"/>
  <c r="N195" i="27" s="1"/>
  <c r="O264" i="27"/>
  <c r="O272" i="27"/>
  <c r="C280" i="27"/>
  <c r="C59" i="27"/>
  <c r="I270" i="27"/>
  <c r="I269" i="27" s="1"/>
  <c r="G291" i="27"/>
  <c r="C61" i="27"/>
  <c r="C65" i="27"/>
  <c r="C70" i="27"/>
  <c r="O69" i="27"/>
  <c r="O67" i="27" s="1"/>
  <c r="J83" i="27"/>
  <c r="J75" i="27" s="1"/>
  <c r="C86" i="27"/>
  <c r="C92" i="27"/>
  <c r="C94" i="27"/>
  <c r="C96" i="27"/>
  <c r="C98" i="27"/>
  <c r="C101" i="27"/>
  <c r="C108" i="27"/>
  <c r="C110" i="27"/>
  <c r="C115" i="27"/>
  <c r="O116" i="27"/>
  <c r="I122" i="27"/>
  <c r="F136" i="27"/>
  <c r="C136" i="27" s="1"/>
  <c r="C146" i="27"/>
  <c r="F160" i="27"/>
  <c r="C160" i="27" s="1"/>
  <c r="L166" i="27"/>
  <c r="L165" i="27" s="1"/>
  <c r="O175" i="27"/>
  <c r="C183" i="27"/>
  <c r="C190" i="27"/>
  <c r="C199" i="27"/>
  <c r="C201" i="27"/>
  <c r="C211" i="27"/>
  <c r="C219" i="27"/>
  <c r="C221" i="27"/>
  <c r="C227" i="27"/>
  <c r="F233" i="27"/>
  <c r="C236" i="27"/>
  <c r="L252" i="27"/>
  <c r="L251" i="27" s="1"/>
  <c r="C267" i="27"/>
  <c r="C282" i="27"/>
  <c r="C294" i="27"/>
  <c r="L293" i="27"/>
  <c r="L291" i="27" s="1"/>
  <c r="H292" i="27"/>
  <c r="H291" i="27" s="1"/>
  <c r="M291" i="27"/>
  <c r="C44" i="27"/>
  <c r="E54" i="27"/>
  <c r="E53" i="27" s="1"/>
  <c r="K54" i="27"/>
  <c r="K53" i="27" s="1"/>
  <c r="C72" i="27"/>
  <c r="C74" i="27"/>
  <c r="C82" i="27"/>
  <c r="I84" i="27"/>
  <c r="C88" i="27"/>
  <c r="L89" i="27"/>
  <c r="L95" i="27"/>
  <c r="C114" i="27"/>
  <c r="C119" i="27"/>
  <c r="F128" i="27"/>
  <c r="C128" i="27" s="1"/>
  <c r="O131" i="27"/>
  <c r="C138" i="27"/>
  <c r="C140" i="27"/>
  <c r="C147" i="27"/>
  <c r="C154" i="27"/>
  <c r="C156" i="27"/>
  <c r="C162" i="27"/>
  <c r="C164" i="27"/>
  <c r="C168" i="27"/>
  <c r="F184" i="27"/>
  <c r="C184" i="27" s="1"/>
  <c r="E187" i="27"/>
  <c r="G195" i="27"/>
  <c r="C203" i="27"/>
  <c r="C207" i="27"/>
  <c r="C215" i="27"/>
  <c r="M204" i="27"/>
  <c r="M195" i="27" s="1"/>
  <c r="I216" i="27"/>
  <c r="C223" i="27"/>
  <c r="C224" i="27"/>
  <c r="C225" i="27"/>
  <c r="C228" i="27"/>
  <c r="C229" i="27"/>
  <c r="K231" i="27"/>
  <c r="C243" i="27"/>
  <c r="C245" i="27"/>
  <c r="O252" i="27"/>
  <c r="O251" i="27" s="1"/>
  <c r="L264" i="27"/>
  <c r="L259" i="27" s="1"/>
  <c r="L272" i="27"/>
  <c r="O276" i="27"/>
  <c r="C295" i="27"/>
  <c r="C34" i="27"/>
  <c r="L33" i="27"/>
  <c r="C33" i="27" s="1"/>
  <c r="I21" i="27"/>
  <c r="C21" i="27" s="1"/>
  <c r="C22" i="27"/>
  <c r="F43" i="27"/>
  <c r="C43" i="27" s="1"/>
  <c r="C46" i="27"/>
  <c r="O45" i="27"/>
  <c r="O20" i="27" s="1"/>
  <c r="F292" i="27"/>
  <c r="C37" i="27"/>
  <c r="L36" i="27"/>
  <c r="C36" i="27" s="1"/>
  <c r="C42" i="27"/>
  <c r="F41" i="27"/>
  <c r="C41" i="27" s="1"/>
  <c r="O54" i="27"/>
  <c r="J292" i="27"/>
  <c r="J291" i="27" s="1"/>
  <c r="J20" i="27"/>
  <c r="N292" i="27"/>
  <c r="N291" i="27" s="1"/>
  <c r="N20" i="27"/>
  <c r="C28" i="27"/>
  <c r="L27" i="27"/>
  <c r="M20" i="27"/>
  <c r="H53" i="27"/>
  <c r="L67" i="27"/>
  <c r="I76" i="27"/>
  <c r="C80" i="27"/>
  <c r="C133" i="27"/>
  <c r="C208" i="27"/>
  <c r="I205" i="27"/>
  <c r="C301" i="27"/>
  <c r="H20" i="27"/>
  <c r="C56" i="27"/>
  <c r="C68" i="27"/>
  <c r="F69" i="27"/>
  <c r="F77" i="27"/>
  <c r="C91" i="27"/>
  <c r="O95" i="27"/>
  <c r="I103" i="27"/>
  <c r="C107" i="27"/>
  <c r="L122" i="27"/>
  <c r="G130" i="27"/>
  <c r="K130" i="27"/>
  <c r="C134" i="27"/>
  <c r="C150" i="27"/>
  <c r="I151" i="27"/>
  <c r="O166" i="27"/>
  <c r="O165" i="27" s="1"/>
  <c r="E174" i="27"/>
  <c r="E173" i="27" s="1"/>
  <c r="C176" i="27"/>
  <c r="F175" i="27"/>
  <c r="L179" i="27"/>
  <c r="J187" i="27"/>
  <c r="C268" i="27"/>
  <c r="I264" i="27"/>
  <c r="C132" i="27"/>
  <c r="F131" i="27"/>
  <c r="I55" i="27"/>
  <c r="I54" i="27" s="1"/>
  <c r="F58" i="27"/>
  <c r="C58" i="27" s="1"/>
  <c r="C81" i="27"/>
  <c r="C85" i="27"/>
  <c r="I89" i="27"/>
  <c r="C93" i="27"/>
  <c r="C97" i="27"/>
  <c r="C109" i="27"/>
  <c r="C113" i="27"/>
  <c r="F112" i="27"/>
  <c r="C117" i="27"/>
  <c r="F116" i="27"/>
  <c r="E122" i="27"/>
  <c r="E83" i="27" s="1"/>
  <c r="M130" i="27"/>
  <c r="M75" i="27" s="1"/>
  <c r="M52" i="27" s="1"/>
  <c r="C152" i="27"/>
  <c r="F151" i="27"/>
  <c r="C178" i="27"/>
  <c r="C188" i="27"/>
  <c r="C197" i="27"/>
  <c r="F196" i="27"/>
  <c r="C200" i="27"/>
  <c r="I198" i="27"/>
  <c r="C261" i="27"/>
  <c r="F260" i="27"/>
  <c r="C148" i="27"/>
  <c r="F144" i="27"/>
  <c r="I95" i="27"/>
  <c r="F103" i="27"/>
  <c r="O103" i="27"/>
  <c r="F122" i="27"/>
  <c r="C123" i="27"/>
  <c r="I131" i="27"/>
  <c r="C143" i="27"/>
  <c r="I141" i="27"/>
  <c r="C141" i="27" s="1"/>
  <c r="O144" i="27"/>
  <c r="F166" i="27"/>
  <c r="I166" i="27"/>
  <c r="I165" i="27" s="1"/>
  <c r="C167" i="27"/>
  <c r="L175" i="27"/>
  <c r="C180" i="27"/>
  <c r="F179" i="27"/>
  <c r="C237" i="27"/>
  <c r="F235" i="27"/>
  <c r="C256" i="27"/>
  <c r="I252" i="27"/>
  <c r="I251" i="27" s="1"/>
  <c r="C142" i="27"/>
  <c r="L196" i="27"/>
  <c r="L216" i="27"/>
  <c r="C232" i="27"/>
  <c r="C233" i="27"/>
  <c r="L231" i="27"/>
  <c r="C247" i="27"/>
  <c r="C249" i="27"/>
  <c r="F246" i="27"/>
  <c r="C263" i="27"/>
  <c r="E270" i="27"/>
  <c r="E269" i="27" s="1"/>
  <c r="C273" i="27"/>
  <c r="F272" i="27"/>
  <c r="L276" i="27"/>
  <c r="C288" i="27"/>
  <c r="I286" i="27"/>
  <c r="C300" i="27"/>
  <c r="C193" i="27"/>
  <c r="F192" i="27"/>
  <c r="E195" i="27"/>
  <c r="O205" i="27"/>
  <c r="C217" i="27"/>
  <c r="F216" i="27"/>
  <c r="C239" i="27"/>
  <c r="C241" i="27"/>
  <c r="F238" i="27"/>
  <c r="C248" i="27"/>
  <c r="I246" i="27"/>
  <c r="C253" i="27"/>
  <c r="F252" i="27"/>
  <c r="M259" i="27"/>
  <c r="C265" i="27"/>
  <c r="F264" i="27"/>
  <c r="C275" i="27"/>
  <c r="C281" i="27"/>
  <c r="C285" i="27"/>
  <c r="F284" i="27"/>
  <c r="L205" i="27"/>
  <c r="C209" i="27"/>
  <c r="F205" i="27"/>
  <c r="C220" i="27"/>
  <c r="G231" i="27"/>
  <c r="G230" i="27" s="1"/>
  <c r="C240" i="27"/>
  <c r="I238" i="27"/>
  <c r="C277" i="27"/>
  <c r="F276" i="27"/>
  <c r="C297" i="27"/>
  <c r="F293" i="27"/>
  <c r="C293" i="27" s="1"/>
  <c r="C271" i="27"/>
  <c r="C287" i="27"/>
  <c r="E13" i="26"/>
  <c r="L292" i="25"/>
  <c r="L291" i="25" s="1"/>
  <c r="J53" i="25"/>
  <c r="C27" i="25"/>
  <c r="F292" i="25"/>
  <c r="C21" i="25"/>
  <c r="M53" i="25"/>
  <c r="F76" i="25"/>
  <c r="C84" i="25"/>
  <c r="I131" i="25"/>
  <c r="C178" i="25"/>
  <c r="F175" i="25"/>
  <c r="M292" i="25"/>
  <c r="M291" i="25" s="1"/>
  <c r="C301" i="25"/>
  <c r="E20" i="25"/>
  <c r="C22" i="25"/>
  <c r="F58" i="25"/>
  <c r="C77" i="25"/>
  <c r="C81" i="25"/>
  <c r="C85" i="25"/>
  <c r="F89" i="25"/>
  <c r="I103" i="25"/>
  <c r="C103" i="25" s="1"/>
  <c r="O112" i="25"/>
  <c r="F116" i="25"/>
  <c r="I116" i="25"/>
  <c r="C120" i="25"/>
  <c r="C121" i="25"/>
  <c r="N130" i="25"/>
  <c r="C137" i="25"/>
  <c r="O144" i="25"/>
  <c r="C152" i="25"/>
  <c r="C153" i="25"/>
  <c r="C154" i="25"/>
  <c r="F151" i="25"/>
  <c r="C160" i="25"/>
  <c r="C161" i="25"/>
  <c r="G174" i="25"/>
  <c r="G173" i="25" s="1"/>
  <c r="I174" i="25"/>
  <c r="I173" i="25" s="1"/>
  <c r="C184" i="25"/>
  <c r="C185" i="25"/>
  <c r="C142" i="25"/>
  <c r="F141" i="25"/>
  <c r="C23" i="25"/>
  <c r="I43" i="25"/>
  <c r="C43" i="25" s="1"/>
  <c r="C78" i="25"/>
  <c r="I80" i="25"/>
  <c r="I76" i="25" s="1"/>
  <c r="I84" i="25"/>
  <c r="C92" i="25"/>
  <c r="F95" i="25"/>
  <c r="C95" i="25" s="1"/>
  <c r="C96" i="25"/>
  <c r="L103" i="25"/>
  <c r="C108" i="25"/>
  <c r="C112" i="25"/>
  <c r="J130" i="25"/>
  <c r="C140" i="25"/>
  <c r="C156" i="25"/>
  <c r="C164" i="25"/>
  <c r="C180" i="25"/>
  <c r="C182" i="25"/>
  <c r="F179" i="25"/>
  <c r="L216" i="25"/>
  <c r="L204" i="25" s="1"/>
  <c r="C219" i="25"/>
  <c r="N20" i="25"/>
  <c r="C70" i="25"/>
  <c r="G20" i="25"/>
  <c r="K20" i="25"/>
  <c r="O116" i="25"/>
  <c r="C125" i="25"/>
  <c r="C133" i="25"/>
  <c r="C134" i="25"/>
  <c r="F131" i="25"/>
  <c r="O141" i="25"/>
  <c r="F144" i="25"/>
  <c r="I144" i="25"/>
  <c r="C149" i="25"/>
  <c r="L151" i="25"/>
  <c r="C169" i="25"/>
  <c r="J173" i="25"/>
  <c r="C188" i="25"/>
  <c r="C189" i="25"/>
  <c r="C249" i="25"/>
  <c r="F246" i="25"/>
  <c r="C193" i="25"/>
  <c r="F192" i="25"/>
  <c r="E195" i="25"/>
  <c r="M195" i="25"/>
  <c r="O196" i="25"/>
  <c r="O205" i="25"/>
  <c r="C217" i="25"/>
  <c r="F216" i="25"/>
  <c r="O216" i="25"/>
  <c r="K231" i="25"/>
  <c r="C239" i="25"/>
  <c r="C241" i="25"/>
  <c r="F238" i="25"/>
  <c r="C248" i="25"/>
  <c r="I246" i="25"/>
  <c r="C253" i="25"/>
  <c r="F252" i="25"/>
  <c r="O251" i="25"/>
  <c r="M259" i="25"/>
  <c r="C265" i="25"/>
  <c r="F264" i="25"/>
  <c r="C271" i="25"/>
  <c r="C273" i="25"/>
  <c r="F272" i="25"/>
  <c r="L276" i="25"/>
  <c r="L270" i="25" s="1"/>
  <c r="L269" i="25" s="1"/>
  <c r="C288" i="25"/>
  <c r="I286" i="25"/>
  <c r="C300" i="25"/>
  <c r="F122" i="25"/>
  <c r="F166" i="25"/>
  <c r="C199" i="25"/>
  <c r="C207" i="25"/>
  <c r="C209" i="25"/>
  <c r="F205" i="25"/>
  <c r="C227" i="25"/>
  <c r="F235" i="25"/>
  <c r="C240" i="25"/>
  <c r="I238" i="25"/>
  <c r="C244" i="25"/>
  <c r="C255" i="25"/>
  <c r="I259" i="25"/>
  <c r="C267" i="25"/>
  <c r="C268" i="25"/>
  <c r="C281" i="25"/>
  <c r="C285" i="25"/>
  <c r="F284" i="25"/>
  <c r="C197" i="25"/>
  <c r="F196" i="25"/>
  <c r="C200" i="25"/>
  <c r="I198" i="25"/>
  <c r="C208" i="25"/>
  <c r="I205" i="25"/>
  <c r="I204" i="25" s="1"/>
  <c r="C212" i="25"/>
  <c r="C228" i="25"/>
  <c r="C236" i="25"/>
  <c r="L238" i="25"/>
  <c r="L231" i="25" s="1"/>
  <c r="C261" i="25"/>
  <c r="F260" i="25"/>
  <c r="I269" i="25"/>
  <c r="C277" i="25"/>
  <c r="F276" i="25"/>
  <c r="C297" i="25"/>
  <c r="F293" i="25"/>
  <c r="C287" i="25"/>
  <c r="C293" i="25" l="1"/>
  <c r="K230" i="25"/>
  <c r="C58" i="25"/>
  <c r="O20" i="25"/>
  <c r="C179" i="25"/>
  <c r="L53" i="27"/>
  <c r="O231" i="27"/>
  <c r="K75" i="25"/>
  <c r="K52" i="25" s="1"/>
  <c r="K51" i="25" s="1"/>
  <c r="C136" i="25"/>
  <c r="H52" i="25"/>
  <c r="G75" i="25"/>
  <c r="G289" i="25" s="1"/>
  <c r="I231" i="25"/>
  <c r="I230" i="25" s="1"/>
  <c r="M230" i="25"/>
  <c r="L26" i="25"/>
  <c r="L20" i="25" s="1"/>
  <c r="O130" i="27"/>
  <c r="E75" i="25"/>
  <c r="E52" i="25" s="1"/>
  <c r="H194" i="25"/>
  <c r="H51" i="25"/>
  <c r="D289" i="25"/>
  <c r="O130" i="25"/>
  <c r="O75" i="25" s="1"/>
  <c r="O52" i="25" s="1"/>
  <c r="C276" i="25"/>
  <c r="C264" i="25"/>
  <c r="K194" i="25"/>
  <c r="L195" i="25"/>
  <c r="O83" i="25"/>
  <c r="D52" i="25"/>
  <c r="C67" i="25"/>
  <c r="L130" i="25"/>
  <c r="L230" i="25"/>
  <c r="I292" i="25"/>
  <c r="I291" i="25" s="1"/>
  <c r="O204" i="25"/>
  <c r="J75" i="25"/>
  <c r="J289" i="25" s="1"/>
  <c r="O53" i="25"/>
  <c r="N194" i="25"/>
  <c r="G52" i="25"/>
  <c r="G51" i="25" s="1"/>
  <c r="G50" i="25" s="1"/>
  <c r="C122" i="25"/>
  <c r="C286" i="25"/>
  <c r="C89" i="25"/>
  <c r="C69" i="25"/>
  <c r="M289" i="25"/>
  <c r="E289" i="25"/>
  <c r="D194" i="25"/>
  <c r="D51" i="25" s="1"/>
  <c r="D24" i="25" s="1"/>
  <c r="L83" i="25"/>
  <c r="N75" i="25"/>
  <c r="N52" i="25" s="1"/>
  <c r="N51" i="25" s="1"/>
  <c r="C116" i="25"/>
  <c r="L53" i="25"/>
  <c r="J194" i="25"/>
  <c r="C216" i="25"/>
  <c r="M52" i="25"/>
  <c r="O259" i="25"/>
  <c r="O230" i="25" s="1"/>
  <c r="K230" i="27"/>
  <c r="K194" i="27" s="1"/>
  <c r="K51" i="27" s="1"/>
  <c r="I53" i="27"/>
  <c r="K75" i="27"/>
  <c r="K52" i="27" s="1"/>
  <c r="L270" i="27"/>
  <c r="L269" i="27" s="1"/>
  <c r="I259" i="27"/>
  <c r="E75" i="27"/>
  <c r="E289" i="27" s="1"/>
  <c r="N230" i="27"/>
  <c r="C116" i="27"/>
  <c r="O174" i="27"/>
  <c r="O173" i="27" s="1"/>
  <c r="M230" i="27"/>
  <c r="M289" i="27" s="1"/>
  <c r="E194" i="27"/>
  <c r="C179" i="27"/>
  <c r="N75" i="27"/>
  <c r="N52" i="27" s="1"/>
  <c r="H194" i="27"/>
  <c r="L204" i="27"/>
  <c r="C69" i="27"/>
  <c r="C84" i="27"/>
  <c r="G75" i="27"/>
  <c r="G289" i="27" s="1"/>
  <c r="O259" i="27"/>
  <c r="C216" i="27"/>
  <c r="C276" i="27"/>
  <c r="N194" i="27"/>
  <c r="H75" i="27"/>
  <c r="H289" i="27" s="1"/>
  <c r="O204" i="27"/>
  <c r="O195" i="27" s="1"/>
  <c r="C272" i="27"/>
  <c r="C89" i="27"/>
  <c r="J52" i="27"/>
  <c r="O83" i="27"/>
  <c r="G194" i="27"/>
  <c r="C103" i="27"/>
  <c r="C112" i="27"/>
  <c r="L83" i="27"/>
  <c r="L75" i="27" s="1"/>
  <c r="I204" i="27"/>
  <c r="O53" i="27"/>
  <c r="O270" i="27"/>
  <c r="O269" i="27" s="1"/>
  <c r="C95" i="27"/>
  <c r="I83" i="27"/>
  <c r="I231" i="27"/>
  <c r="J194" i="27"/>
  <c r="C55" i="27"/>
  <c r="G52" i="27"/>
  <c r="C284" i="27"/>
  <c r="F283" i="27"/>
  <c r="C283" i="27" s="1"/>
  <c r="C198" i="27"/>
  <c r="I196" i="27"/>
  <c r="C27" i="27"/>
  <c r="L26" i="27"/>
  <c r="C252" i="27"/>
  <c r="F251" i="27"/>
  <c r="C251" i="27" s="1"/>
  <c r="C192" i="27"/>
  <c r="F191" i="27"/>
  <c r="J289" i="27"/>
  <c r="F54" i="27"/>
  <c r="F83" i="27"/>
  <c r="C205" i="27"/>
  <c r="F204" i="27"/>
  <c r="F195" i="27" s="1"/>
  <c r="C264" i="27"/>
  <c r="C238" i="27"/>
  <c r="L230" i="27"/>
  <c r="F270" i="27"/>
  <c r="C235" i="27"/>
  <c r="F231" i="27"/>
  <c r="L174" i="27"/>
  <c r="L173" i="27" s="1"/>
  <c r="F165" i="27"/>
  <c r="C165" i="27" s="1"/>
  <c r="C166" i="27"/>
  <c r="C122" i="27"/>
  <c r="C144" i="27"/>
  <c r="C286" i="27"/>
  <c r="C260" i="27"/>
  <c r="F259" i="27"/>
  <c r="C151" i="27"/>
  <c r="C131" i="27"/>
  <c r="F130" i="27"/>
  <c r="C45" i="27"/>
  <c r="I292" i="27"/>
  <c r="I291" i="27" s="1"/>
  <c r="I20" i="27"/>
  <c r="C246" i="27"/>
  <c r="L195" i="27"/>
  <c r="I130" i="27"/>
  <c r="C175" i="27"/>
  <c r="F174" i="27"/>
  <c r="F76" i="27"/>
  <c r="C77" i="27"/>
  <c r="F291" i="27"/>
  <c r="F67" i="27"/>
  <c r="C67" i="27" s="1"/>
  <c r="D50" i="25"/>
  <c r="C235" i="25"/>
  <c r="F231" i="25"/>
  <c r="F270" i="25"/>
  <c r="C272" i="25"/>
  <c r="C252" i="25"/>
  <c r="F251" i="25"/>
  <c r="C251" i="25" s="1"/>
  <c r="M194" i="25"/>
  <c r="C151" i="25"/>
  <c r="H290" i="25"/>
  <c r="H50" i="25"/>
  <c r="C260" i="25"/>
  <c r="F259" i="25"/>
  <c r="C284" i="25"/>
  <c r="F283" i="25"/>
  <c r="C283" i="25" s="1"/>
  <c r="C238" i="25"/>
  <c r="E194" i="25"/>
  <c r="E51" i="25" s="1"/>
  <c r="C246" i="25"/>
  <c r="F130" i="25"/>
  <c r="C131" i="25"/>
  <c r="I83" i="25"/>
  <c r="I130" i="25"/>
  <c r="C76" i="25"/>
  <c r="C26" i="25"/>
  <c r="C198" i="25"/>
  <c r="I196" i="25"/>
  <c r="I195" i="25" s="1"/>
  <c r="C192" i="25"/>
  <c r="F191" i="25"/>
  <c r="C292" i="25"/>
  <c r="C80" i="25"/>
  <c r="C205" i="25"/>
  <c r="F204" i="25"/>
  <c r="C204" i="25" s="1"/>
  <c r="C141" i="25"/>
  <c r="C166" i="25"/>
  <c r="F165" i="25"/>
  <c r="C165" i="25" s="1"/>
  <c r="O195" i="25"/>
  <c r="C144" i="25"/>
  <c r="F54" i="25"/>
  <c r="F291" i="25"/>
  <c r="C291" i="25" s="1"/>
  <c r="F174" i="25"/>
  <c r="C175" i="25"/>
  <c r="F83" i="25"/>
  <c r="M51" i="25"/>
  <c r="I20" i="25"/>
  <c r="K50" i="25" l="1"/>
  <c r="K290" i="25"/>
  <c r="C130" i="25"/>
  <c r="K289" i="25"/>
  <c r="K289" i="27"/>
  <c r="O75" i="27"/>
  <c r="L75" i="25"/>
  <c r="L52" i="25" s="1"/>
  <c r="J52" i="25"/>
  <c r="J51" i="25" s="1"/>
  <c r="J290" i="25" s="1"/>
  <c r="M194" i="27"/>
  <c r="M51" i="27" s="1"/>
  <c r="I195" i="27"/>
  <c r="O230" i="27"/>
  <c r="L289" i="25"/>
  <c r="I194" i="25"/>
  <c r="L194" i="25"/>
  <c r="L51" i="25"/>
  <c r="L50" i="25" s="1"/>
  <c r="I75" i="25"/>
  <c r="I52" i="25" s="1"/>
  <c r="I51" i="25" s="1"/>
  <c r="I290" i="25" s="1"/>
  <c r="C259" i="25"/>
  <c r="G290" i="25"/>
  <c r="C83" i="25"/>
  <c r="F195" i="25"/>
  <c r="C195" i="25" s="1"/>
  <c r="N289" i="25"/>
  <c r="C196" i="25"/>
  <c r="F75" i="25"/>
  <c r="K50" i="27"/>
  <c r="K290" i="27"/>
  <c r="E52" i="27"/>
  <c r="E51" i="27" s="1"/>
  <c r="C259" i="27"/>
  <c r="I230" i="27"/>
  <c r="I194" i="27" s="1"/>
  <c r="O52" i="27"/>
  <c r="H52" i="27"/>
  <c r="H51" i="27" s="1"/>
  <c r="N51" i="27"/>
  <c r="N290" i="27" s="1"/>
  <c r="L52" i="27"/>
  <c r="N289" i="27"/>
  <c r="O289" i="27"/>
  <c r="I75" i="27"/>
  <c r="G51" i="27"/>
  <c r="G290" i="27" s="1"/>
  <c r="C204" i="27"/>
  <c r="O194" i="27"/>
  <c r="C196" i="27"/>
  <c r="L289" i="27"/>
  <c r="C83" i="27"/>
  <c r="J51" i="27"/>
  <c r="M50" i="27"/>
  <c r="M290" i="27"/>
  <c r="F173" i="27"/>
  <c r="C173" i="27" s="1"/>
  <c r="C174" i="27"/>
  <c r="N50" i="27"/>
  <c r="C291" i="27"/>
  <c r="L194" i="27"/>
  <c r="F230" i="27"/>
  <c r="C231" i="27"/>
  <c r="C191" i="27"/>
  <c r="F187" i="27"/>
  <c r="C187" i="27" s="1"/>
  <c r="C292" i="27"/>
  <c r="E290" i="27"/>
  <c r="E50" i="27"/>
  <c r="C130" i="27"/>
  <c r="C54" i="27"/>
  <c r="F53" i="27"/>
  <c r="C26" i="27"/>
  <c r="L20" i="27"/>
  <c r="C195" i="27"/>
  <c r="F75" i="27"/>
  <c r="C75" i="27" s="1"/>
  <c r="C76" i="27"/>
  <c r="F269" i="27"/>
  <c r="C270" i="27"/>
  <c r="C174" i="25"/>
  <c r="F173" i="25"/>
  <c r="C173" i="25" s="1"/>
  <c r="F24" i="25"/>
  <c r="D20" i="25"/>
  <c r="M50" i="25"/>
  <c r="M290" i="25"/>
  <c r="L290" i="25"/>
  <c r="F269" i="25"/>
  <c r="C270" i="25"/>
  <c r="O194" i="25"/>
  <c r="O51" i="25" s="1"/>
  <c r="O289" i="25"/>
  <c r="C191" i="25"/>
  <c r="F187" i="25"/>
  <c r="C187" i="25" s="1"/>
  <c r="J50" i="25"/>
  <c r="C54" i="25"/>
  <c r="F53" i="25"/>
  <c r="E290" i="25"/>
  <c r="E50" i="25"/>
  <c r="F230" i="25"/>
  <c r="C230" i="25" s="1"/>
  <c r="C231" i="25"/>
  <c r="N50" i="25"/>
  <c r="N290" i="25"/>
  <c r="D290" i="25"/>
  <c r="I289" i="27" l="1"/>
  <c r="L51" i="27"/>
  <c r="C75" i="25"/>
  <c r="I50" i="25"/>
  <c r="I289" i="25"/>
  <c r="G50" i="27"/>
  <c r="O51" i="27"/>
  <c r="O50" i="27" s="1"/>
  <c r="C230" i="27"/>
  <c r="I52" i="27"/>
  <c r="I51" i="27" s="1"/>
  <c r="I50" i="27" s="1"/>
  <c r="H50" i="27"/>
  <c r="H290" i="27"/>
  <c r="J50" i="27"/>
  <c r="J290" i="27"/>
  <c r="L50" i="27"/>
  <c r="L290" i="27"/>
  <c r="F24" i="27"/>
  <c r="C269" i="27"/>
  <c r="F289" i="27"/>
  <c r="C289" i="27" s="1"/>
  <c r="F194" i="27"/>
  <c r="C194" i="27" s="1"/>
  <c r="C53" i="27"/>
  <c r="F52" i="27"/>
  <c r="C24" i="25"/>
  <c r="F20" i="25"/>
  <c r="C20" i="25" s="1"/>
  <c r="F194" i="25"/>
  <c r="C194" i="25" s="1"/>
  <c r="F52" i="25"/>
  <c r="C53" i="25"/>
  <c r="C269" i="25"/>
  <c r="F289" i="25"/>
  <c r="C289" i="25" s="1"/>
  <c r="O50" i="25"/>
  <c r="O290" i="25"/>
  <c r="I290" i="27" l="1"/>
  <c r="O290" i="27"/>
  <c r="F51" i="27"/>
  <c r="C52" i="27"/>
  <c r="C24" i="27"/>
  <c r="F20" i="27"/>
  <c r="C20" i="27" s="1"/>
  <c r="C52" i="25"/>
  <c r="F51" i="25"/>
  <c r="F290" i="27" l="1"/>
  <c r="C290" i="27" s="1"/>
  <c r="C51" i="27"/>
  <c r="F50" i="27"/>
  <c r="C50" i="27" s="1"/>
  <c r="F290" i="25"/>
  <c r="C290" i="25" s="1"/>
  <c r="C51" i="25"/>
  <c r="F50" i="25"/>
  <c r="C50" i="25" s="1"/>
  <c r="H24" i="8" l="1"/>
  <c r="H24" i="6" l="1"/>
  <c r="H24" i="19"/>
  <c r="R109" i="24" l="1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R105" i="24"/>
  <c r="R104" i="24"/>
  <c r="R95" i="24"/>
  <c r="R94" i="24"/>
  <c r="F90" i="24"/>
  <c r="F9" i="24" s="1"/>
  <c r="F10" i="24" s="1"/>
  <c r="E90" i="24"/>
  <c r="A90" i="24"/>
  <c r="A88" i="24"/>
  <c r="G78" i="24"/>
  <c r="F78" i="24"/>
  <c r="E78" i="24"/>
  <c r="E9" i="24" s="1"/>
  <c r="E10" i="24" s="1"/>
  <c r="D78" i="24"/>
  <c r="A78" i="24"/>
  <c r="R63" i="24"/>
  <c r="R62" i="24"/>
  <c r="D62" i="24"/>
  <c r="D9" i="24" s="1"/>
  <c r="D10" i="24" s="1"/>
  <c r="Q54" i="24"/>
  <c r="P54" i="24"/>
  <c r="O54" i="24"/>
  <c r="N54" i="24"/>
  <c r="M54" i="24"/>
  <c r="L54" i="24"/>
  <c r="K54" i="24"/>
  <c r="J54" i="24"/>
  <c r="I54" i="24"/>
  <c r="H54" i="24"/>
  <c r="G54" i="24"/>
  <c r="F54" i="24"/>
  <c r="E54" i="24"/>
  <c r="R53" i="24"/>
  <c r="A51" i="24"/>
  <c r="H52" i="24" s="1"/>
  <c r="J50" i="24"/>
  <c r="I50" i="24"/>
  <c r="H50" i="24"/>
  <c r="G50" i="24"/>
  <c r="F50" i="24"/>
  <c r="D50" i="24"/>
  <c r="E50" i="24" s="1"/>
  <c r="I48" i="24"/>
  <c r="H48" i="24"/>
  <c r="G48" i="24"/>
  <c r="F48" i="24"/>
  <c r="E48" i="24"/>
  <c r="D48" i="24" s="1"/>
  <c r="J46" i="24"/>
  <c r="I46" i="24"/>
  <c r="H46" i="24"/>
  <c r="G46" i="24"/>
  <c r="F46" i="24"/>
  <c r="D46" i="24"/>
  <c r="E46" i="24" s="1"/>
  <c r="I44" i="24"/>
  <c r="H44" i="24"/>
  <c r="G44" i="24"/>
  <c r="F44" i="24"/>
  <c r="E44" i="24"/>
  <c r="D44" i="24"/>
  <c r="P42" i="24"/>
  <c r="O42" i="24"/>
  <c r="N42" i="24"/>
  <c r="M42" i="24"/>
  <c r="L42" i="24"/>
  <c r="K42" i="24"/>
  <c r="J42" i="24"/>
  <c r="I42" i="24"/>
  <c r="H42" i="24"/>
  <c r="G42" i="24"/>
  <c r="E42" i="24"/>
  <c r="F42" i="24" s="1"/>
  <c r="J40" i="24"/>
  <c r="I40" i="24"/>
  <c r="H40" i="24"/>
  <c r="G40" i="24"/>
  <c r="F40" i="24"/>
  <c r="D40" i="24"/>
  <c r="E40" i="24" s="1"/>
  <c r="P38" i="24"/>
  <c r="O38" i="24"/>
  <c r="N38" i="24"/>
  <c r="M38" i="24"/>
  <c r="L38" i="24"/>
  <c r="K38" i="24"/>
  <c r="J38" i="24"/>
  <c r="I38" i="24"/>
  <c r="H38" i="24"/>
  <c r="G38" i="24"/>
  <c r="F38" i="24"/>
  <c r="E38" i="24"/>
  <c r="O36" i="24"/>
  <c r="N36" i="24"/>
  <c r="M36" i="24"/>
  <c r="L36" i="24"/>
  <c r="K36" i="24"/>
  <c r="J36" i="24"/>
  <c r="I36" i="24"/>
  <c r="H36" i="24"/>
  <c r="G36" i="24"/>
  <c r="F36" i="24"/>
  <c r="E36" i="24"/>
  <c r="D36" i="24"/>
  <c r="O34" i="24"/>
  <c r="K34" i="24"/>
  <c r="G34" i="24"/>
  <c r="A33" i="24"/>
  <c r="N34" i="24" s="1"/>
  <c r="P32" i="24"/>
  <c r="O32" i="24"/>
  <c r="N32" i="24"/>
  <c r="M32" i="24"/>
  <c r="L32" i="24"/>
  <c r="K32" i="24"/>
  <c r="J32" i="24"/>
  <c r="I32" i="24"/>
  <c r="H32" i="24"/>
  <c r="G32" i="24"/>
  <c r="D32" i="24"/>
  <c r="E32" i="24" s="1"/>
  <c r="F32" i="24" s="1"/>
  <c r="P30" i="24"/>
  <c r="O30" i="24"/>
  <c r="N30" i="24"/>
  <c r="M30" i="24"/>
  <c r="L30" i="24"/>
  <c r="K30" i="24"/>
  <c r="J30" i="24"/>
  <c r="I30" i="24"/>
  <c r="H30" i="24"/>
  <c r="G30" i="24"/>
  <c r="E30" i="24"/>
  <c r="F30" i="24" s="1"/>
  <c r="D30" i="24"/>
  <c r="P28" i="24"/>
  <c r="O28" i="24"/>
  <c r="N28" i="24"/>
  <c r="M28" i="24"/>
  <c r="K28" i="24"/>
  <c r="J28" i="24"/>
  <c r="I28" i="24"/>
  <c r="H28" i="24"/>
  <c r="G28" i="24"/>
  <c r="E28" i="24"/>
  <c r="F28" i="24" s="1"/>
  <c r="O26" i="24"/>
  <c r="N26" i="24"/>
  <c r="M26" i="24"/>
  <c r="L26" i="24"/>
  <c r="K26" i="24"/>
  <c r="J26" i="24"/>
  <c r="I26" i="24"/>
  <c r="H26" i="24"/>
  <c r="G26" i="24"/>
  <c r="F26" i="24"/>
  <c r="D26" i="24"/>
  <c r="E26" i="24" s="1"/>
  <c r="R24" i="24"/>
  <c r="R14" i="24" s="1"/>
  <c r="Q24" i="24"/>
  <c r="Q11" i="24" s="1"/>
  <c r="Q12" i="24" s="1"/>
  <c r="P24" i="24"/>
  <c r="O24" i="24"/>
  <c r="N24" i="24"/>
  <c r="M24" i="24"/>
  <c r="L24" i="24"/>
  <c r="K24" i="24"/>
  <c r="J24" i="24"/>
  <c r="I24" i="24"/>
  <c r="H24" i="24"/>
  <c r="G24" i="24"/>
  <c r="E24" i="24"/>
  <c r="F24" i="24" s="1"/>
  <c r="R23" i="24"/>
  <c r="H22" i="24"/>
  <c r="G22" i="24"/>
  <c r="F22" i="24"/>
  <c r="D22" i="24"/>
  <c r="E22" i="24" s="1"/>
  <c r="O20" i="24"/>
  <c r="N20" i="24"/>
  <c r="M20" i="24"/>
  <c r="L20" i="24"/>
  <c r="K20" i="24"/>
  <c r="J20" i="24"/>
  <c r="I20" i="24"/>
  <c r="H20" i="24"/>
  <c r="G20" i="24"/>
  <c r="F20" i="24"/>
  <c r="D20" i="24"/>
  <c r="E20" i="24" s="1"/>
  <c r="R18" i="24"/>
  <c r="Q18" i="24"/>
  <c r="P18" i="24"/>
  <c r="O18" i="24"/>
  <c r="O6" i="24" s="1"/>
  <c r="O7" i="24" s="1"/>
  <c r="N18" i="24"/>
  <c r="M18" i="24"/>
  <c r="L18" i="24"/>
  <c r="K18" i="24"/>
  <c r="K6" i="24" s="1"/>
  <c r="K7" i="24" s="1"/>
  <c r="J18" i="24"/>
  <c r="I18" i="24"/>
  <c r="H18" i="24"/>
  <c r="G18" i="24"/>
  <c r="E18" i="24"/>
  <c r="F18" i="24" s="1"/>
  <c r="R17" i="24"/>
  <c r="N16" i="24"/>
  <c r="M16" i="24"/>
  <c r="L16" i="24"/>
  <c r="K16" i="24"/>
  <c r="J16" i="24"/>
  <c r="I16" i="24"/>
  <c r="H16" i="24"/>
  <c r="G16" i="24"/>
  <c r="F16" i="24"/>
  <c r="E16" i="24"/>
  <c r="D16" i="24" s="1"/>
  <c r="R11" i="24"/>
  <c r="H10" i="24"/>
  <c r="Q9" i="24"/>
  <c r="Q10" i="24" s="1"/>
  <c r="P9" i="24"/>
  <c r="P10" i="24" s="1"/>
  <c r="O9" i="24"/>
  <c r="O10" i="24" s="1"/>
  <c r="N9" i="24"/>
  <c r="N10" i="24" s="1"/>
  <c r="M9" i="24"/>
  <c r="M10" i="24" s="1"/>
  <c r="L9" i="24"/>
  <c r="L10" i="24" s="1"/>
  <c r="K9" i="24"/>
  <c r="K10" i="24" s="1"/>
  <c r="J9" i="24"/>
  <c r="J10" i="24" s="1"/>
  <c r="I9" i="24"/>
  <c r="I10" i="24" s="1"/>
  <c r="H9" i="24"/>
  <c r="G9" i="24"/>
  <c r="G10" i="24" s="1"/>
  <c r="Q6" i="24"/>
  <c r="Q7" i="24" s="1"/>
  <c r="A14" i="24" l="1"/>
  <c r="N6" i="24"/>
  <c r="N7" i="24" s="1"/>
  <c r="E52" i="24"/>
  <c r="F52" i="24" s="1"/>
  <c r="Q14" i="24"/>
  <c r="K107" i="24"/>
  <c r="R107" i="24"/>
  <c r="N11" i="24"/>
  <c r="N12" i="24" s="1"/>
  <c r="I52" i="24"/>
  <c r="I6" i="24" s="1"/>
  <c r="I7" i="24" s="1"/>
  <c r="R9" i="24"/>
  <c r="Q107" i="24"/>
  <c r="D107" i="24"/>
  <c r="D14" i="24"/>
  <c r="D6" i="24"/>
  <c r="D7" i="24" s="1"/>
  <c r="D11" i="24"/>
  <c r="D12" i="24" s="1"/>
  <c r="L14" i="24"/>
  <c r="K11" i="24"/>
  <c r="K12" i="24" s="1"/>
  <c r="O11" i="24"/>
  <c r="O12" i="24" s="1"/>
  <c r="J14" i="24"/>
  <c r="N14" i="24"/>
  <c r="H34" i="24"/>
  <c r="H6" i="24" s="1"/>
  <c r="H7" i="24" s="1"/>
  <c r="L34" i="24"/>
  <c r="L6" i="24" s="1"/>
  <c r="L7" i="24" s="1"/>
  <c r="P34" i="24"/>
  <c r="P6" i="24" s="1"/>
  <c r="P7" i="24" s="1"/>
  <c r="N107" i="24"/>
  <c r="R6" i="24"/>
  <c r="H11" i="24"/>
  <c r="H12" i="24" s="1"/>
  <c r="K14" i="24"/>
  <c r="O14" i="24"/>
  <c r="E34" i="24"/>
  <c r="F34" i="24" s="1"/>
  <c r="F107" i="24" s="1"/>
  <c r="I34" i="24"/>
  <c r="M34" i="24"/>
  <c r="M14" i="24" s="1"/>
  <c r="G52" i="24"/>
  <c r="G107" i="24" s="1"/>
  <c r="O107" i="24"/>
  <c r="J34" i="24"/>
  <c r="J11" i="24" s="1"/>
  <c r="J12" i="24" s="1"/>
  <c r="O301" i="23"/>
  <c r="L301" i="23"/>
  <c r="I301" i="23"/>
  <c r="F301" i="23"/>
  <c r="O300" i="23"/>
  <c r="L300" i="23"/>
  <c r="I300" i="23"/>
  <c r="F300" i="23"/>
  <c r="O299" i="23"/>
  <c r="L299" i="23"/>
  <c r="I299" i="23"/>
  <c r="F299" i="23"/>
  <c r="O298" i="23"/>
  <c r="L298" i="23"/>
  <c r="I298" i="23"/>
  <c r="F298" i="23"/>
  <c r="O297" i="23"/>
  <c r="L297" i="23"/>
  <c r="I297" i="23"/>
  <c r="F297" i="23"/>
  <c r="O296" i="23"/>
  <c r="L296" i="23"/>
  <c r="I296" i="23"/>
  <c r="F296" i="23"/>
  <c r="O295" i="23"/>
  <c r="L295" i="23"/>
  <c r="I295" i="23"/>
  <c r="F295" i="23"/>
  <c r="O294" i="23"/>
  <c r="L294" i="23"/>
  <c r="I294" i="23"/>
  <c r="F294" i="23"/>
  <c r="O293" i="23"/>
  <c r="N293" i="23"/>
  <c r="M293" i="23"/>
  <c r="K293" i="23"/>
  <c r="J293" i="23"/>
  <c r="H293" i="23"/>
  <c r="G293" i="23"/>
  <c r="E293" i="23"/>
  <c r="D293" i="23"/>
  <c r="O288" i="23"/>
  <c r="L288" i="23"/>
  <c r="I288" i="23"/>
  <c r="F288" i="23"/>
  <c r="O287" i="23"/>
  <c r="L287" i="23"/>
  <c r="I287" i="23"/>
  <c r="I286" i="23" s="1"/>
  <c r="F287" i="23"/>
  <c r="N286" i="23"/>
  <c r="M286" i="23"/>
  <c r="L286" i="23"/>
  <c r="K286" i="23"/>
  <c r="J286" i="23"/>
  <c r="H286" i="23"/>
  <c r="G286" i="23"/>
  <c r="F286" i="23"/>
  <c r="E286" i="23"/>
  <c r="D286" i="23"/>
  <c r="O285" i="23"/>
  <c r="O284" i="23" s="1"/>
  <c r="O283" i="23" s="1"/>
  <c r="L285" i="23"/>
  <c r="L284" i="23" s="1"/>
  <c r="I285" i="23"/>
  <c r="I284" i="23" s="1"/>
  <c r="I283" i="23" s="1"/>
  <c r="F285" i="23"/>
  <c r="N284" i="23"/>
  <c r="N283" i="23" s="1"/>
  <c r="M284" i="23"/>
  <c r="M283" i="23" s="1"/>
  <c r="K284" i="23"/>
  <c r="K283" i="23" s="1"/>
  <c r="J284" i="23"/>
  <c r="J283" i="23" s="1"/>
  <c r="H284" i="23"/>
  <c r="H283" i="23" s="1"/>
  <c r="G284" i="23"/>
  <c r="G283" i="23" s="1"/>
  <c r="F284" i="23"/>
  <c r="E284" i="23"/>
  <c r="E283" i="23" s="1"/>
  <c r="D284" i="23"/>
  <c r="D283" i="23" s="1"/>
  <c r="F283" i="23"/>
  <c r="O282" i="23"/>
  <c r="O281" i="23" s="1"/>
  <c r="L282" i="23"/>
  <c r="L281" i="23" s="1"/>
  <c r="I282" i="23"/>
  <c r="I281" i="23" s="1"/>
  <c r="F282" i="23"/>
  <c r="F281" i="23" s="1"/>
  <c r="N281" i="23"/>
  <c r="M281" i="23"/>
  <c r="K281" i="23"/>
  <c r="J281" i="23"/>
  <c r="H281" i="23"/>
  <c r="G281" i="23"/>
  <c r="E281" i="23"/>
  <c r="D281" i="23"/>
  <c r="O280" i="23"/>
  <c r="L280" i="23"/>
  <c r="I280" i="23"/>
  <c r="F280" i="23"/>
  <c r="O279" i="23"/>
  <c r="L279" i="23"/>
  <c r="I279" i="23"/>
  <c r="F279" i="23"/>
  <c r="O278" i="23"/>
  <c r="L278" i="23"/>
  <c r="I278" i="23"/>
  <c r="F278" i="23"/>
  <c r="O277" i="23"/>
  <c r="O276" i="23" s="1"/>
  <c r="L277" i="23"/>
  <c r="I277" i="23"/>
  <c r="F277" i="23"/>
  <c r="N276" i="23"/>
  <c r="M276" i="23"/>
  <c r="K276" i="23"/>
  <c r="J276" i="23"/>
  <c r="H276" i="23"/>
  <c r="G276" i="23"/>
  <c r="E276" i="23"/>
  <c r="D276" i="23"/>
  <c r="O275" i="23"/>
  <c r="L275" i="23"/>
  <c r="I275" i="23"/>
  <c r="F275" i="23"/>
  <c r="O274" i="23"/>
  <c r="L274" i="23"/>
  <c r="I274" i="23"/>
  <c r="F274" i="23"/>
  <c r="O273" i="23"/>
  <c r="O272" i="23" s="1"/>
  <c r="L273" i="23"/>
  <c r="L272" i="23" s="1"/>
  <c r="I273" i="23"/>
  <c r="I272" i="23" s="1"/>
  <c r="F273" i="23"/>
  <c r="N272" i="23"/>
  <c r="M272" i="23"/>
  <c r="M270" i="23" s="1"/>
  <c r="M269" i="23" s="1"/>
  <c r="K272" i="23"/>
  <c r="J272" i="23"/>
  <c r="H272" i="23"/>
  <c r="G272" i="23"/>
  <c r="G270" i="23" s="1"/>
  <c r="E272" i="23"/>
  <c r="D272" i="23"/>
  <c r="O271" i="23"/>
  <c r="L271" i="23"/>
  <c r="I271" i="23"/>
  <c r="F271" i="23"/>
  <c r="O268" i="23"/>
  <c r="L268" i="23"/>
  <c r="I268" i="23"/>
  <c r="F268" i="23"/>
  <c r="O267" i="23"/>
  <c r="L267" i="23"/>
  <c r="I267" i="23"/>
  <c r="F267" i="23"/>
  <c r="O266" i="23"/>
  <c r="L266" i="23"/>
  <c r="I266" i="23"/>
  <c r="F266" i="23"/>
  <c r="O265" i="23"/>
  <c r="O264" i="23" s="1"/>
  <c r="L265" i="23"/>
  <c r="I265" i="23"/>
  <c r="F265" i="23"/>
  <c r="N264" i="23"/>
  <c r="M264" i="23"/>
  <c r="K264" i="23"/>
  <c r="J264" i="23"/>
  <c r="H264" i="23"/>
  <c r="G264" i="23"/>
  <c r="E264" i="23"/>
  <c r="D264" i="23"/>
  <c r="O263" i="23"/>
  <c r="L263" i="23"/>
  <c r="I263" i="23"/>
  <c r="F263" i="23"/>
  <c r="O262" i="23"/>
  <c r="L262" i="23"/>
  <c r="I262" i="23"/>
  <c r="F262" i="23"/>
  <c r="O261" i="23"/>
  <c r="O260" i="23" s="1"/>
  <c r="O259" i="23" s="1"/>
  <c r="L261" i="23"/>
  <c r="I261" i="23"/>
  <c r="F261" i="23"/>
  <c r="N260" i="23"/>
  <c r="N259" i="23" s="1"/>
  <c r="M260" i="23"/>
  <c r="M259" i="23" s="1"/>
  <c r="K260" i="23"/>
  <c r="J260" i="23"/>
  <c r="J259" i="23" s="1"/>
  <c r="H260" i="23"/>
  <c r="G260" i="23"/>
  <c r="E260" i="23"/>
  <c r="E259" i="23" s="1"/>
  <c r="D260" i="23"/>
  <c r="O258" i="23"/>
  <c r="L258" i="23"/>
  <c r="I258" i="23"/>
  <c r="F258" i="23"/>
  <c r="O257" i="23"/>
  <c r="L257" i="23"/>
  <c r="I257" i="23"/>
  <c r="F257" i="23"/>
  <c r="O256" i="23"/>
  <c r="L256" i="23"/>
  <c r="I256" i="23"/>
  <c r="F256" i="23"/>
  <c r="O255" i="23"/>
  <c r="L255" i="23"/>
  <c r="I255" i="23"/>
  <c r="F255" i="23"/>
  <c r="O254" i="23"/>
  <c r="L254" i="23"/>
  <c r="I254" i="23"/>
  <c r="F254" i="23"/>
  <c r="O253" i="23"/>
  <c r="O252" i="23" s="1"/>
  <c r="O251" i="23" s="1"/>
  <c r="L253" i="23"/>
  <c r="I253" i="23"/>
  <c r="F253" i="23"/>
  <c r="N252" i="23"/>
  <c r="M252" i="23"/>
  <c r="K252" i="23"/>
  <c r="J252" i="23"/>
  <c r="H252" i="23"/>
  <c r="H251" i="23" s="1"/>
  <c r="G252" i="23"/>
  <c r="G251" i="23" s="1"/>
  <c r="E252" i="23"/>
  <c r="E251" i="23" s="1"/>
  <c r="D252" i="23"/>
  <c r="D251" i="23" s="1"/>
  <c r="N251" i="23"/>
  <c r="M251" i="23"/>
  <c r="K251" i="23"/>
  <c r="J251" i="23"/>
  <c r="O250" i="23"/>
  <c r="L250" i="23"/>
  <c r="I250" i="23"/>
  <c r="F250" i="23"/>
  <c r="O249" i="23"/>
  <c r="L249" i="23"/>
  <c r="I249" i="23"/>
  <c r="F249" i="23"/>
  <c r="O248" i="23"/>
  <c r="L248" i="23"/>
  <c r="I248" i="23"/>
  <c r="F248" i="23"/>
  <c r="O247" i="23"/>
  <c r="L247" i="23"/>
  <c r="I247" i="23"/>
  <c r="F247" i="23"/>
  <c r="N246" i="23"/>
  <c r="M246" i="23"/>
  <c r="K246" i="23"/>
  <c r="J246" i="23"/>
  <c r="H246" i="23"/>
  <c r="G246" i="23"/>
  <c r="E246" i="23"/>
  <c r="D246" i="23"/>
  <c r="O245" i="23"/>
  <c r="L245" i="23"/>
  <c r="I245" i="23"/>
  <c r="F245" i="23"/>
  <c r="O244" i="23"/>
  <c r="L244" i="23"/>
  <c r="I244" i="23"/>
  <c r="F244" i="23"/>
  <c r="O243" i="23"/>
  <c r="L243" i="23"/>
  <c r="I243" i="23"/>
  <c r="F243" i="23"/>
  <c r="O242" i="23"/>
  <c r="L242" i="23"/>
  <c r="I242" i="23"/>
  <c r="F242" i="23"/>
  <c r="O241" i="23"/>
  <c r="L241" i="23"/>
  <c r="I241" i="23"/>
  <c r="F241" i="23"/>
  <c r="O240" i="23"/>
  <c r="L240" i="23"/>
  <c r="I240" i="23"/>
  <c r="F240" i="23"/>
  <c r="O239" i="23"/>
  <c r="L239" i="23"/>
  <c r="I239" i="23"/>
  <c r="F239" i="23"/>
  <c r="N238" i="23"/>
  <c r="M238" i="23"/>
  <c r="K238" i="23"/>
  <c r="J238" i="23"/>
  <c r="H238" i="23"/>
  <c r="G238" i="23"/>
  <c r="E238" i="23"/>
  <c r="D238" i="23"/>
  <c r="O237" i="23"/>
  <c r="L237" i="23"/>
  <c r="I237" i="23"/>
  <c r="F237" i="23"/>
  <c r="O236" i="23"/>
  <c r="L236" i="23"/>
  <c r="I236" i="23"/>
  <c r="I235" i="23" s="1"/>
  <c r="F236" i="23"/>
  <c r="N235" i="23"/>
  <c r="M235" i="23"/>
  <c r="K235" i="23"/>
  <c r="J235" i="23"/>
  <c r="H235" i="23"/>
  <c r="G235" i="23"/>
  <c r="E235" i="23"/>
  <c r="D235" i="23"/>
  <c r="O234" i="23"/>
  <c r="O233" i="23" s="1"/>
  <c r="L234" i="23"/>
  <c r="L233" i="23" s="1"/>
  <c r="I234" i="23"/>
  <c r="I233" i="23" s="1"/>
  <c r="F234" i="23"/>
  <c r="F233" i="23" s="1"/>
  <c r="N233" i="23"/>
  <c r="M233" i="23"/>
  <c r="K233" i="23"/>
  <c r="J233" i="23"/>
  <c r="H233" i="23"/>
  <c r="G233" i="23"/>
  <c r="E233" i="23"/>
  <c r="D233" i="23"/>
  <c r="D231" i="23" s="1"/>
  <c r="O232" i="23"/>
  <c r="L232" i="23"/>
  <c r="I232" i="23"/>
  <c r="F232" i="23"/>
  <c r="O229" i="23"/>
  <c r="L229" i="23"/>
  <c r="I229" i="23"/>
  <c r="F229" i="23"/>
  <c r="O228" i="23"/>
  <c r="L228" i="23"/>
  <c r="L227" i="23" s="1"/>
  <c r="I228" i="23"/>
  <c r="I227" i="23" s="1"/>
  <c r="F228" i="23"/>
  <c r="O227" i="23"/>
  <c r="N227" i="23"/>
  <c r="M227" i="23"/>
  <c r="K227" i="23"/>
  <c r="J227" i="23"/>
  <c r="H227" i="23"/>
  <c r="G227" i="23"/>
  <c r="E227" i="23"/>
  <c r="D227" i="23"/>
  <c r="O226" i="23"/>
  <c r="L226" i="23"/>
  <c r="I226" i="23"/>
  <c r="F226" i="23"/>
  <c r="O225" i="23"/>
  <c r="L225" i="23"/>
  <c r="I225" i="23"/>
  <c r="F225" i="23"/>
  <c r="O224" i="23"/>
  <c r="L224" i="23"/>
  <c r="I224" i="23"/>
  <c r="F224" i="23"/>
  <c r="O223" i="23"/>
  <c r="L223" i="23"/>
  <c r="I223" i="23"/>
  <c r="F223" i="23"/>
  <c r="O222" i="23"/>
  <c r="L222" i="23"/>
  <c r="I222" i="23"/>
  <c r="F222" i="23"/>
  <c r="O221" i="23"/>
  <c r="L221" i="23"/>
  <c r="I221" i="23"/>
  <c r="F221" i="23"/>
  <c r="O220" i="23"/>
  <c r="L220" i="23"/>
  <c r="I220" i="23"/>
  <c r="F220" i="23"/>
  <c r="O219" i="23"/>
  <c r="L219" i="23"/>
  <c r="I219" i="23"/>
  <c r="F219" i="23"/>
  <c r="O218" i="23"/>
  <c r="L218" i="23"/>
  <c r="I218" i="23"/>
  <c r="F218" i="23"/>
  <c r="O217" i="23"/>
  <c r="L217" i="23"/>
  <c r="I217" i="23"/>
  <c r="F217" i="23"/>
  <c r="N216" i="23"/>
  <c r="M216" i="23"/>
  <c r="K216" i="23"/>
  <c r="J216" i="23"/>
  <c r="H216" i="23"/>
  <c r="G216" i="23"/>
  <c r="E216" i="23"/>
  <c r="D216" i="23"/>
  <c r="O215" i="23"/>
  <c r="L215" i="23"/>
  <c r="I215" i="23"/>
  <c r="F215" i="23"/>
  <c r="O214" i="23"/>
  <c r="L214" i="23"/>
  <c r="I214" i="23"/>
  <c r="F214" i="23"/>
  <c r="O213" i="23"/>
  <c r="L213" i="23"/>
  <c r="I213" i="23"/>
  <c r="F213" i="23"/>
  <c r="O212" i="23"/>
  <c r="L212" i="23"/>
  <c r="I212" i="23"/>
  <c r="F212" i="23"/>
  <c r="O211" i="23"/>
  <c r="L211" i="23"/>
  <c r="I211" i="23"/>
  <c r="F211" i="23"/>
  <c r="O210" i="23"/>
  <c r="L210" i="23"/>
  <c r="I210" i="23"/>
  <c r="F210" i="23"/>
  <c r="O209" i="23"/>
  <c r="L209" i="23"/>
  <c r="I209" i="23"/>
  <c r="F209" i="23"/>
  <c r="O208" i="23"/>
  <c r="L208" i="23"/>
  <c r="I208" i="23"/>
  <c r="F208" i="23"/>
  <c r="O207" i="23"/>
  <c r="L207" i="23"/>
  <c r="I207" i="23"/>
  <c r="F207" i="23"/>
  <c r="O206" i="23"/>
  <c r="L206" i="23"/>
  <c r="I206" i="23"/>
  <c r="F206" i="23"/>
  <c r="N205" i="23"/>
  <c r="M205" i="23"/>
  <c r="K205" i="23"/>
  <c r="K204" i="23" s="1"/>
  <c r="J205" i="23"/>
  <c r="H205" i="23"/>
  <c r="H204" i="23" s="1"/>
  <c r="G205" i="23"/>
  <c r="E205" i="23"/>
  <c r="D205" i="23"/>
  <c r="O203" i="23"/>
  <c r="L203" i="23"/>
  <c r="I203" i="23"/>
  <c r="F203" i="23"/>
  <c r="O202" i="23"/>
  <c r="L202" i="23"/>
  <c r="I202" i="23"/>
  <c r="F202" i="23"/>
  <c r="O201" i="23"/>
  <c r="L201" i="23"/>
  <c r="I201" i="23"/>
  <c r="F201" i="23"/>
  <c r="O200" i="23"/>
  <c r="L200" i="23"/>
  <c r="I200" i="23"/>
  <c r="F200" i="23"/>
  <c r="O199" i="23"/>
  <c r="O198" i="23" s="1"/>
  <c r="L199" i="23"/>
  <c r="L198" i="23" s="1"/>
  <c r="I199" i="23"/>
  <c r="F199" i="23"/>
  <c r="N198" i="23"/>
  <c r="N196" i="23" s="1"/>
  <c r="M198" i="23"/>
  <c r="M196" i="23" s="1"/>
  <c r="K198" i="23"/>
  <c r="K196" i="23" s="1"/>
  <c r="J198" i="23"/>
  <c r="J196" i="23" s="1"/>
  <c r="H198" i="23"/>
  <c r="H196" i="23" s="1"/>
  <c r="G198" i="23"/>
  <c r="G196" i="23" s="1"/>
  <c r="F198" i="23"/>
  <c r="E198" i="23"/>
  <c r="E196" i="23" s="1"/>
  <c r="D198" i="23"/>
  <c r="D196" i="23" s="1"/>
  <c r="O197" i="23"/>
  <c r="L197" i="23"/>
  <c r="I197" i="23"/>
  <c r="F197" i="23"/>
  <c r="O193" i="23"/>
  <c r="O192" i="23" s="1"/>
  <c r="O191" i="23" s="1"/>
  <c r="L193" i="23"/>
  <c r="L192" i="23" s="1"/>
  <c r="I193" i="23"/>
  <c r="I192" i="23" s="1"/>
  <c r="I191" i="23" s="1"/>
  <c r="F193" i="23"/>
  <c r="F192" i="23" s="1"/>
  <c r="F191" i="23" s="1"/>
  <c r="N192" i="23"/>
  <c r="N191" i="23" s="1"/>
  <c r="M192" i="23"/>
  <c r="M191" i="23" s="1"/>
  <c r="K192" i="23"/>
  <c r="K191" i="23" s="1"/>
  <c r="J192" i="23"/>
  <c r="J191" i="23" s="1"/>
  <c r="H192" i="23"/>
  <c r="H191" i="23" s="1"/>
  <c r="G192" i="23"/>
  <c r="G191" i="23" s="1"/>
  <c r="E192" i="23"/>
  <c r="E191" i="23" s="1"/>
  <c r="D192" i="23"/>
  <c r="D191" i="23" s="1"/>
  <c r="O190" i="23"/>
  <c r="L190" i="23"/>
  <c r="I190" i="23"/>
  <c r="F190" i="23"/>
  <c r="O189" i="23"/>
  <c r="O188" i="23" s="1"/>
  <c r="O187" i="23" s="1"/>
  <c r="L189" i="23"/>
  <c r="I189" i="23"/>
  <c r="F189" i="23"/>
  <c r="F188" i="23" s="1"/>
  <c r="N188" i="23"/>
  <c r="M188" i="23"/>
  <c r="K188" i="23"/>
  <c r="J188" i="23"/>
  <c r="H188" i="23"/>
  <c r="G188" i="23"/>
  <c r="E188" i="23"/>
  <c r="D188" i="23"/>
  <c r="O186" i="23"/>
  <c r="L186" i="23"/>
  <c r="I186" i="23"/>
  <c r="F186" i="23"/>
  <c r="O185" i="23"/>
  <c r="O184" i="23" s="1"/>
  <c r="L185" i="23"/>
  <c r="L184" i="23" s="1"/>
  <c r="I185" i="23"/>
  <c r="I184" i="23" s="1"/>
  <c r="F185" i="23"/>
  <c r="F184" i="23" s="1"/>
  <c r="N184" i="23"/>
  <c r="M184" i="23"/>
  <c r="K184" i="23"/>
  <c r="J184" i="23"/>
  <c r="H184" i="23"/>
  <c r="G184" i="23"/>
  <c r="E184" i="23"/>
  <c r="D184" i="23"/>
  <c r="O183" i="23"/>
  <c r="L183" i="23"/>
  <c r="I183" i="23"/>
  <c r="F183" i="23"/>
  <c r="O182" i="23"/>
  <c r="L182" i="23"/>
  <c r="I182" i="23"/>
  <c r="F182" i="23"/>
  <c r="O181" i="23"/>
  <c r="L181" i="23"/>
  <c r="I181" i="23"/>
  <c r="F181" i="23"/>
  <c r="O180" i="23"/>
  <c r="L180" i="23"/>
  <c r="I180" i="23"/>
  <c r="I179" i="23" s="1"/>
  <c r="F180" i="23"/>
  <c r="N179" i="23"/>
  <c r="M179" i="23"/>
  <c r="K179" i="23"/>
  <c r="J179" i="23"/>
  <c r="H179" i="23"/>
  <c r="G179" i="23"/>
  <c r="E179" i="23"/>
  <c r="D179" i="23"/>
  <c r="O178" i="23"/>
  <c r="L178" i="23"/>
  <c r="I178" i="23"/>
  <c r="F178" i="23"/>
  <c r="O177" i="23"/>
  <c r="L177" i="23"/>
  <c r="I177" i="23"/>
  <c r="F177" i="23"/>
  <c r="O176" i="23"/>
  <c r="L176" i="23"/>
  <c r="L175" i="23" s="1"/>
  <c r="I176" i="23"/>
  <c r="I175" i="23" s="1"/>
  <c r="I174" i="23" s="1"/>
  <c r="F176" i="23"/>
  <c r="O175" i="23"/>
  <c r="N175" i="23"/>
  <c r="M175" i="23"/>
  <c r="K175" i="23"/>
  <c r="J175" i="23"/>
  <c r="H175" i="23"/>
  <c r="G175" i="23"/>
  <c r="E175" i="23"/>
  <c r="D175" i="23"/>
  <c r="O172" i="23"/>
  <c r="L172" i="23"/>
  <c r="I172" i="23"/>
  <c r="F172" i="23"/>
  <c r="O171" i="23"/>
  <c r="L171" i="23"/>
  <c r="I171" i="23"/>
  <c r="F171" i="23"/>
  <c r="O170" i="23"/>
  <c r="L170" i="23"/>
  <c r="I170" i="23"/>
  <c r="F170" i="23"/>
  <c r="O169" i="23"/>
  <c r="L169" i="23"/>
  <c r="I169" i="23"/>
  <c r="F169" i="23"/>
  <c r="O168" i="23"/>
  <c r="L168" i="23"/>
  <c r="I168" i="23"/>
  <c r="F168" i="23"/>
  <c r="O167" i="23"/>
  <c r="O166" i="23" s="1"/>
  <c r="L167" i="23"/>
  <c r="L166" i="23" s="1"/>
  <c r="I167" i="23"/>
  <c r="F167" i="23"/>
  <c r="N166" i="23"/>
  <c r="N165" i="23" s="1"/>
  <c r="M166" i="23"/>
  <c r="M165" i="23" s="1"/>
  <c r="K166" i="23"/>
  <c r="K165" i="23" s="1"/>
  <c r="J166" i="23"/>
  <c r="J165" i="23" s="1"/>
  <c r="H166" i="23"/>
  <c r="H165" i="23" s="1"/>
  <c r="G166" i="23"/>
  <c r="G165" i="23" s="1"/>
  <c r="E166" i="23"/>
  <c r="E165" i="23" s="1"/>
  <c r="D166" i="23"/>
  <c r="D165" i="23" s="1"/>
  <c r="O164" i="23"/>
  <c r="L164" i="23"/>
  <c r="I164" i="23"/>
  <c r="F164" i="23"/>
  <c r="O163" i="23"/>
  <c r="L163" i="23"/>
  <c r="I163" i="23"/>
  <c r="F163" i="23"/>
  <c r="O162" i="23"/>
  <c r="L162" i="23"/>
  <c r="I162" i="23"/>
  <c r="F162" i="23"/>
  <c r="O161" i="23"/>
  <c r="L161" i="23"/>
  <c r="L160" i="23" s="1"/>
  <c r="I161" i="23"/>
  <c r="I160" i="23" s="1"/>
  <c r="F161" i="23"/>
  <c r="N160" i="23"/>
  <c r="M160" i="23"/>
  <c r="K160" i="23"/>
  <c r="J160" i="23"/>
  <c r="H160" i="23"/>
  <c r="G160" i="23"/>
  <c r="E160" i="23"/>
  <c r="D160" i="23"/>
  <c r="O159" i="23"/>
  <c r="L159" i="23"/>
  <c r="I159" i="23"/>
  <c r="F159" i="23"/>
  <c r="O158" i="23"/>
  <c r="L158" i="23"/>
  <c r="I158" i="23"/>
  <c r="F158" i="23"/>
  <c r="O157" i="23"/>
  <c r="L157" i="23"/>
  <c r="I157" i="23"/>
  <c r="F157" i="23"/>
  <c r="O156" i="23"/>
  <c r="L156" i="23"/>
  <c r="I156" i="23"/>
  <c r="F156" i="23"/>
  <c r="O155" i="23"/>
  <c r="L155" i="23"/>
  <c r="I155" i="23"/>
  <c r="F155" i="23"/>
  <c r="O154" i="23"/>
  <c r="L154" i="23"/>
  <c r="I154" i="23"/>
  <c r="F154" i="23"/>
  <c r="O153" i="23"/>
  <c r="L153" i="23"/>
  <c r="I153" i="23"/>
  <c r="F153" i="23"/>
  <c r="O152" i="23"/>
  <c r="O151" i="23" s="1"/>
  <c r="L152" i="23"/>
  <c r="I152" i="23"/>
  <c r="F152" i="23"/>
  <c r="N151" i="23"/>
  <c r="M151" i="23"/>
  <c r="K151" i="23"/>
  <c r="J151" i="23"/>
  <c r="H151" i="23"/>
  <c r="G151" i="23"/>
  <c r="E151" i="23"/>
  <c r="D151" i="23"/>
  <c r="O150" i="23"/>
  <c r="L150" i="23"/>
  <c r="I150" i="23"/>
  <c r="F150" i="23"/>
  <c r="O149" i="23"/>
  <c r="L149" i="23"/>
  <c r="I149" i="23"/>
  <c r="F149" i="23"/>
  <c r="O148" i="23"/>
  <c r="L148" i="23"/>
  <c r="I148" i="23"/>
  <c r="F148" i="23"/>
  <c r="O147" i="23"/>
  <c r="L147" i="23"/>
  <c r="I147" i="23"/>
  <c r="F147" i="23"/>
  <c r="O146" i="23"/>
  <c r="L146" i="23"/>
  <c r="I146" i="23"/>
  <c r="F146" i="23"/>
  <c r="O145" i="23"/>
  <c r="L145" i="23"/>
  <c r="I145" i="23"/>
  <c r="F145" i="23"/>
  <c r="F144" i="23" s="1"/>
  <c r="N144" i="23"/>
  <c r="M144" i="23"/>
  <c r="K144" i="23"/>
  <c r="J144" i="23"/>
  <c r="H144" i="23"/>
  <c r="G144" i="23"/>
  <c r="E144" i="23"/>
  <c r="D144" i="23"/>
  <c r="O143" i="23"/>
  <c r="L143" i="23"/>
  <c r="I143" i="23"/>
  <c r="F143" i="23"/>
  <c r="O142" i="23"/>
  <c r="L142" i="23"/>
  <c r="I142" i="23"/>
  <c r="I141" i="23" s="1"/>
  <c r="F142" i="23"/>
  <c r="N141" i="23"/>
  <c r="M141" i="23"/>
  <c r="L141" i="23"/>
  <c r="K141" i="23"/>
  <c r="J141" i="23"/>
  <c r="H141" i="23"/>
  <c r="G141" i="23"/>
  <c r="E141" i="23"/>
  <c r="D141" i="23"/>
  <c r="O140" i="23"/>
  <c r="L140" i="23"/>
  <c r="I140" i="23"/>
  <c r="F140" i="23"/>
  <c r="O139" i="23"/>
  <c r="L139" i="23"/>
  <c r="I139" i="23"/>
  <c r="F139" i="23"/>
  <c r="O138" i="23"/>
  <c r="L138" i="23"/>
  <c r="I138" i="23"/>
  <c r="F138" i="23"/>
  <c r="O137" i="23"/>
  <c r="L137" i="23"/>
  <c r="I137" i="23"/>
  <c r="I136" i="23" s="1"/>
  <c r="F137" i="23"/>
  <c r="F136" i="23" s="1"/>
  <c r="N136" i="23"/>
  <c r="M136" i="23"/>
  <c r="K136" i="23"/>
  <c r="J136" i="23"/>
  <c r="H136" i="23"/>
  <c r="G136" i="23"/>
  <c r="E136" i="23"/>
  <c r="D136" i="23"/>
  <c r="O135" i="23"/>
  <c r="L135" i="23"/>
  <c r="I135" i="23"/>
  <c r="F135" i="23"/>
  <c r="O134" i="23"/>
  <c r="L134" i="23"/>
  <c r="I134" i="23"/>
  <c r="F134" i="23"/>
  <c r="O133" i="23"/>
  <c r="L133" i="23"/>
  <c r="I133" i="23"/>
  <c r="F133" i="23"/>
  <c r="O132" i="23"/>
  <c r="L132" i="23"/>
  <c r="L131" i="23" s="1"/>
  <c r="I132" i="23"/>
  <c r="I131" i="23" s="1"/>
  <c r="F132" i="23"/>
  <c r="N131" i="23"/>
  <c r="M131" i="23"/>
  <c r="K131" i="23"/>
  <c r="J131" i="23"/>
  <c r="H131" i="23"/>
  <c r="G131" i="23"/>
  <c r="E131" i="23"/>
  <c r="D131" i="23"/>
  <c r="O129" i="23"/>
  <c r="O128" i="23" s="1"/>
  <c r="L129" i="23"/>
  <c r="L128" i="23" s="1"/>
  <c r="I129" i="23"/>
  <c r="I128" i="23" s="1"/>
  <c r="F129" i="23"/>
  <c r="F128" i="23" s="1"/>
  <c r="N128" i="23"/>
  <c r="M128" i="23"/>
  <c r="K128" i="23"/>
  <c r="J128" i="23"/>
  <c r="H128" i="23"/>
  <c r="G128" i="23"/>
  <c r="E128" i="23"/>
  <c r="D128" i="23"/>
  <c r="O127" i="23"/>
  <c r="L127" i="23"/>
  <c r="I127" i="23"/>
  <c r="F127" i="23"/>
  <c r="O126" i="23"/>
  <c r="L126" i="23"/>
  <c r="I126" i="23"/>
  <c r="F126" i="23"/>
  <c r="O125" i="23"/>
  <c r="L125" i="23"/>
  <c r="I125" i="23"/>
  <c r="F125" i="23"/>
  <c r="O124" i="23"/>
  <c r="L124" i="23"/>
  <c r="I124" i="23"/>
  <c r="F124" i="23"/>
  <c r="O123" i="23"/>
  <c r="L123" i="23"/>
  <c r="I123" i="23"/>
  <c r="F123" i="23"/>
  <c r="N122" i="23"/>
  <c r="M122" i="23"/>
  <c r="K122" i="23"/>
  <c r="J122" i="23"/>
  <c r="H122" i="23"/>
  <c r="G122" i="23"/>
  <c r="E122" i="23"/>
  <c r="D122" i="23"/>
  <c r="O121" i="23"/>
  <c r="L121" i="23"/>
  <c r="I121" i="23"/>
  <c r="F121" i="23"/>
  <c r="O120" i="23"/>
  <c r="L120" i="23"/>
  <c r="I120" i="23"/>
  <c r="F120" i="23"/>
  <c r="O119" i="23"/>
  <c r="L119" i="23"/>
  <c r="I119" i="23"/>
  <c r="F119" i="23"/>
  <c r="O118" i="23"/>
  <c r="L118" i="23"/>
  <c r="I118" i="23"/>
  <c r="F118" i="23"/>
  <c r="O117" i="23"/>
  <c r="L117" i="23"/>
  <c r="I117" i="23"/>
  <c r="I116" i="23" s="1"/>
  <c r="F117" i="23"/>
  <c r="F116" i="23" s="1"/>
  <c r="N116" i="23"/>
  <c r="M116" i="23"/>
  <c r="K116" i="23"/>
  <c r="J116" i="23"/>
  <c r="H116" i="23"/>
  <c r="G116" i="23"/>
  <c r="E116" i="23"/>
  <c r="D116" i="23"/>
  <c r="O115" i="23"/>
  <c r="L115" i="23"/>
  <c r="I115" i="23"/>
  <c r="F115" i="23"/>
  <c r="O114" i="23"/>
  <c r="L114" i="23"/>
  <c r="I114" i="23"/>
  <c r="F114" i="23"/>
  <c r="O113" i="23"/>
  <c r="L113" i="23"/>
  <c r="I113" i="23"/>
  <c r="I112" i="23" s="1"/>
  <c r="F113" i="23"/>
  <c r="F112" i="23" s="1"/>
  <c r="N112" i="23"/>
  <c r="M112" i="23"/>
  <c r="K112" i="23"/>
  <c r="J112" i="23"/>
  <c r="H112" i="23"/>
  <c r="G112" i="23"/>
  <c r="E112" i="23"/>
  <c r="D112" i="23"/>
  <c r="O111" i="23"/>
  <c r="L111" i="23"/>
  <c r="I111" i="23"/>
  <c r="F111" i="23"/>
  <c r="O110" i="23"/>
  <c r="L110" i="23"/>
  <c r="I110" i="23"/>
  <c r="F110" i="23"/>
  <c r="O109" i="23"/>
  <c r="L109" i="23"/>
  <c r="I109" i="23"/>
  <c r="F109" i="23"/>
  <c r="O108" i="23"/>
  <c r="L108" i="23"/>
  <c r="I108" i="23"/>
  <c r="F108" i="23"/>
  <c r="O107" i="23"/>
  <c r="L107" i="23"/>
  <c r="I107" i="23"/>
  <c r="F107" i="23"/>
  <c r="O106" i="23"/>
  <c r="L106" i="23"/>
  <c r="I106" i="23"/>
  <c r="F106" i="23"/>
  <c r="O105" i="23"/>
  <c r="L105" i="23"/>
  <c r="I105" i="23"/>
  <c r="F105" i="23"/>
  <c r="O104" i="23"/>
  <c r="L104" i="23"/>
  <c r="L103" i="23" s="1"/>
  <c r="I104" i="23"/>
  <c r="F104" i="23"/>
  <c r="N103" i="23"/>
  <c r="M103" i="23"/>
  <c r="K103" i="23"/>
  <c r="J103" i="23"/>
  <c r="H103" i="23"/>
  <c r="G103" i="23"/>
  <c r="E103" i="23"/>
  <c r="D103" i="23"/>
  <c r="O102" i="23"/>
  <c r="L102" i="23"/>
  <c r="I102" i="23"/>
  <c r="F102" i="23"/>
  <c r="O101" i="23"/>
  <c r="L101" i="23"/>
  <c r="I101" i="23"/>
  <c r="F101" i="23"/>
  <c r="O100" i="23"/>
  <c r="L100" i="23"/>
  <c r="I100" i="23"/>
  <c r="F100" i="23"/>
  <c r="O99" i="23"/>
  <c r="L99" i="23"/>
  <c r="I99" i="23"/>
  <c r="F99" i="23"/>
  <c r="O98" i="23"/>
  <c r="L98" i="23"/>
  <c r="I98" i="23"/>
  <c r="F98" i="23"/>
  <c r="O97" i="23"/>
  <c r="L97" i="23"/>
  <c r="I97" i="23"/>
  <c r="F97" i="23"/>
  <c r="O96" i="23"/>
  <c r="L96" i="23"/>
  <c r="I96" i="23"/>
  <c r="F96" i="23"/>
  <c r="N95" i="23"/>
  <c r="M95" i="23"/>
  <c r="K95" i="23"/>
  <c r="J95" i="23"/>
  <c r="H95" i="23"/>
  <c r="G95" i="23"/>
  <c r="E95" i="23"/>
  <c r="D95" i="23"/>
  <c r="O94" i="23"/>
  <c r="L94" i="23"/>
  <c r="I94" i="23"/>
  <c r="F94" i="23"/>
  <c r="O93" i="23"/>
  <c r="L93" i="23"/>
  <c r="I93" i="23"/>
  <c r="F93" i="23"/>
  <c r="O92" i="23"/>
  <c r="L92" i="23"/>
  <c r="I92" i="23"/>
  <c r="F92" i="23"/>
  <c r="O91" i="23"/>
  <c r="L91" i="23"/>
  <c r="I91" i="23"/>
  <c r="F91" i="23"/>
  <c r="O90" i="23"/>
  <c r="L90" i="23"/>
  <c r="I90" i="23"/>
  <c r="I89" i="23" s="1"/>
  <c r="F90" i="23"/>
  <c r="N89" i="23"/>
  <c r="M89" i="23"/>
  <c r="K89" i="23"/>
  <c r="J89" i="23"/>
  <c r="H89" i="23"/>
  <c r="G89" i="23"/>
  <c r="E89" i="23"/>
  <c r="D89" i="23"/>
  <c r="O88" i="23"/>
  <c r="L88" i="23"/>
  <c r="I88" i="23"/>
  <c r="F88" i="23"/>
  <c r="O87" i="23"/>
  <c r="L87" i="23"/>
  <c r="I87" i="23"/>
  <c r="F87" i="23"/>
  <c r="O86" i="23"/>
  <c r="L86" i="23"/>
  <c r="I86" i="23"/>
  <c r="F86" i="23"/>
  <c r="O85" i="23"/>
  <c r="L85" i="23"/>
  <c r="I85" i="23"/>
  <c r="I84" i="23" s="1"/>
  <c r="F85" i="23"/>
  <c r="F84" i="23" s="1"/>
  <c r="N84" i="23"/>
  <c r="M84" i="23"/>
  <c r="K84" i="23"/>
  <c r="J84" i="23"/>
  <c r="H84" i="23"/>
  <c r="G84" i="23"/>
  <c r="E84" i="23"/>
  <c r="D84" i="23"/>
  <c r="O82" i="23"/>
  <c r="L82" i="23"/>
  <c r="I82" i="23"/>
  <c r="F82" i="23"/>
  <c r="O81" i="23"/>
  <c r="L81" i="23"/>
  <c r="L80" i="23" s="1"/>
  <c r="I81" i="23"/>
  <c r="I80" i="23" s="1"/>
  <c r="F81" i="23"/>
  <c r="N80" i="23"/>
  <c r="M80" i="23"/>
  <c r="K80" i="23"/>
  <c r="J80" i="23"/>
  <c r="H80" i="23"/>
  <c r="G80" i="23"/>
  <c r="E80" i="23"/>
  <c r="D80" i="23"/>
  <c r="O79" i="23"/>
  <c r="L79" i="23"/>
  <c r="I79" i="23"/>
  <c r="F79" i="23"/>
  <c r="O78" i="23"/>
  <c r="L78" i="23"/>
  <c r="L77" i="23" s="1"/>
  <c r="I78" i="23"/>
  <c r="I77" i="23" s="1"/>
  <c r="F78" i="23"/>
  <c r="F77" i="23" s="1"/>
  <c r="N77" i="23"/>
  <c r="M77" i="23"/>
  <c r="K77" i="23"/>
  <c r="K76" i="23" s="1"/>
  <c r="J77" i="23"/>
  <c r="H77" i="23"/>
  <c r="H76" i="23" s="1"/>
  <c r="G77" i="23"/>
  <c r="E77" i="23"/>
  <c r="D77" i="23"/>
  <c r="D76" i="23" s="1"/>
  <c r="O74" i="23"/>
  <c r="L74" i="23"/>
  <c r="I74" i="23"/>
  <c r="F74" i="23"/>
  <c r="O73" i="23"/>
  <c r="L73" i="23"/>
  <c r="I73" i="23"/>
  <c r="F73" i="23"/>
  <c r="O72" i="23"/>
  <c r="L72" i="23"/>
  <c r="I72" i="23"/>
  <c r="F72" i="23"/>
  <c r="O71" i="23"/>
  <c r="L71" i="23"/>
  <c r="I71" i="23"/>
  <c r="F71" i="23"/>
  <c r="O70" i="23"/>
  <c r="O69" i="23" s="1"/>
  <c r="L70" i="23"/>
  <c r="I70" i="23"/>
  <c r="I69" i="23" s="1"/>
  <c r="F70" i="23"/>
  <c r="F69" i="23" s="1"/>
  <c r="N69" i="23"/>
  <c r="N67" i="23" s="1"/>
  <c r="M69" i="23"/>
  <c r="M67" i="23" s="1"/>
  <c r="K69" i="23"/>
  <c r="K67" i="23" s="1"/>
  <c r="J69" i="23"/>
  <c r="J67" i="23" s="1"/>
  <c r="H69" i="23"/>
  <c r="H67" i="23" s="1"/>
  <c r="G69" i="23"/>
  <c r="G67" i="23" s="1"/>
  <c r="E69" i="23"/>
  <c r="E67" i="23" s="1"/>
  <c r="D69" i="23"/>
  <c r="D67" i="23" s="1"/>
  <c r="O68" i="23"/>
  <c r="L68" i="23"/>
  <c r="I68" i="23"/>
  <c r="F68" i="23"/>
  <c r="O66" i="23"/>
  <c r="L66" i="23"/>
  <c r="I66" i="23"/>
  <c r="F66" i="23"/>
  <c r="O65" i="23"/>
  <c r="L65" i="23"/>
  <c r="I65" i="23"/>
  <c r="F65" i="23"/>
  <c r="O64" i="23"/>
  <c r="L64" i="23"/>
  <c r="I64" i="23"/>
  <c r="F64" i="23"/>
  <c r="O63" i="23"/>
  <c r="L63" i="23"/>
  <c r="I63" i="23"/>
  <c r="F63" i="23"/>
  <c r="O62" i="23"/>
  <c r="L62" i="23"/>
  <c r="I62" i="23"/>
  <c r="F62" i="23"/>
  <c r="O61" i="23"/>
  <c r="L61" i="23"/>
  <c r="I61" i="23"/>
  <c r="F61" i="23"/>
  <c r="O60" i="23"/>
  <c r="L60" i="23"/>
  <c r="I60" i="23"/>
  <c r="F60" i="23"/>
  <c r="O59" i="23"/>
  <c r="O58" i="23" s="1"/>
  <c r="L59" i="23"/>
  <c r="I59" i="23"/>
  <c r="I58" i="23" s="1"/>
  <c r="F59" i="23"/>
  <c r="N58" i="23"/>
  <c r="M58" i="23"/>
  <c r="K58" i="23"/>
  <c r="J58" i="23"/>
  <c r="H58" i="23"/>
  <c r="G58" i="23"/>
  <c r="E58" i="23"/>
  <c r="D58" i="23"/>
  <c r="O57" i="23"/>
  <c r="L57" i="23"/>
  <c r="I57" i="23"/>
  <c r="F57" i="23"/>
  <c r="O56" i="23"/>
  <c r="O55" i="23" s="1"/>
  <c r="L56" i="23"/>
  <c r="I56" i="23"/>
  <c r="I55" i="23" s="1"/>
  <c r="F56" i="23"/>
  <c r="N55" i="23"/>
  <c r="M55" i="23"/>
  <c r="L55" i="23"/>
  <c r="K55" i="23"/>
  <c r="J55" i="23"/>
  <c r="H55" i="23"/>
  <c r="G55" i="23"/>
  <c r="G54" i="23" s="1"/>
  <c r="E55" i="23"/>
  <c r="D55" i="23"/>
  <c r="M54" i="23"/>
  <c r="O47" i="23"/>
  <c r="C47" i="23" s="1"/>
  <c r="O46" i="23"/>
  <c r="C46" i="23" s="1"/>
  <c r="N45" i="23"/>
  <c r="M45" i="23"/>
  <c r="L44" i="23"/>
  <c r="L43" i="23" s="1"/>
  <c r="I44" i="23"/>
  <c r="I43" i="23" s="1"/>
  <c r="F44" i="23"/>
  <c r="F43" i="23" s="1"/>
  <c r="K43" i="23"/>
  <c r="J43" i="23"/>
  <c r="H43" i="23"/>
  <c r="G43" i="23"/>
  <c r="E43" i="23"/>
  <c r="D43" i="23"/>
  <c r="F42" i="23"/>
  <c r="C42" i="23" s="1"/>
  <c r="E41" i="23"/>
  <c r="D41" i="23"/>
  <c r="L40" i="23"/>
  <c r="C40" i="23" s="1"/>
  <c r="L39" i="23"/>
  <c r="C39" i="23" s="1"/>
  <c r="L38" i="23"/>
  <c r="C38" i="23" s="1"/>
  <c r="L37" i="23"/>
  <c r="C37" i="23" s="1"/>
  <c r="K36" i="23"/>
  <c r="J36" i="23"/>
  <c r="L35" i="23"/>
  <c r="C35" i="23" s="1"/>
  <c r="L34" i="23"/>
  <c r="C34" i="23" s="1"/>
  <c r="K33" i="23"/>
  <c r="J33" i="23"/>
  <c r="L32" i="23"/>
  <c r="C32" i="23" s="1"/>
  <c r="K31" i="23"/>
  <c r="J31" i="23"/>
  <c r="L30" i="23"/>
  <c r="C30" i="23" s="1"/>
  <c r="L29" i="23"/>
  <c r="C29" i="23" s="1"/>
  <c r="L28" i="23"/>
  <c r="C28" i="23" s="1"/>
  <c r="K27" i="23"/>
  <c r="J27" i="23"/>
  <c r="F25" i="23"/>
  <c r="C25" i="23" s="1"/>
  <c r="I24" i="23"/>
  <c r="F24" i="23"/>
  <c r="O23" i="23"/>
  <c r="L23" i="23"/>
  <c r="I23" i="23"/>
  <c r="F23" i="23"/>
  <c r="O22" i="23"/>
  <c r="O21" i="23" s="1"/>
  <c r="L22" i="23"/>
  <c r="L21" i="23" s="1"/>
  <c r="I22" i="23"/>
  <c r="I21" i="23" s="1"/>
  <c r="F22" i="23"/>
  <c r="N21" i="23"/>
  <c r="M21" i="23"/>
  <c r="K21" i="23"/>
  <c r="J21" i="23"/>
  <c r="H21" i="23"/>
  <c r="G21" i="23"/>
  <c r="E21" i="23"/>
  <c r="D21" i="23"/>
  <c r="K130" i="23" l="1"/>
  <c r="I107" i="24"/>
  <c r="F272" i="23"/>
  <c r="C272" i="23" s="1"/>
  <c r="L293" i="23"/>
  <c r="N292" i="23"/>
  <c r="N291" i="23" s="1"/>
  <c r="I11" i="24"/>
  <c r="I12" i="24" s="1"/>
  <c r="K292" i="23"/>
  <c r="M76" i="23"/>
  <c r="L76" i="23"/>
  <c r="I14" i="24"/>
  <c r="L11" i="24"/>
  <c r="L12" i="24" s="1"/>
  <c r="G11" i="24"/>
  <c r="G12" i="24" s="1"/>
  <c r="E292" i="23"/>
  <c r="G53" i="23"/>
  <c r="O80" i="23"/>
  <c r="C297" i="23"/>
  <c r="C301" i="23"/>
  <c r="H54" i="23"/>
  <c r="D174" i="23"/>
  <c r="D173" i="23" s="1"/>
  <c r="G187" i="23"/>
  <c r="C277" i="23"/>
  <c r="J292" i="23"/>
  <c r="J291" i="23" s="1"/>
  <c r="F246" i="23"/>
  <c r="E270" i="23"/>
  <c r="E269" i="23" s="1"/>
  <c r="I292" i="23"/>
  <c r="C167" i="23"/>
  <c r="C171" i="23"/>
  <c r="J26" i="23"/>
  <c r="J20" i="23" s="1"/>
  <c r="C60" i="23"/>
  <c r="C197" i="23"/>
  <c r="F14" i="24"/>
  <c r="M6" i="24"/>
  <c r="M7" i="24" s="1"/>
  <c r="H14" i="24"/>
  <c r="G6" i="24"/>
  <c r="G7" i="24" s="1"/>
  <c r="J6" i="24"/>
  <c r="J7" i="24" s="1"/>
  <c r="E6" i="24"/>
  <c r="E7" i="24" s="1"/>
  <c r="P11" i="24"/>
  <c r="P12" i="24" s="1"/>
  <c r="E107" i="24"/>
  <c r="J107" i="24"/>
  <c r="M107" i="24"/>
  <c r="F11" i="24"/>
  <c r="F12" i="24" s="1"/>
  <c r="L107" i="24"/>
  <c r="F6" i="24"/>
  <c r="F7" i="24" s="1"/>
  <c r="E11" i="24"/>
  <c r="E12" i="24" s="1"/>
  <c r="P107" i="24"/>
  <c r="G14" i="24"/>
  <c r="M11" i="24"/>
  <c r="M12" i="24" s="1"/>
  <c r="P14" i="24"/>
  <c r="E14" i="24"/>
  <c r="H107" i="24"/>
  <c r="J187" i="23"/>
  <c r="H174" i="23"/>
  <c r="H173" i="23" s="1"/>
  <c r="C213" i="23"/>
  <c r="C221" i="23"/>
  <c r="C226" i="23"/>
  <c r="F270" i="23"/>
  <c r="F269" i="23" s="1"/>
  <c r="F276" i="23"/>
  <c r="L292" i="23"/>
  <c r="C79" i="23"/>
  <c r="C119" i="23"/>
  <c r="C121" i="23"/>
  <c r="C183" i="23"/>
  <c r="M187" i="23"/>
  <c r="L196" i="23"/>
  <c r="K195" i="23"/>
  <c r="C253" i="23"/>
  <c r="M53" i="23"/>
  <c r="C82" i="23"/>
  <c r="C189" i="23"/>
  <c r="J204" i="23"/>
  <c r="J195" i="23" s="1"/>
  <c r="C225" i="23"/>
  <c r="K270" i="23"/>
  <c r="K269" i="23" s="1"/>
  <c r="H292" i="23"/>
  <c r="M292" i="23"/>
  <c r="M291" i="23" s="1"/>
  <c r="D292" i="23"/>
  <c r="D291" i="23" s="1"/>
  <c r="L31" i="23"/>
  <c r="C31" i="23" s="1"/>
  <c r="K54" i="23"/>
  <c r="N76" i="23"/>
  <c r="C99" i="23"/>
  <c r="C159" i="23"/>
  <c r="G174" i="23"/>
  <c r="M174" i="23"/>
  <c r="M173" i="23" s="1"/>
  <c r="N187" i="23"/>
  <c r="C249" i="23"/>
  <c r="J270" i="23"/>
  <c r="J269" i="23" s="1"/>
  <c r="J83" i="23"/>
  <c r="C23" i="23"/>
  <c r="C64" i="23"/>
  <c r="L69" i="23"/>
  <c r="L67" i="23" s="1"/>
  <c r="C87" i="23"/>
  <c r="C91" i="23"/>
  <c r="C163" i="23"/>
  <c r="N174" i="23"/>
  <c r="N173" i="23" s="1"/>
  <c r="L179" i="23"/>
  <c r="L174" i="23" s="1"/>
  <c r="L173" i="23" s="1"/>
  <c r="C201" i="23"/>
  <c r="C202" i="23"/>
  <c r="G204" i="23"/>
  <c r="L205" i="23"/>
  <c r="C273" i="23"/>
  <c r="C275" i="23"/>
  <c r="G269" i="23"/>
  <c r="I76" i="23"/>
  <c r="L246" i="23"/>
  <c r="L260" i="23"/>
  <c r="E291" i="23"/>
  <c r="G292" i="23"/>
  <c r="G291" i="23" s="1"/>
  <c r="K291" i="23"/>
  <c r="C24" i="23"/>
  <c r="K26" i="23"/>
  <c r="J54" i="23"/>
  <c r="J53" i="23" s="1"/>
  <c r="C68" i="23"/>
  <c r="E76" i="23"/>
  <c r="C111" i="23"/>
  <c r="O112" i="23"/>
  <c r="C127" i="23"/>
  <c r="L136" i="23"/>
  <c r="C155" i="23"/>
  <c r="C158" i="23"/>
  <c r="O160" i="23"/>
  <c r="D187" i="23"/>
  <c r="H187" i="23"/>
  <c r="K187" i="23"/>
  <c r="O196" i="23"/>
  <c r="C217" i="23"/>
  <c r="L216" i="23"/>
  <c r="C229" i="23"/>
  <c r="C233" i="23"/>
  <c r="E231" i="23"/>
  <c r="E230" i="23" s="1"/>
  <c r="C245" i="23"/>
  <c r="C257" i="23"/>
  <c r="C261" i="23"/>
  <c r="C265" i="23"/>
  <c r="D270" i="23"/>
  <c r="H270" i="23"/>
  <c r="H269" i="23" s="1"/>
  <c r="C285" i="23"/>
  <c r="L235" i="23"/>
  <c r="G259" i="23"/>
  <c r="C43" i="23"/>
  <c r="E54" i="23"/>
  <c r="E53" i="23" s="1"/>
  <c r="K53" i="23"/>
  <c r="C56" i="23"/>
  <c r="C57" i="23"/>
  <c r="C72" i="23"/>
  <c r="G76" i="23"/>
  <c r="C81" i="23"/>
  <c r="C107" i="23"/>
  <c r="C115" i="23"/>
  <c r="C123" i="23"/>
  <c r="C135" i="23"/>
  <c r="D130" i="23"/>
  <c r="H130" i="23"/>
  <c r="O136" i="23"/>
  <c r="L144" i="23"/>
  <c r="E174" i="23"/>
  <c r="E173" i="23" s="1"/>
  <c r="C180" i="23"/>
  <c r="C181" i="23"/>
  <c r="O179" i="23"/>
  <c r="C193" i="23"/>
  <c r="C209" i="23"/>
  <c r="C212" i="23"/>
  <c r="N204" i="23"/>
  <c r="N195" i="23" s="1"/>
  <c r="M204" i="23"/>
  <c r="M195" i="23" s="1"/>
  <c r="H231" i="23"/>
  <c r="C241" i="23"/>
  <c r="C243" i="23"/>
  <c r="F260" i="23"/>
  <c r="K259" i="23"/>
  <c r="N270" i="23"/>
  <c r="N269" i="23" s="1"/>
  <c r="C22" i="23"/>
  <c r="D54" i="23"/>
  <c r="D53" i="23" s="1"/>
  <c r="H53" i="23"/>
  <c r="C59" i="23"/>
  <c r="C70" i="23"/>
  <c r="C71" i="23"/>
  <c r="M83" i="23"/>
  <c r="C88" i="23"/>
  <c r="C94" i="23"/>
  <c r="O95" i="23"/>
  <c r="C114" i="23"/>
  <c r="C126" i="23"/>
  <c r="G130" i="23"/>
  <c r="C138" i="23"/>
  <c r="C139" i="23"/>
  <c r="C146" i="23"/>
  <c r="C147" i="23"/>
  <c r="C161" i="23"/>
  <c r="C162" i="23"/>
  <c r="L165" i="23"/>
  <c r="C168" i="23"/>
  <c r="C169" i="23"/>
  <c r="C170" i="23"/>
  <c r="G173" i="23"/>
  <c r="I173" i="23"/>
  <c r="E187" i="23"/>
  <c r="I188" i="23"/>
  <c r="I187" i="23" s="1"/>
  <c r="C203" i="23"/>
  <c r="L204" i="23"/>
  <c r="C215" i="23"/>
  <c r="D204" i="23"/>
  <c r="D195" i="23" s="1"/>
  <c r="E204" i="23"/>
  <c r="E195" i="23" s="1"/>
  <c r="C237" i="23"/>
  <c r="O235" i="23"/>
  <c r="N231" i="23"/>
  <c r="N230" i="23" s="1"/>
  <c r="L238" i="23"/>
  <c r="C248" i="23"/>
  <c r="O246" i="23"/>
  <c r="I264" i="23"/>
  <c r="C280" i="23"/>
  <c r="C288" i="23"/>
  <c r="N83" i="23"/>
  <c r="O286" i="23"/>
  <c r="O292" i="23" s="1"/>
  <c r="O291" i="23" s="1"/>
  <c r="N20" i="23"/>
  <c r="H291" i="23"/>
  <c r="N54" i="23"/>
  <c r="C61" i="23"/>
  <c r="C62" i="23"/>
  <c r="C63" i="23"/>
  <c r="F67" i="23"/>
  <c r="C73" i="23"/>
  <c r="C74" i="23"/>
  <c r="L84" i="23"/>
  <c r="K83" i="23"/>
  <c r="K75" i="23" s="1"/>
  <c r="C100" i="23"/>
  <c r="C101" i="23"/>
  <c r="C102" i="23"/>
  <c r="O103" i="23"/>
  <c r="C150" i="23"/>
  <c r="I166" i="23"/>
  <c r="I165" i="23" s="1"/>
  <c r="C210" i="23"/>
  <c r="J231" i="23"/>
  <c r="J230" i="23" s="1"/>
  <c r="O238" i="23"/>
  <c r="C250" i="23"/>
  <c r="L264" i="23"/>
  <c r="O270" i="23"/>
  <c r="O269" i="23" s="1"/>
  <c r="I276" i="23"/>
  <c r="I270" i="23" s="1"/>
  <c r="I269" i="23" s="1"/>
  <c r="L58" i="23"/>
  <c r="L54" i="23" s="1"/>
  <c r="L53" i="23" s="1"/>
  <c r="C44" i="23"/>
  <c r="F55" i="23"/>
  <c r="C55" i="23" s="1"/>
  <c r="C65" i="23"/>
  <c r="C66" i="23"/>
  <c r="J76" i="23"/>
  <c r="C86" i="23"/>
  <c r="L89" i="23"/>
  <c r="G83" i="23"/>
  <c r="C108" i="23"/>
  <c r="C110" i="23"/>
  <c r="L112" i="23"/>
  <c r="C118" i="23"/>
  <c r="L122" i="23"/>
  <c r="O131" i="23"/>
  <c r="M130" i="23"/>
  <c r="M75" i="23" s="1"/>
  <c r="C143" i="23"/>
  <c r="C148" i="23"/>
  <c r="J174" i="23"/>
  <c r="C186" i="23"/>
  <c r="C200" i="23"/>
  <c r="O205" i="23"/>
  <c r="C214" i="23"/>
  <c r="C222" i="23"/>
  <c r="C224" i="23"/>
  <c r="G231" i="23"/>
  <c r="G230" i="23" s="1"/>
  <c r="K231" i="23"/>
  <c r="C234" i="23"/>
  <c r="M231" i="23"/>
  <c r="M230" i="23" s="1"/>
  <c r="C244" i="23"/>
  <c r="C254" i="23"/>
  <c r="C262" i="23"/>
  <c r="D269" i="23"/>
  <c r="C274" i="23"/>
  <c r="L276" i="23"/>
  <c r="L270" i="23" s="1"/>
  <c r="L269" i="23" s="1"/>
  <c r="C298" i="23"/>
  <c r="I54" i="23"/>
  <c r="I67" i="23"/>
  <c r="N53" i="23"/>
  <c r="O54" i="23"/>
  <c r="O67" i="23"/>
  <c r="C90" i="23"/>
  <c r="F89" i="23"/>
  <c r="C142" i="23"/>
  <c r="F141" i="23"/>
  <c r="C271" i="23"/>
  <c r="G20" i="23"/>
  <c r="K20" i="23"/>
  <c r="F21" i="23"/>
  <c r="L27" i="23"/>
  <c r="L33" i="23"/>
  <c r="C33" i="23" s="1"/>
  <c r="L36" i="23"/>
  <c r="C36" i="23" s="1"/>
  <c r="F41" i="23"/>
  <c r="C41" i="23" s="1"/>
  <c r="O45" i="23"/>
  <c r="O20" i="23" s="1"/>
  <c r="F58" i="23"/>
  <c r="E83" i="23"/>
  <c r="O84" i="23"/>
  <c r="C93" i="23"/>
  <c r="L95" i="23"/>
  <c r="C113" i="23"/>
  <c r="L116" i="23"/>
  <c r="C120" i="23"/>
  <c r="O122" i="23"/>
  <c r="C128" i="23"/>
  <c r="N130" i="23"/>
  <c r="E130" i="23"/>
  <c r="C137" i="23"/>
  <c r="O144" i="23"/>
  <c r="C153" i="23"/>
  <c r="C154" i="23"/>
  <c r="F151" i="23"/>
  <c r="F160" i="23"/>
  <c r="C172" i="23"/>
  <c r="J173" i="23"/>
  <c r="O174" i="23"/>
  <c r="O173" i="23" s="1"/>
  <c r="C240" i="23"/>
  <c r="F238" i="23"/>
  <c r="I246" i="23"/>
  <c r="C247" i="23"/>
  <c r="C281" i="23"/>
  <c r="I95" i="23"/>
  <c r="C182" i="23"/>
  <c r="F179" i="23"/>
  <c r="D20" i="23"/>
  <c r="H20" i="23"/>
  <c r="C85" i="23"/>
  <c r="H83" i="23"/>
  <c r="H75" i="23" s="1"/>
  <c r="H52" i="23" s="1"/>
  <c r="C92" i="23"/>
  <c r="C104" i="23"/>
  <c r="C105" i="23"/>
  <c r="C106" i="23"/>
  <c r="F103" i="23"/>
  <c r="O116" i="23"/>
  <c r="C125" i="23"/>
  <c r="C129" i="23"/>
  <c r="J130" i="23"/>
  <c r="C145" i="23"/>
  <c r="I151" i="23"/>
  <c r="C157" i="23"/>
  <c r="C164" i="23"/>
  <c r="K174" i="23"/>
  <c r="K173" i="23" s="1"/>
  <c r="C176" i="23"/>
  <c r="C177" i="23"/>
  <c r="C178" i="23"/>
  <c r="F175" i="23"/>
  <c r="C190" i="23"/>
  <c r="L188" i="23"/>
  <c r="C232" i="23"/>
  <c r="E20" i="23"/>
  <c r="I20" i="23"/>
  <c r="M20" i="23"/>
  <c r="C78" i="23"/>
  <c r="O77" i="23"/>
  <c r="F80" i="23"/>
  <c r="C80" i="23" s="1"/>
  <c r="D83" i="23"/>
  <c r="O89" i="23"/>
  <c r="C97" i="23"/>
  <c r="C98" i="23"/>
  <c r="F95" i="23"/>
  <c r="I103" i="23"/>
  <c r="C109" i="23"/>
  <c r="C117" i="23"/>
  <c r="C124" i="23"/>
  <c r="C133" i="23"/>
  <c r="C134" i="23"/>
  <c r="F131" i="23"/>
  <c r="C140" i="23"/>
  <c r="O141" i="23"/>
  <c r="I144" i="23"/>
  <c r="C149" i="23"/>
  <c r="L151" i="23"/>
  <c r="C156" i="23"/>
  <c r="O165" i="23"/>
  <c r="C184" i="23"/>
  <c r="C185" i="23"/>
  <c r="F187" i="23"/>
  <c r="C96" i="23"/>
  <c r="I122" i="23"/>
  <c r="C132" i="23"/>
  <c r="C152" i="23"/>
  <c r="O216" i="23"/>
  <c r="O204" i="23" s="1"/>
  <c r="I238" i="23"/>
  <c r="C239" i="23"/>
  <c r="C242" i="23"/>
  <c r="L252" i="23"/>
  <c r="L251" i="23" s="1"/>
  <c r="C256" i="23"/>
  <c r="F252" i="23"/>
  <c r="D259" i="23"/>
  <c r="D230" i="23" s="1"/>
  <c r="H259" i="23"/>
  <c r="C263" i="23"/>
  <c r="I260" i="23"/>
  <c r="C282" i="23"/>
  <c r="C284" i="23"/>
  <c r="L283" i="23"/>
  <c r="C283" i="23" s="1"/>
  <c r="F122" i="23"/>
  <c r="F166" i="23"/>
  <c r="C192" i="23"/>
  <c r="L191" i="23"/>
  <c r="C191" i="23" s="1"/>
  <c r="G195" i="23"/>
  <c r="G194" i="23" s="1"/>
  <c r="F196" i="23"/>
  <c r="C206" i="23"/>
  <c r="C207" i="23"/>
  <c r="C208" i="23"/>
  <c r="F205" i="23"/>
  <c r="C218" i="23"/>
  <c r="C220" i="23"/>
  <c r="F216" i="23"/>
  <c r="C236" i="23"/>
  <c r="F235" i="23"/>
  <c r="C255" i="23"/>
  <c r="I252" i="23"/>
  <c r="I251" i="23" s="1"/>
  <c r="C258" i="23"/>
  <c r="C266" i="23"/>
  <c r="C267" i="23"/>
  <c r="C268" i="23"/>
  <c r="F264" i="23"/>
  <c r="C278" i="23"/>
  <c r="C279" i="23"/>
  <c r="C294" i="23"/>
  <c r="C295" i="23"/>
  <c r="C296" i="23"/>
  <c r="F293" i="23"/>
  <c r="H195" i="23"/>
  <c r="I198" i="23"/>
  <c r="I196" i="23" s="1"/>
  <c r="C199" i="23"/>
  <c r="I205" i="23"/>
  <c r="C211" i="23"/>
  <c r="C219" i="23"/>
  <c r="I216" i="23"/>
  <c r="C223" i="23"/>
  <c r="C228" i="23"/>
  <c r="F227" i="23"/>
  <c r="C227" i="23" s="1"/>
  <c r="C286" i="23"/>
  <c r="C287" i="23"/>
  <c r="I293" i="23"/>
  <c r="I291" i="23" s="1"/>
  <c r="C299" i="23"/>
  <c r="C300" i="23"/>
  <c r="O76" i="23" l="1"/>
  <c r="L195" i="23"/>
  <c r="L291" i="23"/>
  <c r="C112" i="23"/>
  <c r="N75" i="23"/>
  <c r="C84" i="23"/>
  <c r="E194" i="23"/>
  <c r="I231" i="23"/>
  <c r="I230" i="23" s="1"/>
  <c r="D75" i="23"/>
  <c r="C179" i="23"/>
  <c r="O231" i="23"/>
  <c r="O230" i="23" s="1"/>
  <c r="C136" i="23"/>
  <c r="C235" i="23"/>
  <c r="J75" i="23"/>
  <c r="J289" i="23" s="1"/>
  <c r="C276" i="23"/>
  <c r="L130" i="23"/>
  <c r="D52" i="23"/>
  <c r="C69" i="23"/>
  <c r="J194" i="23"/>
  <c r="L259" i="23"/>
  <c r="N194" i="23"/>
  <c r="M52" i="23"/>
  <c r="M289" i="23"/>
  <c r="C144" i="23"/>
  <c r="C246" i="23"/>
  <c r="C58" i="23"/>
  <c r="K230" i="23"/>
  <c r="K289" i="23" s="1"/>
  <c r="K52" i="23"/>
  <c r="L231" i="23"/>
  <c r="H230" i="23"/>
  <c r="H289" i="23" s="1"/>
  <c r="O195" i="23"/>
  <c r="O194" i="23" s="1"/>
  <c r="C160" i="23"/>
  <c r="G75" i="23"/>
  <c r="G52" i="23" s="1"/>
  <c r="G51" i="23" s="1"/>
  <c r="I130" i="23"/>
  <c r="I83" i="23"/>
  <c r="C238" i="23"/>
  <c r="N289" i="23"/>
  <c r="C116" i="23"/>
  <c r="C67" i="23"/>
  <c r="C270" i="23"/>
  <c r="O130" i="23"/>
  <c r="E75" i="23"/>
  <c r="E289" i="23" s="1"/>
  <c r="M194" i="23"/>
  <c r="C269" i="23"/>
  <c r="D289" i="23"/>
  <c r="J52" i="23"/>
  <c r="C293" i="23"/>
  <c r="C216" i="23"/>
  <c r="C198" i="23"/>
  <c r="C260" i="23"/>
  <c r="I259" i="23"/>
  <c r="C252" i="23"/>
  <c r="F251" i="23"/>
  <c r="C251" i="23" s="1"/>
  <c r="C95" i="23"/>
  <c r="F231" i="23"/>
  <c r="C103" i="23"/>
  <c r="F76" i="23"/>
  <c r="C77" i="23"/>
  <c r="O83" i="23"/>
  <c r="C45" i="23"/>
  <c r="C27" i="23"/>
  <c r="L26" i="23"/>
  <c r="I53" i="23"/>
  <c r="F204" i="23"/>
  <c r="F195" i="23" s="1"/>
  <c r="C205" i="23"/>
  <c r="L187" i="23"/>
  <c r="C187" i="23" s="1"/>
  <c r="L83" i="23"/>
  <c r="L75" i="23" s="1"/>
  <c r="C141" i="23"/>
  <c r="F54" i="23"/>
  <c r="N52" i="23"/>
  <c r="C264" i="23"/>
  <c r="F259" i="23"/>
  <c r="C196" i="23"/>
  <c r="C166" i="23"/>
  <c r="F165" i="23"/>
  <c r="C165" i="23" s="1"/>
  <c r="C188" i="23"/>
  <c r="F130" i="23"/>
  <c r="C131" i="23"/>
  <c r="F174" i="23"/>
  <c r="C175" i="23"/>
  <c r="C151" i="23"/>
  <c r="F292" i="23"/>
  <c r="C21" i="23"/>
  <c r="F20" i="23"/>
  <c r="O53" i="23"/>
  <c r="I204" i="23"/>
  <c r="I195" i="23" s="1"/>
  <c r="H194" i="23"/>
  <c r="H51" i="23" s="1"/>
  <c r="C122" i="23"/>
  <c r="D194" i="23"/>
  <c r="D51" i="23" s="1"/>
  <c r="C89" i="23"/>
  <c r="F83" i="23"/>
  <c r="J51" i="23" l="1"/>
  <c r="J50" i="23" s="1"/>
  <c r="N51" i="23"/>
  <c r="M51" i="23"/>
  <c r="M50" i="23" s="1"/>
  <c r="I75" i="23"/>
  <c r="I289" i="23" s="1"/>
  <c r="L230" i="23"/>
  <c r="L194" i="23" s="1"/>
  <c r="O75" i="23"/>
  <c r="E52" i="23"/>
  <c r="E51" i="23" s="1"/>
  <c r="E290" i="23" s="1"/>
  <c r="J290" i="23"/>
  <c r="K194" i="23"/>
  <c r="K51" i="23" s="1"/>
  <c r="K50" i="23" s="1"/>
  <c r="G290" i="23"/>
  <c r="G50" i="23"/>
  <c r="C259" i="23"/>
  <c r="O289" i="23"/>
  <c r="G289" i="23"/>
  <c r="I194" i="23"/>
  <c r="C83" i="23"/>
  <c r="O52" i="23"/>
  <c r="O51" i="23" s="1"/>
  <c r="O50" i="23" s="1"/>
  <c r="C130" i="23"/>
  <c r="L289" i="23"/>
  <c r="I52" i="23"/>
  <c r="C195" i="23"/>
  <c r="H290" i="23"/>
  <c r="H50" i="23"/>
  <c r="C54" i="23"/>
  <c r="F53" i="23"/>
  <c r="C26" i="23"/>
  <c r="L20" i="23"/>
  <c r="C20" i="23" s="1"/>
  <c r="C231" i="23"/>
  <c r="F230" i="23"/>
  <c r="N50" i="23"/>
  <c r="N290" i="23"/>
  <c r="C174" i="23"/>
  <c r="F173" i="23"/>
  <c r="C173" i="23" s="1"/>
  <c r="C292" i="23"/>
  <c r="F291" i="23"/>
  <c r="C291" i="23" s="1"/>
  <c r="L52" i="23"/>
  <c r="L51" i="23" s="1"/>
  <c r="L50" i="23" s="1"/>
  <c r="C204" i="23"/>
  <c r="C76" i="23"/>
  <c r="F75" i="23"/>
  <c r="D290" i="23"/>
  <c r="D50" i="23"/>
  <c r="C75" i="23" l="1"/>
  <c r="E50" i="23"/>
  <c r="M290" i="23"/>
  <c r="K290" i="23"/>
  <c r="I51" i="23"/>
  <c r="I50" i="23" s="1"/>
  <c r="O290" i="23"/>
  <c r="C230" i="23"/>
  <c r="F289" i="23"/>
  <c r="C289" i="23" s="1"/>
  <c r="L290" i="23"/>
  <c r="F194" i="23"/>
  <c r="C194" i="23" s="1"/>
  <c r="F52" i="23"/>
  <c r="C53" i="23"/>
  <c r="I290" i="23" l="1"/>
  <c r="F51" i="23"/>
  <c r="C52" i="23"/>
  <c r="F290" i="23" l="1"/>
  <c r="C290" i="23" s="1"/>
  <c r="C51" i="23"/>
  <c r="F50" i="23"/>
  <c r="C50" i="23" s="1"/>
  <c r="O301" i="22" l="1"/>
  <c r="L301" i="22"/>
  <c r="I301" i="22"/>
  <c r="F301" i="22"/>
  <c r="C301" i="22" s="1"/>
  <c r="O300" i="22"/>
  <c r="L300" i="22"/>
  <c r="I300" i="22"/>
  <c r="F300" i="22"/>
  <c r="O299" i="22"/>
  <c r="L299" i="22"/>
  <c r="I299" i="22"/>
  <c r="F299" i="22"/>
  <c r="O298" i="22"/>
  <c r="L298" i="22"/>
  <c r="I298" i="22"/>
  <c r="F298" i="22"/>
  <c r="O297" i="22"/>
  <c r="L297" i="22"/>
  <c r="I297" i="22"/>
  <c r="F297" i="22"/>
  <c r="O296" i="22"/>
  <c r="L296" i="22"/>
  <c r="I296" i="22"/>
  <c r="F296" i="22"/>
  <c r="O295" i="22"/>
  <c r="L295" i="22"/>
  <c r="I295" i="22"/>
  <c r="F295" i="22"/>
  <c r="O294" i="22"/>
  <c r="L294" i="22"/>
  <c r="L293" i="22" s="1"/>
  <c r="I294" i="22"/>
  <c r="F294" i="22"/>
  <c r="N293" i="22"/>
  <c r="M293" i="22"/>
  <c r="K293" i="22"/>
  <c r="J293" i="22"/>
  <c r="H293" i="22"/>
  <c r="G293" i="22"/>
  <c r="E293" i="22"/>
  <c r="D293" i="22"/>
  <c r="O288" i="22"/>
  <c r="L288" i="22"/>
  <c r="I288" i="22"/>
  <c r="F288" i="22"/>
  <c r="O287" i="22"/>
  <c r="O286" i="22" s="1"/>
  <c r="L287" i="22"/>
  <c r="L286" i="22" s="1"/>
  <c r="I287" i="22"/>
  <c r="F287" i="22"/>
  <c r="F286" i="22" s="1"/>
  <c r="N286" i="22"/>
  <c r="M286" i="22"/>
  <c r="K286" i="22"/>
  <c r="J286" i="22"/>
  <c r="H286" i="22"/>
  <c r="G286" i="22"/>
  <c r="E286" i="22"/>
  <c r="D286" i="22"/>
  <c r="O285" i="22"/>
  <c r="O284" i="22" s="1"/>
  <c r="O283" i="22" s="1"/>
  <c r="L285" i="22"/>
  <c r="I285" i="22"/>
  <c r="I284" i="22" s="1"/>
  <c r="I283" i="22" s="1"/>
  <c r="F285" i="22"/>
  <c r="N284" i="22"/>
  <c r="N283" i="22" s="1"/>
  <c r="M284" i="22"/>
  <c r="L284" i="22"/>
  <c r="L283" i="22" s="1"/>
  <c r="K284" i="22"/>
  <c r="K283" i="22" s="1"/>
  <c r="J284" i="22"/>
  <c r="J283" i="22" s="1"/>
  <c r="H284" i="22"/>
  <c r="H283" i="22" s="1"/>
  <c r="G284" i="22"/>
  <c r="G283" i="22" s="1"/>
  <c r="E284" i="22"/>
  <c r="E283" i="22" s="1"/>
  <c r="D284" i="22"/>
  <c r="D283" i="22" s="1"/>
  <c r="M283" i="22"/>
  <c r="O282" i="22"/>
  <c r="O281" i="22" s="1"/>
  <c r="L282" i="22"/>
  <c r="L281" i="22" s="1"/>
  <c r="I282" i="22"/>
  <c r="I281" i="22" s="1"/>
  <c r="F282" i="22"/>
  <c r="F281" i="22" s="1"/>
  <c r="N281" i="22"/>
  <c r="M281" i="22"/>
  <c r="K281" i="22"/>
  <c r="J281" i="22"/>
  <c r="H281" i="22"/>
  <c r="G281" i="22"/>
  <c r="E281" i="22"/>
  <c r="D281" i="22"/>
  <c r="O280" i="22"/>
  <c r="L280" i="22"/>
  <c r="I280" i="22"/>
  <c r="F280" i="22"/>
  <c r="O279" i="22"/>
  <c r="L279" i="22"/>
  <c r="I279" i="22"/>
  <c r="F279" i="22"/>
  <c r="O278" i="22"/>
  <c r="L278" i="22"/>
  <c r="I278" i="22"/>
  <c r="F278" i="22"/>
  <c r="O277" i="22"/>
  <c r="O276" i="22" s="1"/>
  <c r="L277" i="22"/>
  <c r="I277" i="22"/>
  <c r="F277" i="22"/>
  <c r="F276" i="22" s="1"/>
  <c r="N276" i="22"/>
  <c r="M276" i="22"/>
  <c r="K276" i="22"/>
  <c r="J276" i="22"/>
  <c r="H276" i="22"/>
  <c r="G276" i="22"/>
  <c r="E276" i="22"/>
  <c r="D276" i="22"/>
  <c r="O275" i="22"/>
  <c r="L275" i="22"/>
  <c r="I275" i="22"/>
  <c r="F275" i="22"/>
  <c r="O274" i="22"/>
  <c r="L274" i="22"/>
  <c r="I274" i="22"/>
  <c r="F274" i="22"/>
  <c r="O273" i="22"/>
  <c r="O272" i="22" s="1"/>
  <c r="L273" i="22"/>
  <c r="I273" i="22"/>
  <c r="I272" i="22" s="1"/>
  <c r="F273" i="22"/>
  <c r="N272" i="22"/>
  <c r="N270" i="22" s="1"/>
  <c r="N269" i="22" s="1"/>
  <c r="M272" i="22"/>
  <c r="L272" i="22"/>
  <c r="K272" i="22"/>
  <c r="J272" i="22"/>
  <c r="H272" i="22"/>
  <c r="G272" i="22"/>
  <c r="F272" i="22"/>
  <c r="E272" i="22"/>
  <c r="D272" i="22"/>
  <c r="D270" i="22" s="1"/>
  <c r="D269" i="22" s="1"/>
  <c r="O271" i="22"/>
  <c r="L271" i="22"/>
  <c r="I271" i="22"/>
  <c r="F271" i="22"/>
  <c r="K270" i="22"/>
  <c r="K269" i="22" s="1"/>
  <c r="O268" i="22"/>
  <c r="L268" i="22"/>
  <c r="I268" i="22"/>
  <c r="F268" i="22"/>
  <c r="O267" i="22"/>
  <c r="L267" i="22"/>
  <c r="I267" i="22"/>
  <c r="F267" i="22"/>
  <c r="O266" i="22"/>
  <c r="L266" i="22"/>
  <c r="I266" i="22"/>
  <c r="F266" i="22"/>
  <c r="O265" i="22"/>
  <c r="O264" i="22" s="1"/>
  <c r="L265" i="22"/>
  <c r="I265" i="22"/>
  <c r="I264" i="22" s="1"/>
  <c r="F265" i="22"/>
  <c r="N264" i="22"/>
  <c r="M264" i="22"/>
  <c r="L264" i="22"/>
  <c r="K264" i="22"/>
  <c r="J264" i="22"/>
  <c r="H264" i="22"/>
  <c r="G264" i="22"/>
  <c r="E264" i="22"/>
  <c r="D264" i="22"/>
  <c r="O263" i="22"/>
  <c r="L263" i="22"/>
  <c r="I263" i="22"/>
  <c r="F263" i="22"/>
  <c r="O262" i="22"/>
  <c r="L262" i="22"/>
  <c r="I262" i="22"/>
  <c r="F262" i="22"/>
  <c r="O261" i="22"/>
  <c r="O260" i="22" s="1"/>
  <c r="L261" i="22"/>
  <c r="I261" i="22"/>
  <c r="I260" i="22" s="1"/>
  <c r="I259" i="22" s="1"/>
  <c r="F261" i="22"/>
  <c r="C261" i="22" s="1"/>
  <c r="N260" i="22"/>
  <c r="M260" i="22"/>
  <c r="M259" i="22" s="1"/>
  <c r="K260" i="22"/>
  <c r="K259" i="22" s="1"/>
  <c r="J260" i="22"/>
  <c r="J259" i="22" s="1"/>
  <c r="H260" i="22"/>
  <c r="G260" i="22"/>
  <c r="E260" i="22"/>
  <c r="E259" i="22" s="1"/>
  <c r="D260" i="22"/>
  <c r="O258" i="22"/>
  <c r="L258" i="22"/>
  <c r="I258" i="22"/>
  <c r="F258" i="22"/>
  <c r="O257" i="22"/>
  <c r="L257" i="22"/>
  <c r="I257" i="22"/>
  <c r="F257" i="22"/>
  <c r="O256" i="22"/>
  <c r="L256" i="22"/>
  <c r="I256" i="22"/>
  <c r="F256" i="22"/>
  <c r="O255" i="22"/>
  <c r="L255" i="22"/>
  <c r="I255" i="22"/>
  <c r="F255" i="22"/>
  <c r="O254" i="22"/>
  <c r="L254" i="22"/>
  <c r="I254" i="22"/>
  <c r="F254" i="22"/>
  <c r="O253" i="22"/>
  <c r="O252" i="22" s="1"/>
  <c r="L253" i="22"/>
  <c r="I253" i="22"/>
  <c r="F253" i="22"/>
  <c r="N252" i="22"/>
  <c r="M252" i="22"/>
  <c r="M251" i="22" s="1"/>
  <c r="K252" i="22"/>
  <c r="J252" i="22"/>
  <c r="H252" i="22"/>
  <c r="H251" i="22" s="1"/>
  <c r="G252" i="22"/>
  <c r="G251" i="22" s="1"/>
  <c r="E252" i="22"/>
  <c r="E251" i="22" s="1"/>
  <c r="D252" i="22"/>
  <c r="D251" i="22" s="1"/>
  <c r="N251" i="22"/>
  <c r="K251" i="22"/>
  <c r="J251" i="22"/>
  <c r="O250" i="22"/>
  <c r="L250" i="22"/>
  <c r="I250" i="22"/>
  <c r="F250" i="22"/>
  <c r="O249" i="22"/>
  <c r="L249" i="22"/>
  <c r="I249" i="22"/>
  <c r="F249" i="22"/>
  <c r="O248" i="22"/>
  <c r="L248" i="22"/>
  <c r="I248" i="22"/>
  <c r="F248" i="22"/>
  <c r="O247" i="22"/>
  <c r="L247" i="22"/>
  <c r="I247" i="22"/>
  <c r="F247" i="22"/>
  <c r="N246" i="22"/>
  <c r="M246" i="22"/>
  <c r="K246" i="22"/>
  <c r="J246" i="22"/>
  <c r="H246" i="22"/>
  <c r="H231" i="22" s="1"/>
  <c r="G246" i="22"/>
  <c r="E246" i="22"/>
  <c r="D246" i="22"/>
  <c r="O245" i="22"/>
  <c r="L245" i="22"/>
  <c r="I245" i="22"/>
  <c r="F245" i="22"/>
  <c r="C245" i="22"/>
  <c r="O244" i="22"/>
  <c r="L244" i="22"/>
  <c r="I244" i="22"/>
  <c r="F244" i="22"/>
  <c r="C244" i="22" s="1"/>
  <c r="O243" i="22"/>
  <c r="L243" i="22"/>
  <c r="I243" i="22"/>
  <c r="F243" i="22"/>
  <c r="O242" i="22"/>
  <c r="L242" i="22"/>
  <c r="I242" i="22"/>
  <c r="F242" i="22"/>
  <c r="O241" i="22"/>
  <c r="L241" i="22"/>
  <c r="I241" i="22"/>
  <c r="F241" i="22"/>
  <c r="C241" i="22" s="1"/>
  <c r="O240" i="22"/>
  <c r="L240" i="22"/>
  <c r="I240" i="22"/>
  <c r="F240" i="22"/>
  <c r="O239" i="22"/>
  <c r="L239" i="22"/>
  <c r="I239" i="22"/>
  <c r="F239" i="22"/>
  <c r="F238" i="22" s="1"/>
  <c r="N238" i="22"/>
  <c r="M238" i="22"/>
  <c r="K238" i="22"/>
  <c r="J238" i="22"/>
  <c r="H238" i="22"/>
  <c r="G238" i="22"/>
  <c r="E238" i="22"/>
  <c r="D238" i="22"/>
  <c r="O237" i="22"/>
  <c r="L237" i="22"/>
  <c r="I237" i="22"/>
  <c r="F237" i="22"/>
  <c r="O236" i="22"/>
  <c r="L236" i="22"/>
  <c r="I236" i="22"/>
  <c r="I235" i="22" s="1"/>
  <c r="F236" i="22"/>
  <c r="N235" i="22"/>
  <c r="M235" i="22"/>
  <c r="K235" i="22"/>
  <c r="J235" i="22"/>
  <c r="H235" i="22"/>
  <c r="G235" i="22"/>
  <c r="E235" i="22"/>
  <c r="D235" i="22"/>
  <c r="O234" i="22"/>
  <c r="L234" i="22"/>
  <c r="L233" i="22" s="1"/>
  <c r="I234" i="22"/>
  <c r="I233" i="22" s="1"/>
  <c r="F234" i="22"/>
  <c r="F233" i="22" s="1"/>
  <c r="O233" i="22"/>
  <c r="N233" i="22"/>
  <c r="M233" i="22"/>
  <c r="K233" i="22"/>
  <c r="J233" i="22"/>
  <c r="H233" i="22"/>
  <c r="G233" i="22"/>
  <c r="E233" i="22"/>
  <c r="D233" i="22"/>
  <c r="O232" i="22"/>
  <c r="L232" i="22"/>
  <c r="I232" i="22"/>
  <c r="F232" i="22"/>
  <c r="M231" i="22"/>
  <c r="O229" i="22"/>
  <c r="L229" i="22"/>
  <c r="I229" i="22"/>
  <c r="F229" i="22"/>
  <c r="O228" i="22"/>
  <c r="L228" i="22"/>
  <c r="L227" i="22" s="1"/>
  <c r="I228" i="22"/>
  <c r="F228" i="22"/>
  <c r="O227" i="22"/>
  <c r="N227" i="22"/>
  <c r="M227" i="22"/>
  <c r="K227" i="22"/>
  <c r="J227" i="22"/>
  <c r="I227" i="22"/>
  <c r="H227" i="22"/>
  <c r="G227" i="22"/>
  <c r="E227" i="22"/>
  <c r="D227" i="22"/>
  <c r="O226" i="22"/>
  <c r="L226" i="22"/>
  <c r="I226" i="22"/>
  <c r="F226" i="22"/>
  <c r="O225" i="22"/>
  <c r="L225" i="22"/>
  <c r="I225" i="22"/>
  <c r="F225" i="22"/>
  <c r="O224" i="22"/>
  <c r="L224" i="22"/>
  <c r="I224" i="22"/>
  <c r="F224" i="22"/>
  <c r="O223" i="22"/>
  <c r="L223" i="22"/>
  <c r="I223" i="22"/>
  <c r="F223" i="22"/>
  <c r="O222" i="22"/>
  <c r="L222" i="22"/>
  <c r="I222" i="22"/>
  <c r="F222" i="22"/>
  <c r="O221" i="22"/>
  <c r="L221" i="22"/>
  <c r="I221" i="22"/>
  <c r="F221" i="22"/>
  <c r="O220" i="22"/>
  <c r="L220" i="22"/>
  <c r="I220" i="22"/>
  <c r="F220" i="22"/>
  <c r="O219" i="22"/>
  <c r="L219" i="22"/>
  <c r="I219" i="22"/>
  <c r="F219" i="22"/>
  <c r="O218" i="22"/>
  <c r="L218" i="22"/>
  <c r="I218" i="22"/>
  <c r="F218" i="22"/>
  <c r="O217" i="22"/>
  <c r="L217" i="22"/>
  <c r="I217" i="22"/>
  <c r="F217" i="22"/>
  <c r="N216" i="22"/>
  <c r="M216" i="22"/>
  <c r="L216" i="22"/>
  <c r="K216" i="22"/>
  <c r="J216" i="22"/>
  <c r="H216" i="22"/>
  <c r="G216" i="22"/>
  <c r="E216" i="22"/>
  <c r="D216" i="22"/>
  <c r="O215" i="22"/>
  <c r="L215" i="22"/>
  <c r="I215" i="22"/>
  <c r="F215" i="22"/>
  <c r="O214" i="22"/>
  <c r="L214" i="22"/>
  <c r="I214" i="22"/>
  <c r="F214" i="22"/>
  <c r="O213" i="22"/>
  <c r="L213" i="22"/>
  <c r="I213" i="22"/>
  <c r="F213" i="22"/>
  <c r="O212" i="22"/>
  <c r="L212" i="22"/>
  <c r="I212" i="22"/>
  <c r="F212" i="22"/>
  <c r="O211" i="22"/>
  <c r="L211" i="22"/>
  <c r="I211" i="22"/>
  <c r="F211" i="22"/>
  <c r="O210" i="22"/>
  <c r="L210" i="22"/>
  <c r="I210" i="22"/>
  <c r="F210" i="22"/>
  <c r="O209" i="22"/>
  <c r="L209" i="22"/>
  <c r="I209" i="22"/>
  <c r="F209" i="22"/>
  <c r="O208" i="22"/>
  <c r="L208" i="22"/>
  <c r="I208" i="22"/>
  <c r="F208" i="22"/>
  <c r="O207" i="22"/>
  <c r="L207" i="22"/>
  <c r="I207" i="22"/>
  <c r="F207" i="22"/>
  <c r="O206" i="22"/>
  <c r="L206" i="22"/>
  <c r="I206" i="22"/>
  <c r="F206" i="22"/>
  <c r="N205" i="22"/>
  <c r="M205" i="22"/>
  <c r="K205" i="22"/>
  <c r="J205" i="22"/>
  <c r="H205" i="22"/>
  <c r="G205" i="22"/>
  <c r="E205" i="22"/>
  <c r="D205" i="22"/>
  <c r="H204" i="22"/>
  <c r="O203" i="22"/>
  <c r="L203" i="22"/>
  <c r="I203" i="22"/>
  <c r="F203" i="22"/>
  <c r="O202" i="22"/>
  <c r="L202" i="22"/>
  <c r="I202" i="22"/>
  <c r="F202" i="22"/>
  <c r="O201" i="22"/>
  <c r="L201" i="22"/>
  <c r="I201" i="22"/>
  <c r="F201" i="22"/>
  <c r="O200" i="22"/>
  <c r="L200" i="22"/>
  <c r="I200" i="22"/>
  <c r="F200" i="22"/>
  <c r="O199" i="22"/>
  <c r="O198" i="22" s="1"/>
  <c r="L199" i="22"/>
  <c r="L198" i="22" s="1"/>
  <c r="I199" i="22"/>
  <c r="F199" i="22"/>
  <c r="N198" i="22"/>
  <c r="N196" i="22" s="1"/>
  <c r="M198" i="22"/>
  <c r="K198" i="22"/>
  <c r="J198" i="22"/>
  <c r="J196" i="22" s="1"/>
  <c r="H198" i="22"/>
  <c r="G198" i="22"/>
  <c r="G196" i="22" s="1"/>
  <c r="F198" i="22"/>
  <c r="E198" i="22"/>
  <c r="E196" i="22" s="1"/>
  <c r="D198" i="22"/>
  <c r="O197" i="22"/>
  <c r="L197" i="22"/>
  <c r="I197" i="22"/>
  <c r="F197" i="22"/>
  <c r="M196" i="22"/>
  <c r="K196" i="22"/>
  <c r="H196" i="22"/>
  <c r="D196" i="22"/>
  <c r="O193" i="22"/>
  <c r="O192" i="22" s="1"/>
  <c r="O191" i="22" s="1"/>
  <c r="L193" i="22"/>
  <c r="L192" i="22" s="1"/>
  <c r="I193" i="22"/>
  <c r="I192" i="22" s="1"/>
  <c r="I191" i="22" s="1"/>
  <c r="F193" i="22"/>
  <c r="N192" i="22"/>
  <c r="N191" i="22" s="1"/>
  <c r="M192" i="22"/>
  <c r="M191" i="22" s="1"/>
  <c r="K192" i="22"/>
  <c r="K191" i="22" s="1"/>
  <c r="J192" i="22"/>
  <c r="H192" i="22"/>
  <c r="H191" i="22" s="1"/>
  <c r="G192" i="22"/>
  <c r="G191" i="22" s="1"/>
  <c r="E192" i="22"/>
  <c r="E191" i="22" s="1"/>
  <c r="D192" i="22"/>
  <c r="D191" i="22" s="1"/>
  <c r="J191" i="22"/>
  <c r="O190" i="22"/>
  <c r="L190" i="22"/>
  <c r="I190" i="22"/>
  <c r="F190" i="22"/>
  <c r="O189" i="22"/>
  <c r="O188" i="22" s="1"/>
  <c r="L189" i="22"/>
  <c r="I189" i="22"/>
  <c r="F189" i="22"/>
  <c r="N188" i="22"/>
  <c r="M188" i="22"/>
  <c r="L188" i="22"/>
  <c r="K188" i="22"/>
  <c r="J188" i="22"/>
  <c r="H188" i="22"/>
  <c r="G188" i="22"/>
  <c r="F188" i="22"/>
  <c r="E188" i="22"/>
  <c r="D188" i="22"/>
  <c r="O187" i="22"/>
  <c r="O186" i="22"/>
  <c r="L186" i="22"/>
  <c r="I186" i="22"/>
  <c r="F186" i="22"/>
  <c r="O185" i="22"/>
  <c r="O184" i="22" s="1"/>
  <c r="L185" i="22"/>
  <c r="L184" i="22" s="1"/>
  <c r="I185" i="22"/>
  <c r="F185" i="22"/>
  <c r="F184" i="22" s="1"/>
  <c r="N184" i="22"/>
  <c r="M184" i="22"/>
  <c r="K184" i="22"/>
  <c r="J184" i="22"/>
  <c r="H184" i="22"/>
  <c r="G184" i="22"/>
  <c r="E184" i="22"/>
  <c r="D184" i="22"/>
  <c r="O183" i="22"/>
  <c r="L183" i="22"/>
  <c r="I183" i="22"/>
  <c r="F183" i="22"/>
  <c r="O182" i="22"/>
  <c r="L182" i="22"/>
  <c r="I182" i="22"/>
  <c r="F182" i="22"/>
  <c r="O181" i="22"/>
  <c r="L181" i="22"/>
  <c r="I181" i="22"/>
  <c r="F181" i="22"/>
  <c r="O180" i="22"/>
  <c r="L180" i="22"/>
  <c r="L179" i="22" s="1"/>
  <c r="I180" i="22"/>
  <c r="F180" i="22"/>
  <c r="F179" i="22" s="1"/>
  <c r="O179" i="22"/>
  <c r="N179" i="22"/>
  <c r="M179" i="22"/>
  <c r="K179" i="22"/>
  <c r="J179" i="22"/>
  <c r="H179" i="22"/>
  <c r="G179" i="22"/>
  <c r="E179" i="22"/>
  <c r="D179" i="22"/>
  <c r="O178" i="22"/>
  <c r="L178" i="22"/>
  <c r="I178" i="22"/>
  <c r="F178" i="22"/>
  <c r="O177" i="22"/>
  <c r="L177" i="22"/>
  <c r="I177" i="22"/>
  <c r="F177" i="22"/>
  <c r="O176" i="22"/>
  <c r="L176" i="22"/>
  <c r="L175" i="22" s="1"/>
  <c r="I176" i="22"/>
  <c r="F176" i="22"/>
  <c r="F175" i="22" s="1"/>
  <c r="O175" i="22"/>
  <c r="O174" i="22" s="1"/>
  <c r="N175" i="22"/>
  <c r="M175" i="22"/>
  <c r="M174" i="22" s="1"/>
  <c r="M173" i="22" s="1"/>
  <c r="K175" i="22"/>
  <c r="J175" i="22"/>
  <c r="J174" i="22" s="1"/>
  <c r="J173" i="22" s="1"/>
  <c r="H175" i="22"/>
  <c r="G175" i="22"/>
  <c r="E175" i="22"/>
  <c r="D175" i="22"/>
  <c r="D174" i="22" s="1"/>
  <c r="O172" i="22"/>
  <c r="L172" i="22"/>
  <c r="I172" i="22"/>
  <c r="F172" i="22"/>
  <c r="O171" i="22"/>
  <c r="L171" i="22"/>
  <c r="I171" i="22"/>
  <c r="F171" i="22"/>
  <c r="O170" i="22"/>
  <c r="L170" i="22"/>
  <c r="I170" i="22"/>
  <c r="F170" i="22"/>
  <c r="O169" i="22"/>
  <c r="L169" i="22"/>
  <c r="I169" i="22"/>
  <c r="F169" i="22"/>
  <c r="O168" i="22"/>
  <c r="L168" i="22"/>
  <c r="I168" i="22"/>
  <c r="F168" i="22"/>
  <c r="O167" i="22"/>
  <c r="O166" i="22" s="1"/>
  <c r="L167" i="22"/>
  <c r="I167" i="22"/>
  <c r="I166" i="22" s="1"/>
  <c r="F167" i="22"/>
  <c r="N166" i="22"/>
  <c r="N165" i="22" s="1"/>
  <c r="M166" i="22"/>
  <c r="M165" i="22" s="1"/>
  <c r="K166" i="22"/>
  <c r="K165" i="22" s="1"/>
  <c r="J166" i="22"/>
  <c r="J165" i="22" s="1"/>
  <c r="H166" i="22"/>
  <c r="H165" i="22" s="1"/>
  <c r="G166" i="22"/>
  <c r="G165" i="22" s="1"/>
  <c r="E166" i="22"/>
  <c r="D166" i="22"/>
  <c r="D165" i="22" s="1"/>
  <c r="E165" i="22"/>
  <c r="O164" i="22"/>
  <c r="L164" i="22"/>
  <c r="I164" i="22"/>
  <c r="F164" i="22"/>
  <c r="O163" i="22"/>
  <c r="L163" i="22"/>
  <c r="I163" i="22"/>
  <c r="F163" i="22"/>
  <c r="C163" i="22" s="1"/>
  <c r="O162" i="22"/>
  <c r="L162" i="22"/>
  <c r="I162" i="22"/>
  <c r="F162" i="22"/>
  <c r="O161" i="22"/>
  <c r="O160" i="22" s="1"/>
  <c r="L161" i="22"/>
  <c r="I161" i="22"/>
  <c r="F161" i="22"/>
  <c r="N160" i="22"/>
  <c r="M160" i="22"/>
  <c r="L160" i="22"/>
  <c r="K160" i="22"/>
  <c r="J160" i="22"/>
  <c r="H160" i="22"/>
  <c r="G160" i="22"/>
  <c r="F160" i="22"/>
  <c r="E160" i="22"/>
  <c r="D160" i="22"/>
  <c r="O159" i="22"/>
  <c r="L159" i="22"/>
  <c r="I159" i="22"/>
  <c r="F159" i="22"/>
  <c r="O158" i="22"/>
  <c r="L158" i="22"/>
  <c r="I158" i="22"/>
  <c r="F158" i="22"/>
  <c r="O157" i="22"/>
  <c r="L157" i="22"/>
  <c r="I157" i="22"/>
  <c r="F157" i="22"/>
  <c r="O156" i="22"/>
  <c r="L156" i="22"/>
  <c r="I156" i="22"/>
  <c r="F156" i="22"/>
  <c r="O155" i="22"/>
  <c r="L155" i="22"/>
  <c r="I155" i="22"/>
  <c r="F155" i="22"/>
  <c r="O154" i="22"/>
  <c r="L154" i="22"/>
  <c r="I154" i="22"/>
  <c r="F154" i="22"/>
  <c r="O153" i="22"/>
  <c r="L153" i="22"/>
  <c r="I153" i="22"/>
  <c r="F153" i="22"/>
  <c r="O152" i="22"/>
  <c r="L152" i="22"/>
  <c r="I152" i="22"/>
  <c r="F152" i="22"/>
  <c r="O151" i="22"/>
  <c r="N151" i="22"/>
  <c r="M151" i="22"/>
  <c r="K151" i="22"/>
  <c r="J151" i="22"/>
  <c r="H151" i="22"/>
  <c r="G151" i="22"/>
  <c r="E151" i="22"/>
  <c r="D151" i="22"/>
  <c r="O150" i="22"/>
  <c r="L150" i="22"/>
  <c r="I150" i="22"/>
  <c r="F150" i="22"/>
  <c r="O149" i="22"/>
  <c r="L149" i="22"/>
  <c r="I149" i="22"/>
  <c r="F149" i="22"/>
  <c r="O148" i="22"/>
  <c r="L148" i="22"/>
  <c r="I148" i="22"/>
  <c r="F148" i="22"/>
  <c r="O147" i="22"/>
  <c r="L147" i="22"/>
  <c r="I147" i="22"/>
  <c r="F147" i="22"/>
  <c r="O146" i="22"/>
  <c r="L146" i="22"/>
  <c r="I146" i="22"/>
  <c r="F146" i="22"/>
  <c r="O145" i="22"/>
  <c r="L145" i="22"/>
  <c r="L144" i="22" s="1"/>
  <c r="I145" i="22"/>
  <c r="F145" i="22"/>
  <c r="N144" i="22"/>
  <c r="M144" i="22"/>
  <c r="K144" i="22"/>
  <c r="J144" i="22"/>
  <c r="H144" i="22"/>
  <c r="G144" i="22"/>
  <c r="E144" i="22"/>
  <c r="D144" i="22"/>
  <c r="O143" i="22"/>
  <c r="L143" i="22"/>
  <c r="I143" i="22"/>
  <c r="F143" i="22"/>
  <c r="O142" i="22"/>
  <c r="L142" i="22"/>
  <c r="L141" i="22" s="1"/>
  <c r="I142" i="22"/>
  <c r="F142" i="22"/>
  <c r="N141" i="22"/>
  <c r="M141" i="22"/>
  <c r="K141" i="22"/>
  <c r="J141" i="22"/>
  <c r="H141" i="22"/>
  <c r="G141" i="22"/>
  <c r="E141" i="22"/>
  <c r="D141" i="22"/>
  <c r="O140" i="22"/>
  <c r="L140" i="22"/>
  <c r="I140" i="22"/>
  <c r="F140" i="22"/>
  <c r="O139" i="22"/>
  <c r="L139" i="22"/>
  <c r="I139" i="22"/>
  <c r="F139" i="22"/>
  <c r="O138" i="22"/>
  <c r="L138" i="22"/>
  <c r="I138" i="22"/>
  <c r="F138" i="22"/>
  <c r="O137" i="22"/>
  <c r="L137" i="22"/>
  <c r="L136" i="22" s="1"/>
  <c r="I137" i="22"/>
  <c r="F137" i="22"/>
  <c r="N136" i="22"/>
  <c r="M136" i="22"/>
  <c r="K136" i="22"/>
  <c r="J136" i="22"/>
  <c r="H136" i="22"/>
  <c r="G136" i="22"/>
  <c r="E136" i="22"/>
  <c r="D136" i="22"/>
  <c r="O135" i="22"/>
  <c r="L135" i="22"/>
  <c r="I135" i="22"/>
  <c r="F135" i="22"/>
  <c r="O134" i="22"/>
  <c r="L134" i="22"/>
  <c r="I134" i="22"/>
  <c r="F134" i="22"/>
  <c r="O133" i="22"/>
  <c r="L133" i="22"/>
  <c r="I133" i="22"/>
  <c r="F133" i="22"/>
  <c r="O132" i="22"/>
  <c r="L132" i="22"/>
  <c r="I132" i="22"/>
  <c r="F132" i="22"/>
  <c r="N131" i="22"/>
  <c r="M131" i="22"/>
  <c r="K131" i="22"/>
  <c r="J131" i="22"/>
  <c r="H131" i="22"/>
  <c r="G131" i="22"/>
  <c r="E131" i="22"/>
  <c r="D131" i="22"/>
  <c r="D130" i="22"/>
  <c r="O129" i="22"/>
  <c r="O128" i="22" s="1"/>
  <c r="L129" i="22"/>
  <c r="I129" i="22"/>
  <c r="I128" i="22" s="1"/>
  <c r="F129" i="22"/>
  <c r="N128" i="22"/>
  <c r="M128" i="22"/>
  <c r="L128" i="22"/>
  <c r="K128" i="22"/>
  <c r="J128" i="22"/>
  <c r="H128" i="22"/>
  <c r="G128" i="22"/>
  <c r="F128" i="22"/>
  <c r="E128" i="22"/>
  <c r="D128" i="22"/>
  <c r="O127" i="22"/>
  <c r="L127" i="22"/>
  <c r="I127" i="22"/>
  <c r="F127" i="22"/>
  <c r="O126" i="22"/>
  <c r="L126" i="22"/>
  <c r="I126" i="22"/>
  <c r="F126" i="22"/>
  <c r="O125" i="22"/>
  <c r="L125" i="22"/>
  <c r="I125" i="22"/>
  <c r="F125" i="22"/>
  <c r="O124" i="22"/>
  <c r="L124" i="22"/>
  <c r="I124" i="22"/>
  <c r="F124" i="22"/>
  <c r="O123" i="22"/>
  <c r="O122" i="22" s="1"/>
  <c r="L123" i="22"/>
  <c r="I123" i="22"/>
  <c r="F123" i="22"/>
  <c r="F122" i="22" s="1"/>
  <c r="N122" i="22"/>
  <c r="M122" i="22"/>
  <c r="K122" i="22"/>
  <c r="J122" i="22"/>
  <c r="H122" i="22"/>
  <c r="G122" i="22"/>
  <c r="E122" i="22"/>
  <c r="D122" i="22"/>
  <c r="O121" i="22"/>
  <c r="L121" i="22"/>
  <c r="I121" i="22"/>
  <c r="F121" i="22"/>
  <c r="O120" i="22"/>
  <c r="L120" i="22"/>
  <c r="I120" i="22"/>
  <c r="F120" i="22"/>
  <c r="O119" i="22"/>
  <c r="L119" i="22"/>
  <c r="I119" i="22"/>
  <c r="F119" i="22"/>
  <c r="O118" i="22"/>
  <c r="L118" i="22"/>
  <c r="I118" i="22"/>
  <c r="F118" i="22"/>
  <c r="O117" i="22"/>
  <c r="L117" i="22"/>
  <c r="L116" i="22" s="1"/>
  <c r="I117" i="22"/>
  <c r="F117" i="22"/>
  <c r="N116" i="22"/>
  <c r="M116" i="22"/>
  <c r="K116" i="22"/>
  <c r="J116" i="22"/>
  <c r="H116" i="22"/>
  <c r="G116" i="22"/>
  <c r="E116" i="22"/>
  <c r="D116" i="22"/>
  <c r="O115" i="22"/>
  <c r="L115" i="22"/>
  <c r="I115" i="22"/>
  <c r="F115" i="22"/>
  <c r="O114" i="22"/>
  <c r="L114" i="22"/>
  <c r="I114" i="22"/>
  <c r="F114" i="22"/>
  <c r="O113" i="22"/>
  <c r="L113" i="22"/>
  <c r="I113" i="22"/>
  <c r="F113" i="22"/>
  <c r="N112" i="22"/>
  <c r="M112" i="22"/>
  <c r="K112" i="22"/>
  <c r="J112" i="22"/>
  <c r="H112" i="22"/>
  <c r="G112" i="22"/>
  <c r="E112" i="22"/>
  <c r="D112" i="22"/>
  <c r="O111" i="22"/>
  <c r="L111" i="22"/>
  <c r="I111" i="22"/>
  <c r="F111" i="22"/>
  <c r="O110" i="22"/>
  <c r="L110" i="22"/>
  <c r="I110" i="22"/>
  <c r="F110" i="22"/>
  <c r="O109" i="22"/>
  <c r="L109" i="22"/>
  <c r="I109" i="22"/>
  <c r="F109" i="22"/>
  <c r="O108" i="22"/>
  <c r="L108" i="22"/>
  <c r="I108" i="22"/>
  <c r="F108" i="22"/>
  <c r="O107" i="22"/>
  <c r="L107" i="22"/>
  <c r="I107" i="22"/>
  <c r="F107" i="22"/>
  <c r="O106" i="22"/>
  <c r="L106" i="22"/>
  <c r="I106" i="22"/>
  <c r="F106" i="22"/>
  <c r="O105" i="22"/>
  <c r="L105" i="22"/>
  <c r="I105" i="22"/>
  <c r="F105" i="22"/>
  <c r="O104" i="22"/>
  <c r="L104" i="22"/>
  <c r="I104" i="22"/>
  <c r="F104" i="22"/>
  <c r="F103" i="22" s="1"/>
  <c r="N103" i="22"/>
  <c r="M103" i="22"/>
  <c r="K103" i="22"/>
  <c r="J103" i="22"/>
  <c r="H103" i="22"/>
  <c r="G103" i="22"/>
  <c r="E103" i="22"/>
  <c r="D103" i="22"/>
  <c r="O102" i="22"/>
  <c r="L102" i="22"/>
  <c r="I102" i="22"/>
  <c r="F102" i="22"/>
  <c r="O101" i="22"/>
  <c r="L101" i="22"/>
  <c r="I101" i="22"/>
  <c r="F101" i="22"/>
  <c r="O100" i="22"/>
  <c r="L100" i="22"/>
  <c r="I100" i="22"/>
  <c r="F100" i="22"/>
  <c r="O99" i="22"/>
  <c r="L99" i="22"/>
  <c r="I99" i="22"/>
  <c r="F99" i="22"/>
  <c r="O98" i="22"/>
  <c r="L98" i="22"/>
  <c r="I98" i="22"/>
  <c r="F98" i="22"/>
  <c r="O97" i="22"/>
  <c r="L97" i="22"/>
  <c r="I97" i="22"/>
  <c r="F97" i="22"/>
  <c r="O96" i="22"/>
  <c r="L96" i="22"/>
  <c r="I96" i="22"/>
  <c r="I95" i="22" s="1"/>
  <c r="F96" i="22"/>
  <c r="N95" i="22"/>
  <c r="M95" i="22"/>
  <c r="K95" i="22"/>
  <c r="J95" i="22"/>
  <c r="H95" i="22"/>
  <c r="G95" i="22"/>
  <c r="E95" i="22"/>
  <c r="D95" i="22"/>
  <c r="O94" i="22"/>
  <c r="L94" i="22"/>
  <c r="I94" i="22"/>
  <c r="F94" i="22"/>
  <c r="O93" i="22"/>
  <c r="L93" i="22"/>
  <c r="I93" i="22"/>
  <c r="F93" i="22"/>
  <c r="O92" i="22"/>
  <c r="L92" i="22"/>
  <c r="I92" i="22"/>
  <c r="F92" i="22"/>
  <c r="O91" i="22"/>
  <c r="L91" i="22"/>
  <c r="I91" i="22"/>
  <c r="F91" i="22"/>
  <c r="O90" i="22"/>
  <c r="L90" i="22"/>
  <c r="I90" i="22"/>
  <c r="F90" i="22"/>
  <c r="F89" i="22" s="1"/>
  <c r="O89" i="22"/>
  <c r="N89" i="22"/>
  <c r="M89" i="22"/>
  <c r="K89" i="22"/>
  <c r="J89" i="22"/>
  <c r="H89" i="22"/>
  <c r="G89" i="22"/>
  <c r="E89" i="22"/>
  <c r="D89" i="22"/>
  <c r="O88" i="22"/>
  <c r="L88" i="22"/>
  <c r="I88" i="22"/>
  <c r="F88" i="22"/>
  <c r="O87" i="22"/>
  <c r="L87" i="22"/>
  <c r="I87" i="22"/>
  <c r="F87" i="22"/>
  <c r="O86" i="22"/>
  <c r="L86" i="22"/>
  <c r="I86" i="22"/>
  <c r="F86" i="22"/>
  <c r="O85" i="22"/>
  <c r="O84" i="22" s="1"/>
  <c r="L85" i="22"/>
  <c r="I85" i="22"/>
  <c r="I84" i="22" s="1"/>
  <c r="F85" i="22"/>
  <c r="N84" i="22"/>
  <c r="M84" i="22"/>
  <c r="L84" i="22"/>
  <c r="K84" i="22"/>
  <c r="J84" i="22"/>
  <c r="H84" i="22"/>
  <c r="G84" i="22"/>
  <c r="E84" i="22"/>
  <c r="E83" i="22" s="1"/>
  <c r="D84" i="22"/>
  <c r="O82" i="22"/>
  <c r="L82" i="22"/>
  <c r="I82" i="22"/>
  <c r="F82" i="22"/>
  <c r="O81" i="22"/>
  <c r="O80" i="22" s="1"/>
  <c r="L81" i="22"/>
  <c r="I81" i="22"/>
  <c r="I80" i="22" s="1"/>
  <c r="F81" i="22"/>
  <c r="N80" i="22"/>
  <c r="M80" i="22"/>
  <c r="K80" i="22"/>
  <c r="J80" i="22"/>
  <c r="H80" i="22"/>
  <c r="G80" i="22"/>
  <c r="E80" i="22"/>
  <c r="D80" i="22"/>
  <c r="O79" i="22"/>
  <c r="L79" i="22"/>
  <c r="I79" i="22"/>
  <c r="F79" i="22"/>
  <c r="O78" i="22"/>
  <c r="O77" i="22" s="1"/>
  <c r="O76" i="22" s="1"/>
  <c r="L78" i="22"/>
  <c r="L77" i="22" s="1"/>
  <c r="I78" i="22"/>
  <c r="F78" i="22"/>
  <c r="F77" i="22" s="1"/>
  <c r="N77" i="22"/>
  <c r="M77" i="22"/>
  <c r="K77" i="22"/>
  <c r="J77" i="22"/>
  <c r="J76" i="22" s="1"/>
  <c r="H77" i="22"/>
  <c r="G77" i="22"/>
  <c r="E77" i="22"/>
  <c r="E76" i="22" s="1"/>
  <c r="D77" i="22"/>
  <c r="D76" i="22" s="1"/>
  <c r="N76" i="22"/>
  <c r="O74" i="22"/>
  <c r="L74" i="22"/>
  <c r="I74" i="22"/>
  <c r="F74" i="22"/>
  <c r="O73" i="22"/>
  <c r="L73" i="22"/>
  <c r="I73" i="22"/>
  <c r="F73" i="22"/>
  <c r="O72" i="22"/>
  <c r="L72" i="22"/>
  <c r="I72" i="22"/>
  <c r="F72" i="22"/>
  <c r="O71" i="22"/>
  <c r="L71" i="22"/>
  <c r="I71" i="22"/>
  <c r="F71" i="22"/>
  <c r="O70" i="22"/>
  <c r="L70" i="22"/>
  <c r="I70" i="22"/>
  <c r="F70" i="22"/>
  <c r="F69" i="22" s="1"/>
  <c r="N69" i="22"/>
  <c r="N67" i="22" s="1"/>
  <c r="M69" i="22"/>
  <c r="K69" i="22"/>
  <c r="K67" i="22" s="1"/>
  <c r="J69" i="22"/>
  <c r="J67" i="22" s="1"/>
  <c r="H69" i="22"/>
  <c r="H67" i="22" s="1"/>
  <c r="G69" i="22"/>
  <c r="G67" i="22" s="1"/>
  <c r="E69" i="22"/>
  <c r="E67" i="22" s="1"/>
  <c r="D69" i="22"/>
  <c r="O68" i="22"/>
  <c r="L68" i="22"/>
  <c r="I68" i="22"/>
  <c r="F68" i="22"/>
  <c r="M67" i="22"/>
  <c r="D67" i="22"/>
  <c r="O66" i="22"/>
  <c r="L66" i="22"/>
  <c r="I66" i="22"/>
  <c r="F66" i="22"/>
  <c r="O65" i="22"/>
  <c r="L65" i="22"/>
  <c r="I65" i="22"/>
  <c r="F65" i="22"/>
  <c r="C65" i="22" s="1"/>
  <c r="O64" i="22"/>
  <c r="L64" i="22"/>
  <c r="I64" i="22"/>
  <c r="F64" i="22"/>
  <c r="O63" i="22"/>
  <c r="L63" i="22"/>
  <c r="I63" i="22"/>
  <c r="F63" i="22"/>
  <c r="O62" i="22"/>
  <c r="L62" i="22"/>
  <c r="I62" i="22"/>
  <c r="F62" i="22"/>
  <c r="O61" i="22"/>
  <c r="L61" i="22"/>
  <c r="I61" i="22"/>
  <c r="F61" i="22"/>
  <c r="O60" i="22"/>
  <c r="L60" i="22"/>
  <c r="I60" i="22"/>
  <c r="F60" i="22"/>
  <c r="O59" i="22"/>
  <c r="L59" i="22"/>
  <c r="I59" i="22"/>
  <c r="F59" i="22"/>
  <c r="F58" i="22" s="1"/>
  <c r="N58" i="22"/>
  <c r="M58" i="22"/>
  <c r="K58" i="22"/>
  <c r="J58" i="22"/>
  <c r="H58" i="22"/>
  <c r="G58" i="22"/>
  <c r="E58" i="22"/>
  <c r="D58" i="22"/>
  <c r="O57" i="22"/>
  <c r="L57" i="22"/>
  <c r="I57" i="22"/>
  <c r="F57" i="22"/>
  <c r="O56" i="22"/>
  <c r="L56" i="22"/>
  <c r="I56" i="22"/>
  <c r="I55" i="22" s="1"/>
  <c r="F56" i="22"/>
  <c r="N55" i="22"/>
  <c r="M55" i="22"/>
  <c r="M54" i="22" s="1"/>
  <c r="K55" i="22"/>
  <c r="J55" i="22"/>
  <c r="H55" i="22"/>
  <c r="G55" i="22"/>
  <c r="G54" i="22" s="1"/>
  <c r="G53" i="22" s="1"/>
  <c r="E55" i="22"/>
  <c r="D55" i="22"/>
  <c r="O47" i="22"/>
  <c r="C47" i="22" s="1"/>
  <c r="O46" i="22"/>
  <c r="C46" i="22" s="1"/>
  <c r="N45" i="22"/>
  <c r="M45" i="22"/>
  <c r="L44" i="22"/>
  <c r="L43" i="22" s="1"/>
  <c r="I44" i="22"/>
  <c r="I43" i="22" s="1"/>
  <c r="F44" i="22"/>
  <c r="F43" i="22" s="1"/>
  <c r="K43" i="22"/>
  <c r="J43" i="22"/>
  <c r="H43" i="22"/>
  <c r="G43" i="22"/>
  <c r="E43" i="22"/>
  <c r="D43" i="22"/>
  <c r="F42" i="22"/>
  <c r="C42" i="22" s="1"/>
  <c r="E41" i="22"/>
  <c r="D41" i="22"/>
  <c r="L40" i="22"/>
  <c r="C40" i="22" s="1"/>
  <c r="L39" i="22"/>
  <c r="C39" i="22" s="1"/>
  <c r="L38" i="22"/>
  <c r="C38" i="22" s="1"/>
  <c r="L37" i="22"/>
  <c r="C37" i="22" s="1"/>
  <c r="K36" i="22"/>
  <c r="J36" i="22"/>
  <c r="L35" i="22"/>
  <c r="C35" i="22" s="1"/>
  <c r="L34" i="22"/>
  <c r="C34" i="22" s="1"/>
  <c r="K33" i="22"/>
  <c r="J33" i="22"/>
  <c r="L32" i="22"/>
  <c r="C32" i="22" s="1"/>
  <c r="K31" i="22"/>
  <c r="J31" i="22"/>
  <c r="J26" i="22" s="1"/>
  <c r="L30" i="22"/>
  <c r="C30" i="22" s="1"/>
  <c r="L29" i="22"/>
  <c r="C29" i="22" s="1"/>
  <c r="L28" i="22"/>
  <c r="C28" i="22" s="1"/>
  <c r="K27" i="22"/>
  <c r="J27" i="22"/>
  <c r="F25" i="22"/>
  <c r="C25" i="22" s="1"/>
  <c r="I24" i="22"/>
  <c r="C24" i="22" s="1"/>
  <c r="F24" i="22"/>
  <c r="O23" i="22"/>
  <c r="L23" i="22"/>
  <c r="I23" i="22"/>
  <c r="F23" i="22"/>
  <c r="O22" i="22"/>
  <c r="O21" i="22" s="1"/>
  <c r="O292" i="22" s="1"/>
  <c r="L22" i="22"/>
  <c r="I22" i="22"/>
  <c r="F22" i="22"/>
  <c r="F21" i="22" s="1"/>
  <c r="N21" i="22"/>
  <c r="N292" i="22" s="1"/>
  <c r="N291" i="22" s="1"/>
  <c r="M21" i="22"/>
  <c r="K21" i="22"/>
  <c r="K292" i="22" s="1"/>
  <c r="K291" i="22" s="1"/>
  <c r="J21" i="22"/>
  <c r="I21" i="22"/>
  <c r="H21" i="22"/>
  <c r="G21" i="22"/>
  <c r="G292" i="22" s="1"/>
  <c r="E21" i="22"/>
  <c r="E292" i="22" s="1"/>
  <c r="E291" i="22" s="1"/>
  <c r="D21" i="22"/>
  <c r="G20" i="22"/>
  <c r="M20" i="22" l="1"/>
  <c r="C85" i="22"/>
  <c r="C86" i="22"/>
  <c r="C101" i="22"/>
  <c r="C145" i="22"/>
  <c r="C147" i="22"/>
  <c r="M187" i="22"/>
  <c r="C229" i="22"/>
  <c r="E231" i="22"/>
  <c r="E230" i="22" s="1"/>
  <c r="J270" i="22"/>
  <c r="I20" i="22"/>
  <c r="J292" i="22"/>
  <c r="J291" i="22" s="1"/>
  <c r="C23" i="22"/>
  <c r="C143" i="22"/>
  <c r="D173" i="22"/>
  <c r="O173" i="22"/>
  <c r="H174" i="22"/>
  <c r="H173" i="22" s="1"/>
  <c r="N174" i="22"/>
  <c r="N173" i="22" s="1"/>
  <c r="J204" i="22"/>
  <c r="J195" i="22" s="1"/>
  <c r="C209" i="22"/>
  <c r="C212" i="22"/>
  <c r="N204" i="22"/>
  <c r="C253" i="22"/>
  <c r="C257" i="22"/>
  <c r="O141" i="22"/>
  <c r="E54" i="22"/>
  <c r="J54" i="22"/>
  <c r="J53" i="22" s="1"/>
  <c r="C57" i="22"/>
  <c r="H54" i="22"/>
  <c r="C225" i="22"/>
  <c r="H270" i="22"/>
  <c r="H269" i="22" s="1"/>
  <c r="N130" i="22"/>
  <c r="N20" i="22"/>
  <c r="C61" i="22"/>
  <c r="C62" i="22"/>
  <c r="C64" i="22"/>
  <c r="C73" i="22"/>
  <c r="C93" i="22"/>
  <c r="C97" i="22"/>
  <c r="C98" i="22"/>
  <c r="C100" i="22"/>
  <c r="C110" i="22"/>
  <c r="C114" i="22"/>
  <c r="C118" i="22"/>
  <c r="C121" i="22"/>
  <c r="C133" i="22"/>
  <c r="C135" i="22"/>
  <c r="J130" i="22"/>
  <c r="C137" i="22"/>
  <c r="I141" i="22"/>
  <c r="L166" i="22"/>
  <c r="L165" i="22" s="1"/>
  <c r="E174" i="22"/>
  <c r="E173" i="22" s="1"/>
  <c r="C201" i="22"/>
  <c r="K204" i="22"/>
  <c r="K195" i="22" s="1"/>
  <c r="K194" i="22" s="1"/>
  <c r="C221" i="22"/>
  <c r="C224" i="22"/>
  <c r="F260" i="22"/>
  <c r="C265" i="22"/>
  <c r="C266" i="22"/>
  <c r="E270" i="22"/>
  <c r="C277" i="22"/>
  <c r="C279" i="22"/>
  <c r="C297" i="22"/>
  <c r="C299" i="22"/>
  <c r="F293" i="22"/>
  <c r="G76" i="22"/>
  <c r="M76" i="22"/>
  <c r="C81" i="22"/>
  <c r="C139" i="22"/>
  <c r="H130" i="22"/>
  <c r="C183" i="22"/>
  <c r="E187" i="22"/>
  <c r="N187" i="22"/>
  <c r="G187" i="22"/>
  <c r="C193" i="22"/>
  <c r="C197" i="22"/>
  <c r="L196" i="22"/>
  <c r="G204" i="22"/>
  <c r="G195" i="22" s="1"/>
  <c r="C217" i="22"/>
  <c r="G231" i="22"/>
  <c r="K231" i="22"/>
  <c r="K230" i="22" s="1"/>
  <c r="D231" i="22"/>
  <c r="D230" i="22" s="1"/>
  <c r="C249" i="22"/>
  <c r="L260" i="22"/>
  <c r="L259" i="22" s="1"/>
  <c r="G259" i="22"/>
  <c r="C273" i="22"/>
  <c r="G270" i="22"/>
  <c r="G269" i="22" s="1"/>
  <c r="N195" i="22"/>
  <c r="K26" i="22"/>
  <c r="K20" i="22" s="1"/>
  <c r="L36" i="22"/>
  <c r="C36" i="22" s="1"/>
  <c r="D54" i="22"/>
  <c r="D53" i="22" s="1"/>
  <c r="F80" i="22"/>
  <c r="C107" i="22"/>
  <c r="M83" i="22"/>
  <c r="C123" i="22"/>
  <c r="M130" i="22"/>
  <c r="C159" i="22"/>
  <c r="C162" i="22"/>
  <c r="C167" i="22"/>
  <c r="C171" i="22"/>
  <c r="C190" i="22"/>
  <c r="C213" i="22"/>
  <c r="C237" i="22"/>
  <c r="D259" i="22"/>
  <c r="N259" i="22"/>
  <c r="O259" i="22"/>
  <c r="C281" i="22"/>
  <c r="C285" i="22"/>
  <c r="O293" i="22"/>
  <c r="K187" i="22"/>
  <c r="L122" i="22"/>
  <c r="G291" i="22"/>
  <c r="C22" i="22"/>
  <c r="O55" i="22"/>
  <c r="C63" i="22"/>
  <c r="C72" i="22"/>
  <c r="O69" i="22"/>
  <c r="O67" i="22" s="1"/>
  <c r="H83" i="22"/>
  <c r="C87" i="22"/>
  <c r="C92" i="22"/>
  <c r="C99" i="22"/>
  <c r="C106" i="22"/>
  <c r="C111" i="22"/>
  <c r="C119" i="22"/>
  <c r="I116" i="22"/>
  <c r="I131" i="22"/>
  <c r="C149" i="22"/>
  <c r="C156" i="22"/>
  <c r="C158" i="22"/>
  <c r="C164" i="22"/>
  <c r="C178" i="22"/>
  <c r="C186" i="22"/>
  <c r="C203" i="22"/>
  <c r="C211" i="22"/>
  <c r="C215" i="22"/>
  <c r="D204" i="22"/>
  <c r="C218" i="22"/>
  <c r="C223" i="22"/>
  <c r="O235" i="22"/>
  <c r="C243" i="22"/>
  <c r="O246" i="22"/>
  <c r="C267" i="22"/>
  <c r="C274" i="22"/>
  <c r="L276" i="22"/>
  <c r="G230" i="22"/>
  <c r="M292" i="22"/>
  <c r="M291" i="22" s="1"/>
  <c r="L21" i="22"/>
  <c r="C21" i="22" s="1"/>
  <c r="H53" i="22"/>
  <c r="K54" i="22"/>
  <c r="K53" i="22" s="1"/>
  <c r="N54" i="22"/>
  <c r="N53" i="22" s="1"/>
  <c r="L58" i="22"/>
  <c r="E53" i="22"/>
  <c r="K76" i="22"/>
  <c r="F76" i="22"/>
  <c r="H76" i="22"/>
  <c r="L80" i="22"/>
  <c r="L76" i="22" s="1"/>
  <c r="G83" i="22"/>
  <c r="C105" i="22"/>
  <c r="C109" i="22"/>
  <c r="L112" i="22"/>
  <c r="F116" i="22"/>
  <c r="C117" i="22"/>
  <c r="C153" i="22"/>
  <c r="C157" i="22"/>
  <c r="C182" i="22"/>
  <c r="D187" i="22"/>
  <c r="H187" i="22"/>
  <c r="F192" i="22"/>
  <c r="F191" i="22" s="1"/>
  <c r="E204" i="22"/>
  <c r="E195" i="22" s="1"/>
  <c r="N231" i="22"/>
  <c r="N230" i="22" s="1"/>
  <c r="N194" i="22" s="1"/>
  <c r="C258" i="22"/>
  <c r="M270" i="22"/>
  <c r="M269" i="22" s="1"/>
  <c r="C275" i="22"/>
  <c r="C288" i="22"/>
  <c r="C296" i="22"/>
  <c r="I276" i="22"/>
  <c r="M53" i="22"/>
  <c r="L55" i="22"/>
  <c r="C60" i="22"/>
  <c r="L69" i="22"/>
  <c r="L67" i="22" s="1"/>
  <c r="L103" i="22"/>
  <c r="C120" i="22"/>
  <c r="C125" i="22"/>
  <c r="C127" i="22"/>
  <c r="C134" i="22"/>
  <c r="O131" i="22"/>
  <c r="I165" i="22"/>
  <c r="C169" i="22"/>
  <c r="C172" i="22"/>
  <c r="L174" i="22"/>
  <c r="L173" i="22" s="1"/>
  <c r="J187" i="22"/>
  <c r="C200" i="22"/>
  <c r="F205" i="22"/>
  <c r="C208" i="22"/>
  <c r="O205" i="22"/>
  <c r="C219" i="22"/>
  <c r="L235" i="22"/>
  <c r="C240" i="22"/>
  <c r="O238" i="22"/>
  <c r="L252" i="22"/>
  <c r="L251" i="22" s="1"/>
  <c r="C263" i="22"/>
  <c r="J269" i="22"/>
  <c r="E269" i="22"/>
  <c r="C280" i="22"/>
  <c r="F284" i="22"/>
  <c r="C284" i="22" s="1"/>
  <c r="C298" i="22"/>
  <c r="F292" i="22"/>
  <c r="F291" i="22" s="1"/>
  <c r="I58" i="22"/>
  <c r="C59" i="22"/>
  <c r="C79" i="22"/>
  <c r="I77" i="22"/>
  <c r="I76" i="22" s="1"/>
  <c r="L27" i="22"/>
  <c r="C44" i="22"/>
  <c r="C56" i="22"/>
  <c r="F55" i="22"/>
  <c r="C66" i="22"/>
  <c r="C71" i="22"/>
  <c r="I69" i="22"/>
  <c r="I67" i="22" s="1"/>
  <c r="C74" i="22"/>
  <c r="D83" i="22"/>
  <c r="D75" i="22" s="1"/>
  <c r="J83" i="22"/>
  <c r="J75" i="22" s="1"/>
  <c r="N83" i="22"/>
  <c r="K83" i="22"/>
  <c r="L95" i="22"/>
  <c r="C102" i="22"/>
  <c r="I103" i="22"/>
  <c r="O103" i="22"/>
  <c r="C113" i="22"/>
  <c r="F112" i="22"/>
  <c r="C138" i="22"/>
  <c r="F136" i="22"/>
  <c r="I151" i="22"/>
  <c r="C155" i="22"/>
  <c r="E20" i="22"/>
  <c r="O45" i="22"/>
  <c r="O58" i="22"/>
  <c r="O54" i="22" s="1"/>
  <c r="O53" i="22" s="1"/>
  <c r="C68" i="22"/>
  <c r="F67" i="22"/>
  <c r="C82" i="22"/>
  <c r="C91" i="22"/>
  <c r="I89" i="22"/>
  <c r="C94" i="22"/>
  <c r="C146" i="22"/>
  <c r="F144" i="22"/>
  <c r="J20" i="22"/>
  <c r="D292" i="22"/>
  <c r="D291" i="22" s="1"/>
  <c r="D20" i="22"/>
  <c r="H292" i="22"/>
  <c r="H291" i="22" s="1"/>
  <c r="H20" i="22"/>
  <c r="L31" i="22"/>
  <c r="C31" i="22" s="1"/>
  <c r="L33" i="22"/>
  <c r="C33" i="22" s="1"/>
  <c r="F41" i="22"/>
  <c r="C41" i="22" s="1"/>
  <c r="C43" i="22"/>
  <c r="C88" i="22"/>
  <c r="F84" i="22"/>
  <c r="L89" i="22"/>
  <c r="C96" i="22"/>
  <c r="F95" i="22"/>
  <c r="O95" i="22"/>
  <c r="C115" i="22"/>
  <c r="C142" i="22"/>
  <c r="F141" i="22"/>
  <c r="C141" i="22" s="1"/>
  <c r="C181" i="22"/>
  <c r="I179" i="22"/>
  <c r="C179" i="22" s="1"/>
  <c r="F196" i="22"/>
  <c r="C70" i="22"/>
  <c r="C78" i="22"/>
  <c r="C90" i="22"/>
  <c r="C108" i="22"/>
  <c r="I112" i="22"/>
  <c r="O116" i="22"/>
  <c r="C116" i="22" s="1"/>
  <c r="C124" i="22"/>
  <c r="C128" i="22"/>
  <c r="C129" i="22"/>
  <c r="L131" i="22"/>
  <c r="I136" i="22"/>
  <c r="C140" i="22"/>
  <c r="I144" i="22"/>
  <c r="C148" i="22"/>
  <c r="F151" i="22"/>
  <c r="C152" i="22"/>
  <c r="O165" i="22"/>
  <c r="K174" i="22"/>
  <c r="K173" i="22" s="1"/>
  <c r="F174" i="22"/>
  <c r="C220" i="22"/>
  <c r="F216" i="22"/>
  <c r="C248" i="22"/>
  <c r="F246" i="22"/>
  <c r="C104" i="22"/>
  <c r="I122" i="22"/>
  <c r="C126" i="22"/>
  <c r="E130" i="22"/>
  <c r="E75" i="22" s="1"/>
  <c r="C150" i="22"/>
  <c r="C154" i="22"/>
  <c r="C168" i="22"/>
  <c r="C170" i="22"/>
  <c r="F166" i="22"/>
  <c r="G174" i="22"/>
  <c r="G173" i="22" s="1"/>
  <c r="C177" i="22"/>
  <c r="I175" i="22"/>
  <c r="F187" i="22"/>
  <c r="C233" i="22"/>
  <c r="L238" i="22"/>
  <c r="C242" i="22"/>
  <c r="C260" i="22"/>
  <c r="O112" i="22"/>
  <c r="G130" i="22"/>
  <c r="K130" i="22"/>
  <c r="K75" i="22" s="1"/>
  <c r="F131" i="22"/>
  <c r="C132" i="22"/>
  <c r="O136" i="22"/>
  <c r="O144" i="22"/>
  <c r="L151" i="22"/>
  <c r="I160" i="22"/>
  <c r="C160" i="22" s="1"/>
  <c r="C161" i="22"/>
  <c r="I184" i="22"/>
  <c r="C184" i="22" s="1"/>
  <c r="C185" i="22"/>
  <c r="I188" i="22"/>
  <c r="I187" i="22" s="1"/>
  <c r="C189" i="22"/>
  <c r="C192" i="22"/>
  <c r="L191" i="22"/>
  <c r="C191" i="22" s="1"/>
  <c r="I286" i="22"/>
  <c r="I292" i="22" s="1"/>
  <c r="C287" i="22"/>
  <c r="C176" i="22"/>
  <c r="C180" i="22"/>
  <c r="H195" i="22"/>
  <c r="O196" i="22"/>
  <c r="I198" i="22"/>
  <c r="I196" i="22" s="1"/>
  <c r="C199" i="22"/>
  <c r="C202" i="22"/>
  <c r="M204" i="22"/>
  <c r="M195" i="22" s="1"/>
  <c r="C207" i="22"/>
  <c r="I205" i="22"/>
  <c r="C210" i="22"/>
  <c r="I216" i="22"/>
  <c r="C222" i="22"/>
  <c r="C228" i="22"/>
  <c r="F227" i="22"/>
  <c r="C227" i="22" s="1"/>
  <c r="M230" i="22"/>
  <c r="J231" i="22"/>
  <c r="J230" i="22" s="1"/>
  <c r="I246" i="22"/>
  <c r="C247" i="22"/>
  <c r="O251" i="22"/>
  <c r="C262" i="22"/>
  <c r="I270" i="22"/>
  <c r="I269" i="22" s="1"/>
  <c r="C271" i="22"/>
  <c r="C276" i="22"/>
  <c r="D195" i="22"/>
  <c r="L205" i="22"/>
  <c r="L204" i="22" s="1"/>
  <c r="L195" i="22" s="1"/>
  <c r="C226" i="22"/>
  <c r="C232" i="22"/>
  <c r="C234" i="22"/>
  <c r="I238" i="22"/>
  <c r="C239" i="22"/>
  <c r="C254" i="22"/>
  <c r="C256" i="22"/>
  <c r="F252" i="22"/>
  <c r="H259" i="22"/>
  <c r="H230" i="22" s="1"/>
  <c r="C272" i="22"/>
  <c r="C278" i="22"/>
  <c r="E194" i="22"/>
  <c r="C214" i="22"/>
  <c r="O216" i="22"/>
  <c r="C236" i="22"/>
  <c r="F235" i="22"/>
  <c r="L246" i="22"/>
  <c r="C250" i="22"/>
  <c r="C255" i="22"/>
  <c r="I252" i="22"/>
  <c r="I251" i="22" s="1"/>
  <c r="C268" i="22"/>
  <c r="F264" i="22"/>
  <c r="F270" i="22"/>
  <c r="O270" i="22"/>
  <c r="O269" i="22" s="1"/>
  <c r="L270" i="22"/>
  <c r="L269" i="22" s="1"/>
  <c r="C295" i="22"/>
  <c r="I293" i="22"/>
  <c r="C300" i="22"/>
  <c r="O291" i="22"/>
  <c r="C206" i="22"/>
  <c r="C282" i="22"/>
  <c r="C294" i="22"/>
  <c r="O231" i="22" l="1"/>
  <c r="O230" i="22" s="1"/>
  <c r="L54" i="22"/>
  <c r="M75" i="22"/>
  <c r="G194" i="22"/>
  <c r="G75" i="22"/>
  <c r="L292" i="22"/>
  <c r="L291" i="22" s="1"/>
  <c r="J194" i="22"/>
  <c r="D52" i="22"/>
  <c r="D51" i="22" s="1"/>
  <c r="C122" i="22"/>
  <c r="N75" i="22"/>
  <c r="F283" i="22"/>
  <c r="C283" i="22" s="1"/>
  <c r="C235" i="22"/>
  <c r="C80" i="22"/>
  <c r="C293" i="22"/>
  <c r="D194" i="22"/>
  <c r="L83" i="22"/>
  <c r="C103" i="22"/>
  <c r="N52" i="22"/>
  <c r="N51" i="22" s="1"/>
  <c r="C188" i="22"/>
  <c r="G289" i="22"/>
  <c r="J52" i="22"/>
  <c r="J51" i="22" s="1"/>
  <c r="J50" i="22" s="1"/>
  <c r="H75" i="22"/>
  <c r="H289" i="22" s="1"/>
  <c r="L53" i="22"/>
  <c r="C89" i="22"/>
  <c r="G52" i="22"/>
  <c r="M289" i="22"/>
  <c r="O83" i="22"/>
  <c r="M52" i="22"/>
  <c r="C286" i="22"/>
  <c r="O204" i="22"/>
  <c r="O195" i="22" s="1"/>
  <c r="O130" i="22"/>
  <c r="L231" i="22"/>
  <c r="L230" i="22" s="1"/>
  <c r="L194" i="22" s="1"/>
  <c r="C198" i="22"/>
  <c r="C58" i="22"/>
  <c r="N289" i="22"/>
  <c r="F231" i="22"/>
  <c r="I204" i="22"/>
  <c r="I291" i="22"/>
  <c r="C151" i="22"/>
  <c r="I130" i="22"/>
  <c r="H52" i="22"/>
  <c r="K52" i="22"/>
  <c r="K51" i="22" s="1"/>
  <c r="K289" i="22"/>
  <c r="N50" i="22"/>
  <c r="N290" i="22"/>
  <c r="E52" i="22"/>
  <c r="E51" i="22" s="1"/>
  <c r="E289" i="22"/>
  <c r="J290" i="22"/>
  <c r="C196" i="22"/>
  <c r="C55" i="22"/>
  <c r="F54" i="22"/>
  <c r="I83" i="22"/>
  <c r="C292" i="22"/>
  <c r="J289" i="22"/>
  <c r="C252" i="22"/>
  <c r="F251" i="22"/>
  <c r="C251" i="22" s="1"/>
  <c r="I231" i="22"/>
  <c r="I230" i="22" s="1"/>
  <c r="M194" i="22"/>
  <c r="M51" i="22" s="1"/>
  <c r="I195" i="22"/>
  <c r="C166" i="22"/>
  <c r="F165" i="22"/>
  <c r="C165" i="22" s="1"/>
  <c r="C246" i="22"/>
  <c r="L130" i="22"/>
  <c r="L75" i="22" s="1"/>
  <c r="I54" i="22"/>
  <c r="I53" i="22" s="1"/>
  <c r="C136" i="22"/>
  <c r="C69" i="22"/>
  <c r="C291" i="22"/>
  <c r="F269" i="22"/>
  <c r="C270" i="22"/>
  <c r="C238" i="22"/>
  <c r="D289" i="22"/>
  <c r="L187" i="22"/>
  <c r="C187" i="22" s="1"/>
  <c r="I174" i="22"/>
  <c r="I173" i="22" s="1"/>
  <c r="C175" i="22"/>
  <c r="C205" i="22"/>
  <c r="C84" i="22"/>
  <c r="F83" i="22"/>
  <c r="C76" i="22"/>
  <c r="C67" i="22"/>
  <c r="C45" i="22"/>
  <c r="O20" i="22"/>
  <c r="C77" i="22"/>
  <c r="F20" i="22"/>
  <c r="F173" i="22"/>
  <c r="C173" i="22" s="1"/>
  <c r="C264" i="22"/>
  <c r="F259" i="22"/>
  <c r="C259" i="22" s="1"/>
  <c r="H194" i="22"/>
  <c r="F130" i="22"/>
  <c r="C131" i="22"/>
  <c r="C216" i="22"/>
  <c r="F204" i="22"/>
  <c r="C95" i="22"/>
  <c r="C144" i="22"/>
  <c r="C112" i="22"/>
  <c r="C27" i="22"/>
  <c r="L26" i="22"/>
  <c r="C231" i="22" l="1"/>
  <c r="G51" i="22"/>
  <c r="G290" i="22" s="1"/>
  <c r="L52" i="22"/>
  <c r="L51" i="22" s="1"/>
  <c r="I194" i="22"/>
  <c r="G50" i="22"/>
  <c r="O75" i="22"/>
  <c r="O52" i="22" s="1"/>
  <c r="O51" i="22" s="1"/>
  <c r="I75" i="22"/>
  <c r="I289" i="22" s="1"/>
  <c r="O194" i="22"/>
  <c r="C130" i="22"/>
  <c r="C204" i="22"/>
  <c r="H51" i="22"/>
  <c r="H290" i="22" s="1"/>
  <c r="M50" i="22"/>
  <c r="M290" i="22"/>
  <c r="F53" i="22"/>
  <c r="C54" i="22"/>
  <c r="F195" i="22"/>
  <c r="C174" i="22"/>
  <c r="C269" i="22"/>
  <c r="E290" i="22"/>
  <c r="E50" i="22"/>
  <c r="F230" i="22"/>
  <c r="C230" i="22" s="1"/>
  <c r="D290" i="22"/>
  <c r="D50" i="22"/>
  <c r="L289" i="22"/>
  <c r="C26" i="22"/>
  <c r="L20" i="22"/>
  <c r="C20" i="22" s="1"/>
  <c r="C83" i="22"/>
  <c r="F75" i="22"/>
  <c r="K50" i="22"/>
  <c r="K290" i="22"/>
  <c r="L50" i="22" l="1"/>
  <c r="L290" i="22"/>
  <c r="H50" i="22"/>
  <c r="C75" i="22"/>
  <c r="I52" i="22"/>
  <c r="I51" i="22" s="1"/>
  <c r="I290" i="22" s="1"/>
  <c r="O289" i="22"/>
  <c r="F52" i="22"/>
  <c r="C53" i="22"/>
  <c r="F289" i="22"/>
  <c r="O50" i="22"/>
  <c r="O290" i="22"/>
  <c r="C195" i="22"/>
  <c r="F194" i="22"/>
  <c r="C194" i="22" s="1"/>
  <c r="I50" i="22" l="1"/>
  <c r="C289" i="22"/>
  <c r="C52" i="22"/>
  <c r="F51" i="22"/>
  <c r="F290" i="22" l="1"/>
  <c r="C290" i="22" s="1"/>
  <c r="C51" i="22"/>
  <c r="F50" i="22"/>
  <c r="C50" i="22" s="1"/>
  <c r="O301" i="21" l="1"/>
  <c r="L301" i="21"/>
  <c r="I301" i="21"/>
  <c r="F301" i="21"/>
  <c r="O300" i="21"/>
  <c r="L300" i="21"/>
  <c r="I300" i="21"/>
  <c r="F300" i="21"/>
  <c r="C300" i="21" s="1"/>
  <c r="O299" i="21"/>
  <c r="L299" i="21"/>
  <c r="I299" i="21"/>
  <c r="F299" i="21"/>
  <c r="C299" i="21" s="1"/>
  <c r="O298" i="21"/>
  <c r="L298" i="21"/>
  <c r="I298" i="21"/>
  <c r="F298" i="21"/>
  <c r="C298" i="21" s="1"/>
  <c r="O297" i="21"/>
  <c r="L297" i="21"/>
  <c r="I297" i="21"/>
  <c r="F297" i="21"/>
  <c r="O296" i="21"/>
  <c r="L296" i="21"/>
  <c r="I296" i="21"/>
  <c r="F296" i="21"/>
  <c r="O295" i="21"/>
  <c r="L295" i="21"/>
  <c r="I295" i="21"/>
  <c r="F295" i="21"/>
  <c r="O294" i="21"/>
  <c r="O293" i="21" s="1"/>
  <c r="L294" i="21"/>
  <c r="I294" i="21"/>
  <c r="F294" i="21"/>
  <c r="N293" i="21"/>
  <c r="M293" i="21"/>
  <c r="K293" i="21"/>
  <c r="J293" i="21"/>
  <c r="H293" i="21"/>
  <c r="G293" i="21"/>
  <c r="E293" i="21"/>
  <c r="D293" i="21"/>
  <c r="O288" i="21"/>
  <c r="L288" i="21"/>
  <c r="I288" i="21"/>
  <c r="F288" i="21"/>
  <c r="O287" i="21"/>
  <c r="L287" i="21"/>
  <c r="L286" i="21" s="1"/>
  <c r="I287" i="21"/>
  <c r="F287" i="21"/>
  <c r="O286" i="21"/>
  <c r="N286" i="21"/>
  <c r="M286" i="21"/>
  <c r="K286" i="21"/>
  <c r="J286" i="21"/>
  <c r="H286" i="21"/>
  <c r="G286" i="21"/>
  <c r="F286" i="21"/>
  <c r="E286" i="21"/>
  <c r="D286" i="21"/>
  <c r="O285" i="21"/>
  <c r="L285" i="21"/>
  <c r="L284" i="21" s="1"/>
  <c r="L283" i="21" s="1"/>
  <c r="I285" i="21"/>
  <c r="F285" i="21"/>
  <c r="O284" i="21"/>
  <c r="N284" i="21"/>
  <c r="N283" i="21" s="1"/>
  <c r="M284" i="21"/>
  <c r="M283" i="21" s="1"/>
  <c r="K284" i="21"/>
  <c r="J284" i="21"/>
  <c r="I284" i="21"/>
  <c r="I283" i="21" s="1"/>
  <c r="H284" i="21"/>
  <c r="H283" i="21" s="1"/>
  <c r="G284" i="21"/>
  <c r="E284" i="21"/>
  <c r="E283" i="21" s="1"/>
  <c r="D284" i="21"/>
  <c r="D283" i="21" s="1"/>
  <c r="O283" i="21"/>
  <c r="K283" i="21"/>
  <c r="J283" i="21"/>
  <c r="G283" i="21"/>
  <c r="O282" i="21"/>
  <c r="O281" i="21" s="1"/>
  <c r="L282" i="21"/>
  <c r="L281" i="21" s="1"/>
  <c r="I282" i="21"/>
  <c r="I281" i="21" s="1"/>
  <c r="F282" i="21"/>
  <c r="N281" i="21"/>
  <c r="M281" i="21"/>
  <c r="K281" i="21"/>
  <c r="J281" i="21"/>
  <c r="H281" i="21"/>
  <c r="G281" i="21"/>
  <c r="F281" i="21"/>
  <c r="E281" i="21"/>
  <c r="D281" i="21"/>
  <c r="O280" i="21"/>
  <c r="L280" i="21"/>
  <c r="I280" i="21"/>
  <c r="F280" i="21"/>
  <c r="O279" i="21"/>
  <c r="L279" i="21"/>
  <c r="I279" i="21"/>
  <c r="F279" i="21"/>
  <c r="O278" i="21"/>
  <c r="L278" i="21"/>
  <c r="I278" i="21"/>
  <c r="F278" i="21"/>
  <c r="O277" i="21"/>
  <c r="L277" i="21"/>
  <c r="I277" i="21"/>
  <c r="F277" i="21"/>
  <c r="N276" i="21"/>
  <c r="N270" i="21" s="1"/>
  <c r="N269" i="21" s="1"/>
  <c r="M276" i="21"/>
  <c r="K276" i="21"/>
  <c r="J276" i="21"/>
  <c r="I276" i="21"/>
  <c r="H276" i="21"/>
  <c r="G276" i="21"/>
  <c r="E276" i="21"/>
  <c r="D276" i="21"/>
  <c r="O275" i="21"/>
  <c r="L275" i="21"/>
  <c r="I275" i="21"/>
  <c r="F275" i="21"/>
  <c r="O274" i="21"/>
  <c r="L274" i="21"/>
  <c r="I274" i="21"/>
  <c r="F274" i="21"/>
  <c r="C274" i="21" s="1"/>
  <c r="O273" i="21"/>
  <c r="L273" i="21"/>
  <c r="L272" i="21" s="1"/>
  <c r="I273" i="21"/>
  <c r="F273" i="21"/>
  <c r="N272" i="21"/>
  <c r="M272" i="21"/>
  <c r="M270" i="21" s="1"/>
  <c r="M269" i="21" s="1"/>
  <c r="K272" i="21"/>
  <c r="J272" i="21"/>
  <c r="I272" i="21"/>
  <c r="H272" i="21"/>
  <c r="H270" i="21" s="1"/>
  <c r="H269" i="21" s="1"/>
  <c r="G272" i="21"/>
  <c r="E272" i="21"/>
  <c r="D272" i="21"/>
  <c r="O271" i="21"/>
  <c r="L271" i="21"/>
  <c r="I271" i="21"/>
  <c r="F271" i="21"/>
  <c r="K270" i="21"/>
  <c r="G270" i="21"/>
  <c r="O268" i="21"/>
  <c r="L268" i="21"/>
  <c r="I268" i="21"/>
  <c r="F268" i="21"/>
  <c r="O267" i="21"/>
  <c r="L267" i="21"/>
  <c r="I267" i="21"/>
  <c r="F267" i="21"/>
  <c r="O266" i="21"/>
  <c r="L266" i="21"/>
  <c r="I266" i="21"/>
  <c r="F266" i="21"/>
  <c r="O265" i="21"/>
  <c r="L265" i="21"/>
  <c r="I265" i="21"/>
  <c r="F265" i="21"/>
  <c r="N264" i="21"/>
  <c r="M264" i="21"/>
  <c r="K264" i="21"/>
  <c r="J264" i="21"/>
  <c r="H264" i="21"/>
  <c r="G264" i="21"/>
  <c r="E264" i="21"/>
  <c r="D264" i="21"/>
  <c r="O263" i="21"/>
  <c r="L263" i="21"/>
  <c r="I263" i="21"/>
  <c r="F263" i="21"/>
  <c r="O262" i="21"/>
  <c r="L262" i="21"/>
  <c r="I262" i="21"/>
  <c r="F262" i="21"/>
  <c r="O261" i="21"/>
  <c r="L261" i="21"/>
  <c r="I261" i="21"/>
  <c r="I260" i="21" s="1"/>
  <c r="F261" i="21"/>
  <c r="N260" i="21"/>
  <c r="M260" i="21"/>
  <c r="K260" i="21"/>
  <c r="J260" i="21"/>
  <c r="J259" i="21" s="1"/>
  <c r="H260" i="21"/>
  <c r="G260" i="21"/>
  <c r="E260" i="21"/>
  <c r="E259" i="21" s="1"/>
  <c r="D260" i="21"/>
  <c r="D259" i="21" s="1"/>
  <c r="K259" i="21"/>
  <c r="O258" i="21"/>
  <c r="C258" i="21" s="1"/>
  <c r="L258" i="21"/>
  <c r="I258" i="21"/>
  <c r="F258" i="21"/>
  <c r="O257" i="21"/>
  <c r="L257" i="21"/>
  <c r="I257" i="21"/>
  <c r="F257" i="21"/>
  <c r="O256" i="21"/>
  <c r="L256" i="21"/>
  <c r="I256" i="21"/>
  <c r="F256" i="21"/>
  <c r="O255" i="21"/>
  <c r="L255" i="21"/>
  <c r="I255" i="21"/>
  <c r="F255" i="21"/>
  <c r="O254" i="21"/>
  <c r="L254" i="21"/>
  <c r="I254" i="21"/>
  <c r="F254" i="21"/>
  <c r="O253" i="21"/>
  <c r="L253" i="21"/>
  <c r="I253" i="21"/>
  <c r="F253" i="21"/>
  <c r="N252" i="21"/>
  <c r="N251" i="21" s="1"/>
  <c r="M252" i="21"/>
  <c r="M251" i="21" s="1"/>
  <c r="K252" i="21"/>
  <c r="K251" i="21" s="1"/>
  <c r="J252" i="21"/>
  <c r="H252" i="21"/>
  <c r="H251" i="21" s="1"/>
  <c r="G252" i="21"/>
  <c r="G251" i="21" s="1"/>
  <c r="E252" i="21"/>
  <c r="E251" i="21" s="1"/>
  <c r="D252" i="21"/>
  <c r="J251" i="21"/>
  <c r="D251" i="21"/>
  <c r="O250" i="21"/>
  <c r="L250" i="21"/>
  <c r="I250" i="21"/>
  <c r="F250" i="21"/>
  <c r="O249" i="21"/>
  <c r="L249" i="21"/>
  <c r="I249" i="21"/>
  <c r="F249" i="21"/>
  <c r="O248" i="21"/>
  <c r="L248" i="21"/>
  <c r="I248" i="21"/>
  <c r="F248" i="21"/>
  <c r="O247" i="21"/>
  <c r="L247" i="21"/>
  <c r="I247" i="21"/>
  <c r="F247" i="21"/>
  <c r="N246" i="21"/>
  <c r="M246" i="21"/>
  <c r="K246" i="21"/>
  <c r="J246" i="21"/>
  <c r="H246" i="21"/>
  <c r="G246" i="21"/>
  <c r="E246" i="21"/>
  <c r="D246" i="21"/>
  <c r="O245" i="21"/>
  <c r="L245" i="21"/>
  <c r="I245" i="21"/>
  <c r="F245" i="21"/>
  <c r="O244" i="21"/>
  <c r="L244" i="21"/>
  <c r="I244" i="21"/>
  <c r="F244" i="21"/>
  <c r="O243" i="21"/>
  <c r="L243" i="21"/>
  <c r="I243" i="21"/>
  <c r="F243" i="21"/>
  <c r="O242" i="21"/>
  <c r="L242" i="21"/>
  <c r="I242" i="21"/>
  <c r="F242" i="21"/>
  <c r="O241" i="21"/>
  <c r="L241" i="21"/>
  <c r="I241" i="21"/>
  <c r="F241" i="21"/>
  <c r="O240" i="21"/>
  <c r="L240" i="21"/>
  <c r="I240" i="21"/>
  <c r="F240" i="21"/>
  <c r="O239" i="21"/>
  <c r="L239" i="21"/>
  <c r="L238" i="21" s="1"/>
  <c r="I239" i="21"/>
  <c r="F239" i="21"/>
  <c r="N238" i="21"/>
  <c r="M238" i="21"/>
  <c r="K238" i="21"/>
  <c r="J238" i="21"/>
  <c r="H238" i="21"/>
  <c r="G238" i="21"/>
  <c r="E238" i="21"/>
  <c r="D238" i="21"/>
  <c r="O237" i="21"/>
  <c r="L237" i="21"/>
  <c r="I237" i="21"/>
  <c r="F237" i="21"/>
  <c r="O236" i="21"/>
  <c r="L236" i="21"/>
  <c r="L235" i="21" s="1"/>
  <c r="I236" i="21"/>
  <c r="F236" i="21"/>
  <c r="O235" i="21"/>
  <c r="N235" i="21"/>
  <c r="M235" i="21"/>
  <c r="K235" i="21"/>
  <c r="J235" i="21"/>
  <c r="H235" i="21"/>
  <c r="G235" i="21"/>
  <c r="E235" i="21"/>
  <c r="D235" i="21"/>
  <c r="O234" i="21"/>
  <c r="O233" i="21" s="1"/>
  <c r="L234" i="21"/>
  <c r="L233" i="21" s="1"/>
  <c r="I234" i="21"/>
  <c r="I233" i="21" s="1"/>
  <c r="F234" i="21"/>
  <c r="N233" i="21"/>
  <c r="M233" i="21"/>
  <c r="K233" i="21"/>
  <c r="J233" i="21"/>
  <c r="H233" i="21"/>
  <c r="G233" i="21"/>
  <c r="E233" i="21"/>
  <c r="D233" i="21"/>
  <c r="O232" i="21"/>
  <c r="L232" i="21"/>
  <c r="I232" i="21"/>
  <c r="F232" i="21"/>
  <c r="E231" i="21"/>
  <c r="O229" i="21"/>
  <c r="L229" i="21"/>
  <c r="I229" i="21"/>
  <c r="F229" i="21"/>
  <c r="O228" i="21"/>
  <c r="L228" i="21"/>
  <c r="I228" i="21"/>
  <c r="F228" i="21"/>
  <c r="F227" i="21" s="1"/>
  <c r="O227" i="21"/>
  <c r="N227" i="21"/>
  <c r="M227" i="21"/>
  <c r="L227" i="21"/>
  <c r="K227" i="21"/>
  <c r="J227" i="21"/>
  <c r="H227" i="21"/>
  <c r="G227" i="21"/>
  <c r="E227" i="21"/>
  <c r="D227" i="21"/>
  <c r="O226" i="21"/>
  <c r="L226" i="21"/>
  <c r="I226" i="21"/>
  <c r="F226" i="21"/>
  <c r="O225" i="21"/>
  <c r="L225" i="21"/>
  <c r="I225" i="21"/>
  <c r="F225" i="21"/>
  <c r="O224" i="21"/>
  <c r="L224" i="21"/>
  <c r="I224" i="21"/>
  <c r="F224" i="21"/>
  <c r="O223" i="21"/>
  <c r="L223" i="21"/>
  <c r="I223" i="21"/>
  <c r="F223" i="21"/>
  <c r="O222" i="21"/>
  <c r="L222" i="21"/>
  <c r="I222" i="21"/>
  <c r="F222" i="21"/>
  <c r="O221" i="21"/>
  <c r="L221" i="21"/>
  <c r="I221" i="21"/>
  <c r="F221" i="21"/>
  <c r="O220" i="21"/>
  <c r="L220" i="21"/>
  <c r="I220" i="21"/>
  <c r="F220" i="21"/>
  <c r="O219" i="21"/>
  <c r="L219" i="21"/>
  <c r="I219" i="21"/>
  <c r="F219" i="21"/>
  <c r="O218" i="21"/>
  <c r="L218" i="21"/>
  <c r="I218" i="21"/>
  <c r="F218" i="21"/>
  <c r="O217" i="21"/>
  <c r="L217" i="21"/>
  <c r="I217" i="21"/>
  <c r="F217" i="21"/>
  <c r="N216" i="21"/>
  <c r="M216" i="21"/>
  <c r="K216" i="21"/>
  <c r="J216" i="21"/>
  <c r="H216" i="21"/>
  <c r="G216" i="21"/>
  <c r="E216" i="21"/>
  <c r="D216" i="21"/>
  <c r="O215" i="21"/>
  <c r="L215" i="21"/>
  <c r="I215" i="21"/>
  <c r="F215" i="21"/>
  <c r="O214" i="21"/>
  <c r="C214" i="21" s="1"/>
  <c r="L214" i="21"/>
  <c r="I214" i="21"/>
  <c r="F214" i="21"/>
  <c r="O213" i="21"/>
  <c r="L213" i="21"/>
  <c r="I213" i="21"/>
  <c r="F213" i="21"/>
  <c r="O212" i="21"/>
  <c r="L212" i="21"/>
  <c r="I212" i="21"/>
  <c r="F212" i="21"/>
  <c r="O211" i="21"/>
  <c r="L211" i="21"/>
  <c r="I211" i="21"/>
  <c r="F211" i="21"/>
  <c r="O210" i="21"/>
  <c r="L210" i="21"/>
  <c r="I210" i="21"/>
  <c r="F210" i="21"/>
  <c r="O209" i="21"/>
  <c r="L209" i="21"/>
  <c r="I209" i="21"/>
  <c r="F209" i="21"/>
  <c r="O208" i="21"/>
  <c r="L208" i="21"/>
  <c r="I208" i="21"/>
  <c r="F208" i="21"/>
  <c r="O207" i="21"/>
  <c r="L207" i="21"/>
  <c r="I207" i="21"/>
  <c r="F207" i="21"/>
  <c r="O206" i="21"/>
  <c r="L206" i="21"/>
  <c r="I206" i="21"/>
  <c r="F206" i="21"/>
  <c r="N205" i="21"/>
  <c r="M205" i="21"/>
  <c r="K205" i="21"/>
  <c r="J205" i="21"/>
  <c r="H205" i="21"/>
  <c r="G205" i="21"/>
  <c r="E205" i="21"/>
  <c r="D205" i="21"/>
  <c r="K204" i="21"/>
  <c r="E204" i="21"/>
  <c r="O203" i="21"/>
  <c r="L203" i="21"/>
  <c r="I203" i="21"/>
  <c r="F203" i="21"/>
  <c r="O202" i="21"/>
  <c r="L202" i="21"/>
  <c r="I202" i="21"/>
  <c r="F202" i="21"/>
  <c r="O201" i="21"/>
  <c r="L201" i="21"/>
  <c r="I201" i="21"/>
  <c r="F201" i="21"/>
  <c r="O200" i="21"/>
  <c r="L200" i="21"/>
  <c r="I200" i="21"/>
  <c r="F200" i="21"/>
  <c r="O199" i="21"/>
  <c r="L199" i="21"/>
  <c r="L198" i="21" s="1"/>
  <c r="I199" i="21"/>
  <c r="F199" i="21"/>
  <c r="F198" i="21" s="1"/>
  <c r="O198" i="21"/>
  <c r="N198" i="21"/>
  <c r="M198" i="21"/>
  <c r="K198" i="21"/>
  <c r="K196" i="21" s="1"/>
  <c r="J198" i="21"/>
  <c r="H198" i="21"/>
  <c r="H196" i="21" s="1"/>
  <c r="G198" i="21"/>
  <c r="G196" i="21" s="1"/>
  <c r="E198" i="21"/>
  <c r="E196" i="21" s="1"/>
  <c r="D198" i="21"/>
  <c r="O197" i="21"/>
  <c r="L197" i="21"/>
  <c r="I197" i="21"/>
  <c r="F197" i="21"/>
  <c r="N196" i="21"/>
  <c r="M196" i="21"/>
  <c r="J196" i="21"/>
  <c r="D196" i="21"/>
  <c r="O193" i="21"/>
  <c r="L193" i="21"/>
  <c r="L192" i="21" s="1"/>
  <c r="L191" i="21" s="1"/>
  <c r="I193" i="21"/>
  <c r="F193" i="21"/>
  <c r="O192" i="21"/>
  <c r="O191" i="21" s="1"/>
  <c r="N192" i="21"/>
  <c r="N191" i="21" s="1"/>
  <c r="M192" i="21"/>
  <c r="M191" i="21" s="1"/>
  <c r="K192" i="21"/>
  <c r="J192" i="21"/>
  <c r="J191" i="21" s="1"/>
  <c r="I192" i="21"/>
  <c r="I191" i="21" s="1"/>
  <c r="H192" i="21"/>
  <c r="G192" i="21"/>
  <c r="G191" i="21" s="1"/>
  <c r="E192" i="21"/>
  <c r="E191" i="21" s="1"/>
  <c r="D192" i="21"/>
  <c r="D191" i="21" s="1"/>
  <c r="K191" i="21"/>
  <c r="H191" i="21"/>
  <c r="O190" i="21"/>
  <c r="L190" i="21"/>
  <c r="I190" i="21"/>
  <c r="F190" i="21"/>
  <c r="O189" i="21"/>
  <c r="L189" i="21"/>
  <c r="L188" i="21" s="1"/>
  <c r="L187" i="21" s="1"/>
  <c r="I189" i="21"/>
  <c r="F189" i="21"/>
  <c r="N188" i="21"/>
  <c r="M188" i="21"/>
  <c r="M187" i="21" s="1"/>
  <c r="K188" i="21"/>
  <c r="J188" i="21"/>
  <c r="I188" i="21"/>
  <c r="H188" i="21"/>
  <c r="G188" i="21"/>
  <c r="E188" i="21"/>
  <c r="D188" i="21"/>
  <c r="H187" i="21"/>
  <c r="O186" i="21"/>
  <c r="L186" i="21"/>
  <c r="I186" i="21"/>
  <c r="F186" i="21"/>
  <c r="O185" i="21"/>
  <c r="L185" i="21"/>
  <c r="L184" i="21" s="1"/>
  <c r="I185" i="21"/>
  <c r="F185" i="21"/>
  <c r="N184" i="21"/>
  <c r="M184" i="21"/>
  <c r="K184" i="21"/>
  <c r="J184" i="21"/>
  <c r="H184" i="21"/>
  <c r="G184" i="21"/>
  <c r="E184" i="21"/>
  <c r="D184" i="21"/>
  <c r="O183" i="21"/>
  <c r="L183" i="21"/>
  <c r="I183" i="21"/>
  <c r="F183" i="21"/>
  <c r="O182" i="21"/>
  <c r="L182" i="21"/>
  <c r="I182" i="21"/>
  <c r="F182" i="21"/>
  <c r="C182" i="21" s="1"/>
  <c r="O181" i="21"/>
  <c r="L181" i="21"/>
  <c r="I181" i="21"/>
  <c r="F181" i="21"/>
  <c r="O180" i="21"/>
  <c r="L180" i="21"/>
  <c r="I180" i="21"/>
  <c r="F180" i="21"/>
  <c r="N179" i="21"/>
  <c r="M179" i="21"/>
  <c r="K179" i="21"/>
  <c r="J179" i="21"/>
  <c r="H179" i="21"/>
  <c r="G179" i="21"/>
  <c r="E179" i="21"/>
  <c r="D179" i="21"/>
  <c r="O178" i="21"/>
  <c r="L178" i="21"/>
  <c r="I178" i="21"/>
  <c r="F178" i="21"/>
  <c r="O177" i="21"/>
  <c r="L177" i="21"/>
  <c r="I177" i="21"/>
  <c r="F177" i="21"/>
  <c r="O176" i="21"/>
  <c r="L176" i="21"/>
  <c r="L175" i="21" s="1"/>
  <c r="I176" i="21"/>
  <c r="F176" i="21"/>
  <c r="F175" i="21" s="1"/>
  <c r="N175" i="21"/>
  <c r="M175" i="21"/>
  <c r="M174" i="21" s="1"/>
  <c r="M173" i="21" s="1"/>
  <c r="K175" i="21"/>
  <c r="J175" i="21"/>
  <c r="H175" i="21"/>
  <c r="H174" i="21" s="1"/>
  <c r="H173" i="21" s="1"/>
  <c r="G175" i="21"/>
  <c r="G174" i="21" s="1"/>
  <c r="G173" i="21" s="1"/>
  <c r="E175" i="21"/>
  <c r="D175" i="21"/>
  <c r="K174" i="21"/>
  <c r="K173" i="21" s="1"/>
  <c r="O172" i="21"/>
  <c r="L172" i="21"/>
  <c r="I172" i="21"/>
  <c r="F172" i="21"/>
  <c r="O171" i="21"/>
  <c r="L171" i="21"/>
  <c r="I171" i="21"/>
  <c r="F171" i="21"/>
  <c r="O170" i="21"/>
  <c r="L170" i="21"/>
  <c r="C170" i="21" s="1"/>
  <c r="I170" i="21"/>
  <c r="F170" i="21"/>
  <c r="O169" i="21"/>
  <c r="L169" i="21"/>
  <c r="I169" i="21"/>
  <c r="F169" i="21"/>
  <c r="O168" i="21"/>
  <c r="L168" i="21"/>
  <c r="I168" i="21"/>
  <c r="F168" i="21"/>
  <c r="O167" i="21"/>
  <c r="L167" i="21"/>
  <c r="I167" i="21"/>
  <c r="F167" i="21"/>
  <c r="F166" i="21" s="1"/>
  <c r="F165" i="21" s="1"/>
  <c r="N166" i="21"/>
  <c r="M166" i="21"/>
  <c r="M165" i="21" s="1"/>
  <c r="K166" i="21"/>
  <c r="K165" i="21" s="1"/>
  <c r="J166" i="21"/>
  <c r="J165" i="21" s="1"/>
  <c r="H166" i="21"/>
  <c r="H165" i="21" s="1"/>
  <c r="G166" i="21"/>
  <c r="G165" i="21" s="1"/>
  <c r="E166" i="21"/>
  <c r="E165" i="21" s="1"/>
  <c r="D166" i="21"/>
  <c r="N165" i="21"/>
  <c r="D165" i="21"/>
  <c r="O164" i="21"/>
  <c r="L164" i="21"/>
  <c r="I164" i="21"/>
  <c r="F164" i="21"/>
  <c r="O163" i="21"/>
  <c r="L163" i="21"/>
  <c r="I163" i="21"/>
  <c r="F163" i="21"/>
  <c r="C163" i="21" s="1"/>
  <c r="O162" i="21"/>
  <c r="L162" i="21"/>
  <c r="I162" i="21"/>
  <c r="F162" i="21"/>
  <c r="C162" i="21" s="1"/>
  <c r="O161" i="21"/>
  <c r="L161" i="21"/>
  <c r="L160" i="21" s="1"/>
  <c r="I161" i="21"/>
  <c r="I160" i="21" s="1"/>
  <c r="F161" i="21"/>
  <c r="N160" i="21"/>
  <c r="M160" i="21"/>
  <c r="K160" i="21"/>
  <c r="J160" i="21"/>
  <c r="H160" i="21"/>
  <c r="G160" i="21"/>
  <c r="E160" i="21"/>
  <c r="D160" i="21"/>
  <c r="O159" i="21"/>
  <c r="L159" i="21"/>
  <c r="I159" i="21"/>
  <c r="F159" i="21"/>
  <c r="O158" i="21"/>
  <c r="L158" i="21"/>
  <c r="I158" i="21"/>
  <c r="F158" i="21"/>
  <c r="O157" i="21"/>
  <c r="L157" i="21"/>
  <c r="I157" i="21"/>
  <c r="F157" i="21"/>
  <c r="O156" i="21"/>
  <c r="L156" i="21"/>
  <c r="I156" i="21"/>
  <c r="F156" i="21"/>
  <c r="C156" i="21" s="1"/>
  <c r="O155" i="21"/>
  <c r="L155" i="21"/>
  <c r="I155" i="21"/>
  <c r="F155" i="21"/>
  <c r="O154" i="21"/>
  <c r="L154" i="21"/>
  <c r="I154" i="21"/>
  <c r="F154" i="21"/>
  <c r="O153" i="21"/>
  <c r="L153" i="21"/>
  <c r="I153" i="21"/>
  <c r="F153" i="21"/>
  <c r="O152" i="21"/>
  <c r="L152" i="21"/>
  <c r="I152" i="21"/>
  <c r="F152" i="21"/>
  <c r="N151" i="21"/>
  <c r="M151" i="21"/>
  <c r="K151" i="21"/>
  <c r="J151" i="21"/>
  <c r="H151" i="21"/>
  <c r="G151" i="21"/>
  <c r="E151" i="21"/>
  <c r="D151" i="21"/>
  <c r="O150" i="21"/>
  <c r="L150" i="21"/>
  <c r="I150" i="21"/>
  <c r="F150" i="21"/>
  <c r="O149" i="21"/>
  <c r="L149" i="21"/>
  <c r="I149" i="21"/>
  <c r="F149" i="21"/>
  <c r="O148" i="21"/>
  <c r="L148" i="21"/>
  <c r="I148" i="21"/>
  <c r="F148" i="21"/>
  <c r="O147" i="21"/>
  <c r="L147" i="21"/>
  <c r="I147" i="21"/>
  <c r="F147" i="21"/>
  <c r="O146" i="21"/>
  <c r="L146" i="21"/>
  <c r="I146" i="21"/>
  <c r="F146" i="21"/>
  <c r="O145" i="21"/>
  <c r="L145" i="21"/>
  <c r="I145" i="21"/>
  <c r="F145" i="21"/>
  <c r="N144" i="21"/>
  <c r="M144" i="21"/>
  <c r="K144" i="21"/>
  <c r="J144" i="21"/>
  <c r="H144" i="21"/>
  <c r="G144" i="21"/>
  <c r="E144" i="21"/>
  <c r="D144" i="21"/>
  <c r="O143" i="21"/>
  <c r="L143" i="21"/>
  <c r="I143" i="21"/>
  <c r="F143" i="21"/>
  <c r="O142" i="21"/>
  <c r="O141" i="21" s="1"/>
  <c r="L142" i="21"/>
  <c r="I142" i="21"/>
  <c r="I141" i="21" s="1"/>
  <c r="F142" i="21"/>
  <c r="F141" i="21" s="1"/>
  <c r="N141" i="21"/>
  <c r="M141" i="21"/>
  <c r="K141" i="21"/>
  <c r="J141" i="21"/>
  <c r="H141" i="21"/>
  <c r="G141" i="21"/>
  <c r="E141" i="21"/>
  <c r="D141" i="21"/>
  <c r="O140" i="21"/>
  <c r="L140" i="21"/>
  <c r="I140" i="21"/>
  <c r="F140" i="21"/>
  <c r="O139" i="21"/>
  <c r="L139" i="21"/>
  <c r="I139" i="21"/>
  <c r="F139" i="21"/>
  <c r="O138" i="21"/>
  <c r="L138" i="21"/>
  <c r="I138" i="21"/>
  <c r="F138" i="21"/>
  <c r="O137" i="21"/>
  <c r="L137" i="21"/>
  <c r="I137" i="21"/>
  <c r="I136" i="21" s="1"/>
  <c r="F137" i="21"/>
  <c r="N136" i="21"/>
  <c r="M136" i="21"/>
  <c r="K136" i="21"/>
  <c r="J136" i="21"/>
  <c r="H136" i="21"/>
  <c r="G136" i="21"/>
  <c r="E136" i="21"/>
  <c r="D136" i="21"/>
  <c r="O135" i="21"/>
  <c r="L135" i="21"/>
  <c r="I135" i="21"/>
  <c r="F135" i="21"/>
  <c r="O134" i="21"/>
  <c r="L134" i="21"/>
  <c r="I134" i="21"/>
  <c r="F134" i="21"/>
  <c r="O133" i="21"/>
  <c r="L133" i="21"/>
  <c r="I133" i="21"/>
  <c r="F133" i="21"/>
  <c r="O132" i="21"/>
  <c r="L132" i="21"/>
  <c r="L131" i="21" s="1"/>
  <c r="I132" i="21"/>
  <c r="F132" i="21"/>
  <c r="N131" i="21"/>
  <c r="M131" i="21"/>
  <c r="K131" i="21"/>
  <c r="J131" i="21"/>
  <c r="H131" i="21"/>
  <c r="G131" i="21"/>
  <c r="E131" i="21"/>
  <c r="D131" i="21"/>
  <c r="O129" i="21"/>
  <c r="L129" i="21"/>
  <c r="L128" i="21" s="1"/>
  <c r="I129" i="21"/>
  <c r="F129" i="21"/>
  <c r="O128" i="21"/>
  <c r="N128" i="21"/>
  <c r="M128" i="21"/>
  <c r="K128" i="21"/>
  <c r="J128" i="21"/>
  <c r="I128" i="21"/>
  <c r="H128" i="21"/>
  <c r="G128" i="21"/>
  <c r="E128" i="21"/>
  <c r="D128" i="21"/>
  <c r="O127" i="21"/>
  <c r="L127" i="21"/>
  <c r="I127" i="21"/>
  <c r="F127" i="21"/>
  <c r="O126" i="21"/>
  <c r="L126" i="21"/>
  <c r="I126" i="21"/>
  <c r="F126" i="21"/>
  <c r="O125" i="21"/>
  <c r="L125" i="21"/>
  <c r="I125" i="21"/>
  <c r="F125" i="21"/>
  <c r="O124" i="21"/>
  <c r="L124" i="21"/>
  <c r="I124" i="21"/>
  <c r="F124" i="21"/>
  <c r="O123" i="21"/>
  <c r="L123" i="21"/>
  <c r="I123" i="21"/>
  <c r="F123" i="21"/>
  <c r="O122" i="21"/>
  <c r="N122" i="21"/>
  <c r="M122" i="21"/>
  <c r="K122" i="21"/>
  <c r="J122" i="21"/>
  <c r="H122" i="21"/>
  <c r="G122" i="21"/>
  <c r="E122" i="21"/>
  <c r="D122" i="21"/>
  <c r="O121" i="21"/>
  <c r="L121" i="21"/>
  <c r="I121" i="21"/>
  <c r="F121" i="21"/>
  <c r="O120" i="21"/>
  <c r="L120" i="21"/>
  <c r="I120" i="21"/>
  <c r="F120" i="21"/>
  <c r="O119" i="21"/>
  <c r="L119" i="21"/>
  <c r="I119" i="21"/>
  <c r="F119" i="21"/>
  <c r="O118" i="21"/>
  <c r="L118" i="21"/>
  <c r="I118" i="21"/>
  <c r="F118" i="21"/>
  <c r="O117" i="21"/>
  <c r="L117" i="21"/>
  <c r="I117" i="21"/>
  <c r="F117" i="21"/>
  <c r="N116" i="21"/>
  <c r="M116" i="21"/>
  <c r="K116" i="21"/>
  <c r="J116" i="21"/>
  <c r="H116" i="21"/>
  <c r="G116" i="21"/>
  <c r="E116" i="21"/>
  <c r="D116" i="21"/>
  <c r="O115" i="21"/>
  <c r="L115" i="21"/>
  <c r="I115" i="21"/>
  <c r="F115" i="21"/>
  <c r="O114" i="21"/>
  <c r="L114" i="21"/>
  <c r="I114" i="21"/>
  <c r="F114" i="21"/>
  <c r="O113" i="21"/>
  <c r="L113" i="21"/>
  <c r="L112" i="21" s="1"/>
  <c r="I113" i="21"/>
  <c r="F113" i="21"/>
  <c r="O112" i="21"/>
  <c r="N112" i="21"/>
  <c r="M112" i="21"/>
  <c r="K112" i="21"/>
  <c r="J112" i="21"/>
  <c r="H112" i="21"/>
  <c r="G112" i="21"/>
  <c r="E112" i="21"/>
  <c r="D112" i="21"/>
  <c r="O111" i="21"/>
  <c r="L111" i="21"/>
  <c r="I111" i="21"/>
  <c r="F111" i="21"/>
  <c r="O110" i="21"/>
  <c r="L110" i="21"/>
  <c r="I110" i="21"/>
  <c r="F110" i="21"/>
  <c r="O109" i="21"/>
  <c r="L109" i="21"/>
  <c r="I109" i="21"/>
  <c r="F109" i="21"/>
  <c r="O108" i="21"/>
  <c r="L108" i="21"/>
  <c r="I108" i="21"/>
  <c r="F108" i="21"/>
  <c r="O107" i="21"/>
  <c r="L107" i="21"/>
  <c r="I107" i="21"/>
  <c r="F107" i="21"/>
  <c r="O106" i="21"/>
  <c r="L106" i="21"/>
  <c r="I106" i="21"/>
  <c r="F106" i="21"/>
  <c r="O105" i="21"/>
  <c r="L105" i="21"/>
  <c r="I105" i="21"/>
  <c r="F105" i="21"/>
  <c r="O104" i="21"/>
  <c r="L104" i="21"/>
  <c r="I104" i="21"/>
  <c r="F104" i="21"/>
  <c r="N103" i="21"/>
  <c r="M103" i="21"/>
  <c r="K103" i="21"/>
  <c r="J103" i="21"/>
  <c r="H103" i="21"/>
  <c r="G103" i="21"/>
  <c r="E103" i="21"/>
  <c r="D103" i="21"/>
  <c r="O102" i="21"/>
  <c r="L102" i="21"/>
  <c r="I102" i="21"/>
  <c r="F102" i="21"/>
  <c r="O101" i="21"/>
  <c r="L101" i="21"/>
  <c r="I101" i="21"/>
  <c r="F101" i="21"/>
  <c r="O100" i="21"/>
  <c r="L100" i="21"/>
  <c r="I100" i="21"/>
  <c r="F100" i="21"/>
  <c r="O99" i="21"/>
  <c r="L99" i="21"/>
  <c r="I99" i="21"/>
  <c r="F99" i="21"/>
  <c r="O98" i="21"/>
  <c r="L98" i="21"/>
  <c r="C98" i="21" s="1"/>
  <c r="I98" i="21"/>
  <c r="F98" i="21"/>
  <c r="O97" i="21"/>
  <c r="L97" i="21"/>
  <c r="I97" i="21"/>
  <c r="F97" i="21"/>
  <c r="O96" i="21"/>
  <c r="L96" i="21"/>
  <c r="I96" i="21"/>
  <c r="F96" i="21"/>
  <c r="N95" i="21"/>
  <c r="M95" i="21"/>
  <c r="K95" i="21"/>
  <c r="J95" i="21"/>
  <c r="H95" i="21"/>
  <c r="G95" i="21"/>
  <c r="E95" i="21"/>
  <c r="D95" i="21"/>
  <c r="O94" i="21"/>
  <c r="L94" i="21"/>
  <c r="I94" i="21"/>
  <c r="F94" i="21"/>
  <c r="O93" i="21"/>
  <c r="L93" i="21"/>
  <c r="I93" i="21"/>
  <c r="F93" i="21"/>
  <c r="O92" i="21"/>
  <c r="L92" i="21"/>
  <c r="I92" i="21"/>
  <c r="F92" i="21"/>
  <c r="O91" i="21"/>
  <c r="L91" i="21"/>
  <c r="I91" i="21"/>
  <c r="F91" i="21"/>
  <c r="O90" i="21"/>
  <c r="L90" i="21"/>
  <c r="I90" i="21"/>
  <c r="F90" i="21"/>
  <c r="N89" i="21"/>
  <c r="M89" i="21"/>
  <c r="K89" i="21"/>
  <c r="J89" i="21"/>
  <c r="H89" i="21"/>
  <c r="G89" i="21"/>
  <c r="E89" i="21"/>
  <c r="D89" i="21"/>
  <c r="O88" i="21"/>
  <c r="L88" i="21"/>
  <c r="I88" i="21"/>
  <c r="F88" i="21"/>
  <c r="O87" i="21"/>
  <c r="L87" i="21"/>
  <c r="I87" i="21"/>
  <c r="F87" i="21"/>
  <c r="O86" i="21"/>
  <c r="L86" i="21"/>
  <c r="I86" i="21"/>
  <c r="F86" i="21"/>
  <c r="O85" i="21"/>
  <c r="L85" i="21"/>
  <c r="I85" i="21"/>
  <c r="F85" i="21"/>
  <c r="N84" i="21"/>
  <c r="M84" i="21"/>
  <c r="K84" i="21"/>
  <c r="J84" i="21"/>
  <c r="I84" i="21"/>
  <c r="H84" i="21"/>
  <c r="G84" i="21"/>
  <c r="F84" i="21"/>
  <c r="E84" i="21"/>
  <c r="D84" i="21"/>
  <c r="O82" i="21"/>
  <c r="L82" i="21"/>
  <c r="I82" i="21"/>
  <c r="F82" i="21"/>
  <c r="O81" i="21"/>
  <c r="L81" i="21"/>
  <c r="L80" i="21" s="1"/>
  <c r="I81" i="21"/>
  <c r="I80" i="21" s="1"/>
  <c r="F81" i="21"/>
  <c r="N80" i="21"/>
  <c r="M80" i="21"/>
  <c r="K80" i="21"/>
  <c r="J80" i="21"/>
  <c r="H80" i="21"/>
  <c r="G80" i="21"/>
  <c r="E80" i="21"/>
  <c r="D80" i="21"/>
  <c r="O79" i="21"/>
  <c r="L79" i="21"/>
  <c r="I79" i="21"/>
  <c r="F79" i="21"/>
  <c r="O78" i="21"/>
  <c r="L78" i="21"/>
  <c r="I78" i="21"/>
  <c r="I77" i="21" s="1"/>
  <c r="F78" i="21"/>
  <c r="F77" i="21" s="1"/>
  <c r="N77" i="21"/>
  <c r="M77" i="21"/>
  <c r="M76" i="21" s="1"/>
  <c r="K77" i="21"/>
  <c r="J77" i="21"/>
  <c r="H77" i="21"/>
  <c r="H76" i="21" s="1"/>
  <c r="G77" i="21"/>
  <c r="E77" i="21"/>
  <c r="D77" i="21"/>
  <c r="D76" i="21" s="1"/>
  <c r="O74" i="21"/>
  <c r="L74" i="21"/>
  <c r="I74" i="21"/>
  <c r="F74" i="21"/>
  <c r="O73" i="21"/>
  <c r="L73" i="21"/>
  <c r="I73" i="21"/>
  <c r="F73" i="21"/>
  <c r="O72" i="21"/>
  <c r="L72" i="21"/>
  <c r="I72" i="21"/>
  <c r="F72" i="21"/>
  <c r="O71" i="21"/>
  <c r="L71" i="21"/>
  <c r="C71" i="21" s="1"/>
  <c r="I71" i="21"/>
  <c r="F71" i="21"/>
  <c r="O70" i="21"/>
  <c r="L70" i="21"/>
  <c r="I70" i="21"/>
  <c r="F70" i="21"/>
  <c r="F69" i="21" s="1"/>
  <c r="N69" i="21"/>
  <c r="M69" i="21"/>
  <c r="M67" i="21" s="1"/>
  <c r="K69" i="21"/>
  <c r="K67" i="21" s="1"/>
  <c r="J69" i="21"/>
  <c r="H69" i="21"/>
  <c r="H67" i="21" s="1"/>
  <c r="G69" i="21"/>
  <c r="G67" i="21" s="1"/>
  <c r="E69" i="21"/>
  <c r="E67" i="21" s="1"/>
  <c r="D69" i="21"/>
  <c r="D67" i="21" s="1"/>
  <c r="O68" i="21"/>
  <c r="L68" i="21"/>
  <c r="I68" i="21"/>
  <c r="F68" i="21"/>
  <c r="N67" i="21"/>
  <c r="J67" i="21"/>
  <c r="O66" i="21"/>
  <c r="L66" i="21"/>
  <c r="I66" i="21"/>
  <c r="F66" i="21"/>
  <c r="O65" i="21"/>
  <c r="L65" i="21"/>
  <c r="I65" i="21"/>
  <c r="F65" i="21"/>
  <c r="O64" i="21"/>
  <c r="L64" i="21"/>
  <c r="I64" i="21"/>
  <c r="F64" i="21"/>
  <c r="O63" i="21"/>
  <c r="L63" i="21"/>
  <c r="I63" i="21"/>
  <c r="F63" i="21"/>
  <c r="O62" i="21"/>
  <c r="L62" i="21"/>
  <c r="I62" i="21"/>
  <c r="F62" i="21"/>
  <c r="O61" i="21"/>
  <c r="L61" i="21"/>
  <c r="I61" i="21"/>
  <c r="F61" i="21"/>
  <c r="O60" i="21"/>
  <c r="L60" i="21"/>
  <c r="I60" i="21"/>
  <c r="F60" i="21"/>
  <c r="O59" i="21"/>
  <c r="O58" i="21" s="1"/>
  <c r="L59" i="21"/>
  <c r="L58" i="21" s="1"/>
  <c r="I59" i="21"/>
  <c r="F59" i="21"/>
  <c r="N58" i="21"/>
  <c r="M58" i="21"/>
  <c r="K58" i="21"/>
  <c r="J58" i="21"/>
  <c r="H58" i="21"/>
  <c r="G58" i="21"/>
  <c r="E58" i="21"/>
  <c r="D58" i="21"/>
  <c r="O57" i="21"/>
  <c r="L57" i="21"/>
  <c r="I57" i="21"/>
  <c r="F57" i="21"/>
  <c r="O56" i="21"/>
  <c r="L56" i="21"/>
  <c r="L55" i="21" s="1"/>
  <c r="I56" i="21"/>
  <c r="I55" i="21" s="1"/>
  <c r="F56" i="21"/>
  <c r="O55" i="21"/>
  <c r="O54" i="21" s="1"/>
  <c r="N55" i="21"/>
  <c r="M55" i="21"/>
  <c r="K55" i="21"/>
  <c r="J55" i="21"/>
  <c r="H55" i="21"/>
  <c r="H54" i="21" s="1"/>
  <c r="H53" i="21" s="1"/>
  <c r="G55" i="21"/>
  <c r="F55" i="21"/>
  <c r="E55" i="21"/>
  <c r="D55" i="21"/>
  <c r="O47" i="21"/>
  <c r="C47" i="21" s="1"/>
  <c r="O46" i="21"/>
  <c r="C46" i="21" s="1"/>
  <c r="N45" i="21"/>
  <c r="M45" i="21"/>
  <c r="L44" i="21"/>
  <c r="L43" i="21" s="1"/>
  <c r="I44" i="21"/>
  <c r="I43" i="21" s="1"/>
  <c r="F44" i="21"/>
  <c r="K43" i="21"/>
  <c r="J43" i="21"/>
  <c r="H43" i="21"/>
  <c r="G43" i="21"/>
  <c r="F43" i="21"/>
  <c r="E43" i="21"/>
  <c r="D43" i="21"/>
  <c r="F42" i="21"/>
  <c r="F41" i="21" s="1"/>
  <c r="C41" i="21" s="1"/>
  <c r="E41" i="21"/>
  <c r="D41" i="21"/>
  <c r="L40" i="21"/>
  <c r="C40" i="21" s="1"/>
  <c r="L39" i="21"/>
  <c r="C39" i="21" s="1"/>
  <c r="L38" i="21"/>
  <c r="C38" i="21" s="1"/>
  <c r="L37" i="21"/>
  <c r="C37" i="21" s="1"/>
  <c r="K36" i="21"/>
  <c r="J36" i="21"/>
  <c r="L35" i="21"/>
  <c r="C35" i="21" s="1"/>
  <c r="L34" i="21"/>
  <c r="K33" i="21"/>
  <c r="J33" i="21"/>
  <c r="L32" i="21"/>
  <c r="C32" i="21" s="1"/>
  <c r="K31" i="21"/>
  <c r="J31" i="21"/>
  <c r="L30" i="21"/>
  <c r="C30" i="21" s="1"/>
  <c r="L29" i="21"/>
  <c r="C29" i="21" s="1"/>
  <c r="L28" i="21"/>
  <c r="C28" i="21" s="1"/>
  <c r="K27" i="21"/>
  <c r="K26" i="21" s="1"/>
  <c r="J27" i="21"/>
  <c r="F25" i="21"/>
  <c r="C25" i="21" s="1"/>
  <c r="I24" i="21"/>
  <c r="F24" i="21"/>
  <c r="C24" i="21" s="1"/>
  <c r="O23" i="21"/>
  <c r="L23" i="21"/>
  <c r="I23" i="21"/>
  <c r="F23" i="21"/>
  <c r="O22" i="21"/>
  <c r="L22" i="21"/>
  <c r="L21" i="21" s="1"/>
  <c r="I22" i="21"/>
  <c r="F22" i="21"/>
  <c r="N21" i="21"/>
  <c r="M21" i="21"/>
  <c r="M292" i="21" s="1"/>
  <c r="K21" i="21"/>
  <c r="J21" i="21"/>
  <c r="J292" i="21" s="1"/>
  <c r="I21" i="21"/>
  <c r="H21" i="21"/>
  <c r="H20" i="21" s="1"/>
  <c r="G21" i="21"/>
  <c r="G292" i="21" s="1"/>
  <c r="E21" i="21"/>
  <c r="E292" i="21" s="1"/>
  <c r="E291" i="21" s="1"/>
  <c r="D21" i="21"/>
  <c r="N20" i="21"/>
  <c r="D20" i="21"/>
  <c r="L246" i="21" l="1"/>
  <c r="C87" i="21"/>
  <c r="C92" i="21"/>
  <c r="C97" i="21"/>
  <c r="E174" i="21"/>
  <c r="E173" i="21" s="1"/>
  <c r="C186" i="21"/>
  <c r="I187" i="21"/>
  <c r="J187" i="21"/>
  <c r="J291" i="21"/>
  <c r="C22" i="21"/>
  <c r="E54" i="21"/>
  <c r="E53" i="21" s="1"/>
  <c r="G259" i="21"/>
  <c r="K292" i="21"/>
  <c r="K291" i="21" s="1"/>
  <c r="L33" i="21"/>
  <c r="C33" i="21" s="1"/>
  <c r="K54" i="21"/>
  <c r="C82" i="21"/>
  <c r="D174" i="21"/>
  <c r="G204" i="21"/>
  <c r="H231" i="21"/>
  <c r="C278" i="21"/>
  <c r="C282" i="21"/>
  <c r="L54" i="21"/>
  <c r="D187" i="21"/>
  <c r="O188" i="21"/>
  <c r="O187" i="21" s="1"/>
  <c r="L264" i="21"/>
  <c r="L77" i="21"/>
  <c r="L76" i="21" s="1"/>
  <c r="C81" i="21"/>
  <c r="C94" i="21"/>
  <c r="K83" i="21"/>
  <c r="I95" i="21"/>
  <c r="C110" i="21"/>
  <c r="C132" i="21"/>
  <c r="O136" i="21"/>
  <c r="M130" i="21"/>
  <c r="D173" i="21"/>
  <c r="C210" i="21"/>
  <c r="C213" i="21"/>
  <c r="C222" i="21"/>
  <c r="C226" i="21"/>
  <c r="D231" i="21"/>
  <c r="D230" i="21" s="1"/>
  <c r="C242" i="21"/>
  <c r="C244" i="21"/>
  <c r="C254" i="21"/>
  <c r="C255" i="21"/>
  <c r="C257" i="21"/>
  <c r="O260" i="21"/>
  <c r="H259" i="21"/>
  <c r="N259" i="21"/>
  <c r="J270" i="21"/>
  <c r="J269" i="21" s="1"/>
  <c r="O276" i="21"/>
  <c r="C294" i="21"/>
  <c r="C295" i="21"/>
  <c r="I293" i="21"/>
  <c r="O21" i="21"/>
  <c r="O292" i="21" s="1"/>
  <c r="O291" i="21" s="1"/>
  <c r="C55" i="21"/>
  <c r="D54" i="21"/>
  <c r="D53" i="21" s="1"/>
  <c r="C59" i="21"/>
  <c r="N76" i="21"/>
  <c r="L84" i="21"/>
  <c r="C105" i="21"/>
  <c r="C106" i="21"/>
  <c r="C134" i="21"/>
  <c r="E130" i="21"/>
  <c r="C158" i="21"/>
  <c r="C178" i="21"/>
  <c r="F179" i="21"/>
  <c r="C181" i="21"/>
  <c r="O184" i="21"/>
  <c r="K187" i="21"/>
  <c r="C190" i="21"/>
  <c r="N187" i="21"/>
  <c r="K195" i="21"/>
  <c r="C202" i="21"/>
  <c r="C206" i="21"/>
  <c r="C224" i="21"/>
  <c r="N231" i="21"/>
  <c r="M231" i="21"/>
  <c r="C266" i="21"/>
  <c r="J26" i="21"/>
  <c r="J20" i="21" s="1"/>
  <c r="G54" i="21"/>
  <c r="G53" i="21" s="1"/>
  <c r="M54" i="21"/>
  <c r="M53" i="21" s="1"/>
  <c r="C63" i="21"/>
  <c r="L69" i="21"/>
  <c r="L67" i="21" s="1"/>
  <c r="L53" i="21" s="1"/>
  <c r="E76" i="21"/>
  <c r="J76" i="21"/>
  <c r="C79" i="21"/>
  <c r="N83" i="21"/>
  <c r="C102" i="21"/>
  <c r="C118" i="21"/>
  <c r="C120" i="21"/>
  <c r="C127" i="21"/>
  <c r="C146" i="21"/>
  <c r="F151" i="21"/>
  <c r="C155" i="21"/>
  <c r="C218" i="21"/>
  <c r="C234" i="21"/>
  <c r="J231" i="21"/>
  <c r="O246" i="21"/>
  <c r="O231" i="21" s="1"/>
  <c r="C271" i="21"/>
  <c r="D270" i="21"/>
  <c r="D269" i="21" s="1"/>
  <c r="I270" i="21"/>
  <c r="I269" i="21" s="1"/>
  <c r="O272" i="21"/>
  <c r="O270" i="21" s="1"/>
  <c r="O269" i="21" s="1"/>
  <c r="K53" i="21"/>
  <c r="C138" i="21"/>
  <c r="G130" i="21"/>
  <c r="C250" i="21"/>
  <c r="C262" i="21"/>
  <c r="G291" i="21"/>
  <c r="C74" i="21"/>
  <c r="G76" i="21"/>
  <c r="K76" i="21"/>
  <c r="J83" i="21"/>
  <c r="C85" i="21"/>
  <c r="C86" i="21"/>
  <c r="L89" i="21"/>
  <c r="L95" i="21"/>
  <c r="C100" i="21"/>
  <c r="C101" i="21"/>
  <c r="L103" i="21"/>
  <c r="C113" i="21"/>
  <c r="I116" i="21"/>
  <c r="L116" i="21"/>
  <c r="C124" i="21"/>
  <c r="L141" i="21"/>
  <c r="I144" i="21"/>
  <c r="C150" i="21"/>
  <c r="C152" i="21"/>
  <c r="C154" i="21"/>
  <c r="C157" i="21"/>
  <c r="C164" i="21"/>
  <c r="C169" i="21"/>
  <c r="O166" i="21"/>
  <c r="O165" i="21" s="1"/>
  <c r="J174" i="21"/>
  <c r="J173" i="21" s="1"/>
  <c r="I184" i="21"/>
  <c r="E187" i="21"/>
  <c r="O196" i="21"/>
  <c r="H204" i="21"/>
  <c r="H195" i="21" s="1"/>
  <c r="C207" i="21"/>
  <c r="C212" i="21"/>
  <c r="O216" i="21"/>
  <c r="J204" i="21"/>
  <c r="J195" i="21" s="1"/>
  <c r="N204" i="21"/>
  <c r="N195" i="21" s="1"/>
  <c r="O264" i="21"/>
  <c r="C23" i="21"/>
  <c r="H230" i="21"/>
  <c r="H292" i="21"/>
  <c r="H291" i="21" s="1"/>
  <c r="M291" i="21"/>
  <c r="L27" i="21"/>
  <c r="L31" i="21"/>
  <c r="C31" i="21" s="1"/>
  <c r="L36" i="21"/>
  <c r="C36" i="21" s="1"/>
  <c r="C43" i="21"/>
  <c r="N54" i="21"/>
  <c r="C62" i="21"/>
  <c r="I69" i="21"/>
  <c r="I67" i="21" s="1"/>
  <c r="I76" i="21"/>
  <c r="C91" i="21"/>
  <c r="G83" i="21"/>
  <c r="C140" i="21"/>
  <c r="C142" i="21"/>
  <c r="L151" i="21"/>
  <c r="C171" i="21"/>
  <c r="C177" i="21"/>
  <c r="G187" i="21"/>
  <c r="C189" i="21"/>
  <c r="C201" i="21"/>
  <c r="D204" i="21"/>
  <c r="D195" i="21" s="1"/>
  <c r="D194" i="21" s="1"/>
  <c r="C211" i="21"/>
  <c r="C219" i="21"/>
  <c r="C221" i="21"/>
  <c r="F233" i="21"/>
  <c r="C233" i="21" s="1"/>
  <c r="O238" i="21"/>
  <c r="L252" i="21"/>
  <c r="L251" i="21" s="1"/>
  <c r="C267" i="21"/>
  <c r="K269" i="21"/>
  <c r="C287" i="21"/>
  <c r="C288" i="21"/>
  <c r="L293" i="21"/>
  <c r="I205" i="21"/>
  <c r="D292" i="21"/>
  <c r="D291" i="21" s="1"/>
  <c r="N292" i="21"/>
  <c r="N291" i="21" s="1"/>
  <c r="C34" i="21"/>
  <c r="C42" i="21"/>
  <c r="O45" i="21"/>
  <c r="J54" i="21"/>
  <c r="J53" i="21" s="1"/>
  <c r="I58" i="21"/>
  <c r="I54" i="21" s="1"/>
  <c r="C66" i="21"/>
  <c r="D83" i="21"/>
  <c r="H83" i="21"/>
  <c r="C93" i="21"/>
  <c r="C109" i="21"/>
  <c r="O144" i="21"/>
  <c r="O160" i="21"/>
  <c r="L166" i="21"/>
  <c r="L165" i="21" s="1"/>
  <c r="C165" i="21" s="1"/>
  <c r="C172" i="21"/>
  <c r="O179" i="21"/>
  <c r="L179" i="21"/>
  <c r="L174" i="21" s="1"/>
  <c r="L173" i="21" s="1"/>
  <c r="G195" i="21"/>
  <c r="C203" i="21"/>
  <c r="C215" i="21"/>
  <c r="M204" i="21"/>
  <c r="M195" i="21" s="1"/>
  <c r="C223" i="21"/>
  <c r="C225" i="21"/>
  <c r="C229" i="21"/>
  <c r="K231" i="21"/>
  <c r="K230" i="21" s="1"/>
  <c r="C243" i="21"/>
  <c r="C245" i="21"/>
  <c r="O252" i="21"/>
  <c r="O251" i="21" s="1"/>
  <c r="L260" i="21"/>
  <c r="L259" i="21" s="1"/>
  <c r="I264" i="21"/>
  <c r="G269" i="21"/>
  <c r="C275" i="21"/>
  <c r="I286" i="21"/>
  <c r="C286" i="21" s="1"/>
  <c r="L292" i="21"/>
  <c r="L291" i="21" s="1"/>
  <c r="C27" i="21"/>
  <c r="O20" i="21"/>
  <c r="C45" i="21"/>
  <c r="C104" i="21"/>
  <c r="F103" i="21"/>
  <c r="C114" i="21"/>
  <c r="I112" i="21"/>
  <c r="F116" i="21"/>
  <c r="C117" i="21"/>
  <c r="C137" i="21"/>
  <c r="F136" i="21"/>
  <c r="I175" i="21"/>
  <c r="C176" i="21"/>
  <c r="C220" i="21"/>
  <c r="I216" i="21"/>
  <c r="C237" i="21"/>
  <c r="F235" i="21"/>
  <c r="C256" i="21"/>
  <c r="I252" i="21"/>
  <c r="I251" i="21" s="1"/>
  <c r="C301" i="21"/>
  <c r="G20" i="21"/>
  <c r="K20" i="21"/>
  <c r="F21" i="21"/>
  <c r="N53" i="21"/>
  <c r="C64" i="21"/>
  <c r="C65" i="21"/>
  <c r="C68" i="21"/>
  <c r="C72" i="21"/>
  <c r="C73" i="21"/>
  <c r="C78" i="21"/>
  <c r="O77" i="21"/>
  <c r="F80" i="21"/>
  <c r="O80" i="21"/>
  <c r="C88" i="21"/>
  <c r="I89" i="21"/>
  <c r="O89" i="21"/>
  <c r="C96" i="21"/>
  <c r="C108" i="21"/>
  <c r="K130" i="21"/>
  <c r="C44" i="21"/>
  <c r="C77" i="21"/>
  <c r="M83" i="21"/>
  <c r="M75" i="21" s="1"/>
  <c r="M52" i="21" s="1"/>
  <c r="C90" i="21"/>
  <c r="F89" i="21"/>
  <c r="C133" i="21"/>
  <c r="F131" i="21"/>
  <c r="C168" i="21"/>
  <c r="I166" i="21"/>
  <c r="I165" i="21" s="1"/>
  <c r="E20" i="21"/>
  <c r="I20" i="21"/>
  <c r="M20" i="21"/>
  <c r="C56" i="21"/>
  <c r="C57" i="21"/>
  <c r="C60" i="21"/>
  <c r="C61" i="21"/>
  <c r="F58" i="21"/>
  <c r="F67" i="21"/>
  <c r="C70" i="21"/>
  <c r="O69" i="21"/>
  <c r="O67" i="21" s="1"/>
  <c r="O53" i="21" s="1"/>
  <c r="E83" i="21"/>
  <c r="O84" i="21"/>
  <c r="O116" i="21"/>
  <c r="I122" i="21"/>
  <c r="C126" i="21"/>
  <c r="C141" i="21"/>
  <c r="C145" i="21"/>
  <c r="F144" i="21"/>
  <c r="C277" i="21"/>
  <c r="F276" i="21"/>
  <c r="F95" i="21"/>
  <c r="C99" i="21"/>
  <c r="I103" i="21"/>
  <c r="C111" i="21"/>
  <c r="C119" i="21"/>
  <c r="F122" i="21"/>
  <c r="C123" i="21"/>
  <c r="D130" i="21"/>
  <c r="D75" i="21" s="1"/>
  <c r="H130" i="21"/>
  <c r="I131" i="21"/>
  <c r="C135" i="21"/>
  <c r="C139" i="21"/>
  <c r="C143" i="21"/>
  <c r="C147" i="21"/>
  <c r="C148" i="21"/>
  <c r="O151" i="21"/>
  <c r="C159" i="21"/>
  <c r="O95" i="21"/>
  <c r="C107" i="21"/>
  <c r="F112" i="21"/>
  <c r="C121" i="21"/>
  <c r="C125" i="21"/>
  <c r="C129" i="21"/>
  <c r="F128" i="21"/>
  <c r="C128" i="21" s="1"/>
  <c r="J130" i="21"/>
  <c r="N130" i="21"/>
  <c r="L136" i="21"/>
  <c r="L144" i="21"/>
  <c r="C149" i="21"/>
  <c r="C153" i="21"/>
  <c r="N174" i="21"/>
  <c r="N173" i="21" s="1"/>
  <c r="O175" i="21"/>
  <c r="O174" i="21" s="1"/>
  <c r="O173" i="21" s="1"/>
  <c r="I179" i="21"/>
  <c r="C180" i="21"/>
  <c r="C183" i="21"/>
  <c r="O103" i="21"/>
  <c r="C115" i="21"/>
  <c r="L122" i="21"/>
  <c r="O131" i="21"/>
  <c r="I151" i="21"/>
  <c r="C161" i="21"/>
  <c r="F160" i="21"/>
  <c r="F174" i="21"/>
  <c r="C185" i="21"/>
  <c r="F184" i="21"/>
  <c r="C184" i="21" s="1"/>
  <c r="C200" i="21"/>
  <c r="I198" i="21"/>
  <c r="I196" i="21" s="1"/>
  <c r="C261" i="21"/>
  <c r="F260" i="21"/>
  <c r="C167" i="21"/>
  <c r="F188" i="21"/>
  <c r="C197" i="21"/>
  <c r="F196" i="21"/>
  <c r="L216" i="21"/>
  <c r="I227" i="21"/>
  <c r="C227" i="21" s="1"/>
  <c r="C228" i="21"/>
  <c r="L231" i="21"/>
  <c r="I235" i="21"/>
  <c r="C236" i="21"/>
  <c r="C247" i="21"/>
  <c r="C249" i="21"/>
  <c r="F246" i="21"/>
  <c r="C263" i="21"/>
  <c r="E270" i="21"/>
  <c r="E269" i="21" s="1"/>
  <c r="C280" i="21"/>
  <c r="C281" i="21"/>
  <c r="C285" i="21"/>
  <c r="F284" i="21"/>
  <c r="O205" i="21"/>
  <c r="O204" i="21" s="1"/>
  <c r="O195" i="21" s="1"/>
  <c r="C217" i="21"/>
  <c r="F216" i="21"/>
  <c r="J230" i="21"/>
  <c r="J194" i="21" s="1"/>
  <c r="C232" i="21"/>
  <c r="C239" i="21"/>
  <c r="C241" i="21"/>
  <c r="F238" i="21"/>
  <c r="C248" i="21"/>
  <c r="I246" i="21"/>
  <c r="E230" i="21"/>
  <c r="C253" i="21"/>
  <c r="F252" i="21"/>
  <c r="M259" i="21"/>
  <c r="M230" i="21" s="1"/>
  <c r="C265" i="21"/>
  <c r="F264" i="21"/>
  <c r="C273" i="21"/>
  <c r="F272" i="21"/>
  <c r="C193" i="21"/>
  <c r="F192" i="21"/>
  <c r="E195" i="21"/>
  <c r="L196" i="21"/>
  <c r="L205" i="21"/>
  <c r="C208" i="21"/>
  <c r="C209" i="21"/>
  <c r="F205" i="21"/>
  <c r="G231" i="21"/>
  <c r="G230" i="21" s="1"/>
  <c r="C240" i="21"/>
  <c r="I238" i="21"/>
  <c r="I259" i="21"/>
  <c r="C268" i="21"/>
  <c r="L276" i="21"/>
  <c r="L270" i="21" s="1"/>
  <c r="L269" i="21" s="1"/>
  <c r="C279" i="21"/>
  <c r="C296" i="21"/>
  <c r="C297" i="21"/>
  <c r="F293" i="21"/>
  <c r="C293" i="21" s="1"/>
  <c r="C199" i="21"/>
  <c r="D289" i="21" l="1"/>
  <c r="C151" i="21"/>
  <c r="E75" i="21"/>
  <c r="K194" i="21"/>
  <c r="N75" i="21"/>
  <c r="M289" i="21"/>
  <c r="O130" i="21"/>
  <c r="C58" i="21"/>
  <c r="O259" i="21"/>
  <c r="N230" i="21"/>
  <c r="N194" i="21" s="1"/>
  <c r="L83" i="21"/>
  <c r="O83" i="21"/>
  <c r="I204" i="21"/>
  <c r="H75" i="21"/>
  <c r="J75" i="21"/>
  <c r="J52" i="21" s="1"/>
  <c r="G75" i="21"/>
  <c r="G52" i="21" s="1"/>
  <c r="G51" i="21" s="1"/>
  <c r="H52" i="21"/>
  <c r="H289" i="21"/>
  <c r="G194" i="21"/>
  <c r="L230" i="21"/>
  <c r="C160" i="21"/>
  <c r="N289" i="21"/>
  <c r="L130" i="21"/>
  <c r="C166" i="21"/>
  <c r="I130" i="21"/>
  <c r="C122" i="21"/>
  <c r="L26" i="21"/>
  <c r="L20" i="21" s="1"/>
  <c r="I292" i="21"/>
  <c r="I291" i="21" s="1"/>
  <c r="I231" i="21"/>
  <c r="I230" i="21" s="1"/>
  <c r="I53" i="21"/>
  <c r="E194" i="21"/>
  <c r="L204" i="21"/>
  <c r="L195" i="21" s="1"/>
  <c r="L194" i="21" s="1"/>
  <c r="C264" i="21"/>
  <c r="K75" i="21"/>
  <c r="I83" i="21"/>
  <c r="O76" i="21"/>
  <c r="O75" i="21" s="1"/>
  <c r="C116" i="21"/>
  <c r="H194" i="21"/>
  <c r="C216" i="21"/>
  <c r="C179" i="21"/>
  <c r="O230" i="21"/>
  <c r="O194" i="21" s="1"/>
  <c r="C276" i="21"/>
  <c r="E289" i="21"/>
  <c r="E52" i="21"/>
  <c r="C192" i="21"/>
  <c r="F191" i="21"/>
  <c r="C191" i="21" s="1"/>
  <c r="J51" i="21"/>
  <c r="C205" i="21"/>
  <c r="F204" i="21"/>
  <c r="C252" i="21"/>
  <c r="F251" i="21"/>
  <c r="C251" i="21" s="1"/>
  <c r="C284" i="21"/>
  <c r="F283" i="21"/>
  <c r="C283" i="21" s="1"/>
  <c r="C198" i="21"/>
  <c r="C95" i="21"/>
  <c r="C144" i="21"/>
  <c r="F54" i="21"/>
  <c r="C89" i="21"/>
  <c r="F83" i="21"/>
  <c r="C83" i="21" s="1"/>
  <c r="C69" i="21"/>
  <c r="C260" i="21"/>
  <c r="F259" i="21"/>
  <c r="C259" i="21" s="1"/>
  <c r="F292" i="21"/>
  <c r="C21" i="21"/>
  <c r="F20" i="21"/>
  <c r="C20" i="21" s="1"/>
  <c r="C235" i="21"/>
  <c r="F231" i="21"/>
  <c r="C136" i="21"/>
  <c r="C84" i="21"/>
  <c r="J289" i="21"/>
  <c r="M194" i="21"/>
  <c r="M51" i="21" s="1"/>
  <c r="C238" i="21"/>
  <c r="C188" i="21"/>
  <c r="I195" i="21"/>
  <c r="C175" i="21"/>
  <c r="F130" i="21"/>
  <c r="C130" i="21" s="1"/>
  <c r="C131" i="21"/>
  <c r="I174" i="21"/>
  <c r="I173" i="21" s="1"/>
  <c r="C103" i="21"/>
  <c r="D52" i="21"/>
  <c r="D51" i="21" s="1"/>
  <c r="C196" i="21"/>
  <c r="F270" i="21"/>
  <c r="C272" i="21"/>
  <c r="C246" i="21"/>
  <c r="F173" i="21"/>
  <c r="C112" i="21"/>
  <c r="C67" i="21"/>
  <c r="C80" i="21"/>
  <c r="F76" i="21"/>
  <c r="N52" i="21"/>
  <c r="N51" i="21" s="1"/>
  <c r="L75" i="21" l="1"/>
  <c r="L52" i="21" s="1"/>
  <c r="C26" i="21"/>
  <c r="C204" i="21"/>
  <c r="F187" i="21"/>
  <c r="C187" i="21" s="1"/>
  <c r="C174" i="21"/>
  <c r="E51" i="21"/>
  <c r="E50" i="21" s="1"/>
  <c r="O289" i="21"/>
  <c r="G289" i="21"/>
  <c r="I194" i="21"/>
  <c r="I75" i="21"/>
  <c r="I289" i="21" s="1"/>
  <c r="K52" i="21"/>
  <c r="K51" i="21" s="1"/>
  <c r="K289" i="21"/>
  <c r="H51" i="21"/>
  <c r="L51" i="21"/>
  <c r="L50" i="21" s="1"/>
  <c r="D290" i="21"/>
  <c r="D50" i="21"/>
  <c r="M50" i="21"/>
  <c r="M290" i="21"/>
  <c r="C173" i="21"/>
  <c r="F195" i="21"/>
  <c r="O52" i="21"/>
  <c r="O51" i="21" s="1"/>
  <c r="E290" i="21"/>
  <c r="C76" i="21"/>
  <c r="F75" i="21"/>
  <c r="F230" i="21"/>
  <c r="C230" i="21" s="1"/>
  <c r="C231" i="21"/>
  <c r="C292" i="21"/>
  <c r="F291" i="21"/>
  <c r="C291" i="21" s="1"/>
  <c r="J50" i="21"/>
  <c r="J290" i="21"/>
  <c r="F269" i="21"/>
  <c r="C270" i="21"/>
  <c r="N50" i="21"/>
  <c r="N290" i="21"/>
  <c r="G290" i="21"/>
  <c r="G50" i="21"/>
  <c r="F53" i="21"/>
  <c r="C54" i="21"/>
  <c r="L289" i="21"/>
  <c r="H50" i="21" l="1"/>
  <c r="H290" i="21"/>
  <c r="L290" i="21"/>
  <c r="I52" i="21"/>
  <c r="I51" i="21" s="1"/>
  <c r="C75" i="21"/>
  <c r="K50" i="21"/>
  <c r="K290" i="21"/>
  <c r="C269" i="21"/>
  <c r="F289" i="21"/>
  <c r="C289" i="21" s="1"/>
  <c r="F194" i="21"/>
  <c r="C194" i="21" s="1"/>
  <c r="C195" i="21"/>
  <c r="C53" i="21"/>
  <c r="F52" i="21"/>
  <c r="O50" i="21"/>
  <c r="O290" i="21"/>
  <c r="I290" i="21" l="1"/>
  <c r="I50" i="21"/>
  <c r="C52" i="21"/>
  <c r="F51" i="21"/>
  <c r="F290" i="21" l="1"/>
  <c r="C290" i="21" s="1"/>
  <c r="F50" i="21"/>
  <c r="C50" i="21" s="1"/>
  <c r="C51" i="21"/>
  <c r="O301" i="20" l="1"/>
  <c r="L301" i="20"/>
  <c r="I301" i="20"/>
  <c r="F301" i="20"/>
  <c r="O300" i="20"/>
  <c r="L300" i="20"/>
  <c r="I300" i="20"/>
  <c r="F300" i="20"/>
  <c r="O299" i="20"/>
  <c r="L299" i="20"/>
  <c r="I299" i="20"/>
  <c r="F299" i="20"/>
  <c r="O298" i="20"/>
  <c r="L298" i="20"/>
  <c r="I298" i="20"/>
  <c r="F298" i="20"/>
  <c r="O297" i="20"/>
  <c r="L297" i="20"/>
  <c r="I297" i="20"/>
  <c r="F297" i="20"/>
  <c r="O296" i="20"/>
  <c r="L296" i="20"/>
  <c r="I296" i="20"/>
  <c r="F296" i="20"/>
  <c r="O295" i="20"/>
  <c r="L295" i="20"/>
  <c r="I295" i="20"/>
  <c r="F295" i="20"/>
  <c r="O294" i="20"/>
  <c r="L294" i="20"/>
  <c r="L293" i="20" s="1"/>
  <c r="I294" i="20"/>
  <c r="F294" i="20"/>
  <c r="O293" i="20"/>
  <c r="N293" i="20"/>
  <c r="M293" i="20"/>
  <c r="K293" i="20"/>
  <c r="J293" i="20"/>
  <c r="H293" i="20"/>
  <c r="G293" i="20"/>
  <c r="E293" i="20"/>
  <c r="D293" i="20"/>
  <c r="O288" i="20"/>
  <c r="L288" i="20"/>
  <c r="I288" i="20"/>
  <c r="F288" i="20"/>
  <c r="O287" i="20"/>
  <c r="O286" i="20" s="1"/>
  <c r="L287" i="20"/>
  <c r="I287" i="20"/>
  <c r="I286" i="20" s="1"/>
  <c r="F287" i="20"/>
  <c r="N286" i="20"/>
  <c r="M286" i="20"/>
  <c r="L286" i="20"/>
  <c r="K286" i="20"/>
  <c r="J286" i="20"/>
  <c r="H286" i="20"/>
  <c r="G286" i="20"/>
  <c r="F286" i="20"/>
  <c r="E286" i="20"/>
  <c r="D286" i="20"/>
  <c r="O285" i="20"/>
  <c r="O284" i="20" s="1"/>
  <c r="O283" i="20" s="1"/>
  <c r="L285" i="20"/>
  <c r="L284" i="20" s="1"/>
  <c r="L283" i="20" s="1"/>
  <c r="I285" i="20"/>
  <c r="I284" i="20" s="1"/>
  <c r="I283" i="20" s="1"/>
  <c r="F285" i="20"/>
  <c r="N284" i="20"/>
  <c r="N283" i="20" s="1"/>
  <c r="M284" i="20"/>
  <c r="M283" i="20" s="1"/>
  <c r="K284" i="20"/>
  <c r="J284" i="20"/>
  <c r="J283" i="20" s="1"/>
  <c r="H284" i="20"/>
  <c r="H283" i="20" s="1"/>
  <c r="G284" i="20"/>
  <c r="G283" i="20" s="1"/>
  <c r="F284" i="20"/>
  <c r="F283" i="20" s="1"/>
  <c r="E284" i="20"/>
  <c r="D284" i="20"/>
  <c r="D283" i="20" s="1"/>
  <c r="K283" i="20"/>
  <c r="E283" i="20"/>
  <c r="O282" i="20"/>
  <c r="L282" i="20"/>
  <c r="L281" i="20" s="1"/>
  <c r="I282" i="20"/>
  <c r="I281" i="20" s="1"/>
  <c r="F282" i="20"/>
  <c r="O281" i="20"/>
  <c r="N281" i="20"/>
  <c r="M281" i="20"/>
  <c r="K281" i="20"/>
  <c r="J281" i="20"/>
  <c r="H281" i="20"/>
  <c r="G281" i="20"/>
  <c r="F281" i="20"/>
  <c r="E281" i="20"/>
  <c r="D281" i="20"/>
  <c r="O280" i="20"/>
  <c r="L280" i="20"/>
  <c r="I280" i="20"/>
  <c r="F280" i="20"/>
  <c r="O279" i="20"/>
  <c r="L279" i="20"/>
  <c r="I279" i="20"/>
  <c r="F279" i="20"/>
  <c r="C279" i="20" s="1"/>
  <c r="O278" i="20"/>
  <c r="L278" i="20"/>
  <c r="I278" i="20"/>
  <c r="F278" i="20"/>
  <c r="O277" i="20"/>
  <c r="O276" i="20" s="1"/>
  <c r="L277" i="20"/>
  <c r="I277" i="20"/>
  <c r="F277" i="20"/>
  <c r="C277" i="20" s="1"/>
  <c r="N276" i="20"/>
  <c r="M276" i="20"/>
  <c r="K276" i="20"/>
  <c r="J276" i="20"/>
  <c r="H276" i="20"/>
  <c r="G276" i="20"/>
  <c r="E276" i="20"/>
  <c r="D276" i="20"/>
  <c r="O275" i="20"/>
  <c r="L275" i="20"/>
  <c r="I275" i="20"/>
  <c r="F275" i="20"/>
  <c r="O274" i="20"/>
  <c r="L274" i="20"/>
  <c r="I274" i="20"/>
  <c r="F274" i="20"/>
  <c r="O273" i="20"/>
  <c r="O272" i="20" s="1"/>
  <c r="L273" i="20"/>
  <c r="I273" i="20"/>
  <c r="I272" i="20" s="1"/>
  <c r="F273" i="20"/>
  <c r="F272" i="20" s="1"/>
  <c r="N272" i="20"/>
  <c r="N270" i="20" s="1"/>
  <c r="M272" i="20"/>
  <c r="K272" i="20"/>
  <c r="J272" i="20"/>
  <c r="J270" i="20" s="1"/>
  <c r="J269" i="20" s="1"/>
  <c r="H272" i="20"/>
  <c r="H270" i="20" s="1"/>
  <c r="G272" i="20"/>
  <c r="G270" i="20" s="1"/>
  <c r="E272" i="20"/>
  <c r="D272" i="20"/>
  <c r="O271" i="20"/>
  <c r="L271" i="20"/>
  <c r="I271" i="20"/>
  <c r="F271" i="20"/>
  <c r="M270" i="20"/>
  <c r="E270" i="20"/>
  <c r="E269" i="20" s="1"/>
  <c r="M269" i="20"/>
  <c r="O268" i="20"/>
  <c r="L268" i="20"/>
  <c r="I268" i="20"/>
  <c r="F268" i="20"/>
  <c r="O267" i="20"/>
  <c r="L267" i="20"/>
  <c r="I267" i="20"/>
  <c r="F267" i="20"/>
  <c r="O266" i="20"/>
  <c r="L266" i="20"/>
  <c r="I266" i="20"/>
  <c r="F266" i="20"/>
  <c r="O265" i="20"/>
  <c r="O264" i="20" s="1"/>
  <c r="L265" i="20"/>
  <c r="I265" i="20"/>
  <c r="F265" i="20"/>
  <c r="N264" i="20"/>
  <c r="M264" i="20"/>
  <c r="K264" i="20"/>
  <c r="J264" i="20"/>
  <c r="H264" i="20"/>
  <c r="G264" i="20"/>
  <c r="E264" i="20"/>
  <c r="D264" i="20"/>
  <c r="O263" i="20"/>
  <c r="L263" i="20"/>
  <c r="I263" i="20"/>
  <c r="F263" i="20"/>
  <c r="O262" i="20"/>
  <c r="L262" i="20"/>
  <c r="I262" i="20"/>
  <c r="F262" i="20"/>
  <c r="O261" i="20"/>
  <c r="O260" i="20" s="1"/>
  <c r="L261" i="20"/>
  <c r="L260" i="20" s="1"/>
  <c r="I261" i="20"/>
  <c r="F261" i="20"/>
  <c r="N260" i="20"/>
  <c r="M260" i="20"/>
  <c r="K260" i="20"/>
  <c r="K259" i="20" s="1"/>
  <c r="J260" i="20"/>
  <c r="J259" i="20" s="1"/>
  <c r="H260" i="20"/>
  <c r="G260" i="20"/>
  <c r="E260" i="20"/>
  <c r="E259" i="20" s="1"/>
  <c r="D260" i="20"/>
  <c r="N259" i="20"/>
  <c r="G259" i="20"/>
  <c r="O258" i="20"/>
  <c r="L258" i="20"/>
  <c r="I258" i="20"/>
  <c r="F258" i="20"/>
  <c r="O257" i="20"/>
  <c r="L257" i="20"/>
  <c r="I257" i="20"/>
  <c r="F257" i="20"/>
  <c r="O256" i="20"/>
  <c r="L256" i="20"/>
  <c r="I256" i="20"/>
  <c r="F256" i="20"/>
  <c r="O255" i="20"/>
  <c r="L255" i="20"/>
  <c r="I255" i="20"/>
  <c r="F255" i="20"/>
  <c r="O254" i="20"/>
  <c r="L254" i="20"/>
  <c r="I254" i="20"/>
  <c r="F254" i="20"/>
  <c r="O253" i="20"/>
  <c r="O252" i="20" s="1"/>
  <c r="L253" i="20"/>
  <c r="I253" i="20"/>
  <c r="F253" i="20"/>
  <c r="N252" i="20"/>
  <c r="M252" i="20"/>
  <c r="K252" i="20"/>
  <c r="J252" i="20"/>
  <c r="H252" i="20"/>
  <c r="H251" i="20" s="1"/>
  <c r="G252" i="20"/>
  <c r="E252" i="20"/>
  <c r="D252" i="20"/>
  <c r="D251" i="20" s="1"/>
  <c r="N251" i="20"/>
  <c r="M251" i="20"/>
  <c r="K251" i="20"/>
  <c r="J251" i="20"/>
  <c r="G251" i="20"/>
  <c r="E251" i="20"/>
  <c r="O250" i="20"/>
  <c r="L250" i="20"/>
  <c r="I250" i="20"/>
  <c r="F250" i="20"/>
  <c r="O249" i="20"/>
  <c r="L249" i="20"/>
  <c r="I249" i="20"/>
  <c r="F249" i="20"/>
  <c r="O248" i="20"/>
  <c r="L248" i="20"/>
  <c r="I248" i="20"/>
  <c r="F248" i="20"/>
  <c r="O247" i="20"/>
  <c r="L247" i="20"/>
  <c r="I247" i="20"/>
  <c r="I246" i="20" s="1"/>
  <c r="F247" i="20"/>
  <c r="N246" i="20"/>
  <c r="M246" i="20"/>
  <c r="K246" i="20"/>
  <c r="J246" i="20"/>
  <c r="H246" i="20"/>
  <c r="G246" i="20"/>
  <c r="F246" i="20"/>
  <c r="E246" i="20"/>
  <c r="D246" i="20"/>
  <c r="O245" i="20"/>
  <c r="L245" i="20"/>
  <c r="I245" i="20"/>
  <c r="F245" i="20"/>
  <c r="O244" i="20"/>
  <c r="L244" i="20"/>
  <c r="I244" i="20"/>
  <c r="F244" i="20"/>
  <c r="O243" i="20"/>
  <c r="L243" i="20"/>
  <c r="I243" i="20"/>
  <c r="F243" i="20"/>
  <c r="O242" i="20"/>
  <c r="L242" i="20"/>
  <c r="I242" i="20"/>
  <c r="F242" i="20"/>
  <c r="O241" i="20"/>
  <c r="L241" i="20"/>
  <c r="I241" i="20"/>
  <c r="F241" i="20"/>
  <c r="O240" i="20"/>
  <c r="L240" i="20"/>
  <c r="I240" i="20"/>
  <c r="F240" i="20"/>
  <c r="O239" i="20"/>
  <c r="L239" i="20"/>
  <c r="I239" i="20"/>
  <c r="F239" i="20"/>
  <c r="N238" i="20"/>
  <c r="M238" i="20"/>
  <c r="K238" i="20"/>
  <c r="J238" i="20"/>
  <c r="H238" i="20"/>
  <c r="G238" i="20"/>
  <c r="E238" i="20"/>
  <c r="D238" i="20"/>
  <c r="O237" i="20"/>
  <c r="L237" i="20"/>
  <c r="I237" i="20"/>
  <c r="F237" i="20"/>
  <c r="O236" i="20"/>
  <c r="L236" i="20"/>
  <c r="I236" i="20"/>
  <c r="I235" i="20" s="1"/>
  <c r="F236" i="20"/>
  <c r="N235" i="20"/>
  <c r="M235" i="20"/>
  <c r="K235" i="20"/>
  <c r="J235" i="20"/>
  <c r="H235" i="20"/>
  <c r="G235" i="20"/>
  <c r="E235" i="20"/>
  <c r="D235" i="20"/>
  <c r="O234" i="20"/>
  <c r="L234" i="20"/>
  <c r="L233" i="20" s="1"/>
  <c r="I234" i="20"/>
  <c r="I233" i="20" s="1"/>
  <c r="F234" i="20"/>
  <c r="O233" i="20"/>
  <c r="N233" i="20"/>
  <c r="M233" i="20"/>
  <c r="K233" i="20"/>
  <c r="J233" i="20"/>
  <c r="H233" i="20"/>
  <c r="H231" i="20" s="1"/>
  <c r="G233" i="20"/>
  <c r="F233" i="20"/>
  <c r="E233" i="20"/>
  <c r="D233" i="20"/>
  <c r="D231" i="20" s="1"/>
  <c r="O232" i="20"/>
  <c r="L232" i="20"/>
  <c r="I232" i="20"/>
  <c r="F232" i="20"/>
  <c r="O229" i="20"/>
  <c r="L229" i="20"/>
  <c r="I229" i="20"/>
  <c r="F229" i="20"/>
  <c r="O228" i="20"/>
  <c r="L228" i="20"/>
  <c r="I228" i="20"/>
  <c r="F228" i="20"/>
  <c r="O227" i="20"/>
  <c r="N227" i="20"/>
  <c r="M227" i="20"/>
  <c r="L227" i="20"/>
  <c r="K227" i="20"/>
  <c r="J227" i="20"/>
  <c r="I227" i="20"/>
  <c r="H227" i="20"/>
  <c r="G227" i="20"/>
  <c r="E227" i="20"/>
  <c r="D227" i="20"/>
  <c r="O226" i="20"/>
  <c r="L226" i="20"/>
  <c r="I226" i="20"/>
  <c r="F226" i="20"/>
  <c r="O225" i="20"/>
  <c r="L225" i="20"/>
  <c r="I225" i="20"/>
  <c r="F225" i="20"/>
  <c r="O224" i="20"/>
  <c r="L224" i="20"/>
  <c r="I224" i="20"/>
  <c r="F224" i="20"/>
  <c r="O223" i="20"/>
  <c r="L223" i="20"/>
  <c r="I223" i="20"/>
  <c r="F223" i="20"/>
  <c r="O222" i="20"/>
  <c r="L222" i="20"/>
  <c r="I222" i="20"/>
  <c r="F222" i="20"/>
  <c r="O221" i="20"/>
  <c r="L221" i="20"/>
  <c r="I221" i="20"/>
  <c r="F221" i="20"/>
  <c r="O220" i="20"/>
  <c r="L220" i="20"/>
  <c r="I220" i="20"/>
  <c r="F220" i="20"/>
  <c r="O219" i="20"/>
  <c r="L219" i="20"/>
  <c r="I219" i="20"/>
  <c r="F219" i="20"/>
  <c r="O218" i="20"/>
  <c r="L218" i="20"/>
  <c r="I218" i="20"/>
  <c r="F218" i="20"/>
  <c r="O217" i="20"/>
  <c r="O216" i="20" s="1"/>
  <c r="L217" i="20"/>
  <c r="I217" i="20"/>
  <c r="F217" i="20"/>
  <c r="N216" i="20"/>
  <c r="M216" i="20"/>
  <c r="K216" i="20"/>
  <c r="J216" i="20"/>
  <c r="H216" i="20"/>
  <c r="G216" i="20"/>
  <c r="E216" i="20"/>
  <c r="D216" i="20"/>
  <c r="O215" i="20"/>
  <c r="L215" i="20"/>
  <c r="I215" i="20"/>
  <c r="F215" i="20"/>
  <c r="O214" i="20"/>
  <c r="L214" i="20"/>
  <c r="I214" i="20"/>
  <c r="F214" i="20"/>
  <c r="O213" i="20"/>
  <c r="L213" i="20"/>
  <c r="I213" i="20"/>
  <c r="F213" i="20"/>
  <c r="O212" i="20"/>
  <c r="L212" i="20"/>
  <c r="I212" i="20"/>
  <c r="F212" i="20"/>
  <c r="O211" i="20"/>
  <c r="L211" i="20"/>
  <c r="I211" i="20"/>
  <c r="F211" i="20"/>
  <c r="O210" i="20"/>
  <c r="L210" i="20"/>
  <c r="I210" i="20"/>
  <c r="F210" i="20"/>
  <c r="O209" i="20"/>
  <c r="L209" i="20"/>
  <c r="I209" i="20"/>
  <c r="F209" i="20"/>
  <c r="O208" i="20"/>
  <c r="L208" i="20"/>
  <c r="I208" i="20"/>
  <c r="F208" i="20"/>
  <c r="O207" i="20"/>
  <c r="L207" i="20"/>
  <c r="I207" i="20"/>
  <c r="F207" i="20"/>
  <c r="O206" i="20"/>
  <c r="L206" i="20"/>
  <c r="L205" i="20" s="1"/>
  <c r="I206" i="20"/>
  <c r="F206" i="20"/>
  <c r="N205" i="20"/>
  <c r="M205" i="20"/>
  <c r="K205" i="20"/>
  <c r="J205" i="20"/>
  <c r="J204" i="20" s="1"/>
  <c r="H205" i="20"/>
  <c r="G205" i="20"/>
  <c r="G204" i="20" s="1"/>
  <c r="E205" i="20"/>
  <c r="D205" i="20"/>
  <c r="H204" i="20"/>
  <c r="O203" i="20"/>
  <c r="L203" i="20"/>
  <c r="I203" i="20"/>
  <c r="F203" i="20"/>
  <c r="O202" i="20"/>
  <c r="L202" i="20"/>
  <c r="I202" i="20"/>
  <c r="F202" i="20"/>
  <c r="O201" i="20"/>
  <c r="L201" i="20"/>
  <c r="I201" i="20"/>
  <c r="F201" i="20"/>
  <c r="O200" i="20"/>
  <c r="L200" i="20"/>
  <c r="I200" i="20"/>
  <c r="F200" i="20"/>
  <c r="O199" i="20"/>
  <c r="O198" i="20" s="1"/>
  <c r="L199" i="20"/>
  <c r="L198" i="20" s="1"/>
  <c r="I199" i="20"/>
  <c r="F199" i="20"/>
  <c r="F198" i="20" s="1"/>
  <c r="N198" i="20"/>
  <c r="N196" i="20" s="1"/>
  <c r="M198" i="20"/>
  <c r="M196" i="20" s="1"/>
  <c r="K198" i="20"/>
  <c r="K196" i="20" s="1"/>
  <c r="J198" i="20"/>
  <c r="J196" i="20" s="1"/>
  <c r="H198" i="20"/>
  <c r="H196" i="20" s="1"/>
  <c r="G198" i="20"/>
  <c r="G196" i="20" s="1"/>
  <c r="E198" i="20"/>
  <c r="E196" i="20" s="1"/>
  <c r="D198" i="20"/>
  <c r="D196" i="20" s="1"/>
  <c r="O197" i="20"/>
  <c r="L197" i="20"/>
  <c r="I197" i="20"/>
  <c r="F197" i="20"/>
  <c r="O193" i="20"/>
  <c r="O192" i="20" s="1"/>
  <c r="O191" i="20" s="1"/>
  <c r="L193" i="20"/>
  <c r="L192" i="20" s="1"/>
  <c r="I193" i="20"/>
  <c r="I192" i="20" s="1"/>
  <c r="I191" i="20" s="1"/>
  <c r="F193" i="20"/>
  <c r="N192" i="20"/>
  <c r="N191" i="20" s="1"/>
  <c r="M192" i="20"/>
  <c r="M191" i="20" s="1"/>
  <c r="K192" i="20"/>
  <c r="J192" i="20"/>
  <c r="J191" i="20" s="1"/>
  <c r="H192" i="20"/>
  <c r="H191" i="20" s="1"/>
  <c r="G192" i="20"/>
  <c r="G191" i="20" s="1"/>
  <c r="F192" i="20"/>
  <c r="F191" i="20" s="1"/>
  <c r="E192" i="20"/>
  <c r="E191" i="20" s="1"/>
  <c r="D192" i="20"/>
  <c r="D191" i="20" s="1"/>
  <c r="K191" i="20"/>
  <c r="O190" i="20"/>
  <c r="L190" i="20"/>
  <c r="I190" i="20"/>
  <c r="F190" i="20"/>
  <c r="O189" i="20"/>
  <c r="O188" i="20" s="1"/>
  <c r="L189" i="20"/>
  <c r="I189" i="20"/>
  <c r="F189" i="20"/>
  <c r="F188" i="20" s="1"/>
  <c r="N188" i="20"/>
  <c r="M188" i="20"/>
  <c r="K188" i="20"/>
  <c r="J188" i="20"/>
  <c r="H188" i="20"/>
  <c r="G188" i="20"/>
  <c r="E188" i="20"/>
  <c r="D188" i="20"/>
  <c r="O187" i="20"/>
  <c r="O186" i="20"/>
  <c r="L186" i="20"/>
  <c r="I186" i="20"/>
  <c r="F186" i="20"/>
  <c r="O185" i="20"/>
  <c r="O184" i="20" s="1"/>
  <c r="L185" i="20"/>
  <c r="L184" i="20" s="1"/>
  <c r="I185" i="20"/>
  <c r="I184" i="20" s="1"/>
  <c r="F185" i="20"/>
  <c r="N184" i="20"/>
  <c r="M184" i="20"/>
  <c r="K184" i="20"/>
  <c r="J184" i="20"/>
  <c r="H184" i="20"/>
  <c r="G184" i="20"/>
  <c r="F184" i="20"/>
  <c r="E184" i="20"/>
  <c r="D184" i="20"/>
  <c r="O183" i="20"/>
  <c r="L183" i="20"/>
  <c r="I183" i="20"/>
  <c r="F183" i="20"/>
  <c r="O182" i="20"/>
  <c r="L182" i="20"/>
  <c r="I182" i="20"/>
  <c r="F182" i="20"/>
  <c r="O181" i="20"/>
  <c r="L181" i="20"/>
  <c r="I181" i="20"/>
  <c r="F181" i="20"/>
  <c r="O180" i="20"/>
  <c r="O179" i="20" s="1"/>
  <c r="L180" i="20"/>
  <c r="L179" i="20" s="1"/>
  <c r="I180" i="20"/>
  <c r="I179" i="20" s="1"/>
  <c r="F180" i="20"/>
  <c r="N179" i="20"/>
  <c r="M179" i="20"/>
  <c r="K179" i="20"/>
  <c r="J179" i="20"/>
  <c r="H179" i="20"/>
  <c r="G179" i="20"/>
  <c r="E179" i="20"/>
  <c r="D179" i="20"/>
  <c r="O178" i="20"/>
  <c r="L178" i="20"/>
  <c r="I178" i="20"/>
  <c r="F178" i="20"/>
  <c r="O177" i="20"/>
  <c r="L177" i="20"/>
  <c r="I177" i="20"/>
  <c r="F177" i="20"/>
  <c r="O176" i="20"/>
  <c r="L176" i="20"/>
  <c r="L175" i="20" s="1"/>
  <c r="I176" i="20"/>
  <c r="I175" i="20" s="1"/>
  <c r="F176" i="20"/>
  <c r="O175" i="20"/>
  <c r="N175" i="20"/>
  <c r="M175" i="20"/>
  <c r="K175" i="20"/>
  <c r="J175" i="20"/>
  <c r="H175" i="20"/>
  <c r="G175" i="20"/>
  <c r="E175" i="20"/>
  <c r="E174" i="20" s="1"/>
  <c r="E173" i="20" s="1"/>
  <c r="D175" i="20"/>
  <c r="O172" i="20"/>
  <c r="L172" i="20"/>
  <c r="I172" i="20"/>
  <c r="F172" i="20"/>
  <c r="O171" i="20"/>
  <c r="L171" i="20"/>
  <c r="I171" i="20"/>
  <c r="F171" i="20"/>
  <c r="O170" i="20"/>
  <c r="L170" i="20"/>
  <c r="I170" i="20"/>
  <c r="F170" i="20"/>
  <c r="O169" i="20"/>
  <c r="L169" i="20"/>
  <c r="I169" i="20"/>
  <c r="F169" i="20"/>
  <c r="O168" i="20"/>
  <c r="L168" i="20"/>
  <c r="I168" i="20"/>
  <c r="F168" i="20"/>
  <c r="O167" i="20"/>
  <c r="O166" i="20" s="1"/>
  <c r="O165" i="20" s="1"/>
  <c r="L167" i="20"/>
  <c r="L166" i="20" s="1"/>
  <c r="L165" i="20" s="1"/>
  <c r="I167" i="20"/>
  <c r="F167" i="20"/>
  <c r="N166" i="20"/>
  <c r="N165" i="20" s="1"/>
  <c r="M166" i="20"/>
  <c r="M165" i="20" s="1"/>
  <c r="K166" i="20"/>
  <c r="K165" i="20" s="1"/>
  <c r="J166" i="20"/>
  <c r="J165" i="20" s="1"/>
  <c r="H166" i="20"/>
  <c r="H165" i="20" s="1"/>
  <c r="G166" i="20"/>
  <c r="G165" i="20" s="1"/>
  <c r="E166" i="20"/>
  <c r="E165" i="20" s="1"/>
  <c r="D166" i="20"/>
  <c r="D165" i="20" s="1"/>
  <c r="O164" i="20"/>
  <c r="L164" i="20"/>
  <c r="I164" i="20"/>
  <c r="F164" i="20"/>
  <c r="O163" i="20"/>
  <c r="L163" i="20"/>
  <c r="I163" i="20"/>
  <c r="F163" i="20"/>
  <c r="O162" i="20"/>
  <c r="L162" i="20"/>
  <c r="I162" i="20"/>
  <c r="F162" i="20"/>
  <c r="O161" i="20"/>
  <c r="L161" i="20"/>
  <c r="L160" i="20" s="1"/>
  <c r="I161" i="20"/>
  <c r="I160" i="20" s="1"/>
  <c r="F161" i="20"/>
  <c r="F160" i="20" s="1"/>
  <c r="N160" i="20"/>
  <c r="M160" i="20"/>
  <c r="K160" i="20"/>
  <c r="J160" i="20"/>
  <c r="H160" i="20"/>
  <c r="G160" i="20"/>
  <c r="E160" i="20"/>
  <c r="D160" i="20"/>
  <c r="O159" i="20"/>
  <c r="L159" i="20"/>
  <c r="I159" i="20"/>
  <c r="F159" i="20"/>
  <c r="O158" i="20"/>
  <c r="L158" i="20"/>
  <c r="I158" i="20"/>
  <c r="F158" i="20"/>
  <c r="O157" i="20"/>
  <c r="L157" i="20"/>
  <c r="I157" i="20"/>
  <c r="F157" i="20"/>
  <c r="O156" i="20"/>
  <c r="L156" i="20"/>
  <c r="I156" i="20"/>
  <c r="F156" i="20"/>
  <c r="O155" i="20"/>
  <c r="L155" i="20"/>
  <c r="I155" i="20"/>
  <c r="F155" i="20"/>
  <c r="O154" i="20"/>
  <c r="L154" i="20"/>
  <c r="I154" i="20"/>
  <c r="F154" i="20"/>
  <c r="O153" i="20"/>
  <c r="L153" i="20"/>
  <c r="I153" i="20"/>
  <c r="F153" i="20"/>
  <c r="O152" i="20"/>
  <c r="L152" i="20"/>
  <c r="L151" i="20" s="1"/>
  <c r="I152" i="20"/>
  <c r="F152" i="20"/>
  <c r="N151" i="20"/>
  <c r="M151" i="20"/>
  <c r="K151" i="20"/>
  <c r="J151" i="20"/>
  <c r="H151" i="20"/>
  <c r="G151" i="20"/>
  <c r="E151" i="20"/>
  <c r="D151" i="20"/>
  <c r="O150" i="20"/>
  <c r="L150" i="20"/>
  <c r="I150" i="20"/>
  <c r="F150" i="20"/>
  <c r="O149" i="20"/>
  <c r="L149" i="20"/>
  <c r="I149" i="20"/>
  <c r="F149" i="20"/>
  <c r="O148" i="20"/>
  <c r="L148" i="20"/>
  <c r="I148" i="20"/>
  <c r="F148" i="20"/>
  <c r="O147" i="20"/>
  <c r="L147" i="20"/>
  <c r="I147" i="20"/>
  <c r="F147" i="20"/>
  <c r="O146" i="20"/>
  <c r="L146" i="20"/>
  <c r="I146" i="20"/>
  <c r="F146" i="20"/>
  <c r="O145" i="20"/>
  <c r="L145" i="20"/>
  <c r="I145" i="20"/>
  <c r="I144" i="20" s="1"/>
  <c r="F145" i="20"/>
  <c r="F144" i="20" s="1"/>
  <c r="N144" i="20"/>
  <c r="M144" i="20"/>
  <c r="K144" i="20"/>
  <c r="J144" i="20"/>
  <c r="H144" i="20"/>
  <c r="G144" i="20"/>
  <c r="E144" i="20"/>
  <c r="D144" i="20"/>
  <c r="O143" i="20"/>
  <c r="L143" i="20"/>
  <c r="I143" i="20"/>
  <c r="F143" i="20"/>
  <c r="O142" i="20"/>
  <c r="O141" i="20" s="1"/>
  <c r="L142" i="20"/>
  <c r="I142" i="20"/>
  <c r="I141" i="20" s="1"/>
  <c r="F142" i="20"/>
  <c r="N141" i="20"/>
  <c r="M141" i="20"/>
  <c r="K141" i="20"/>
  <c r="J141" i="20"/>
  <c r="H141" i="20"/>
  <c r="G141" i="20"/>
  <c r="E141" i="20"/>
  <c r="D141" i="20"/>
  <c r="O140" i="20"/>
  <c r="L140" i="20"/>
  <c r="I140" i="20"/>
  <c r="F140" i="20"/>
  <c r="O139" i="20"/>
  <c r="L139" i="20"/>
  <c r="I139" i="20"/>
  <c r="F139" i="20"/>
  <c r="O138" i="20"/>
  <c r="L138" i="20"/>
  <c r="I138" i="20"/>
  <c r="F138" i="20"/>
  <c r="O137" i="20"/>
  <c r="L137" i="20"/>
  <c r="I137" i="20"/>
  <c r="F137" i="20"/>
  <c r="N136" i="20"/>
  <c r="M136" i="20"/>
  <c r="K136" i="20"/>
  <c r="J136" i="20"/>
  <c r="H136" i="20"/>
  <c r="G136" i="20"/>
  <c r="E136" i="20"/>
  <c r="D136" i="20"/>
  <c r="O135" i="20"/>
  <c r="L135" i="20"/>
  <c r="I135" i="20"/>
  <c r="F135" i="20"/>
  <c r="O134" i="20"/>
  <c r="L134" i="20"/>
  <c r="I134" i="20"/>
  <c r="F134" i="20"/>
  <c r="O133" i="20"/>
  <c r="L133" i="20"/>
  <c r="I133" i="20"/>
  <c r="F133" i="20"/>
  <c r="O132" i="20"/>
  <c r="L132" i="20"/>
  <c r="I132" i="20"/>
  <c r="I131" i="20" s="1"/>
  <c r="F132" i="20"/>
  <c r="N131" i="20"/>
  <c r="N130" i="20" s="1"/>
  <c r="M131" i="20"/>
  <c r="K131" i="20"/>
  <c r="J131" i="20"/>
  <c r="H131" i="20"/>
  <c r="G131" i="20"/>
  <c r="E131" i="20"/>
  <c r="D131" i="20"/>
  <c r="H130" i="20"/>
  <c r="O129" i="20"/>
  <c r="L129" i="20"/>
  <c r="L128" i="20" s="1"/>
  <c r="I129" i="20"/>
  <c r="I128" i="20" s="1"/>
  <c r="F129" i="20"/>
  <c r="F128" i="20" s="1"/>
  <c r="O128" i="20"/>
  <c r="N128" i="20"/>
  <c r="M128" i="20"/>
  <c r="K128" i="20"/>
  <c r="J128" i="20"/>
  <c r="H128" i="20"/>
  <c r="G128" i="20"/>
  <c r="E128" i="20"/>
  <c r="D128" i="20"/>
  <c r="O127" i="20"/>
  <c r="L127" i="20"/>
  <c r="I127" i="20"/>
  <c r="F127" i="20"/>
  <c r="O126" i="20"/>
  <c r="L126" i="20"/>
  <c r="I126" i="20"/>
  <c r="F126" i="20"/>
  <c r="O125" i="20"/>
  <c r="L125" i="20"/>
  <c r="I125" i="20"/>
  <c r="F125" i="20"/>
  <c r="O124" i="20"/>
  <c r="L124" i="20"/>
  <c r="I124" i="20"/>
  <c r="F124" i="20"/>
  <c r="O123" i="20"/>
  <c r="O122" i="20" s="1"/>
  <c r="L123" i="20"/>
  <c r="I123" i="20"/>
  <c r="F123" i="20"/>
  <c r="N122" i="20"/>
  <c r="M122" i="20"/>
  <c r="K122" i="20"/>
  <c r="J122" i="20"/>
  <c r="H122" i="20"/>
  <c r="G122" i="20"/>
  <c r="E122" i="20"/>
  <c r="D122" i="20"/>
  <c r="O121" i="20"/>
  <c r="L121" i="20"/>
  <c r="I121" i="20"/>
  <c r="F121" i="20"/>
  <c r="O120" i="20"/>
  <c r="L120" i="20"/>
  <c r="I120" i="20"/>
  <c r="F120" i="20"/>
  <c r="O119" i="20"/>
  <c r="L119" i="20"/>
  <c r="I119" i="20"/>
  <c r="F119" i="20"/>
  <c r="O118" i="20"/>
  <c r="L118" i="20"/>
  <c r="I118" i="20"/>
  <c r="F118" i="20"/>
  <c r="O117" i="20"/>
  <c r="L117" i="20"/>
  <c r="I117" i="20"/>
  <c r="F117" i="20"/>
  <c r="N116" i="20"/>
  <c r="M116" i="20"/>
  <c r="K116" i="20"/>
  <c r="J116" i="20"/>
  <c r="H116" i="20"/>
  <c r="G116" i="20"/>
  <c r="E116" i="20"/>
  <c r="D116" i="20"/>
  <c r="O115" i="20"/>
  <c r="L115" i="20"/>
  <c r="I115" i="20"/>
  <c r="F115" i="20"/>
  <c r="C115" i="20" s="1"/>
  <c r="O114" i="20"/>
  <c r="L114" i="20"/>
  <c r="I114" i="20"/>
  <c r="F114" i="20"/>
  <c r="O113" i="20"/>
  <c r="L113" i="20"/>
  <c r="I113" i="20"/>
  <c r="I112" i="20" s="1"/>
  <c r="F113" i="20"/>
  <c r="N112" i="20"/>
  <c r="M112" i="20"/>
  <c r="K112" i="20"/>
  <c r="J112" i="20"/>
  <c r="H112" i="20"/>
  <c r="G112" i="20"/>
  <c r="E112" i="20"/>
  <c r="D112" i="20"/>
  <c r="O111" i="20"/>
  <c r="L111" i="20"/>
  <c r="I111" i="20"/>
  <c r="F111" i="20"/>
  <c r="O110" i="20"/>
  <c r="L110" i="20"/>
  <c r="I110" i="20"/>
  <c r="F110" i="20"/>
  <c r="O109" i="20"/>
  <c r="L109" i="20"/>
  <c r="I109" i="20"/>
  <c r="F109" i="20"/>
  <c r="O108" i="20"/>
  <c r="L108" i="20"/>
  <c r="I108" i="20"/>
  <c r="F108" i="20"/>
  <c r="O107" i="20"/>
  <c r="L107" i="20"/>
  <c r="I107" i="20"/>
  <c r="F107" i="20"/>
  <c r="O106" i="20"/>
  <c r="L106" i="20"/>
  <c r="I106" i="20"/>
  <c r="F106" i="20"/>
  <c r="O105" i="20"/>
  <c r="L105" i="20"/>
  <c r="I105" i="20"/>
  <c r="F105" i="20"/>
  <c r="O104" i="20"/>
  <c r="L104" i="20"/>
  <c r="I104" i="20"/>
  <c r="F104" i="20"/>
  <c r="O103" i="20"/>
  <c r="N103" i="20"/>
  <c r="M103" i="20"/>
  <c r="K103" i="20"/>
  <c r="J103" i="20"/>
  <c r="H103" i="20"/>
  <c r="G103" i="20"/>
  <c r="E103" i="20"/>
  <c r="D103" i="20"/>
  <c r="O102" i="20"/>
  <c r="L102" i="20"/>
  <c r="I102" i="20"/>
  <c r="F102" i="20"/>
  <c r="O101" i="20"/>
  <c r="L101" i="20"/>
  <c r="I101" i="20"/>
  <c r="F101" i="20"/>
  <c r="O100" i="20"/>
  <c r="L100" i="20"/>
  <c r="I100" i="20"/>
  <c r="F100" i="20"/>
  <c r="O99" i="20"/>
  <c r="L99" i="20"/>
  <c r="I99" i="20"/>
  <c r="F99" i="20"/>
  <c r="O98" i="20"/>
  <c r="L98" i="20"/>
  <c r="I98" i="20"/>
  <c r="F98" i="20"/>
  <c r="O97" i="20"/>
  <c r="L97" i="20"/>
  <c r="I97" i="20"/>
  <c r="F97" i="20"/>
  <c r="O96" i="20"/>
  <c r="L96" i="20"/>
  <c r="I96" i="20"/>
  <c r="F96" i="20"/>
  <c r="N95" i="20"/>
  <c r="M95" i="20"/>
  <c r="K95" i="20"/>
  <c r="J95" i="20"/>
  <c r="H95" i="20"/>
  <c r="G95" i="20"/>
  <c r="E95" i="20"/>
  <c r="D95" i="20"/>
  <c r="O94" i="20"/>
  <c r="L94" i="20"/>
  <c r="I94" i="20"/>
  <c r="F94" i="20"/>
  <c r="O93" i="20"/>
  <c r="L93" i="20"/>
  <c r="I93" i="20"/>
  <c r="F93" i="20"/>
  <c r="O92" i="20"/>
  <c r="L92" i="20"/>
  <c r="I92" i="20"/>
  <c r="F92" i="20"/>
  <c r="O91" i="20"/>
  <c r="L91" i="20"/>
  <c r="I91" i="20"/>
  <c r="F91" i="20"/>
  <c r="O90" i="20"/>
  <c r="L90" i="20"/>
  <c r="I90" i="20"/>
  <c r="I89" i="20" s="1"/>
  <c r="F90" i="20"/>
  <c r="N89" i="20"/>
  <c r="M89" i="20"/>
  <c r="K89" i="20"/>
  <c r="J89" i="20"/>
  <c r="H89" i="20"/>
  <c r="G89" i="20"/>
  <c r="E89" i="20"/>
  <c r="D89" i="20"/>
  <c r="O88" i="20"/>
  <c r="L88" i="20"/>
  <c r="I88" i="20"/>
  <c r="F88" i="20"/>
  <c r="O87" i="20"/>
  <c r="L87" i="20"/>
  <c r="I87" i="20"/>
  <c r="F87" i="20"/>
  <c r="O86" i="20"/>
  <c r="L86" i="20"/>
  <c r="I86" i="20"/>
  <c r="F86" i="20"/>
  <c r="O85" i="20"/>
  <c r="L85" i="20"/>
  <c r="I85" i="20"/>
  <c r="F85" i="20"/>
  <c r="F84" i="20" s="1"/>
  <c r="N84" i="20"/>
  <c r="M84" i="20"/>
  <c r="K84" i="20"/>
  <c r="K83" i="20" s="1"/>
  <c r="J84" i="20"/>
  <c r="H84" i="20"/>
  <c r="G84" i="20"/>
  <c r="E84" i="20"/>
  <c r="D84" i="20"/>
  <c r="O82" i="20"/>
  <c r="L82" i="20"/>
  <c r="I82" i="20"/>
  <c r="F82" i="20"/>
  <c r="O81" i="20"/>
  <c r="L81" i="20"/>
  <c r="L80" i="20" s="1"/>
  <c r="I81" i="20"/>
  <c r="F81" i="20"/>
  <c r="F80" i="20" s="1"/>
  <c r="O80" i="20"/>
  <c r="N80" i="20"/>
  <c r="M80" i="20"/>
  <c r="K80" i="20"/>
  <c r="J80" i="20"/>
  <c r="H80" i="20"/>
  <c r="G80" i="20"/>
  <c r="E80" i="20"/>
  <c r="D80" i="20"/>
  <c r="O79" i="20"/>
  <c r="L79" i="20"/>
  <c r="I79" i="20"/>
  <c r="F79" i="20"/>
  <c r="O78" i="20"/>
  <c r="O77" i="20" s="1"/>
  <c r="L78" i="20"/>
  <c r="L77" i="20" s="1"/>
  <c r="I78" i="20"/>
  <c r="I77" i="20" s="1"/>
  <c r="F78" i="20"/>
  <c r="F77" i="20" s="1"/>
  <c r="N77" i="20"/>
  <c r="N76" i="20" s="1"/>
  <c r="M77" i="20"/>
  <c r="M76" i="20" s="1"/>
  <c r="K77" i="20"/>
  <c r="J77" i="20"/>
  <c r="J76" i="20" s="1"/>
  <c r="H77" i="20"/>
  <c r="H76" i="20" s="1"/>
  <c r="G77" i="20"/>
  <c r="G76" i="20" s="1"/>
  <c r="E77" i="20"/>
  <c r="D77" i="20"/>
  <c r="O74" i="20"/>
  <c r="L74" i="20"/>
  <c r="I74" i="20"/>
  <c r="F74" i="20"/>
  <c r="O73" i="20"/>
  <c r="L73" i="20"/>
  <c r="I73" i="20"/>
  <c r="F73" i="20"/>
  <c r="O72" i="20"/>
  <c r="L72" i="20"/>
  <c r="I72" i="20"/>
  <c r="F72" i="20"/>
  <c r="O71" i="20"/>
  <c r="L71" i="20"/>
  <c r="I71" i="20"/>
  <c r="F71" i="20"/>
  <c r="O70" i="20"/>
  <c r="O69" i="20" s="1"/>
  <c r="L70" i="20"/>
  <c r="I70" i="20"/>
  <c r="F70" i="20"/>
  <c r="F69" i="20" s="1"/>
  <c r="N69" i="20"/>
  <c r="N67" i="20" s="1"/>
  <c r="M69" i="20"/>
  <c r="M67" i="20" s="1"/>
  <c r="K69" i="20"/>
  <c r="K67" i="20" s="1"/>
  <c r="J69" i="20"/>
  <c r="J67" i="20" s="1"/>
  <c r="H69" i="20"/>
  <c r="H67" i="20" s="1"/>
  <c r="G69" i="20"/>
  <c r="E69" i="20"/>
  <c r="E67" i="20" s="1"/>
  <c r="D69" i="20"/>
  <c r="D67" i="20" s="1"/>
  <c r="O68" i="20"/>
  <c r="L68" i="20"/>
  <c r="I68" i="20"/>
  <c r="F68" i="20"/>
  <c r="G67" i="20"/>
  <c r="O66" i="20"/>
  <c r="L66" i="20"/>
  <c r="I66" i="20"/>
  <c r="F66" i="20"/>
  <c r="O65" i="20"/>
  <c r="L65" i="20"/>
  <c r="I65" i="20"/>
  <c r="F65" i="20"/>
  <c r="O64" i="20"/>
  <c r="L64" i="20"/>
  <c r="I64" i="20"/>
  <c r="F64" i="20"/>
  <c r="O63" i="20"/>
  <c r="L63" i="20"/>
  <c r="I63" i="20"/>
  <c r="F63" i="20"/>
  <c r="O62" i="20"/>
  <c r="L62" i="20"/>
  <c r="I62" i="20"/>
  <c r="F62" i="20"/>
  <c r="O61" i="20"/>
  <c r="L61" i="20"/>
  <c r="I61" i="20"/>
  <c r="F61" i="20"/>
  <c r="O60" i="20"/>
  <c r="L60" i="20"/>
  <c r="I60" i="20"/>
  <c r="F60" i="20"/>
  <c r="O59" i="20"/>
  <c r="L59" i="20"/>
  <c r="I59" i="20"/>
  <c r="F59" i="20"/>
  <c r="N58" i="20"/>
  <c r="M58" i="20"/>
  <c r="K58" i="20"/>
  <c r="J58" i="20"/>
  <c r="H58" i="20"/>
  <c r="G58" i="20"/>
  <c r="E58" i="20"/>
  <c r="D58" i="20"/>
  <c r="O57" i="20"/>
  <c r="L57" i="20"/>
  <c r="I57" i="20"/>
  <c r="F57" i="20"/>
  <c r="O56" i="20"/>
  <c r="O55" i="20" s="1"/>
  <c r="L56" i="20"/>
  <c r="L55" i="20" s="1"/>
  <c r="I56" i="20"/>
  <c r="I55" i="20" s="1"/>
  <c r="F56" i="20"/>
  <c r="N55" i="20"/>
  <c r="N54" i="20" s="1"/>
  <c r="N53" i="20" s="1"/>
  <c r="M55" i="20"/>
  <c r="K55" i="20"/>
  <c r="K54" i="20" s="1"/>
  <c r="J55" i="20"/>
  <c r="J54" i="20" s="1"/>
  <c r="H55" i="20"/>
  <c r="H54" i="20" s="1"/>
  <c r="G55" i="20"/>
  <c r="F55" i="20"/>
  <c r="E55" i="20"/>
  <c r="E54" i="20" s="1"/>
  <c r="D55" i="20"/>
  <c r="D54" i="20" s="1"/>
  <c r="O47" i="20"/>
  <c r="C47" i="20" s="1"/>
  <c r="O46" i="20"/>
  <c r="N45" i="20"/>
  <c r="M45" i="20"/>
  <c r="L44" i="20"/>
  <c r="L43" i="20" s="1"/>
  <c r="I44" i="20"/>
  <c r="F44" i="20"/>
  <c r="F43" i="20" s="1"/>
  <c r="K43" i="20"/>
  <c r="J43" i="20"/>
  <c r="H43" i="20"/>
  <c r="G43" i="20"/>
  <c r="E43" i="20"/>
  <c r="D43" i="20"/>
  <c r="F42" i="20"/>
  <c r="F41" i="20" s="1"/>
  <c r="C41" i="20" s="1"/>
  <c r="E41" i="20"/>
  <c r="D41" i="20"/>
  <c r="L40" i="20"/>
  <c r="C40" i="20" s="1"/>
  <c r="L39" i="20"/>
  <c r="C39" i="20" s="1"/>
  <c r="L38" i="20"/>
  <c r="C38" i="20" s="1"/>
  <c r="L37" i="20"/>
  <c r="K36" i="20"/>
  <c r="J36" i="20"/>
  <c r="L35" i="20"/>
  <c r="C35" i="20" s="1"/>
  <c r="L34" i="20"/>
  <c r="C34" i="20" s="1"/>
  <c r="K33" i="20"/>
  <c r="J33" i="20"/>
  <c r="L32" i="20"/>
  <c r="C32" i="20" s="1"/>
  <c r="K31" i="20"/>
  <c r="J31" i="20"/>
  <c r="L30" i="20"/>
  <c r="C30" i="20" s="1"/>
  <c r="L29" i="20"/>
  <c r="C29" i="20" s="1"/>
  <c r="L28" i="20"/>
  <c r="K27" i="20"/>
  <c r="J27" i="20"/>
  <c r="J26" i="20"/>
  <c r="F25" i="20"/>
  <c r="C25" i="20" s="1"/>
  <c r="I24" i="20"/>
  <c r="F24" i="20"/>
  <c r="O23" i="20"/>
  <c r="L23" i="20"/>
  <c r="I23" i="20"/>
  <c r="F23" i="20"/>
  <c r="O22" i="20"/>
  <c r="L22" i="20"/>
  <c r="I22" i="20"/>
  <c r="F22" i="20"/>
  <c r="N21" i="20"/>
  <c r="N292" i="20" s="1"/>
  <c r="N291" i="20" s="1"/>
  <c r="M21" i="20"/>
  <c r="K21" i="20"/>
  <c r="K292" i="20" s="1"/>
  <c r="J21" i="20"/>
  <c r="J292" i="20" s="1"/>
  <c r="J291" i="20" s="1"/>
  <c r="I21" i="20"/>
  <c r="H21" i="20"/>
  <c r="H292" i="20" s="1"/>
  <c r="H291" i="20" s="1"/>
  <c r="G21" i="20"/>
  <c r="E21" i="20"/>
  <c r="D21" i="20"/>
  <c r="D292" i="20" s="1"/>
  <c r="D291" i="20" s="1"/>
  <c r="H20" i="20"/>
  <c r="O45" i="20" l="1"/>
  <c r="E53" i="20"/>
  <c r="J53" i="20"/>
  <c r="H83" i="20"/>
  <c r="N83" i="20"/>
  <c r="C209" i="20"/>
  <c r="C213" i="20"/>
  <c r="C217" i="20"/>
  <c r="C225" i="20"/>
  <c r="C226" i="20"/>
  <c r="D20" i="20"/>
  <c r="G292" i="20"/>
  <c r="G291" i="20" s="1"/>
  <c r="K291" i="20"/>
  <c r="K26" i="20"/>
  <c r="K53" i="20"/>
  <c r="D83" i="20"/>
  <c r="H187" i="20"/>
  <c r="K204" i="20"/>
  <c r="K231" i="20"/>
  <c r="G269" i="20"/>
  <c r="C273" i="20"/>
  <c r="L27" i="20"/>
  <c r="C68" i="20"/>
  <c r="D76" i="20"/>
  <c r="O76" i="20"/>
  <c r="C107" i="20"/>
  <c r="C111" i="20"/>
  <c r="C113" i="20"/>
  <c r="C114" i="20"/>
  <c r="C147" i="20"/>
  <c r="C149" i="20"/>
  <c r="C150" i="20"/>
  <c r="C153" i="20"/>
  <c r="C155" i="20"/>
  <c r="C159" i="20"/>
  <c r="C171" i="20"/>
  <c r="D174" i="20"/>
  <c r="J174" i="20"/>
  <c r="J173" i="20" s="1"/>
  <c r="O174" i="20"/>
  <c r="O173" i="20" s="1"/>
  <c r="D187" i="20"/>
  <c r="C265" i="20"/>
  <c r="D270" i="20"/>
  <c r="D269" i="20" s="1"/>
  <c r="H269" i="20"/>
  <c r="N269" i="20"/>
  <c r="C24" i="20"/>
  <c r="C197" i="20"/>
  <c r="C280" i="20"/>
  <c r="G54" i="20"/>
  <c r="G53" i="20" s="1"/>
  <c r="C91" i="20"/>
  <c r="O151" i="20"/>
  <c r="N187" i="20"/>
  <c r="O205" i="20"/>
  <c r="O204" i="20" s="1"/>
  <c r="O195" i="20" s="1"/>
  <c r="C229" i="20"/>
  <c r="C241" i="20"/>
  <c r="C261" i="20"/>
  <c r="C262" i="20"/>
  <c r="F276" i="20"/>
  <c r="L174" i="20"/>
  <c r="L173" i="20" s="1"/>
  <c r="F270" i="20"/>
  <c r="L36" i="20"/>
  <c r="C36" i="20" s="1"/>
  <c r="C60" i="20"/>
  <c r="K76" i="20"/>
  <c r="K187" i="20"/>
  <c r="L196" i="20"/>
  <c r="C253" i="20"/>
  <c r="J20" i="20"/>
  <c r="N20" i="20"/>
  <c r="L31" i="20"/>
  <c r="C31" i="20" s="1"/>
  <c r="O58" i="20"/>
  <c r="C74" i="20"/>
  <c r="F76" i="20"/>
  <c r="C79" i="20"/>
  <c r="C87" i="20"/>
  <c r="C123" i="20"/>
  <c r="C135" i="20"/>
  <c r="C143" i="20"/>
  <c r="H174" i="20"/>
  <c r="H173" i="20" s="1"/>
  <c r="N174" i="20"/>
  <c r="N173" i="20" s="1"/>
  <c r="J187" i="20"/>
  <c r="C193" i="20"/>
  <c r="O196" i="20"/>
  <c r="K230" i="20"/>
  <c r="O238" i="20"/>
  <c r="C301" i="20"/>
  <c r="H53" i="20"/>
  <c r="M54" i="20"/>
  <c r="M53" i="20" s="1"/>
  <c r="I58" i="20"/>
  <c r="C63" i="20"/>
  <c r="C64" i="20"/>
  <c r="C65" i="20"/>
  <c r="O67" i="20"/>
  <c r="L116" i="20"/>
  <c r="M130" i="20"/>
  <c r="D130" i="20"/>
  <c r="C189" i="20"/>
  <c r="M187" i="20"/>
  <c r="C210" i="20"/>
  <c r="C212" i="20"/>
  <c r="N204" i="20"/>
  <c r="C233" i="20"/>
  <c r="E231" i="20"/>
  <c r="E230" i="20" s="1"/>
  <c r="C245" i="20"/>
  <c r="C257" i="20"/>
  <c r="C297" i="20"/>
  <c r="O84" i="20"/>
  <c r="L141" i="20"/>
  <c r="J195" i="20"/>
  <c r="K195" i="20"/>
  <c r="M204" i="20"/>
  <c r="M195" i="20" s="1"/>
  <c r="C249" i="20"/>
  <c r="M259" i="20"/>
  <c r="C23" i="20"/>
  <c r="C56" i="20"/>
  <c r="O54" i="20"/>
  <c r="E76" i="20"/>
  <c r="C99" i="20"/>
  <c r="C104" i="20"/>
  <c r="C119" i="20"/>
  <c r="C127" i="20"/>
  <c r="C139" i="20"/>
  <c r="C163" i="20"/>
  <c r="C183" i="20"/>
  <c r="G187" i="20"/>
  <c r="C201" i="20"/>
  <c r="C202" i="20"/>
  <c r="C221" i="20"/>
  <c r="L235" i="20"/>
  <c r="K270" i="20"/>
  <c r="K269" i="20" s="1"/>
  <c r="C46" i="20"/>
  <c r="C62" i="20"/>
  <c r="L69" i="20"/>
  <c r="L67" i="20" s="1"/>
  <c r="C94" i="20"/>
  <c r="C97" i="20"/>
  <c r="O95" i="20"/>
  <c r="I122" i="20"/>
  <c r="L216" i="20"/>
  <c r="L204" i="20" s="1"/>
  <c r="L195" i="20" s="1"/>
  <c r="L246" i="20"/>
  <c r="L252" i="20"/>
  <c r="L272" i="20"/>
  <c r="L21" i="20"/>
  <c r="L292" i="20" s="1"/>
  <c r="L291" i="20" s="1"/>
  <c r="C42" i="20"/>
  <c r="C57" i="20"/>
  <c r="C66" i="20"/>
  <c r="C72" i="20"/>
  <c r="M75" i="20"/>
  <c r="C86" i="20"/>
  <c r="M83" i="20"/>
  <c r="C93" i="20"/>
  <c r="C100" i="20"/>
  <c r="C102" i="20"/>
  <c r="C117" i="20"/>
  <c r="C118" i="20"/>
  <c r="L122" i="20"/>
  <c r="C133" i="20"/>
  <c r="O131" i="20"/>
  <c r="L136" i="20"/>
  <c r="C158" i="20"/>
  <c r="C167" i="20"/>
  <c r="D173" i="20"/>
  <c r="E187" i="20"/>
  <c r="I188" i="20"/>
  <c r="I187" i="20" s="1"/>
  <c r="L188" i="20"/>
  <c r="C203" i="20"/>
  <c r="G195" i="20"/>
  <c r="G194" i="20" s="1"/>
  <c r="C215" i="20"/>
  <c r="D204" i="20"/>
  <c r="D195" i="20" s="1"/>
  <c r="E204" i="20"/>
  <c r="E195" i="20" s="1"/>
  <c r="C237" i="20"/>
  <c r="O235" i="20"/>
  <c r="N231" i="20"/>
  <c r="N230" i="20" s="1"/>
  <c r="C248" i="20"/>
  <c r="O246" i="20"/>
  <c r="O251" i="20"/>
  <c r="I276" i="20"/>
  <c r="C288" i="20"/>
  <c r="L33" i="20"/>
  <c r="C33" i="20" s="1"/>
  <c r="I54" i="20"/>
  <c r="C71" i="20"/>
  <c r="C73" i="20"/>
  <c r="H75" i="20"/>
  <c r="H52" i="20" s="1"/>
  <c r="C82" i="20"/>
  <c r="L95" i="20"/>
  <c r="C120" i="20"/>
  <c r="C128" i="20"/>
  <c r="C137" i="20"/>
  <c r="C138" i="20"/>
  <c r="O144" i="20"/>
  <c r="L144" i="20"/>
  <c r="C144" i="20" s="1"/>
  <c r="C156" i="20"/>
  <c r="O160" i="20"/>
  <c r="C160" i="20" s="1"/>
  <c r="C170" i="20"/>
  <c r="C184" i="20"/>
  <c r="C185" i="20"/>
  <c r="C186" i="20"/>
  <c r="N195" i="20"/>
  <c r="C214" i="20"/>
  <c r="J231" i="20"/>
  <c r="J230" i="20" s="1"/>
  <c r="J194" i="20" s="1"/>
  <c r="C239" i="20"/>
  <c r="C250" i="20"/>
  <c r="C255" i="20"/>
  <c r="L276" i="20"/>
  <c r="C283" i="20"/>
  <c r="C285" i="20"/>
  <c r="O21" i="20"/>
  <c r="O20" i="20" s="1"/>
  <c r="C28" i="20"/>
  <c r="C37" i="20"/>
  <c r="N75" i="20"/>
  <c r="N52" i="20" s="1"/>
  <c r="E83" i="20"/>
  <c r="O89" i="20"/>
  <c r="G83" i="20"/>
  <c r="I103" i="20"/>
  <c r="C109" i="20"/>
  <c r="C110" i="20"/>
  <c r="L112" i="20"/>
  <c r="C126" i="20"/>
  <c r="G130" i="20"/>
  <c r="L131" i="20"/>
  <c r="E130" i="20"/>
  <c r="I136" i="20"/>
  <c r="C146" i="20"/>
  <c r="C162" i="20"/>
  <c r="C168" i="20"/>
  <c r="C172" i="20"/>
  <c r="M174" i="20"/>
  <c r="M173" i="20" s="1"/>
  <c r="C180" i="20"/>
  <c r="C200" i="20"/>
  <c r="C222" i="20"/>
  <c r="C224" i="20"/>
  <c r="G231" i="20"/>
  <c r="G230" i="20" s="1"/>
  <c r="C234" i="20"/>
  <c r="M231" i="20"/>
  <c r="M230" i="20" s="1"/>
  <c r="M194" i="20" s="1"/>
  <c r="I238" i="20"/>
  <c r="I231" i="20" s="1"/>
  <c r="C243" i="20"/>
  <c r="C244" i="20"/>
  <c r="I252" i="20"/>
  <c r="I251" i="20" s="1"/>
  <c r="F260" i="20"/>
  <c r="C260" i="20" s="1"/>
  <c r="O259" i="20"/>
  <c r="L264" i="20"/>
  <c r="L259" i="20" s="1"/>
  <c r="C275" i="20"/>
  <c r="C298" i="20"/>
  <c r="C45" i="20"/>
  <c r="D53" i="20"/>
  <c r="C59" i="20"/>
  <c r="F58" i="20"/>
  <c r="F54" i="20" s="1"/>
  <c r="L76" i="20"/>
  <c r="C22" i="20"/>
  <c r="F21" i="20"/>
  <c r="M292" i="20"/>
  <c r="M291" i="20" s="1"/>
  <c r="M20" i="20"/>
  <c r="C27" i="20"/>
  <c r="L26" i="20"/>
  <c r="L20" i="20" s="1"/>
  <c r="C61" i="20"/>
  <c r="E292" i="20"/>
  <c r="E291" i="20" s="1"/>
  <c r="E20" i="20"/>
  <c r="I292" i="20"/>
  <c r="C44" i="20"/>
  <c r="I43" i="20"/>
  <c r="C43" i="20" s="1"/>
  <c r="C55" i="20"/>
  <c r="O53" i="20"/>
  <c r="L58" i="20"/>
  <c r="L54" i="20" s="1"/>
  <c r="L53" i="20" s="1"/>
  <c r="F67" i="20"/>
  <c r="I69" i="20"/>
  <c r="C69" i="20" s="1"/>
  <c r="C70" i="20"/>
  <c r="L84" i="20"/>
  <c r="C88" i="20"/>
  <c r="C154" i="20"/>
  <c r="F151" i="20"/>
  <c r="G20" i="20"/>
  <c r="K20" i="20"/>
  <c r="C77" i="20"/>
  <c r="C81" i="20"/>
  <c r="J83" i="20"/>
  <c r="C105" i="20"/>
  <c r="C106" i="20"/>
  <c r="F103" i="20"/>
  <c r="F112" i="20"/>
  <c r="O116" i="20"/>
  <c r="C124" i="20"/>
  <c r="C125" i="20"/>
  <c r="C129" i="20"/>
  <c r="J130" i="20"/>
  <c r="F136" i="20"/>
  <c r="C140" i="20"/>
  <c r="C145" i="20"/>
  <c r="I151" i="20"/>
  <c r="I130" i="20" s="1"/>
  <c r="C157" i="20"/>
  <c r="C164" i="20"/>
  <c r="K174" i="20"/>
  <c r="K173" i="20" s="1"/>
  <c r="C176" i="20"/>
  <c r="C177" i="20"/>
  <c r="C178" i="20"/>
  <c r="F175" i="20"/>
  <c r="C240" i="20"/>
  <c r="F238" i="20"/>
  <c r="I270" i="20"/>
  <c r="I269" i="20" s="1"/>
  <c r="C271" i="20"/>
  <c r="C281" i="20"/>
  <c r="C78" i="20"/>
  <c r="I80" i="20"/>
  <c r="I76" i="20" s="1"/>
  <c r="I84" i="20"/>
  <c r="C85" i="20"/>
  <c r="L89" i="20"/>
  <c r="C92" i="20"/>
  <c r="C96" i="20"/>
  <c r="C98" i="20"/>
  <c r="F95" i="20"/>
  <c r="K130" i="20"/>
  <c r="K75" i="20" s="1"/>
  <c r="C132" i="20"/>
  <c r="C134" i="20"/>
  <c r="F131" i="20"/>
  <c r="G174" i="20"/>
  <c r="G173" i="20" s="1"/>
  <c r="I174" i="20"/>
  <c r="I173" i="20" s="1"/>
  <c r="C232" i="20"/>
  <c r="C90" i="20"/>
  <c r="F89" i="20"/>
  <c r="I95" i="20"/>
  <c r="C101" i="20"/>
  <c r="L103" i="20"/>
  <c r="C108" i="20"/>
  <c r="O112" i="20"/>
  <c r="O83" i="20" s="1"/>
  <c r="F116" i="20"/>
  <c r="I116" i="20"/>
  <c r="C121" i="20"/>
  <c r="O136" i="20"/>
  <c r="O130" i="20" s="1"/>
  <c r="C142" i="20"/>
  <c r="F141" i="20"/>
  <c r="C141" i="20" s="1"/>
  <c r="C148" i="20"/>
  <c r="C161" i="20"/>
  <c r="C169" i="20"/>
  <c r="C181" i="20"/>
  <c r="C182" i="20"/>
  <c r="F179" i="20"/>
  <c r="C179" i="20" s="1"/>
  <c r="F187" i="20"/>
  <c r="C188" i="20"/>
  <c r="L251" i="20"/>
  <c r="C152" i="20"/>
  <c r="I166" i="20"/>
  <c r="I165" i="20" s="1"/>
  <c r="E194" i="20"/>
  <c r="C254" i="20"/>
  <c r="C256" i="20"/>
  <c r="F252" i="20"/>
  <c r="D259" i="20"/>
  <c r="H259" i="20"/>
  <c r="C263" i="20"/>
  <c r="I260" i="20"/>
  <c r="F269" i="20"/>
  <c r="C272" i="20"/>
  <c r="C278" i="20"/>
  <c r="C282" i="20"/>
  <c r="F122" i="20"/>
  <c r="C122" i="20" s="1"/>
  <c r="F166" i="20"/>
  <c r="C190" i="20"/>
  <c r="C192" i="20"/>
  <c r="L191" i="20"/>
  <c r="C191" i="20" s="1"/>
  <c r="F196" i="20"/>
  <c r="K194" i="20"/>
  <c r="C206" i="20"/>
  <c r="C207" i="20"/>
  <c r="C208" i="20"/>
  <c r="F205" i="20"/>
  <c r="C218" i="20"/>
  <c r="C219" i="20"/>
  <c r="C220" i="20"/>
  <c r="F216" i="20"/>
  <c r="C236" i="20"/>
  <c r="F235" i="20"/>
  <c r="C235" i="20" s="1"/>
  <c r="H230" i="20"/>
  <c r="C258" i="20"/>
  <c r="C266" i="20"/>
  <c r="C268" i="20"/>
  <c r="F264" i="20"/>
  <c r="O270" i="20"/>
  <c r="O269" i="20" s="1"/>
  <c r="C274" i="20"/>
  <c r="C276" i="20"/>
  <c r="C284" i="20"/>
  <c r="N289" i="20"/>
  <c r="C294" i="20"/>
  <c r="C295" i="20"/>
  <c r="C296" i="20"/>
  <c r="F293" i="20"/>
  <c r="H195" i="20"/>
  <c r="I198" i="20"/>
  <c r="I196" i="20" s="1"/>
  <c r="C199" i="20"/>
  <c r="I205" i="20"/>
  <c r="C211" i="20"/>
  <c r="I216" i="20"/>
  <c r="C223" i="20"/>
  <c r="C228" i="20"/>
  <c r="F227" i="20"/>
  <c r="C227" i="20" s="1"/>
  <c r="O231" i="20"/>
  <c r="O230" i="20" s="1"/>
  <c r="L238" i="20"/>
  <c r="L231" i="20" s="1"/>
  <c r="C242" i="20"/>
  <c r="C247" i="20"/>
  <c r="D230" i="20"/>
  <c r="C267" i="20"/>
  <c r="I264" i="20"/>
  <c r="C286" i="20"/>
  <c r="C287" i="20"/>
  <c r="I293" i="20"/>
  <c r="C299" i="20"/>
  <c r="C300" i="20"/>
  <c r="H289" i="20" l="1"/>
  <c r="N194" i="20"/>
  <c r="N51" i="20" s="1"/>
  <c r="I204" i="20"/>
  <c r="I195" i="20" s="1"/>
  <c r="D75" i="20"/>
  <c r="C95" i="20"/>
  <c r="I20" i="20"/>
  <c r="E75" i="20"/>
  <c r="E289" i="20" s="1"/>
  <c r="D52" i="20"/>
  <c r="C246" i="20"/>
  <c r="M289" i="20"/>
  <c r="O292" i="20"/>
  <c r="O291" i="20" s="1"/>
  <c r="G75" i="20"/>
  <c r="G289" i="20" s="1"/>
  <c r="I259" i="20"/>
  <c r="I230" i="20" s="1"/>
  <c r="L130" i="20"/>
  <c r="M52" i="20"/>
  <c r="M51" i="20" s="1"/>
  <c r="D289" i="20"/>
  <c r="L230" i="20"/>
  <c r="H194" i="20"/>
  <c r="H51" i="20" s="1"/>
  <c r="H50" i="20" s="1"/>
  <c r="C216" i="20"/>
  <c r="L270" i="20"/>
  <c r="L269" i="20" s="1"/>
  <c r="L194" i="20" s="1"/>
  <c r="L187" i="20"/>
  <c r="C187" i="20" s="1"/>
  <c r="I67" i="20"/>
  <c r="I53" i="20" s="1"/>
  <c r="D194" i="20"/>
  <c r="D51" i="20" s="1"/>
  <c r="G52" i="20"/>
  <c r="G51" i="20" s="1"/>
  <c r="G290" i="20" s="1"/>
  <c r="J75" i="20"/>
  <c r="J289" i="20" s="1"/>
  <c r="K52" i="20"/>
  <c r="K51" i="20" s="1"/>
  <c r="K289" i="20"/>
  <c r="O75" i="20"/>
  <c r="O289" i="20" s="1"/>
  <c r="C76" i="20"/>
  <c r="J52" i="20"/>
  <c r="J51" i="20" s="1"/>
  <c r="C264" i="20"/>
  <c r="F259" i="20"/>
  <c r="F130" i="20"/>
  <c r="C130" i="20" s="1"/>
  <c r="C131" i="20"/>
  <c r="C293" i="20"/>
  <c r="C198" i="20"/>
  <c r="C116" i="20"/>
  <c r="F231" i="20"/>
  <c r="C238" i="20"/>
  <c r="C136" i="20"/>
  <c r="L83" i="20"/>
  <c r="L75" i="20" s="1"/>
  <c r="C58" i="20"/>
  <c r="C252" i="20"/>
  <c r="F251" i="20"/>
  <c r="C251" i="20" s="1"/>
  <c r="C196" i="20"/>
  <c r="I83" i="20"/>
  <c r="I75" i="20" s="1"/>
  <c r="C54" i="20"/>
  <c r="F53" i="20"/>
  <c r="C151" i="20"/>
  <c r="I291" i="20"/>
  <c r="C26" i="20"/>
  <c r="C80" i="20"/>
  <c r="F204" i="20"/>
  <c r="C205" i="20"/>
  <c r="C103" i="20"/>
  <c r="C166" i="20"/>
  <c r="F165" i="20"/>
  <c r="C165" i="20" s="1"/>
  <c r="O194" i="20"/>
  <c r="C89" i="20"/>
  <c r="F83" i="20"/>
  <c r="C84" i="20"/>
  <c r="F174" i="20"/>
  <c r="C175" i="20"/>
  <c r="C112" i="20"/>
  <c r="F292" i="20"/>
  <c r="C21" i="20"/>
  <c r="F20" i="20"/>
  <c r="N50" i="20" l="1"/>
  <c r="N290" i="20"/>
  <c r="C204" i="20"/>
  <c r="O52" i="20"/>
  <c r="G50" i="20"/>
  <c r="I194" i="20"/>
  <c r="E52" i="20"/>
  <c r="E51" i="20" s="1"/>
  <c r="C20" i="20"/>
  <c r="H290" i="20"/>
  <c r="C259" i="20"/>
  <c r="C269" i="20"/>
  <c r="L289" i="20"/>
  <c r="C67" i="20"/>
  <c r="F195" i="20"/>
  <c r="M50" i="20"/>
  <c r="M290" i="20"/>
  <c r="C270" i="20"/>
  <c r="I289" i="20"/>
  <c r="I52" i="20"/>
  <c r="I51" i="20" s="1"/>
  <c r="C83" i="20"/>
  <c r="F75" i="20"/>
  <c r="C75" i="20" s="1"/>
  <c r="C53" i="20"/>
  <c r="C195" i="20"/>
  <c r="J50" i="20"/>
  <c r="J290" i="20"/>
  <c r="C292" i="20"/>
  <c r="F291" i="20"/>
  <c r="C291" i="20" s="1"/>
  <c r="C174" i="20"/>
  <c r="F173" i="20"/>
  <c r="C173" i="20" s="1"/>
  <c r="E290" i="20"/>
  <c r="E50" i="20"/>
  <c r="L52" i="20"/>
  <c r="L51" i="20" s="1"/>
  <c r="O51" i="20"/>
  <c r="C231" i="20"/>
  <c r="F230" i="20"/>
  <c r="F194" i="20" s="1"/>
  <c r="C194" i="20" s="1"/>
  <c r="K50" i="20"/>
  <c r="K290" i="20"/>
  <c r="D290" i="20"/>
  <c r="D50" i="20"/>
  <c r="C230" i="20" l="1"/>
  <c r="F289" i="20"/>
  <c r="C289" i="20" s="1"/>
  <c r="O50" i="20"/>
  <c r="O290" i="20"/>
  <c r="I290" i="20"/>
  <c r="I50" i="20"/>
  <c r="L50" i="20"/>
  <c r="L290" i="20"/>
  <c r="F52" i="20"/>
  <c r="F51" i="20" l="1"/>
  <c r="C52" i="20"/>
  <c r="F290" i="20" l="1"/>
  <c r="C290" i="20" s="1"/>
  <c r="C51" i="20"/>
  <c r="F50" i="20"/>
  <c r="C50" i="20" s="1"/>
  <c r="O301" i="19" l="1"/>
  <c r="L301" i="19"/>
  <c r="I301" i="19"/>
  <c r="F301" i="19"/>
  <c r="O300" i="19"/>
  <c r="L300" i="19"/>
  <c r="I300" i="19"/>
  <c r="F300" i="19"/>
  <c r="O299" i="19"/>
  <c r="L299" i="19"/>
  <c r="I299" i="19"/>
  <c r="F299" i="19"/>
  <c r="O298" i="19"/>
  <c r="L298" i="19"/>
  <c r="I298" i="19"/>
  <c r="F298" i="19"/>
  <c r="O297" i="19"/>
  <c r="L297" i="19"/>
  <c r="I297" i="19"/>
  <c r="F297" i="19"/>
  <c r="O296" i="19"/>
  <c r="L296" i="19"/>
  <c r="I296" i="19"/>
  <c r="F296" i="19"/>
  <c r="O295" i="19"/>
  <c r="L295" i="19"/>
  <c r="I295" i="19"/>
  <c r="F295" i="19"/>
  <c r="O294" i="19"/>
  <c r="O293" i="19" s="1"/>
  <c r="L294" i="19"/>
  <c r="I294" i="19"/>
  <c r="I293" i="19" s="1"/>
  <c r="F294" i="19"/>
  <c r="N293" i="19"/>
  <c r="M293" i="19"/>
  <c r="K293" i="19"/>
  <c r="J293" i="19"/>
  <c r="H293" i="19"/>
  <c r="G293" i="19"/>
  <c r="E293" i="19"/>
  <c r="D293" i="19"/>
  <c r="O288" i="19"/>
  <c r="L288" i="19"/>
  <c r="I288" i="19"/>
  <c r="F288" i="19"/>
  <c r="O287" i="19"/>
  <c r="L287" i="19"/>
  <c r="L286" i="19" s="1"/>
  <c r="I287" i="19"/>
  <c r="F287" i="19"/>
  <c r="F286" i="19" s="1"/>
  <c r="O286" i="19"/>
  <c r="N286" i="19"/>
  <c r="M286" i="19"/>
  <c r="K286" i="19"/>
  <c r="J286" i="19"/>
  <c r="H286" i="19"/>
  <c r="G286" i="19"/>
  <c r="E286" i="19"/>
  <c r="D286" i="19"/>
  <c r="O285" i="19"/>
  <c r="O284" i="19" s="1"/>
  <c r="O283" i="19" s="1"/>
  <c r="L285" i="19"/>
  <c r="L284" i="19" s="1"/>
  <c r="L283" i="19" s="1"/>
  <c r="I285" i="19"/>
  <c r="I284" i="19" s="1"/>
  <c r="I283" i="19" s="1"/>
  <c r="F285" i="19"/>
  <c r="N284" i="19"/>
  <c r="N283" i="19" s="1"/>
  <c r="M284" i="19"/>
  <c r="M283" i="19" s="1"/>
  <c r="K284" i="19"/>
  <c r="K283" i="19" s="1"/>
  <c r="J284" i="19"/>
  <c r="J283" i="19" s="1"/>
  <c r="H284" i="19"/>
  <c r="G284" i="19"/>
  <c r="G283" i="19" s="1"/>
  <c r="E284" i="19"/>
  <c r="E283" i="19" s="1"/>
  <c r="D284" i="19"/>
  <c r="D283" i="19" s="1"/>
  <c r="H283" i="19"/>
  <c r="O282" i="19"/>
  <c r="O281" i="19" s="1"/>
  <c r="L282" i="19"/>
  <c r="L281" i="19" s="1"/>
  <c r="I282" i="19"/>
  <c r="I281" i="19" s="1"/>
  <c r="F282" i="19"/>
  <c r="N281" i="19"/>
  <c r="M281" i="19"/>
  <c r="K281" i="19"/>
  <c r="J281" i="19"/>
  <c r="H281" i="19"/>
  <c r="G281" i="19"/>
  <c r="E281" i="19"/>
  <c r="D281" i="19"/>
  <c r="O280" i="19"/>
  <c r="L280" i="19"/>
  <c r="I280" i="19"/>
  <c r="F280" i="19"/>
  <c r="O279" i="19"/>
  <c r="L279" i="19"/>
  <c r="I279" i="19"/>
  <c r="F279" i="19"/>
  <c r="O278" i="19"/>
  <c r="L278" i="19"/>
  <c r="I278" i="19"/>
  <c r="F278" i="19"/>
  <c r="O277" i="19"/>
  <c r="L277" i="19"/>
  <c r="I277" i="19"/>
  <c r="I276" i="19" s="1"/>
  <c r="F277" i="19"/>
  <c r="N276" i="19"/>
  <c r="M276" i="19"/>
  <c r="K276" i="19"/>
  <c r="J276" i="19"/>
  <c r="H276" i="19"/>
  <c r="G276" i="19"/>
  <c r="E276" i="19"/>
  <c r="D276" i="19"/>
  <c r="O275" i="19"/>
  <c r="L275" i="19"/>
  <c r="I275" i="19"/>
  <c r="F275" i="19"/>
  <c r="O274" i="19"/>
  <c r="L274" i="19"/>
  <c r="I274" i="19"/>
  <c r="F274" i="19"/>
  <c r="O273" i="19"/>
  <c r="L273" i="19"/>
  <c r="I273" i="19"/>
  <c r="I272" i="19" s="1"/>
  <c r="F273" i="19"/>
  <c r="N272" i="19"/>
  <c r="N270" i="19" s="1"/>
  <c r="M272" i="19"/>
  <c r="M270" i="19" s="1"/>
  <c r="K272" i="19"/>
  <c r="J272" i="19"/>
  <c r="J270" i="19" s="1"/>
  <c r="J269" i="19" s="1"/>
  <c r="H272" i="19"/>
  <c r="G272" i="19"/>
  <c r="E272" i="19"/>
  <c r="D272" i="19"/>
  <c r="O271" i="19"/>
  <c r="L271" i="19"/>
  <c r="I271" i="19"/>
  <c r="F271" i="19"/>
  <c r="H270" i="19"/>
  <c r="H269" i="19" s="1"/>
  <c r="O268" i="19"/>
  <c r="L268" i="19"/>
  <c r="I268" i="19"/>
  <c r="F268" i="19"/>
  <c r="O267" i="19"/>
  <c r="L267" i="19"/>
  <c r="I267" i="19"/>
  <c r="F267" i="19"/>
  <c r="O266" i="19"/>
  <c r="L266" i="19"/>
  <c r="I266" i="19"/>
  <c r="F266" i="19"/>
  <c r="O265" i="19"/>
  <c r="L265" i="19"/>
  <c r="I265" i="19"/>
  <c r="F265" i="19"/>
  <c r="N264" i="19"/>
  <c r="M264" i="19"/>
  <c r="K264" i="19"/>
  <c r="J264" i="19"/>
  <c r="H264" i="19"/>
  <c r="G264" i="19"/>
  <c r="E264" i="19"/>
  <c r="D264" i="19"/>
  <c r="O263" i="19"/>
  <c r="L263" i="19"/>
  <c r="I263" i="19"/>
  <c r="F263" i="19"/>
  <c r="O262" i="19"/>
  <c r="L262" i="19"/>
  <c r="I262" i="19"/>
  <c r="F262" i="19"/>
  <c r="O261" i="19"/>
  <c r="L261" i="19"/>
  <c r="I261" i="19"/>
  <c r="I260" i="19" s="1"/>
  <c r="F261" i="19"/>
  <c r="N260" i="19"/>
  <c r="M260" i="19"/>
  <c r="K260" i="19"/>
  <c r="K259" i="19" s="1"/>
  <c r="J260" i="19"/>
  <c r="J259" i="19" s="1"/>
  <c r="H260" i="19"/>
  <c r="G260" i="19"/>
  <c r="E260" i="19"/>
  <c r="E259" i="19" s="1"/>
  <c r="D260" i="19"/>
  <c r="O258" i="19"/>
  <c r="L258" i="19"/>
  <c r="I258" i="19"/>
  <c r="F258" i="19"/>
  <c r="O257" i="19"/>
  <c r="L257" i="19"/>
  <c r="I257" i="19"/>
  <c r="F257" i="19"/>
  <c r="O256" i="19"/>
  <c r="L256" i="19"/>
  <c r="I256" i="19"/>
  <c r="F256" i="19"/>
  <c r="O255" i="19"/>
  <c r="L255" i="19"/>
  <c r="I255" i="19"/>
  <c r="F255" i="19"/>
  <c r="O254" i="19"/>
  <c r="L254" i="19"/>
  <c r="I254" i="19"/>
  <c r="F254" i="19"/>
  <c r="O253" i="19"/>
  <c r="L253" i="19"/>
  <c r="I253" i="19"/>
  <c r="F253" i="19"/>
  <c r="N252" i="19"/>
  <c r="M252" i="19"/>
  <c r="M251" i="19" s="1"/>
  <c r="K252" i="19"/>
  <c r="K251" i="19" s="1"/>
  <c r="J252" i="19"/>
  <c r="J251" i="19" s="1"/>
  <c r="H252" i="19"/>
  <c r="H251" i="19" s="1"/>
  <c r="G252" i="19"/>
  <c r="E252" i="19"/>
  <c r="E251" i="19" s="1"/>
  <c r="D252" i="19"/>
  <c r="D251" i="19" s="1"/>
  <c r="N251" i="19"/>
  <c r="G251" i="19"/>
  <c r="O250" i="19"/>
  <c r="L250" i="19"/>
  <c r="I250" i="19"/>
  <c r="F250" i="19"/>
  <c r="O249" i="19"/>
  <c r="L249" i="19"/>
  <c r="I249" i="19"/>
  <c r="F249" i="19"/>
  <c r="O248" i="19"/>
  <c r="L248" i="19"/>
  <c r="I248" i="19"/>
  <c r="F248" i="19"/>
  <c r="O247" i="19"/>
  <c r="L247" i="19"/>
  <c r="L246" i="19" s="1"/>
  <c r="I247" i="19"/>
  <c r="F247" i="19"/>
  <c r="N246" i="19"/>
  <c r="M246" i="19"/>
  <c r="K246" i="19"/>
  <c r="J246" i="19"/>
  <c r="H246" i="19"/>
  <c r="G246" i="19"/>
  <c r="E246" i="19"/>
  <c r="D246" i="19"/>
  <c r="O245" i="19"/>
  <c r="L245" i="19"/>
  <c r="I245" i="19"/>
  <c r="F245" i="19"/>
  <c r="O244" i="19"/>
  <c r="L244" i="19"/>
  <c r="I244" i="19"/>
  <c r="F244" i="19"/>
  <c r="O243" i="19"/>
  <c r="L243" i="19"/>
  <c r="I243" i="19"/>
  <c r="F243" i="19"/>
  <c r="O242" i="19"/>
  <c r="L242" i="19"/>
  <c r="I242" i="19"/>
  <c r="F242" i="19"/>
  <c r="O241" i="19"/>
  <c r="L241" i="19"/>
  <c r="I241" i="19"/>
  <c r="F241" i="19"/>
  <c r="O240" i="19"/>
  <c r="L240" i="19"/>
  <c r="I240" i="19"/>
  <c r="F240" i="19"/>
  <c r="O239" i="19"/>
  <c r="L239" i="19"/>
  <c r="I239" i="19"/>
  <c r="F239" i="19"/>
  <c r="N238" i="19"/>
  <c r="M238" i="19"/>
  <c r="K238" i="19"/>
  <c r="J238" i="19"/>
  <c r="H238" i="19"/>
  <c r="G238" i="19"/>
  <c r="E238" i="19"/>
  <c r="D238" i="19"/>
  <c r="O237" i="19"/>
  <c r="L237" i="19"/>
  <c r="I237" i="19"/>
  <c r="F237" i="19"/>
  <c r="O236" i="19"/>
  <c r="L236" i="19"/>
  <c r="L235" i="19" s="1"/>
  <c r="I236" i="19"/>
  <c r="I235" i="19" s="1"/>
  <c r="F236" i="19"/>
  <c r="O235" i="19"/>
  <c r="N235" i="19"/>
  <c r="M235" i="19"/>
  <c r="K235" i="19"/>
  <c r="J235" i="19"/>
  <c r="H235" i="19"/>
  <c r="G235" i="19"/>
  <c r="F235" i="19"/>
  <c r="E235" i="19"/>
  <c r="D235" i="19"/>
  <c r="O234" i="19"/>
  <c r="O233" i="19" s="1"/>
  <c r="L234" i="19"/>
  <c r="L233" i="19" s="1"/>
  <c r="I234" i="19"/>
  <c r="F234" i="19"/>
  <c r="F233" i="19" s="1"/>
  <c r="N233" i="19"/>
  <c r="N231" i="19" s="1"/>
  <c r="M233" i="19"/>
  <c r="K233" i="19"/>
  <c r="J233" i="19"/>
  <c r="I233" i="19"/>
  <c r="H233" i="19"/>
  <c r="H231" i="19" s="1"/>
  <c r="G233" i="19"/>
  <c r="E233" i="19"/>
  <c r="D233" i="19"/>
  <c r="O232" i="19"/>
  <c r="L232" i="19"/>
  <c r="I232" i="19"/>
  <c r="F232" i="19"/>
  <c r="O229" i="19"/>
  <c r="L229" i="19"/>
  <c r="I229" i="19"/>
  <c r="F229" i="19"/>
  <c r="O228" i="19"/>
  <c r="L228" i="19"/>
  <c r="L227" i="19" s="1"/>
  <c r="I228" i="19"/>
  <c r="I227" i="19" s="1"/>
  <c r="F228" i="19"/>
  <c r="O227" i="19"/>
  <c r="N227" i="19"/>
  <c r="M227" i="19"/>
  <c r="K227" i="19"/>
  <c r="J227" i="19"/>
  <c r="H227" i="19"/>
  <c r="G227" i="19"/>
  <c r="F227" i="19"/>
  <c r="E227" i="19"/>
  <c r="D227" i="19"/>
  <c r="O226" i="19"/>
  <c r="L226" i="19"/>
  <c r="I226" i="19"/>
  <c r="F226" i="19"/>
  <c r="O225" i="19"/>
  <c r="L225" i="19"/>
  <c r="I225" i="19"/>
  <c r="F225" i="19"/>
  <c r="O224" i="19"/>
  <c r="L224" i="19"/>
  <c r="I224" i="19"/>
  <c r="F224" i="19"/>
  <c r="O223" i="19"/>
  <c r="L223" i="19"/>
  <c r="I223" i="19"/>
  <c r="F223" i="19"/>
  <c r="O222" i="19"/>
  <c r="L222" i="19"/>
  <c r="I222" i="19"/>
  <c r="F222" i="19"/>
  <c r="O221" i="19"/>
  <c r="L221" i="19"/>
  <c r="I221" i="19"/>
  <c r="F221" i="19"/>
  <c r="O220" i="19"/>
  <c r="L220" i="19"/>
  <c r="I220" i="19"/>
  <c r="F220" i="19"/>
  <c r="O219" i="19"/>
  <c r="L219" i="19"/>
  <c r="I219" i="19"/>
  <c r="F219" i="19"/>
  <c r="O218" i="19"/>
  <c r="L218" i="19"/>
  <c r="I218" i="19"/>
  <c r="F218" i="19"/>
  <c r="O217" i="19"/>
  <c r="L217" i="19"/>
  <c r="I217" i="19"/>
  <c r="F217" i="19"/>
  <c r="N216" i="19"/>
  <c r="M216" i="19"/>
  <c r="K216" i="19"/>
  <c r="J216" i="19"/>
  <c r="H216" i="19"/>
  <c r="G216" i="19"/>
  <c r="E216" i="19"/>
  <c r="D216" i="19"/>
  <c r="O215" i="19"/>
  <c r="L215" i="19"/>
  <c r="I215" i="19"/>
  <c r="F215" i="19"/>
  <c r="O214" i="19"/>
  <c r="L214" i="19"/>
  <c r="I214" i="19"/>
  <c r="F214" i="19"/>
  <c r="O213" i="19"/>
  <c r="L213" i="19"/>
  <c r="I213" i="19"/>
  <c r="F213" i="19"/>
  <c r="O212" i="19"/>
  <c r="L212" i="19"/>
  <c r="I212" i="19"/>
  <c r="F212" i="19"/>
  <c r="O211" i="19"/>
  <c r="L211" i="19"/>
  <c r="I211" i="19"/>
  <c r="F211" i="19"/>
  <c r="O210" i="19"/>
  <c r="L210" i="19"/>
  <c r="I210" i="19"/>
  <c r="F210" i="19"/>
  <c r="O209" i="19"/>
  <c r="L209" i="19"/>
  <c r="I209" i="19"/>
  <c r="F209" i="19"/>
  <c r="O208" i="19"/>
  <c r="L208" i="19"/>
  <c r="I208" i="19"/>
  <c r="F208" i="19"/>
  <c r="O207" i="19"/>
  <c r="L207" i="19"/>
  <c r="I207" i="19"/>
  <c r="F207" i="19"/>
  <c r="O206" i="19"/>
  <c r="L206" i="19"/>
  <c r="I206" i="19"/>
  <c r="F206" i="19"/>
  <c r="F205" i="19" s="1"/>
  <c r="N205" i="19"/>
  <c r="M205" i="19"/>
  <c r="M204" i="19" s="1"/>
  <c r="K205" i="19"/>
  <c r="K204" i="19" s="1"/>
  <c r="J205" i="19"/>
  <c r="H205" i="19"/>
  <c r="H204" i="19" s="1"/>
  <c r="G205" i="19"/>
  <c r="G204" i="19" s="1"/>
  <c r="E205" i="19"/>
  <c r="D205" i="19"/>
  <c r="D204" i="19" s="1"/>
  <c r="O203" i="19"/>
  <c r="L203" i="19"/>
  <c r="I203" i="19"/>
  <c r="F203" i="19"/>
  <c r="O202" i="19"/>
  <c r="L202" i="19"/>
  <c r="I202" i="19"/>
  <c r="F202" i="19"/>
  <c r="O201" i="19"/>
  <c r="L201" i="19"/>
  <c r="I201" i="19"/>
  <c r="F201" i="19"/>
  <c r="O200" i="19"/>
  <c r="L200" i="19"/>
  <c r="I200" i="19"/>
  <c r="F200" i="19"/>
  <c r="O199" i="19"/>
  <c r="L199" i="19"/>
  <c r="I199" i="19"/>
  <c r="F199" i="19"/>
  <c r="O198" i="19"/>
  <c r="N198" i="19"/>
  <c r="N196" i="19" s="1"/>
  <c r="M198" i="19"/>
  <c r="K198" i="19"/>
  <c r="K196" i="19" s="1"/>
  <c r="J198" i="19"/>
  <c r="H198" i="19"/>
  <c r="H196" i="19" s="1"/>
  <c r="H195" i="19" s="1"/>
  <c r="G198" i="19"/>
  <c r="G196" i="19" s="1"/>
  <c r="F198" i="19"/>
  <c r="E198" i="19"/>
  <c r="D198" i="19"/>
  <c r="D196" i="19" s="1"/>
  <c r="O197" i="19"/>
  <c r="L197" i="19"/>
  <c r="I197" i="19"/>
  <c r="F197" i="19"/>
  <c r="M196" i="19"/>
  <c r="J196" i="19"/>
  <c r="E196" i="19"/>
  <c r="O193" i="19"/>
  <c r="O192" i="19" s="1"/>
  <c r="O191" i="19" s="1"/>
  <c r="L193" i="19"/>
  <c r="L192" i="19" s="1"/>
  <c r="L191" i="19" s="1"/>
  <c r="I193" i="19"/>
  <c r="I192" i="19" s="1"/>
  <c r="I191" i="19" s="1"/>
  <c r="F193" i="19"/>
  <c r="N192" i="19"/>
  <c r="N191" i="19" s="1"/>
  <c r="M192" i="19"/>
  <c r="M191" i="19" s="1"/>
  <c r="K192" i="19"/>
  <c r="J192" i="19"/>
  <c r="J191" i="19" s="1"/>
  <c r="H192" i="19"/>
  <c r="H191" i="19" s="1"/>
  <c r="G192" i="19"/>
  <c r="E192" i="19"/>
  <c r="E191" i="19" s="1"/>
  <c r="D192" i="19"/>
  <c r="D191" i="19" s="1"/>
  <c r="K191" i="19"/>
  <c r="G191" i="19"/>
  <c r="O190" i="19"/>
  <c r="L190" i="19"/>
  <c r="I190" i="19"/>
  <c r="F190" i="19"/>
  <c r="O189" i="19"/>
  <c r="L189" i="19"/>
  <c r="L188" i="19" s="1"/>
  <c r="I189" i="19"/>
  <c r="I188" i="19" s="1"/>
  <c r="I187" i="19" s="1"/>
  <c r="F189" i="19"/>
  <c r="N188" i="19"/>
  <c r="M188" i="19"/>
  <c r="K188" i="19"/>
  <c r="K187" i="19" s="1"/>
  <c r="J188" i="19"/>
  <c r="H188" i="19"/>
  <c r="G188" i="19"/>
  <c r="E188" i="19"/>
  <c r="D188" i="19"/>
  <c r="D187" i="19" s="1"/>
  <c r="O186" i="19"/>
  <c r="L186" i="19"/>
  <c r="I186" i="19"/>
  <c r="F186" i="19"/>
  <c r="O185" i="19"/>
  <c r="O184" i="19" s="1"/>
  <c r="L185" i="19"/>
  <c r="I185" i="19"/>
  <c r="I184" i="19" s="1"/>
  <c r="F185" i="19"/>
  <c r="N184" i="19"/>
  <c r="M184" i="19"/>
  <c r="L184" i="19"/>
  <c r="K184" i="19"/>
  <c r="J184" i="19"/>
  <c r="H184" i="19"/>
  <c r="G184" i="19"/>
  <c r="E184" i="19"/>
  <c r="D184" i="19"/>
  <c r="O183" i="19"/>
  <c r="L183" i="19"/>
  <c r="I183" i="19"/>
  <c r="F183" i="19"/>
  <c r="O182" i="19"/>
  <c r="L182" i="19"/>
  <c r="I182" i="19"/>
  <c r="F182" i="19"/>
  <c r="O181" i="19"/>
  <c r="L181" i="19"/>
  <c r="I181" i="19"/>
  <c r="F181" i="19"/>
  <c r="O180" i="19"/>
  <c r="L180" i="19"/>
  <c r="I180" i="19"/>
  <c r="F180" i="19"/>
  <c r="N179" i="19"/>
  <c r="M179" i="19"/>
  <c r="K179" i="19"/>
  <c r="J179" i="19"/>
  <c r="H179" i="19"/>
  <c r="G179" i="19"/>
  <c r="E179" i="19"/>
  <c r="D179" i="19"/>
  <c r="O178" i="19"/>
  <c r="L178" i="19"/>
  <c r="I178" i="19"/>
  <c r="F178" i="19"/>
  <c r="O177" i="19"/>
  <c r="L177" i="19"/>
  <c r="I177" i="19"/>
  <c r="F177" i="19"/>
  <c r="O176" i="19"/>
  <c r="L176" i="19"/>
  <c r="I176" i="19"/>
  <c r="F176" i="19"/>
  <c r="N175" i="19"/>
  <c r="M175" i="19"/>
  <c r="M174" i="19" s="1"/>
  <c r="M173" i="19" s="1"/>
  <c r="K175" i="19"/>
  <c r="K174" i="19" s="1"/>
  <c r="K173" i="19" s="1"/>
  <c r="J175" i="19"/>
  <c r="J174" i="19" s="1"/>
  <c r="J173" i="19" s="1"/>
  <c r="H175" i="19"/>
  <c r="H174" i="19" s="1"/>
  <c r="G175" i="19"/>
  <c r="G174" i="19" s="1"/>
  <c r="G173" i="19" s="1"/>
  <c r="E175" i="19"/>
  <c r="D175" i="19"/>
  <c r="D174" i="19" s="1"/>
  <c r="N174" i="19"/>
  <c r="O172" i="19"/>
  <c r="L172" i="19"/>
  <c r="I172" i="19"/>
  <c r="F172" i="19"/>
  <c r="O171" i="19"/>
  <c r="L171" i="19"/>
  <c r="I171" i="19"/>
  <c r="F171" i="19"/>
  <c r="O170" i="19"/>
  <c r="L170" i="19"/>
  <c r="I170" i="19"/>
  <c r="F170" i="19"/>
  <c r="O169" i="19"/>
  <c r="L169" i="19"/>
  <c r="I169" i="19"/>
  <c r="F169" i="19"/>
  <c r="O168" i="19"/>
  <c r="L168" i="19"/>
  <c r="I168" i="19"/>
  <c r="F168" i="19"/>
  <c r="O167" i="19"/>
  <c r="L167" i="19"/>
  <c r="I167" i="19"/>
  <c r="F167" i="19"/>
  <c r="N166" i="19"/>
  <c r="N165" i="19" s="1"/>
  <c r="M166" i="19"/>
  <c r="K166" i="19"/>
  <c r="J166" i="19"/>
  <c r="J165" i="19" s="1"/>
  <c r="H166" i="19"/>
  <c r="H165" i="19" s="1"/>
  <c r="G166" i="19"/>
  <c r="G165" i="19" s="1"/>
  <c r="F166" i="19"/>
  <c r="E166" i="19"/>
  <c r="D166" i="19"/>
  <c r="D165" i="19" s="1"/>
  <c r="M165" i="19"/>
  <c r="K165" i="19"/>
  <c r="E165" i="19"/>
  <c r="O164" i="19"/>
  <c r="L164" i="19"/>
  <c r="I164" i="19"/>
  <c r="F164" i="19"/>
  <c r="O163" i="19"/>
  <c r="L163" i="19"/>
  <c r="I163" i="19"/>
  <c r="F163" i="19"/>
  <c r="O162" i="19"/>
  <c r="L162" i="19"/>
  <c r="I162" i="19"/>
  <c r="F162" i="19"/>
  <c r="O161" i="19"/>
  <c r="O160" i="19" s="1"/>
  <c r="L161" i="19"/>
  <c r="L160" i="19" s="1"/>
  <c r="I161" i="19"/>
  <c r="I160" i="19" s="1"/>
  <c r="F161" i="19"/>
  <c r="N160" i="19"/>
  <c r="M160" i="19"/>
  <c r="K160" i="19"/>
  <c r="J160" i="19"/>
  <c r="H160" i="19"/>
  <c r="G160" i="19"/>
  <c r="E160" i="19"/>
  <c r="D160" i="19"/>
  <c r="O159" i="19"/>
  <c r="L159" i="19"/>
  <c r="I159" i="19"/>
  <c r="F159" i="19"/>
  <c r="O158" i="19"/>
  <c r="L158" i="19"/>
  <c r="I158" i="19"/>
  <c r="F158" i="19"/>
  <c r="O157" i="19"/>
  <c r="L157" i="19"/>
  <c r="I157" i="19"/>
  <c r="F157" i="19"/>
  <c r="O156" i="19"/>
  <c r="L156" i="19"/>
  <c r="I156" i="19"/>
  <c r="F156" i="19"/>
  <c r="O155" i="19"/>
  <c r="L155" i="19"/>
  <c r="I155" i="19"/>
  <c r="F155" i="19"/>
  <c r="O154" i="19"/>
  <c r="L154" i="19"/>
  <c r="I154" i="19"/>
  <c r="F154" i="19"/>
  <c r="O153" i="19"/>
  <c r="L153" i="19"/>
  <c r="I153" i="19"/>
  <c r="F153" i="19"/>
  <c r="O152" i="19"/>
  <c r="L152" i="19"/>
  <c r="I152" i="19"/>
  <c r="F152" i="19"/>
  <c r="N151" i="19"/>
  <c r="M151" i="19"/>
  <c r="K151" i="19"/>
  <c r="J151" i="19"/>
  <c r="H151" i="19"/>
  <c r="G151" i="19"/>
  <c r="E151" i="19"/>
  <c r="D151" i="19"/>
  <c r="O150" i="19"/>
  <c r="L150" i="19"/>
  <c r="I150" i="19"/>
  <c r="F150" i="19"/>
  <c r="O149" i="19"/>
  <c r="L149" i="19"/>
  <c r="I149" i="19"/>
  <c r="F149" i="19"/>
  <c r="O148" i="19"/>
  <c r="L148" i="19"/>
  <c r="I148" i="19"/>
  <c r="F148" i="19"/>
  <c r="O147" i="19"/>
  <c r="L147" i="19"/>
  <c r="I147" i="19"/>
  <c r="F147" i="19"/>
  <c r="O146" i="19"/>
  <c r="L146" i="19"/>
  <c r="I146" i="19"/>
  <c r="F146" i="19"/>
  <c r="O145" i="19"/>
  <c r="L145" i="19"/>
  <c r="I145" i="19"/>
  <c r="I144" i="19" s="1"/>
  <c r="F145" i="19"/>
  <c r="N144" i="19"/>
  <c r="M144" i="19"/>
  <c r="K144" i="19"/>
  <c r="J144" i="19"/>
  <c r="H144" i="19"/>
  <c r="G144" i="19"/>
  <c r="E144" i="19"/>
  <c r="D144" i="19"/>
  <c r="O143" i="19"/>
  <c r="L143" i="19"/>
  <c r="I143" i="19"/>
  <c r="F143" i="19"/>
  <c r="O142" i="19"/>
  <c r="O141" i="19" s="1"/>
  <c r="L142" i="19"/>
  <c r="L141" i="19" s="1"/>
  <c r="I142" i="19"/>
  <c r="F142" i="19"/>
  <c r="F141" i="19" s="1"/>
  <c r="N141" i="19"/>
  <c r="M141" i="19"/>
  <c r="K141" i="19"/>
  <c r="J141" i="19"/>
  <c r="H141" i="19"/>
  <c r="G141" i="19"/>
  <c r="E141" i="19"/>
  <c r="D141" i="19"/>
  <c r="O140" i="19"/>
  <c r="L140" i="19"/>
  <c r="I140" i="19"/>
  <c r="F140" i="19"/>
  <c r="O139" i="19"/>
  <c r="L139" i="19"/>
  <c r="I139" i="19"/>
  <c r="F139" i="19"/>
  <c r="O138" i="19"/>
  <c r="L138" i="19"/>
  <c r="I138" i="19"/>
  <c r="F138" i="19"/>
  <c r="O137" i="19"/>
  <c r="L137" i="19"/>
  <c r="L136" i="19" s="1"/>
  <c r="I137" i="19"/>
  <c r="F137" i="19"/>
  <c r="N136" i="19"/>
  <c r="M136" i="19"/>
  <c r="K136" i="19"/>
  <c r="J136" i="19"/>
  <c r="H136" i="19"/>
  <c r="G136" i="19"/>
  <c r="E136" i="19"/>
  <c r="D136" i="19"/>
  <c r="O135" i="19"/>
  <c r="L135" i="19"/>
  <c r="I135" i="19"/>
  <c r="F135" i="19"/>
  <c r="O134" i="19"/>
  <c r="L134" i="19"/>
  <c r="I134" i="19"/>
  <c r="F134" i="19"/>
  <c r="O133" i="19"/>
  <c r="L133" i="19"/>
  <c r="I133" i="19"/>
  <c r="F133" i="19"/>
  <c r="O132" i="19"/>
  <c r="L132" i="19"/>
  <c r="L131" i="19" s="1"/>
  <c r="I132" i="19"/>
  <c r="F132" i="19"/>
  <c r="N131" i="19"/>
  <c r="M131" i="19"/>
  <c r="K131" i="19"/>
  <c r="J131" i="19"/>
  <c r="H131" i="19"/>
  <c r="G131" i="19"/>
  <c r="E131" i="19"/>
  <c r="D131" i="19"/>
  <c r="O129" i="19"/>
  <c r="O128" i="19" s="1"/>
  <c r="L129" i="19"/>
  <c r="I129" i="19"/>
  <c r="I128" i="19" s="1"/>
  <c r="F129" i="19"/>
  <c r="N128" i="19"/>
  <c r="M128" i="19"/>
  <c r="L128" i="19"/>
  <c r="K128" i="19"/>
  <c r="J128" i="19"/>
  <c r="H128" i="19"/>
  <c r="G128" i="19"/>
  <c r="F128" i="19"/>
  <c r="E128" i="19"/>
  <c r="D128" i="19"/>
  <c r="O127" i="19"/>
  <c r="L127" i="19"/>
  <c r="I127" i="19"/>
  <c r="F127" i="19"/>
  <c r="O126" i="19"/>
  <c r="L126" i="19"/>
  <c r="I126" i="19"/>
  <c r="F126" i="19"/>
  <c r="O125" i="19"/>
  <c r="L125" i="19"/>
  <c r="I125" i="19"/>
  <c r="F125" i="19"/>
  <c r="O124" i="19"/>
  <c r="L124" i="19"/>
  <c r="I124" i="19"/>
  <c r="F124" i="19"/>
  <c r="O123" i="19"/>
  <c r="L123" i="19"/>
  <c r="L122" i="19" s="1"/>
  <c r="I123" i="19"/>
  <c r="I122" i="19" s="1"/>
  <c r="F123" i="19"/>
  <c r="N122" i="19"/>
  <c r="M122" i="19"/>
  <c r="K122" i="19"/>
  <c r="J122" i="19"/>
  <c r="H122" i="19"/>
  <c r="G122" i="19"/>
  <c r="E122" i="19"/>
  <c r="D122" i="19"/>
  <c r="O121" i="19"/>
  <c r="L121" i="19"/>
  <c r="I121" i="19"/>
  <c r="F121" i="19"/>
  <c r="O120" i="19"/>
  <c r="L120" i="19"/>
  <c r="I120" i="19"/>
  <c r="F120" i="19"/>
  <c r="O119" i="19"/>
  <c r="L119" i="19"/>
  <c r="I119" i="19"/>
  <c r="F119" i="19"/>
  <c r="O118" i="19"/>
  <c r="L118" i="19"/>
  <c r="I118" i="19"/>
  <c r="F118" i="19"/>
  <c r="O117" i="19"/>
  <c r="O116" i="19" s="1"/>
  <c r="L117" i="19"/>
  <c r="I117" i="19"/>
  <c r="F117" i="19"/>
  <c r="N116" i="19"/>
  <c r="M116" i="19"/>
  <c r="K116" i="19"/>
  <c r="J116" i="19"/>
  <c r="H116" i="19"/>
  <c r="G116" i="19"/>
  <c r="E116" i="19"/>
  <c r="D116" i="19"/>
  <c r="O115" i="19"/>
  <c r="L115" i="19"/>
  <c r="I115" i="19"/>
  <c r="F115" i="19"/>
  <c r="O114" i="19"/>
  <c r="L114" i="19"/>
  <c r="I114" i="19"/>
  <c r="F114" i="19"/>
  <c r="O113" i="19"/>
  <c r="L113" i="19"/>
  <c r="L112" i="19" s="1"/>
  <c r="I113" i="19"/>
  <c r="I112" i="19" s="1"/>
  <c r="F113" i="19"/>
  <c r="N112" i="19"/>
  <c r="M112" i="19"/>
  <c r="K112" i="19"/>
  <c r="J112" i="19"/>
  <c r="H112" i="19"/>
  <c r="G112" i="19"/>
  <c r="F112" i="19"/>
  <c r="E112" i="19"/>
  <c r="D112" i="19"/>
  <c r="O111" i="19"/>
  <c r="L111" i="19"/>
  <c r="I111" i="19"/>
  <c r="F111" i="19"/>
  <c r="O110" i="19"/>
  <c r="L110" i="19"/>
  <c r="I110" i="19"/>
  <c r="F110" i="19"/>
  <c r="O109" i="19"/>
  <c r="L109" i="19"/>
  <c r="I109" i="19"/>
  <c r="F109" i="19"/>
  <c r="O108" i="19"/>
  <c r="L108" i="19"/>
  <c r="I108" i="19"/>
  <c r="F108" i="19"/>
  <c r="O107" i="19"/>
  <c r="L107" i="19"/>
  <c r="I107" i="19"/>
  <c r="F107" i="19"/>
  <c r="O106" i="19"/>
  <c r="L106" i="19"/>
  <c r="I106" i="19"/>
  <c r="F106" i="19"/>
  <c r="O105" i="19"/>
  <c r="L105" i="19"/>
  <c r="I105" i="19"/>
  <c r="F105" i="19"/>
  <c r="O104" i="19"/>
  <c r="L104" i="19"/>
  <c r="I104" i="19"/>
  <c r="F104" i="19"/>
  <c r="N103" i="19"/>
  <c r="M103" i="19"/>
  <c r="K103" i="19"/>
  <c r="J103" i="19"/>
  <c r="H103" i="19"/>
  <c r="G103" i="19"/>
  <c r="E103" i="19"/>
  <c r="D103" i="19"/>
  <c r="O102" i="19"/>
  <c r="L102" i="19"/>
  <c r="I102" i="19"/>
  <c r="F102" i="19"/>
  <c r="O101" i="19"/>
  <c r="L101" i="19"/>
  <c r="I101" i="19"/>
  <c r="F101" i="19"/>
  <c r="O100" i="19"/>
  <c r="L100" i="19"/>
  <c r="I100" i="19"/>
  <c r="F100" i="19"/>
  <c r="O99" i="19"/>
  <c r="L99" i="19"/>
  <c r="I99" i="19"/>
  <c r="F99" i="19"/>
  <c r="O98" i="19"/>
  <c r="L98" i="19"/>
  <c r="I98" i="19"/>
  <c r="F98" i="19"/>
  <c r="O97" i="19"/>
  <c r="L97" i="19"/>
  <c r="I97" i="19"/>
  <c r="F97" i="19"/>
  <c r="O96" i="19"/>
  <c r="L96" i="19"/>
  <c r="L95" i="19" s="1"/>
  <c r="I96" i="19"/>
  <c r="F96" i="19"/>
  <c r="O95" i="19"/>
  <c r="N95" i="19"/>
  <c r="M95" i="19"/>
  <c r="K95" i="19"/>
  <c r="J95" i="19"/>
  <c r="H95" i="19"/>
  <c r="G95" i="19"/>
  <c r="E95" i="19"/>
  <c r="D95" i="19"/>
  <c r="O94" i="19"/>
  <c r="L94" i="19"/>
  <c r="I94" i="19"/>
  <c r="F94" i="19"/>
  <c r="O93" i="19"/>
  <c r="L93" i="19"/>
  <c r="I93" i="19"/>
  <c r="F93" i="19"/>
  <c r="O92" i="19"/>
  <c r="L92" i="19"/>
  <c r="I92" i="19"/>
  <c r="F92" i="19"/>
  <c r="O91" i="19"/>
  <c r="L91" i="19"/>
  <c r="I91" i="19"/>
  <c r="F91" i="19"/>
  <c r="O90" i="19"/>
  <c r="L90" i="19"/>
  <c r="L89" i="19" s="1"/>
  <c r="I90" i="19"/>
  <c r="I89" i="19" s="1"/>
  <c r="F90" i="19"/>
  <c r="F89" i="19" s="1"/>
  <c r="N89" i="19"/>
  <c r="M89" i="19"/>
  <c r="K89" i="19"/>
  <c r="J89" i="19"/>
  <c r="H89" i="19"/>
  <c r="G89" i="19"/>
  <c r="E89" i="19"/>
  <c r="D89" i="19"/>
  <c r="O88" i="19"/>
  <c r="L88" i="19"/>
  <c r="I88" i="19"/>
  <c r="F88" i="19"/>
  <c r="O87" i="19"/>
  <c r="L87" i="19"/>
  <c r="I87" i="19"/>
  <c r="F87" i="19"/>
  <c r="O86" i="19"/>
  <c r="L86" i="19"/>
  <c r="I86" i="19"/>
  <c r="F86" i="19"/>
  <c r="O85" i="19"/>
  <c r="O84" i="19" s="1"/>
  <c r="L85" i="19"/>
  <c r="I85" i="19"/>
  <c r="I84" i="19" s="1"/>
  <c r="F85" i="19"/>
  <c r="F84" i="19" s="1"/>
  <c r="N84" i="19"/>
  <c r="M84" i="19"/>
  <c r="K84" i="19"/>
  <c r="K83" i="19" s="1"/>
  <c r="J84" i="19"/>
  <c r="H84" i="19"/>
  <c r="G84" i="19"/>
  <c r="E84" i="19"/>
  <c r="D84" i="19"/>
  <c r="O82" i="19"/>
  <c r="L82" i="19"/>
  <c r="I82" i="19"/>
  <c r="F82" i="19"/>
  <c r="O81" i="19"/>
  <c r="O80" i="19" s="1"/>
  <c r="L81" i="19"/>
  <c r="L80" i="19" s="1"/>
  <c r="I81" i="19"/>
  <c r="I80" i="19" s="1"/>
  <c r="F81" i="19"/>
  <c r="N80" i="19"/>
  <c r="M80" i="19"/>
  <c r="K80" i="19"/>
  <c r="J80" i="19"/>
  <c r="H80" i="19"/>
  <c r="G80" i="19"/>
  <c r="F80" i="19"/>
  <c r="E80" i="19"/>
  <c r="D80" i="19"/>
  <c r="O79" i="19"/>
  <c r="L79" i="19"/>
  <c r="I79" i="19"/>
  <c r="F79" i="19"/>
  <c r="O78" i="19"/>
  <c r="O77" i="19" s="1"/>
  <c r="O76" i="19" s="1"/>
  <c r="L78" i="19"/>
  <c r="L77" i="19" s="1"/>
  <c r="I78" i="19"/>
  <c r="F78" i="19"/>
  <c r="N77" i="19"/>
  <c r="N76" i="19" s="1"/>
  <c r="M77" i="19"/>
  <c r="K77" i="19"/>
  <c r="J77" i="19"/>
  <c r="J76" i="19" s="1"/>
  <c r="I77" i="19"/>
  <c r="H77" i="19"/>
  <c r="G77" i="19"/>
  <c r="E77" i="19"/>
  <c r="E76" i="19" s="1"/>
  <c r="D77" i="19"/>
  <c r="D76" i="19" s="1"/>
  <c r="H76" i="19"/>
  <c r="O74" i="19"/>
  <c r="L74" i="19"/>
  <c r="I74" i="19"/>
  <c r="F74" i="19"/>
  <c r="O73" i="19"/>
  <c r="L73" i="19"/>
  <c r="I73" i="19"/>
  <c r="F73" i="19"/>
  <c r="O72" i="19"/>
  <c r="L72" i="19"/>
  <c r="I72" i="19"/>
  <c r="F72" i="19"/>
  <c r="O71" i="19"/>
  <c r="L71" i="19"/>
  <c r="I71" i="19"/>
  <c r="F71" i="19"/>
  <c r="O70" i="19"/>
  <c r="O69" i="19" s="1"/>
  <c r="L70" i="19"/>
  <c r="I70" i="19"/>
  <c r="I69" i="19" s="1"/>
  <c r="F70" i="19"/>
  <c r="N69" i="19"/>
  <c r="N67" i="19" s="1"/>
  <c r="M69" i="19"/>
  <c r="M67" i="19" s="1"/>
  <c r="K69" i="19"/>
  <c r="K67" i="19" s="1"/>
  <c r="J69" i="19"/>
  <c r="H69" i="19"/>
  <c r="H67" i="19" s="1"/>
  <c r="G69" i="19"/>
  <c r="G67" i="19" s="1"/>
  <c r="E69" i="19"/>
  <c r="E67" i="19" s="1"/>
  <c r="D69" i="19"/>
  <c r="D67" i="19" s="1"/>
  <c r="O68" i="19"/>
  <c r="L68" i="19"/>
  <c r="I68" i="19"/>
  <c r="F68" i="19"/>
  <c r="J67" i="19"/>
  <c r="O66" i="19"/>
  <c r="L66" i="19"/>
  <c r="I66" i="19"/>
  <c r="F66" i="19"/>
  <c r="O65" i="19"/>
  <c r="L65" i="19"/>
  <c r="I65" i="19"/>
  <c r="F65" i="19"/>
  <c r="O64" i="19"/>
  <c r="L64" i="19"/>
  <c r="I64" i="19"/>
  <c r="F64" i="19"/>
  <c r="O63" i="19"/>
  <c r="L63" i="19"/>
  <c r="I63" i="19"/>
  <c r="F63" i="19"/>
  <c r="O62" i="19"/>
  <c r="L62" i="19"/>
  <c r="I62" i="19"/>
  <c r="F62" i="19"/>
  <c r="O61" i="19"/>
  <c r="L61" i="19"/>
  <c r="I61" i="19"/>
  <c r="F61" i="19"/>
  <c r="O60" i="19"/>
  <c r="L60" i="19"/>
  <c r="I60" i="19"/>
  <c r="F60" i="19"/>
  <c r="O59" i="19"/>
  <c r="L59" i="19"/>
  <c r="L58" i="19" s="1"/>
  <c r="I59" i="19"/>
  <c r="I58" i="19" s="1"/>
  <c r="F59" i="19"/>
  <c r="N58" i="19"/>
  <c r="M58" i="19"/>
  <c r="K58" i="19"/>
  <c r="J58" i="19"/>
  <c r="H58" i="19"/>
  <c r="G58" i="19"/>
  <c r="E58" i="19"/>
  <c r="D58" i="19"/>
  <c r="O57" i="19"/>
  <c r="L57" i="19"/>
  <c r="I57" i="19"/>
  <c r="F57" i="19"/>
  <c r="O56" i="19"/>
  <c r="L56" i="19"/>
  <c r="L55" i="19" s="1"/>
  <c r="I56" i="19"/>
  <c r="F56" i="19"/>
  <c r="O55" i="19"/>
  <c r="N55" i="19"/>
  <c r="N54" i="19" s="1"/>
  <c r="M55" i="19"/>
  <c r="M54" i="19" s="1"/>
  <c r="M53" i="19" s="1"/>
  <c r="K55" i="19"/>
  <c r="J55" i="19"/>
  <c r="J54" i="19" s="1"/>
  <c r="H55" i="19"/>
  <c r="G55" i="19"/>
  <c r="G54" i="19" s="1"/>
  <c r="F55" i="19"/>
  <c r="E55" i="19"/>
  <c r="D55" i="19"/>
  <c r="D54" i="19" s="1"/>
  <c r="H54" i="19"/>
  <c r="H53" i="19" s="1"/>
  <c r="O47" i="19"/>
  <c r="C47" i="19" s="1"/>
  <c r="O46" i="19"/>
  <c r="N45" i="19"/>
  <c r="M45" i="19"/>
  <c r="L44" i="19"/>
  <c r="L43" i="19" s="1"/>
  <c r="I44" i="19"/>
  <c r="F44" i="19"/>
  <c r="K43" i="19"/>
  <c r="J43" i="19"/>
  <c r="I43" i="19"/>
  <c r="H43" i="19"/>
  <c r="G43" i="19"/>
  <c r="E43" i="19"/>
  <c r="D43" i="19"/>
  <c r="F42" i="19"/>
  <c r="E41" i="19"/>
  <c r="D41" i="19"/>
  <c r="L40" i="19"/>
  <c r="C40" i="19" s="1"/>
  <c r="L39" i="19"/>
  <c r="C39" i="19" s="1"/>
  <c r="L38" i="19"/>
  <c r="C38" i="19" s="1"/>
  <c r="L37" i="19"/>
  <c r="K36" i="19"/>
  <c r="J36" i="19"/>
  <c r="L35" i="19"/>
  <c r="C35" i="19" s="1"/>
  <c r="L34" i="19"/>
  <c r="K33" i="19"/>
  <c r="J33" i="19"/>
  <c r="L32" i="19"/>
  <c r="C32" i="19" s="1"/>
  <c r="K31" i="19"/>
  <c r="J31" i="19"/>
  <c r="L30" i="19"/>
  <c r="C30" i="19" s="1"/>
  <c r="L29" i="19"/>
  <c r="C29" i="19" s="1"/>
  <c r="L28" i="19"/>
  <c r="K27" i="19"/>
  <c r="J27" i="19"/>
  <c r="F25" i="19"/>
  <c r="C25" i="19" s="1"/>
  <c r="I24" i="19"/>
  <c r="F24" i="19"/>
  <c r="O23" i="19"/>
  <c r="L23" i="19"/>
  <c r="I23" i="19"/>
  <c r="F23" i="19"/>
  <c r="O22" i="19"/>
  <c r="O21" i="19" s="1"/>
  <c r="L22" i="19"/>
  <c r="L21" i="19" s="1"/>
  <c r="I22" i="19"/>
  <c r="I21" i="19" s="1"/>
  <c r="I20" i="19" s="1"/>
  <c r="F22" i="19"/>
  <c r="N21" i="19"/>
  <c r="M21" i="19"/>
  <c r="M292" i="19" s="1"/>
  <c r="K21" i="19"/>
  <c r="J21" i="19"/>
  <c r="J292" i="19" s="1"/>
  <c r="H21" i="19"/>
  <c r="G21" i="19"/>
  <c r="G292" i="19" s="1"/>
  <c r="F21" i="19"/>
  <c r="E21" i="19"/>
  <c r="D21" i="19"/>
  <c r="C111" i="19" l="1"/>
  <c r="G187" i="19"/>
  <c r="C250" i="19"/>
  <c r="C139" i="19"/>
  <c r="C242" i="19"/>
  <c r="C244" i="19"/>
  <c r="C282" i="19"/>
  <c r="E292" i="19"/>
  <c r="E291" i="19" s="1"/>
  <c r="J291" i="19"/>
  <c r="J53" i="19"/>
  <c r="M187" i="19"/>
  <c r="J231" i="19"/>
  <c r="C254" i="19"/>
  <c r="G53" i="19"/>
  <c r="O112" i="19"/>
  <c r="C63" i="19"/>
  <c r="M76" i="19"/>
  <c r="N173" i="19"/>
  <c r="C262" i="19"/>
  <c r="C266" i="19"/>
  <c r="G20" i="19"/>
  <c r="M20" i="19"/>
  <c r="L76" i="19"/>
  <c r="C107" i="19"/>
  <c r="C108" i="19"/>
  <c r="N130" i="19"/>
  <c r="C222" i="19"/>
  <c r="C298" i="19"/>
  <c r="C299" i="19"/>
  <c r="C149" i="19"/>
  <c r="C257" i="19"/>
  <c r="O260" i="19"/>
  <c r="H259" i="19"/>
  <c r="L144" i="19"/>
  <c r="O246" i="19"/>
  <c r="E20" i="19"/>
  <c r="K292" i="19"/>
  <c r="K291" i="19" s="1"/>
  <c r="C22" i="19"/>
  <c r="D53" i="19"/>
  <c r="I67" i="19"/>
  <c r="C79" i="19"/>
  <c r="C105" i="19"/>
  <c r="C145" i="19"/>
  <c r="C146" i="19"/>
  <c r="O175" i="19"/>
  <c r="O179" i="19"/>
  <c r="C202" i="19"/>
  <c r="C210" i="19"/>
  <c r="C228" i="19"/>
  <c r="C229" i="19"/>
  <c r="M231" i="19"/>
  <c r="G270" i="19"/>
  <c r="G269" i="19" s="1"/>
  <c r="C296" i="19"/>
  <c r="E231" i="19"/>
  <c r="K76" i="19"/>
  <c r="J83" i="19"/>
  <c r="C87" i="19"/>
  <c r="C88" i="19"/>
  <c r="C93" i="19"/>
  <c r="G83" i="19"/>
  <c r="M83" i="19"/>
  <c r="C120" i="19"/>
  <c r="J130" i="19"/>
  <c r="C138" i="19"/>
  <c r="C153" i="19"/>
  <c r="C161" i="19"/>
  <c r="E187" i="19"/>
  <c r="C208" i="19"/>
  <c r="C209" i="19"/>
  <c r="C214" i="19"/>
  <c r="C218" i="19"/>
  <c r="C220" i="19"/>
  <c r="C221" i="19"/>
  <c r="D259" i="19"/>
  <c r="N259" i="19"/>
  <c r="G259" i="19"/>
  <c r="D270" i="19"/>
  <c r="D269" i="19" s="1"/>
  <c r="N269" i="19"/>
  <c r="O276" i="19"/>
  <c r="L187" i="19"/>
  <c r="K270" i="19"/>
  <c r="K269" i="19" s="1"/>
  <c r="F292" i="19"/>
  <c r="K26" i="19"/>
  <c r="C60" i="19"/>
  <c r="C61" i="19"/>
  <c r="C62" i="19"/>
  <c r="C124" i="19"/>
  <c r="C126" i="19"/>
  <c r="C135" i="19"/>
  <c r="C157" i="19"/>
  <c r="C159" i="19"/>
  <c r="C169" i="19"/>
  <c r="C170" i="19"/>
  <c r="C172" i="19"/>
  <c r="C177" i="19"/>
  <c r="I179" i="19"/>
  <c r="C185" i="19"/>
  <c r="C186" i="19"/>
  <c r="C190" i="19"/>
  <c r="E204" i="19"/>
  <c r="I216" i="19"/>
  <c r="C226" i="19"/>
  <c r="O252" i="19"/>
  <c r="O251" i="19" s="1"/>
  <c r="C258" i="19"/>
  <c r="C274" i="19"/>
  <c r="C278" i="19"/>
  <c r="C279" i="19"/>
  <c r="H230" i="19"/>
  <c r="H194" i="19" s="1"/>
  <c r="G291" i="19"/>
  <c r="C23" i="19"/>
  <c r="J26" i="19"/>
  <c r="N53" i="19"/>
  <c r="L54" i="19"/>
  <c r="C64" i="19"/>
  <c r="C65" i="19"/>
  <c r="C66" i="19"/>
  <c r="C68" i="19"/>
  <c r="O67" i="19"/>
  <c r="C71" i="19"/>
  <c r="G76" i="19"/>
  <c r="C78" i="19"/>
  <c r="E83" i="19"/>
  <c r="C91" i="19"/>
  <c r="C92" i="19"/>
  <c r="C100" i="19"/>
  <c r="O103" i="19"/>
  <c r="I103" i="19"/>
  <c r="C121" i="19"/>
  <c r="I131" i="19"/>
  <c r="O131" i="19"/>
  <c r="I136" i="19"/>
  <c r="C140" i="19"/>
  <c r="C147" i="19"/>
  <c r="O151" i="19"/>
  <c r="F160" i="19"/>
  <c r="C160" i="19" s="1"/>
  <c r="C171" i="19"/>
  <c r="I175" i="19"/>
  <c r="C182" i="19"/>
  <c r="N187" i="19"/>
  <c r="C203" i="19"/>
  <c r="C213" i="19"/>
  <c r="C225" i="19"/>
  <c r="D231" i="19"/>
  <c r="D230" i="19" s="1"/>
  <c r="I246" i="19"/>
  <c r="I252" i="19"/>
  <c r="I251" i="19" s="1"/>
  <c r="O264" i="19"/>
  <c r="O272" i="19"/>
  <c r="O270" i="19" s="1"/>
  <c r="O269" i="19" s="1"/>
  <c r="C280" i="19"/>
  <c r="L69" i="19"/>
  <c r="O89" i="19"/>
  <c r="C181" i="19"/>
  <c r="I270" i="19"/>
  <c r="I269" i="19" s="1"/>
  <c r="M291" i="19"/>
  <c r="C44" i="19"/>
  <c r="E54" i="19"/>
  <c r="E53" i="19" s="1"/>
  <c r="C70" i="19"/>
  <c r="C72" i="19"/>
  <c r="C73" i="19"/>
  <c r="C74" i="19"/>
  <c r="D83" i="19"/>
  <c r="H83" i="19"/>
  <c r="N83" i="19"/>
  <c r="N75" i="19" s="1"/>
  <c r="L84" i="19"/>
  <c r="C96" i="19"/>
  <c r="C99" i="19"/>
  <c r="C104" i="19"/>
  <c r="L103" i="19"/>
  <c r="C113" i="19"/>
  <c r="C112" i="19"/>
  <c r="L116" i="19"/>
  <c r="F122" i="19"/>
  <c r="C125" i="19"/>
  <c r="C128" i="19"/>
  <c r="C129" i="19"/>
  <c r="C134" i="19"/>
  <c r="H130" i="19"/>
  <c r="H75" i="19" s="1"/>
  <c r="C154" i="19"/>
  <c r="C156" i="19"/>
  <c r="C162" i="19"/>
  <c r="C164" i="19"/>
  <c r="L166" i="19"/>
  <c r="L165" i="19" s="1"/>
  <c r="C183" i="19"/>
  <c r="K195" i="19"/>
  <c r="C201" i="19"/>
  <c r="L205" i="19"/>
  <c r="C211" i="19"/>
  <c r="O216" i="19"/>
  <c r="L216" i="19"/>
  <c r="C223" i="19"/>
  <c r="N204" i="19"/>
  <c r="N195" i="19" s="1"/>
  <c r="C235" i="19"/>
  <c r="C236" i="19"/>
  <c r="C237" i="19"/>
  <c r="C240" i="19"/>
  <c r="O238" i="19"/>
  <c r="O231" i="19" s="1"/>
  <c r="C267" i="19"/>
  <c r="F281" i="19"/>
  <c r="C294" i="19"/>
  <c r="L293" i="19"/>
  <c r="N292" i="19"/>
  <c r="N291" i="19" s="1"/>
  <c r="L31" i="19"/>
  <c r="C31" i="19" s="1"/>
  <c r="K54" i="19"/>
  <c r="K53" i="19" s="1"/>
  <c r="C56" i="19"/>
  <c r="O58" i="19"/>
  <c r="O54" i="19" s="1"/>
  <c r="O53" i="19" s="1"/>
  <c r="C81" i="19"/>
  <c r="C82" i="19"/>
  <c r="C85" i="19"/>
  <c r="C86" i="19"/>
  <c r="C97" i="19"/>
  <c r="C101" i="19"/>
  <c r="C106" i="19"/>
  <c r="C115" i="19"/>
  <c r="F116" i="19"/>
  <c r="C119" i="19"/>
  <c r="C123" i="19"/>
  <c r="C127" i="19"/>
  <c r="G130" i="19"/>
  <c r="K130" i="19"/>
  <c r="C133" i="19"/>
  <c r="D130" i="19"/>
  <c r="D75" i="19" s="1"/>
  <c r="O136" i="19"/>
  <c r="L151" i="19"/>
  <c r="L130" i="19" s="1"/>
  <c r="C155" i="19"/>
  <c r="C158" i="19"/>
  <c r="C163" i="19"/>
  <c r="C168" i="19"/>
  <c r="F184" i="19"/>
  <c r="H187" i="19"/>
  <c r="O196" i="19"/>
  <c r="G195" i="19"/>
  <c r="C206" i="19"/>
  <c r="J204" i="19"/>
  <c r="J195" i="19" s="1"/>
  <c r="C234" i="19"/>
  <c r="K231" i="19"/>
  <c r="K230" i="19" s="1"/>
  <c r="I238" i="19"/>
  <c r="C243" i="19"/>
  <c r="C245" i="19"/>
  <c r="L260" i="19"/>
  <c r="L264" i="19"/>
  <c r="M269" i="19"/>
  <c r="L272" i="19"/>
  <c r="C295" i="19"/>
  <c r="I55" i="19"/>
  <c r="C55" i="19" s="1"/>
  <c r="C57" i="19"/>
  <c r="H292" i="19"/>
  <c r="H291" i="19" s="1"/>
  <c r="H20" i="19"/>
  <c r="C42" i="19"/>
  <c r="F41" i="19"/>
  <c r="C41" i="19" s="1"/>
  <c r="C28" i="19"/>
  <c r="L27" i="19"/>
  <c r="K20" i="19"/>
  <c r="C89" i="19"/>
  <c r="O292" i="19"/>
  <c r="O291" i="19" s="1"/>
  <c r="C37" i="19"/>
  <c r="L36" i="19"/>
  <c r="C36" i="19" s="1"/>
  <c r="D292" i="19"/>
  <c r="D291" i="19" s="1"/>
  <c r="D20" i="19"/>
  <c r="C21" i="19"/>
  <c r="C34" i="19"/>
  <c r="L33" i="19"/>
  <c r="C33" i="19" s="1"/>
  <c r="L292" i="19"/>
  <c r="L291" i="19" s="1"/>
  <c r="C24" i="19"/>
  <c r="F43" i="19"/>
  <c r="C43" i="19" s="1"/>
  <c r="C46" i="19"/>
  <c r="O45" i="19"/>
  <c r="L67" i="19"/>
  <c r="I76" i="19"/>
  <c r="C80" i="19"/>
  <c r="I116" i="19"/>
  <c r="C148" i="19"/>
  <c r="F144" i="19"/>
  <c r="C301" i="19"/>
  <c r="J20" i="19"/>
  <c r="N20" i="19"/>
  <c r="F69" i="19"/>
  <c r="F77" i="19"/>
  <c r="C84" i="19"/>
  <c r="C94" i="19"/>
  <c r="C114" i="19"/>
  <c r="O122" i="19"/>
  <c r="O83" i="19" s="1"/>
  <c r="E130" i="19"/>
  <c r="E75" i="19" s="1"/>
  <c r="C150" i="19"/>
  <c r="I151" i="19"/>
  <c r="O166" i="19"/>
  <c r="O165" i="19" s="1"/>
  <c r="H173" i="19"/>
  <c r="E174" i="19"/>
  <c r="E173" i="19" s="1"/>
  <c r="C176" i="19"/>
  <c r="F175" i="19"/>
  <c r="O174" i="19"/>
  <c r="O173" i="19" s="1"/>
  <c r="L179" i="19"/>
  <c r="J187" i="19"/>
  <c r="C199" i="19"/>
  <c r="L198" i="19"/>
  <c r="L196" i="19" s="1"/>
  <c r="C268" i="19"/>
  <c r="I264" i="19"/>
  <c r="I259" i="19" s="1"/>
  <c r="C59" i="19"/>
  <c r="F58" i="19"/>
  <c r="C90" i="19"/>
  <c r="I95" i="19"/>
  <c r="F95" i="19"/>
  <c r="C102" i="19"/>
  <c r="C109" i="19"/>
  <c r="C117" i="19"/>
  <c r="C132" i="19"/>
  <c r="F131" i="19"/>
  <c r="F136" i="19"/>
  <c r="C137" i="19"/>
  <c r="C152" i="19"/>
  <c r="F151" i="19"/>
  <c r="C178" i="19"/>
  <c r="C184" i="19"/>
  <c r="C189" i="19"/>
  <c r="F188" i="19"/>
  <c r="C239" i="19"/>
  <c r="L238" i="19"/>
  <c r="L231" i="19" s="1"/>
  <c r="C261" i="19"/>
  <c r="F260" i="19"/>
  <c r="C98" i="19"/>
  <c r="F103" i="19"/>
  <c r="C103" i="19" s="1"/>
  <c r="C110" i="19"/>
  <c r="C118" i="19"/>
  <c r="M130" i="19"/>
  <c r="M75" i="19" s="1"/>
  <c r="M52" i="19" s="1"/>
  <c r="C143" i="19"/>
  <c r="I141" i="19"/>
  <c r="C141" i="19" s="1"/>
  <c r="O144" i="19"/>
  <c r="F165" i="19"/>
  <c r="I166" i="19"/>
  <c r="I165" i="19" s="1"/>
  <c r="C167" i="19"/>
  <c r="D173" i="19"/>
  <c r="L175" i="19"/>
  <c r="C180" i="19"/>
  <c r="F179" i="19"/>
  <c r="D195" i="19"/>
  <c r="J230" i="19"/>
  <c r="C142" i="19"/>
  <c r="C193" i="19"/>
  <c r="F192" i="19"/>
  <c r="E195" i="19"/>
  <c r="M195" i="19"/>
  <c r="O205" i="19"/>
  <c r="C215" i="19"/>
  <c r="C217" i="19"/>
  <c r="F216" i="19"/>
  <c r="C247" i="19"/>
  <c r="C248" i="19"/>
  <c r="C249" i="19"/>
  <c r="F246" i="19"/>
  <c r="L252" i="19"/>
  <c r="L251" i="19" s="1"/>
  <c r="C255" i="19"/>
  <c r="C263" i="19"/>
  <c r="E270" i="19"/>
  <c r="E269" i="19" s="1"/>
  <c r="C273" i="19"/>
  <c r="F272" i="19"/>
  <c r="L276" i="19"/>
  <c r="C288" i="19"/>
  <c r="I286" i="19"/>
  <c r="C286" i="19" s="1"/>
  <c r="C300" i="19"/>
  <c r="C227" i="19"/>
  <c r="N230" i="19"/>
  <c r="C233" i="19"/>
  <c r="C241" i="19"/>
  <c r="F238" i="19"/>
  <c r="C238" i="19" s="1"/>
  <c r="E230" i="19"/>
  <c r="C253" i="19"/>
  <c r="F252" i="19"/>
  <c r="M259" i="19"/>
  <c r="M230" i="19" s="1"/>
  <c r="C265" i="19"/>
  <c r="F264" i="19"/>
  <c r="C275" i="19"/>
  <c r="C281" i="19"/>
  <c r="C285" i="19"/>
  <c r="F284" i="19"/>
  <c r="O188" i="19"/>
  <c r="O187" i="19" s="1"/>
  <c r="C197" i="19"/>
  <c r="F196" i="19"/>
  <c r="C200" i="19"/>
  <c r="I198" i="19"/>
  <c r="C207" i="19"/>
  <c r="I205" i="19"/>
  <c r="I204" i="19" s="1"/>
  <c r="C212" i="19"/>
  <c r="C219" i="19"/>
  <c r="C224" i="19"/>
  <c r="C232" i="19"/>
  <c r="G231" i="19"/>
  <c r="G230" i="19" s="1"/>
  <c r="C256" i="19"/>
  <c r="L259" i="19"/>
  <c r="C277" i="19"/>
  <c r="F276" i="19"/>
  <c r="C297" i="19"/>
  <c r="F293" i="19"/>
  <c r="C271" i="19"/>
  <c r="C287" i="19"/>
  <c r="C216" i="19" l="1"/>
  <c r="J194" i="19"/>
  <c r="O259" i="19"/>
  <c r="J75" i="19"/>
  <c r="J52" i="19" s="1"/>
  <c r="J51" i="19" s="1"/>
  <c r="F20" i="19"/>
  <c r="L83" i="19"/>
  <c r="L75" i="19" s="1"/>
  <c r="I231" i="19"/>
  <c r="F270" i="19"/>
  <c r="F269" i="19" s="1"/>
  <c r="I83" i="19"/>
  <c r="N289" i="19"/>
  <c r="C293" i="19"/>
  <c r="C264" i="19"/>
  <c r="O204" i="19"/>
  <c r="O195" i="19" s="1"/>
  <c r="O130" i="19"/>
  <c r="O75" i="19" s="1"/>
  <c r="C136" i="19"/>
  <c r="C144" i="19"/>
  <c r="I54" i="19"/>
  <c r="I53" i="19" s="1"/>
  <c r="L204" i="19"/>
  <c r="L195" i="19" s="1"/>
  <c r="C58" i="19"/>
  <c r="H289" i="19"/>
  <c r="K75" i="19"/>
  <c r="K52" i="19" s="1"/>
  <c r="I174" i="19"/>
  <c r="I173" i="19" s="1"/>
  <c r="M289" i="19"/>
  <c r="C151" i="19"/>
  <c r="G75" i="19"/>
  <c r="G52" i="19" s="1"/>
  <c r="N52" i="19"/>
  <c r="G194" i="19"/>
  <c r="L270" i="19"/>
  <c r="L269" i="19" s="1"/>
  <c r="C246" i="19"/>
  <c r="O230" i="19"/>
  <c r="L174" i="19"/>
  <c r="L173" i="19" s="1"/>
  <c r="C165" i="19"/>
  <c r="L230" i="19"/>
  <c r="I130" i="19"/>
  <c r="I75" i="19" s="1"/>
  <c r="H52" i="19"/>
  <c r="H51" i="19" s="1"/>
  <c r="H290" i="19" s="1"/>
  <c r="N194" i="19"/>
  <c r="N51" i="19" s="1"/>
  <c r="N50" i="19" s="1"/>
  <c r="C272" i="19"/>
  <c r="D52" i="19"/>
  <c r="C116" i="19"/>
  <c r="L53" i="19"/>
  <c r="K194" i="19"/>
  <c r="E52" i="19"/>
  <c r="E289" i="19"/>
  <c r="C198" i="19"/>
  <c r="I196" i="19"/>
  <c r="I195" i="19" s="1"/>
  <c r="C192" i="19"/>
  <c r="F191" i="19"/>
  <c r="C191" i="19" s="1"/>
  <c r="C175" i="19"/>
  <c r="F174" i="19"/>
  <c r="C27" i="19"/>
  <c r="L26" i="19"/>
  <c r="C276" i="19"/>
  <c r="C284" i="19"/>
  <c r="F283" i="19"/>
  <c r="C283" i="19" s="1"/>
  <c r="C252" i="19"/>
  <c r="F251" i="19"/>
  <c r="C251" i="19" s="1"/>
  <c r="F204" i="19"/>
  <c r="I230" i="19"/>
  <c r="C179" i="19"/>
  <c r="C260" i="19"/>
  <c r="F259" i="19"/>
  <c r="C259" i="19" s="1"/>
  <c r="C188" i="19"/>
  <c r="F187" i="19"/>
  <c r="C187" i="19" s="1"/>
  <c r="F67" i="19"/>
  <c r="C67" i="19" s="1"/>
  <c r="C69" i="19"/>
  <c r="C122" i="19"/>
  <c r="F54" i="19"/>
  <c r="D194" i="19"/>
  <c r="D289" i="19"/>
  <c r="C77" i="19"/>
  <c r="F76" i="19"/>
  <c r="F231" i="19"/>
  <c r="C205" i="19"/>
  <c r="M194" i="19"/>
  <c r="M51" i="19" s="1"/>
  <c r="C131" i="19"/>
  <c r="F130" i="19"/>
  <c r="F291" i="19"/>
  <c r="E194" i="19"/>
  <c r="C166" i="19"/>
  <c r="C95" i="19"/>
  <c r="C45" i="19"/>
  <c r="I292" i="19"/>
  <c r="O20" i="19"/>
  <c r="F83" i="19"/>
  <c r="C83" i="19" s="1"/>
  <c r="J289" i="19" l="1"/>
  <c r="G289" i="19"/>
  <c r="I52" i="19"/>
  <c r="O194" i="19"/>
  <c r="J50" i="19"/>
  <c r="J290" i="19"/>
  <c r="H50" i="19"/>
  <c r="D51" i="19"/>
  <c r="D290" i="19" s="1"/>
  <c r="L194" i="19"/>
  <c r="L289" i="19"/>
  <c r="C270" i="19"/>
  <c r="C204" i="19"/>
  <c r="G51" i="19"/>
  <c r="K289" i="19"/>
  <c r="C130" i="19"/>
  <c r="F195" i="19"/>
  <c r="N290" i="19"/>
  <c r="I289" i="19"/>
  <c r="K51" i="19"/>
  <c r="L52" i="19"/>
  <c r="L51" i="19" s="1"/>
  <c r="L50" i="19" s="1"/>
  <c r="M50" i="19"/>
  <c r="M290" i="19"/>
  <c r="C195" i="19"/>
  <c r="C54" i="19"/>
  <c r="F53" i="19"/>
  <c r="C269" i="19"/>
  <c r="C196" i="19"/>
  <c r="C26" i="19"/>
  <c r="L20" i="19"/>
  <c r="C20" i="19" s="1"/>
  <c r="O289" i="19"/>
  <c r="O52" i="19"/>
  <c r="C292" i="19"/>
  <c r="I291" i="19"/>
  <c r="C291" i="19" s="1"/>
  <c r="F230" i="19"/>
  <c r="C230" i="19" s="1"/>
  <c r="C231" i="19"/>
  <c r="F75" i="19"/>
  <c r="C75" i="19" s="1"/>
  <c r="C76" i="19"/>
  <c r="F173" i="19"/>
  <c r="C173" i="19" s="1"/>
  <c r="C174" i="19"/>
  <c r="I194" i="19"/>
  <c r="I51" i="19" s="1"/>
  <c r="E51" i="19"/>
  <c r="D50" i="19" l="1"/>
  <c r="O51" i="19"/>
  <c r="G290" i="19"/>
  <c r="G50" i="19"/>
  <c r="L290" i="19"/>
  <c r="K50" i="19"/>
  <c r="K290" i="19"/>
  <c r="I290" i="19"/>
  <c r="I50" i="19"/>
  <c r="E290" i="19"/>
  <c r="E50" i="19"/>
  <c r="F194" i="19"/>
  <c r="C194" i="19" s="1"/>
  <c r="F289" i="19"/>
  <c r="C289" i="19" s="1"/>
  <c r="C53" i="19"/>
  <c r="F52" i="19"/>
  <c r="O50" i="19"/>
  <c r="O290" i="19"/>
  <c r="F51" i="19" l="1"/>
  <c r="C52" i="19"/>
  <c r="F290" i="19" l="1"/>
  <c r="C290" i="19" s="1"/>
  <c r="F50" i="19"/>
  <c r="C50" i="19" s="1"/>
  <c r="C51" i="19"/>
  <c r="O301" i="18" l="1"/>
  <c r="L301" i="18"/>
  <c r="I301" i="18"/>
  <c r="F301" i="18"/>
  <c r="O300" i="18"/>
  <c r="L300" i="18"/>
  <c r="I300" i="18"/>
  <c r="F300" i="18"/>
  <c r="O299" i="18"/>
  <c r="L299" i="18"/>
  <c r="I299" i="18"/>
  <c r="F299" i="18"/>
  <c r="O298" i="18"/>
  <c r="L298" i="18"/>
  <c r="I298" i="18"/>
  <c r="F298" i="18"/>
  <c r="O297" i="18"/>
  <c r="L297" i="18"/>
  <c r="I297" i="18"/>
  <c r="F297" i="18"/>
  <c r="O296" i="18"/>
  <c r="L296" i="18"/>
  <c r="I296" i="18"/>
  <c r="F296" i="18"/>
  <c r="O295" i="18"/>
  <c r="L295" i="18"/>
  <c r="I295" i="18"/>
  <c r="F295" i="18"/>
  <c r="O294" i="18"/>
  <c r="L294" i="18"/>
  <c r="I294" i="18"/>
  <c r="F294" i="18"/>
  <c r="N293" i="18"/>
  <c r="M293" i="18"/>
  <c r="K293" i="18"/>
  <c r="J293" i="18"/>
  <c r="H293" i="18"/>
  <c r="G293" i="18"/>
  <c r="E293" i="18"/>
  <c r="D293" i="18"/>
  <c r="O288" i="18"/>
  <c r="L288" i="18"/>
  <c r="I288" i="18"/>
  <c r="F288" i="18"/>
  <c r="O287" i="18"/>
  <c r="L287" i="18"/>
  <c r="I287" i="18"/>
  <c r="F287" i="18"/>
  <c r="O286" i="18"/>
  <c r="N286" i="18"/>
  <c r="M286" i="18"/>
  <c r="K286" i="18"/>
  <c r="J286" i="18"/>
  <c r="H286" i="18"/>
  <c r="G286" i="18"/>
  <c r="F286" i="18"/>
  <c r="E286" i="18"/>
  <c r="D286" i="18"/>
  <c r="O285" i="18"/>
  <c r="L285" i="18"/>
  <c r="L284" i="18" s="1"/>
  <c r="L283" i="18" s="1"/>
  <c r="I285" i="18"/>
  <c r="F285" i="18"/>
  <c r="O284" i="18"/>
  <c r="N284" i="18"/>
  <c r="N283" i="18" s="1"/>
  <c r="M284" i="18"/>
  <c r="M283" i="18" s="1"/>
  <c r="K284" i="18"/>
  <c r="K283" i="18" s="1"/>
  <c r="J284" i="18"/>
  <c r="I284" i="18"/>
  <c r="I283" i="18" s="1"/>
  <c r="H284" i="18"/>
  <c r="G284" i="18"/>
  <c r="E284" i="18"/>
  <c r="E283" i="18" s="1"/>
  <c r="D284" i="18"/>
  <c r="D283" i="18" s="1"/>
  <c r="O283" i="18"/>
  <c r="J283" i="18"/>
  <c r="H283" i="18"/>
  <c r="G283" i="18"/>
  <c r="O282" i="18"/>
  <c r="O281" i="18" s="1"/>
  <c r="L282" i="18"/>
  <c r="I282" i="18"/>
  <c r="I281" i="18" s="1"/>
  <c r="F282" i="18"/>
  <c r="N281" i="18"/>
  <c r="M281" i="18"/>
  <c r="L281" i="18"/>
  <c r="K281" i="18"/>
  <c r="J281" i="18"/>
  <c r="H281" i="18"/>
  <c r="G281" i="18"/>
  <c r="F281" i="18"/>
  <c r="E281" i="18"/>
  <c r="D281" i="18"/>
  <c r="O280" i="18"/>
  <c r="L280" i="18"/>
  <c r="I280" i="18"/>
  <c r="F280" i="18"/>
  <c r="O279" i="18"/>
  <c r="L279" i="18"/>
  <c r="I279" i="18"/>
  <c r="F279" i="18"/>
  <c r="O278" i="18"/>
  <c r="L278" i="18"/>
  <c r="I278" i="18"/>
  <c r="F278" i="18"/>
  <c r="O277" i="18"/>
  <c r="L277" i="18"/>
  <c r="I277" i="18"/>
  <c r="I276" i="18" s="1"/>
  <c r="F277" i="18"/>
  <c r="N276" i="18"/>
  <c r="M276" i="18"/>
  <c r="K276" i="18"/>
  <c r="J276" i="18"/>
  <c r="H276" i="18"/>
  <c r="G276" i="18"/>
  <c r="E276" i="18"/>
  <c r="D276" i="18"/>
  <c r="O275" i="18"/>
  <c r="L275" i="18"/>
  <c r="I275" i="18"/>
  <c r="F275" i="18"/>
  <c r="O274" i="18"/>
  <c r="L274" i="18"/>
  <c r="I274" i="18"/>
  <c r="F274" i="18"/>
  <c r="O273" i="18"/>
  <c r="L273" i="18"/>
  <c r="L272" i="18" s="1"/>
  <c r="I273" i="18"/>
  <c r="F273" i="18"/>
  <c r="N272" i="18"/>
  <c r="N270" i="18" s="1"/>
  <c r="N269" i="18" s="1"/>
  <c r="M272" i="18"/>
  <c r="M270" i="18" s="1"/>
  <c r="M269" i="18" s="1"/>
  <c r="K272" i="18"/>
  <c r="J272" i="18"/>
  <c r="I272" i="18"/>
  <c r="H272" i="18"/>
  <c r="H270" i="18" s="1"/>
  <c r="H269" i="18" s="1"/>
  <c r="G272" i="18"/>
  <c r="E272" i="18"/>
  <c r="D272" i="18"/>
  <c r="D270" i="18" s="1"/>
  <c r="D269" i="18" s="1"/>
  <c r="O271" i="18"/>
  <c r="L271" i="18"/>
  <c r="I271" i="18"/>
  <c r="F271" i="18"/>
  <c r="K270" i="18"/>
  <c r="K269" i="18" s="1"/>
  <c r="J270" i="18"/>
  <c r="G270" i="18"/>
  <c r="G269" i="18" s="1"/>
  <c r="J269" i="18"/>
  <c r="O268" i="18"/>
  <c r="L268" i="18"/>
  <c r="I268" i="18"/>
  <c r="F268" i="18"/>
  <c r="O267" i="18"/>
  <c r="L267" i="18"/>
  <c r="I267" i="18"/>
  <c r="F267" i="18"/>
  <c r="O266" i="18"/>
  <c r="L266" i="18"/>
  <c r="I266" i="18"/>
  <c r="F266" i="18"/>
  <c r="O265" i="18"/>
  <c r="L265" i="18"/>
  <c r="I265" i="18"/>
  <c r="F265" i="18"/>
  <c r="N264" i="18"/>
  <c r="M264" i="18"/>
  <c r="K264" i="18"/>
  <c r="K259" i="18" s="1"/>
  <c r="J264" i="18"/>
  <c r="H264" i="18"/>
  <c r="G264" i="18"/>
  <c r="E264" i="18"/>
  <c r="D264" i="18"/>
  <c r="O263" i="18"/>
  <c r="L263" i="18"/>
  <c r="I263" i="18"/>
  <c r="F263" i="18"/>
  <c r="O262" i="18"/>
  <c r="L262" i="18"/>
  <c r="I262" i="18"/>
  <c r="F262" i="18"/>
  <c r="C262" i="18" s="1"/>
  <c r="O261" i="18"/>
  <c r="L261" i="18"/>
  <c r="I261" i="18"/>
  <c r="I260" i="18" s="1"/>
  <c r="F261" i="18"/>
  <c r="N260" i="18"/>
  <c r="M260" i="18"/>
  <c r="K260" i="18"/>
  <c r="J260" i="18"/>
  <c r="H260" i="18"/>
  <c r="H259" i="18" s="1"/>
  <c r="G260" i="18"/>
  <c r="E260" i="18"/>
  <c r="D260" i="18"/>
  <c r="D259" i="18" s="1"/>
  <c r="N259" i="18"/>
  <c r="J259" i="18"/>
  <c r="G259" i="18"/>
  <c r="O258" i="18"/>
  <c r="L258" i="18"/>
  <c r="I258" i="18"/>
  <c r="F258" i="18"/>
  <c r="O257" i="18"/>
  <c r="L257" i="18"/>
  <c r="I257" i="18"/>
  <c r="F257" i="18"/>
  <c r="C257" i="18" s="1"/>
  <c r="O256" i="18"/>
  <c r="L256" i="18"/>
  <c r="I256" i="18"/>
  <c r="F256" i="18"/>
  <c r="O255" i="18"/>
  <c r="L255" i="18"/>
  <c r="I255" i="18"/>
  <c r="F255" i="18"/>
  <c r="C255" i="18" s="1"/>
  <c r="O254" i="18"/>
  <c r="L254" i="18"/>
  <c r="I254" i="18"/>
  <c r="F254" i="18"/>
  <c r="O253" i="18"/>
  <c r="O252" i="18" s="1"/>
  <c r="L253" i="18"/>
  <c r="I253" i="18"/>
  <c r="F253" i="18"/>
  <c r="N252" i="18"/>
  <c r="M252" i="18"/>
  <c r="M251" i="18" s="1"/>
  <c r="K252" i="18"/>
  <c r="J252" i="18"/>
  <c r="J251" i="18" s="1"/>
  <c r="H252" i="18"/>
  <c r="G252" i="18"/>
  <c r="E252" i="18"/>
  <c r="E251" i="18" s="1"/>
  <c r="D252" i="18"/>
  <c r="D251" i="18" s="1"/>
  <c r="N251" i="18"/>
  <c r="K251" i="18"/>
  <c r="H251" i="18"/>
  <c r="G251" i="18"/>
  <c r="O250" i="18"/>
  <c r="L250" i="18"/>
  <c r="I250" i="18"/>
  <c r="F250" i="18"/>
  <c r="O249" i="18"/>
  <c r="L249" i="18"/>
  <c r="I249" i="18"/>
  <c r="F249" i="18"/>
  <c r="O248" i="18"/>
  <c r="L248" i="18"/>
  <c r="I248" i="18"/>
  <c r="F248" i="18"/>
  <c r="O247" i="18"/>
  <c r="L247" i="18"/>
  <c r="L246" i="18" s="1"/>
  <c r="I247" i="18"/>
  <c r="F247" i="18"/>
  <c r="O246" i="18"/>
  <c r="N246" i="18"/>
  <c r="M246" i="18"/>
  <c r="K246" i="18"/>
  <c r="J246" i="18"/>
  <c r="H246" i="18"/>
  <c r="G246" i="18"/>
  <c r="E246" i="18"/>
  <c r="D246" i="18"/>
  <c r="O245" i="18"/>
  <c r="L245" i="18"/>
  <c r="I245" i="18"/>
  <c r="F245" i="18"/>
  <c r="O244" i="18"/>
  <c r="L244" i="18"/>
  <c r="I244" i="18"/>
  <c r="F244" i="18"/>
  <c r="O243" i="18"/>
  <c r="L243" i="18"/>
  <c r="I243" i="18"/>
  <c r="F243" i="18"/>
  <c r="O242" i="18"/>
  <c r="L242" i="18"/>
  <c r="I242" i="18"/>
  <c r="F242" i="18"/>
  <c r="O241" i="18"/>
  <c r="L241" i="18"/>
  <c r="I241" i="18"/>
  <c r="F241" i="18"/>
  <c r="O240" i="18"/>
  <c r="L240" i="18"/>
  <c r="I240" i="18"/>
  <c r="F240" i="18"/>
  <c r="O239" i="18"/>
  <c r="L239" i="18"/>
  <c r="L238" i="18" s="1"/>
  <c r="I239" i="18"/>
  <c r="F239" i="18"/>
  <c r="O238" i="18"/>
  <c r="N238" i="18"/>
  <c r="M238" i="18"/>
  <c r="K238" i="18"/>
  <c r="J238" i="18"/>
  <c r="H238" i="18"/>
  <c r="G238" i="18"/>
  <c r="E238" i="18"/>
  <c r="D238" i="18"/>
  <c r="O237" i="18"/>
  <c r="L237" i="18"/>
  <c r="I237" i="18"/>
  <c r="F237" i="18"/>
  <c r="O236" i="18"/>
  <c r="L236" i="18"/>
  <c r="I236" i="18"/>
  <c r="I235" i="18" s="1"/>
  <c r="F236" i="18"/>
  <c r="F235" i="18" s="1"/>
  <c r="O235" i="18"/>
  <c r="N235" i="18"/>
  <c r="M235" i="18"/>
  <c r="L235" i="18"/>
  <c r="K235" i="18"/>
  <c r="J235" i="18"/>
  <c r="H235" i="18"/>
  <c r="G235" i="18"/>
  <c r="E235" i="18"/>
  <c r="D235" i="18"/>
  <c r="O234" i="18"/>
  <c r="O233" i="18" s="1"/>
  <c r="L234" i="18"/>
  <c r="I234" i="18"/>
  <c r="F234" i="18"/>
  <c r="N233" i="18"/>
  <c r="N231" i="18" s="1"/>
  <c r="N230" i="18" s="1"/>
  <c r="M233" i="18"/>
  <c r="L233" i="18"/>
  <c r="K233" i="18"/>
  <c r="J233" i="18"/>
  <c r="J231" i="18" s="1"/>
  <c r="I233" i="18"/>
  <c r="H233" i="18"/>
  <c r="G233" i="18"/>
  <c r="F233" i="18"/>
  <c r="E233" i="18"/>
  <c r="D233" i="18"/>
  <c r="O232" i="18"/>
  <c r="L232" i="18"/>
  <c r="I232" i="18"/>
  <c r="F232" i="18"/>
  <c r="M231" i="18"/>
  <c r="E231" i="18"/>
  <c r="O229" i="18"/>
  <c r="L229" i="18"/>
  <c r="I229" i="18"/>
  <c r="F229" i="18"/>
  <c r="O228" i="18"/>
  <c r="L228" i="18"/>
  <c r="L227" i="18" s="1"/>
  <c r="I228" i="18"/>
  <c r="I227" i="18" s="1"/>
  <c r="F228" i="18"/>
  <c r="F227" i="18" s="1"/>
  <c r="O227" i="18"/>
  <c r="N227" i="18"/>
  <c r="M227" i="18"/>
  <c r="K227" i="18"/>
  <c r="J227" i="18"/>
  <c r="H227" i="18"/>
  <c r="G227" i="18"/>
  <c r="E227" i="18"/>
  <c r="D227" i="18"/>
  <c r="O226" i="18"/>
  <c r="L226" i="18"/>
  <c r="I226" i="18"/>
  <c r="F226" i="18"/>
  <c r="O225" i="18"/>
  <c r="L225" i="18"/>
  <c r="I225" i="18"/>
  <c r="F225" i="18"/>
  <c r="O224" i="18"/>
  <c r="L224" i="18"/>
  <c r="I224" i="18"/>
  <c r="F224" i="18"/>
  <c r="O223" i="18"/>
  <c r="L223" i="18"/>
  <c r="I223" i="18"/>
  <c r="F223" i="18"/>
  <c r="O222" i="18"/>
  <c r="L222" i="18"/>
  <c r="I222" i="18"/>
  <c r="F222" i="18"/>
  <c r="O221" i="18"/>
  <c r="L221" i="18"/>
  <c r="I221" i="18"/>
  <c r="F221" i="18"/>
  <c r="O220" i="18"/>
  <c r="L220" i="18"/>
  <c r="I220" i="18"/>
  <c r="F220" i="18"/>
  <c r="O219" i="18"/>
  <c r="L219" i="18"/>
  <c r="I219" i="18"/>
  <c r="F219" i="18"/>
  <c r="O218" i="18"/>
  <c r="L218" i="18"/>
  <c r="I218" i="18"/>
  <c r="F218" i="18"/>
  <c r="O217" i="18"/>
  <c r="L217" i="18"/>
  <c r="I217" i="18"/>
  <c r="I216" i="18" s="1"/>
  <c r="F217" i="18"/>
  <c r="N216" i="18"/>
  <c r="M216" i="18"/>
  <c r="K216" i="18"/>
  <c r="J216" i="18"/>
  <c r="H216" i="18"/>
  <c r="G216" i="18"/>
  <c r="E216" i="18"/>
  <c r="D216" i="18"/>
  <c r="O215" i="18"/>
  <c r="L215" i="18"/>
  <c r="I215" i="18"/>
  <c r="F215" i="18"/>
  <c r="O214" i="18"/>
  <c r="L214" i="18"/>
  <c r="I214" i="18"/>
  <c r="F214" i="18"/>
  <c r="O213" i="18"/>
  <c r="L213" i="18"/>
  <c r="I213" i="18"/>
  <c r="F213" i="18"/>
  <c r="O212" i="18"/>
  <c r="L212" i="18"/>
  <c r="I212" i="18"/>
  <c r="F212" i="18"/>
  <c r="O211" i="18"/>
  <c r="L211" i="18"/>
  <c r="I211" i="18"/>
  <c r="F211" i="18"/>
  <c r="O210" i="18"/>
  <c r="L210" i="18"/>
  <c r="I210" i="18"/>
  <c r="F210" i="18"/>
  <c r="O209" i="18"/>
  <c r="L209" i="18"/>
  <c r="I209" i="18"/>
  <c r="F209" i="18"/>
  <c r="O208" i="18"/>
  <c r="L208" i="18"/>
  <c r="I208" i="18"/>
  <c r="F208" i="18"/>
  <c r="O207" i="18"/>
  <c r="L207" i="18"/>
  <c r="I207" i="18"/>
  <c r="F207" i="18"/>
  <c r="O206" i="18"/>
  <c r="L206" i="18"/>
  <c r="L205" i="18" s="1"/>
  <c r="I206" i="18"/>
  <c r="F206" i="18"/>
  <c r="F205" i="18" s="1"/>
  <c r="N205" i="18"/>
  <c r="M205" i="18"/>
  <c r="K205" i="18"/>
  <c r="J205" i="18"/>
  <c r="H205" i="18"/>
  <c r="H204" i="18" s="1"/>
  <c r="G205" i="18"/>
  <c r="G204" i="18" s="1"/>
  <c r="E205" i="18"/>
  <c r="D205" i="18"/>
  <c r="D204" i="18" s="1"/>
  <c r="M204" i="18"/>
  <c r="K204" i="18"/>
  <c r="E204" i="18"/>
  <c r="O203" i="18"/>
  <c r="L203" i="18"/>
  <c r="I203" i="18"/>
  <c r="F203" i="18"/>
  <c r="O202" i="18"/>
  <c r="L202" i="18"/>
  <c r="I202" i="18"/>
  <c r="F202" i="18"/>
  <c r="O201" i="18"/>
  <c r="L201" i="18"/>
  <c r="I201" i="18"/>
  <c r="F201" i="18"/>
  <c r="O200" i="18"/>
  <c r="L200" i="18"/>
  <c r="I200" i="18"/>
  <c r="F200" i="18"/>
  <c r="O199" i="18"/>
  <c r="L199" i="18"/>
  <c r="L198" i="18" s="1"/>
  <c r="I199" i="18"/>
  <c r="F199" i="18"/>
  <c r="O198" i="18"/>
  <c r="N198" i="18"/>
  <c r="M198" i="18"/>
  <c r="K198" i="18"/>
  <c r="K196" i="18" s="1"/>
  <c r="K195" i="18" s="1"/>
  <c r="J198" i="18"/>
  <c r="H198" i="18"/>
  <c r="G198" i="18"/>
  <c r="G196" i="18" s="1"/>
  <c r="F198" i="18"/>
  <c r="E198" i="18"/>
  <c r="E196" i="18" s="1"/>
  <c r="D198" i="18"/>
  <c r="O197" i="18"/>
  <c r="L197" i="18"/>
  <c r="I197" i="18"/>
  <c r="F197" i="18"/>
  <c r="N196" i="18"/>
  <c r="M196" i="18"/>
  <c r="J196" i="18"/>
  <c r="H196" i="18"/>
  <c r="D196" i="18"/>
  <c r="O193" i="18"/>
  <c r="O192" i="18" s="1"/>
  <c r="O191" i="18" s="1"/>
  <c r="L193" i="18"/>
  <c r="L192" i="18" s="1"/>
  <c r="L191" i="18" s="1"/>
  <c r="I193" i="18"/>
  <c r="I192" i="18" s="1"/>
  <c r="I191" i="18" s="1"/>
  <c r="F193" i="18"/>
  <c r="N192" i="18"/>
  <c r="M192" i="18"/>
  <c r="M191" i="18" s="1"/>
  <c r="K192" i="18"/>
  <c r="J192" i="18"/>
  <c r="J191" i="18" s="1"/>
  <c r="J187" i="18" s="1"/>
  <c r="H192" i="18"/>
  <c r="H191" i="18" s="1"/>
  <c r="G192" i="18"/>
  <c r="G191" i="18" s="1"/>
  <c r="E192" i="18"/>
  <c r="E191" i="18" s="1"/>
  <c r="D192" i="18"/>
  <c r="D191" i="18" s="1"/>
  <c r="N191" i="18"/>
  <c r="K191" i="18"/>
  <c r="O190" i="18"/>
  <c r="L190" i="18"/>
  <c r="I190" i="18"/>
  <c r="F190" i="18"/>
  <c r="O189" i="18"/>
  <c r="O188" i="18" s="1"/>
  <c r="L189" i="18"/>
  <c r="L188" i="18" s="1"/>
  <c r="I189" i="18"/>
  <c r="I188" i="18" s="1"/>
  <c r="F189" i="18"/>
  <c r="N188" i="18"/>
  <c r="M188" i="18"/>
  <c r="M187" i="18" s="1"/>
  <c r="K188" i="18"/>
  <c r="J188" i="18"/>
  <c r="H188" i="18"/>
  <c r="G188" i="18"/>
  <c r="E188" i="18"/>
  <c r="D188" i="18"/>
  <c r="N187" i="18"/>
  <c r="K187" i="18"/>
  <c r="O186" i="18"/>
  <c r="L186" i="18"/>
  <c r="I186" i="18"/>
  <c r="F186" i="18"/>
  <c r="O185" i="18"/>
  <c r="L185" i="18"/>
  <c r="L184" i="18" s="1"/>
  <c r="I185" i="18"/>
  <c r="I184" i="18" s="1"/>
  <c r="F185" i="18"/>
  <c r="O184" i="18"/>
  <c r="N184" i="18"/>
  <c r="M184" i="18"/>
  <c r="K184" i="18"/>
  <c r="J184" i="18"/>
  <c r="H184" i="18"/>
  <c r="G184" i="18"/>
  <c r="E184" i="18"/>
  <c r="D184" i="18"/>
  <c r="O183" i="18"/>
  <c r="L183" i="18"/>
  <c r="I183" i="18"/>
  <c r="F183" i="18"/>
  <c r="O182" i="18"/>
  <c r="L182" i="18"/>
  <c r="I182" i="18"/>
  <c r="F182" i="18"/>
  <c r="O181" i="18"/>
  <c r="L181" i="18"/>
  <c r="I181" i="18"/>
  <c r="F181" i="18"/>
  <c r="O180" i="18"/>
  <c r="L180" i="18"/>
  <c r="L179" i="18" s="1"/>
  <c r="I180" i="18"/>
  <c r="F180" i="18"/>
  <c r="N179" i="18"/>
  <c r="M179" i="18"/>
  <c r="K179" i="18"/>
  <c r="J179" i="18"/>
  <c r="H179" i="18"/>
  <c r="G179" i="18"/>
  <c r="E179" i="18"/>
  <c r="D179" i="18"/>
  <c r="O178" i="18"/>
  <c r="L178" i="18"/>
  <c r="I178" i="18"/>
  <c r="F178" i="18"/>
  <c r="O177" i="18"/>
  <c r="L177" i="18"/>
  <c r="I177" i="18"/>
  <c r="F177" i="18"/>
  <c r="O176" i="18"/>
  <c r="O175" i="18" s="1"/>
  <c r="L176" i="18"/>
  <c r="L175" i="18" s="1"/>
  <c r="L174" i="18" s="1"/>
  <c r="L173" i="18" s="1"/>
  <c r="I176" i="18"/>
  <c r="F176" i="18"/>
  <c r="N175" i="18"/>
  <c r="M175" i="18"/>
  <c r="K175" i="18"/>
  <c r="J175" i="18"/>
  <c r="H175" i="18"/>
  <c r="H174" i="18" s="1"/>
  <c r="H173" i="18" s="1"/>
  <c r="G175" i="18"/>
  <c r="E175" i="18"/>
  <c r="D175" i="18"/>
  <c r="D174" i="18" s="1"/>
  <c r="D173" i="18" s="1"/>
  <c r="M174" i="18"/>
  <c r="M173" i="18" s="1"/>
  <c r="K174" i="18"/>
  <c r="K173" i="18" s="1"/>
  <c r="O172" i="18"/>
  <c r="L172" i="18"/>
  <c r="C172" i="18" s="1"/>
  <c r="I172" i="18"/>
  <c r="F172" i="18"/>
  <c r="O171" i="18"/>
  <c r="L171" i="18"/>
  <c r="I171" i="18"/>
  <c r="F171" i="18"/>
  <c r="O170" i="18"/>
  <c r="L170" i="18"/>
  <c r="I170" i="18"/>
  <c r="F170" i="18"/>
  <c r="O169" i="18"/>
  <c r="L169" i="18"/>
  <c r="I169" i="18"/>
  <c r="F169" i="18"/>
  <c r="O168" i="18"/>
  <c r="L168" i="18"/>
  <c r="I168" i="18"/>
  <c r="F168" i="18"/>
  <c r="O167" i="18"/>
  <c r="O166" i="18" s="1"/>
  <c r="O165" i="18" s="1"/>
  <c r="L167" i="18"/>
  <c r="I167" i="18"/>
  <c r="F167" i="18"/>
  <c r="F166" i="18" s="1"/>
  <c r="N166" i="18"/>
  <c r="M166" i="18"/>
  <c r="M165" i="18" s="1"/>
  <c r="K166" i="18"/>
  <c r="K165" i="18" s="1"/>
  <c r="J166" i="18"/>
  <c r="J165" i="18" s="1"/>
  <c r="H166" i="18"/>
  <c r="H165" i="18" s="1"/>
  <c r="G166" i="18"/>
  <c r="G165" i="18" s="1"/>
  <c r="E166" i="18"/>
  <c r="E165" i="18" s="1"/>
  <c r="D166" i="18"/>
  <c r="D165" i="18" s="1"/>
  <c r="N165" i="18"/>
  <c r="O164" i="18"/>
  <c r="L164" i="18"/>
  <c r="I164" i="18"/>
  <c r="F164" i="18"/>
  <c r="O163" i="18"/>
  <c r="L163" i="18"/>
  <c r="I163" i="18"/>
  <c r="F163" i="18"/>
  <c r="O162" i="18"/>
  <c r="L162" i="18"/>
  <c r="I162" i="18"/>
  <c r="F162" i="18"/>
  <c r="O161" i="18"/>
  <c r="L161" i="18"/>
  <c r="L160" i="18" s="1"/>
  <c r="I161" i="18"/>
  <c r="F161" i="18"/>
  <c r="N160" i="18"/>
  <c r="M160" i="18"/>
  <c r="K160" i="18"/>
  <c r="J160" i="18"/>
  <c r="H160" i="18"/>
  <c r="G160" i="18"/>
  <c r="E160" i="18"/>
  <c r="D160" i="18"/>
  <c r="O159" i="18"/>
  <c r="L159" i="18"/>
  <c r="I159" i="18"/>
  <c r="F159" i="18"/>
  <c r="O158" i="18"/>
  <c r="L158" i="18"/>
  <c r="I158" i="18"/>
  <c r="F158" i="18"/>
  <c r="O157" i="18"/>
  <c r="L157" i="18"/>
  <c r="I157" i="18"/>
  <c r="F157" i="18"/>
  <c r="O156" i="18"/>
  <c r="L156" i="18"/>
  <c r="I156" i="18"/>
  <c r="F156" i="18"/>
  <c r="O155" i="18"/>
  <c r="L155" i="18"/>
  <c r="I155" i="18"/>
  <c r="F155" i="18"/>
  <c r="O154" i="18"/>
  <c r="L154" i="18"/>
  <c r="I154" i="18"/>
  <c r="F154" i="18"/>
  <c r="O153" i="18"/>
  <c r="L153" i="18"/>
  <c r="I153" i="18"/>
  <c r="F153" i="18"/>
  <c r="O152" i="18"/>
  <c r="L152" i="18"/>
  <c r="L151" i="18" s="1"/>
  <c r="I152" i="18"/>
  <c r="F152" i="18"/>
  <c r="N151" i="18"/>
  <c r="M151" i="18"/>
  <c r="K151" i="18"/>
  <c r="J151" i="18"/>
  <c r="H151" i="18"/>
  <c r="G151" i="18"/>
  <c r="E151" i="18"/>
  <c r="D151" i="18"/>
  <c r="O150" i="18"/>
  <c r="L150" i="18"/>
  <c r="I150" i="18"/>
  <c r="F150" i="18"/>
  <c r="O149" i="18"/>
  <c r="L149" i="18"/>
  <c r="I149" i="18"/>
  <c r="F149" i="18"/>
  <c r="O148" i="18"/>
  <c r="L148" i="18"/>
  <c r="I148" i="18"/>
  <c r="F148" i="18"/>
  <c r="O147" i="18"/>
  <c r="L147" i="18"/>
  <c r="I147" i="18"/>
  <c r="F147" i="18"/>
  <c r="O146" i="18"/>
  <c r="L146" i="18"/>
  <c r="I146" i="18"/>
  <c r="F146" i="18"/>
  <c r="O145" i="18"/>
  <c r="L145" i="18"/>
  <c r="L144" i="18" s="1"/>
  <c r="I145" i="18"/>
  <c r="F145" i="18"/>
  <c r="N144" i="18"/>
  <c r="M144" i="18"/>
  <c r="K144" i="18"/>
  <c r="J144" i="18"/>
  <c r="H144" i="18"/>
  <c r="G144" i="18"/>
  <c r="E144" i="18"/>
  <c r="D144" i="18"/>
  <c r="O143" i="18"/>
  <c r="L143" i="18"/>
  <c r="I143" i="18"/>
  <c r="F143" i="18"/>
  <c r="O142" i="18"/>
  <c r="O141" i="18" s="1"/>
  <c r="L142" i="18"/>
  <c r="I142" i="18"/>
  <c r="I141" i="18" s="1"/>
  <c r="F142" i="18"/>
  <c r="F141" i="18" s="1"/>
  <c r="N141" i="18"/>
  <c r="M141" i="18"/>
  <c r="K141" i="18"/>
  <c r="J141" i="18"/>
  <c r="H141" i="18"/>
  <c r="G141" i="18"/>
  <c r="E141" i="18"/>
  <c r="D141" i="18"/>
  <c r="O140" i="18"/>
  <c r="L140" i="18"/>
  <c r="I140" i="18"/>
  <c r="F140" i="18"/>
  <c r="O139" i="18"/>
  <c r="L139" i="18"/>
  <c r="I139" i="18"/>
  <c r="F139" i="18"/>
  <c r="O138" i="18"/>
  <c r="L138" i="18"/>
  <c r="I138" i="18"/>
  <c r="F138" i="18"/>
  <c r="O137" i="18"/>
  <c r="L137" i="18"/>
  <c r="L136" i="18" s="1"/>
  <c r="I137" i="18"/>
  <c r="F137" i="18"/>
  <c r="O136" i="18"/>
  <c r="N136" i="18"/>
  <c r="M136" i="18"/>
  <c r="K136" i="18"/>
  <c r="J136" i="18"/>
  <c r="H136" i="18"/>
  <c r="G136" i="18"/>
  <c r="E136" i="18"/>
  <c r="D136" i="18"/>
  <c r="O135" i="18"/>
  <c r="L135" i="18"/>
  <c r="I135" i="18"/>
  <c r="F135" i="18"/>
  <c r="O134" i="18"/>
  <c r="L134" i="18"/>
  <c r="I134" i="18"/>
  <c r="F134" i="18"/>
  <c r="O133" i="18"/>
  <c r="L133" i="18"/>
  <c r="I133" i="18"/>
  <c r="F133" i="18"/>
  <c r="O132" i="18"/>
  <c r="O131" i="18" s="1"/>
  <c r="L132" i="18"/>
  <c r="I132" i="18"/>
  <c r="F132" i="18"/>
  <c r="N131" i="18"/>
  <c r="M131" i="18"/>
  <c r="M130" i="18" s="1"/>
  <c r="K131" i="18"/>
  <c r="J131" i="18"/>
  <c r="H131" i="18"/>
  <c r="H130" i="18" s="1"/>
  <c r="G131" i="18"/>
  <c r="E131" i="18"/>
  <c r="D131" i="18"/>
  <c r="G130" i="18"/>
  <c r="O129" i="18"/>
  <c r="L129" i="18"/>
  <c r="L128" i="18" s="1"/>
  <c r="I129" i="18"/>
  <c r="I128" i="18" s="1"/>
  <c r="F129" i="18"/>
  <c r="O128" i="18"/>
  <c r="N128" i="18"/>
  <c r="M128" i="18"/>
  <c r="K128" i="18"/>
  <c r="J128" i="18"/>
  <c r="H128" i="18"/>
  <c r="G128" i="18"/>
  <c r="F128" i="18"/>
  <c r="E128" i="18"/>
  <c r="D128" i="18"/>
  <c r="O127" i="18"/>
  <c r="L127" i="18"/>
  <c r="I127" i="18"/>
  <c r="F127" i="18"/>
  <c r="O126" i="18"/>
  <c r="L126" i="18"/>
  <c r="I126" i="18"/>
  <c r="F126" i="18"/>
  <c r="O125" i="18"/>
  <c r="L125" i="18"/>
  <c r="I125" i="18"/>
  <c r="F125" i="18"/>
  <c r="O124" i="18"/>
  <c r="L124" i="18"/>
  <c r="I124" i="18"/>
  <c r="F124" i="18"/>
  <c r="O123" i="18"/>
  <c r="L123" i="18"/>
  <c r="I123" i="18"/>
  <c r="F123" i="18"/>
  <c r="O122" i="18"/>
  <c r="N122" i="18"/>
  <c r="M122" i="18"/>
  <c r="K122" i="18"/>
  <c r="J122" i="18"/>
  <c r="H122" i="18"/>
  <c r="G122" i="18"/>
  <c r="E122" i="18"/>
  <c r="D122" i="18"/>
  <c r="O121" i="18"/>
  <c r="L121" i="18"/>
  <c r="I121" i="18"/>
  <c r="F121" i="18"/>
  <c r="O120" i="18"/>
  <c r="L120" i="18"/>
  <c r="I120" i="18"/>
  <c r="F120" i="18"/>
  <c r="O119" i="18"/>
  <c r="L119" i="18"/>
  <c r="I119" i="18"/>
  <c r="F119" i="18"/>
  <c r="O118" i="18"/>
  <c r="L118" i="18"/>
  <c r="I118" i="18"/>
  <c r="F118" i="18"/>
  <c r="O117" i="18"/>
  <c r="L117" i="18"/>
  <c r="I117" i="18"/>
  <c r="F117" i="18"/>
  <c r="N116" i="18"/>
  <c r="M116" i="18"/>
  <c r="K116" i="18"/>
  <c r="J116" i="18"/>
  <c r="H116" i="18"/>
  <c r="G116" i="18"/>
  <c r="E116" i="18"/>
  <c r="D116" i="18"/>
  <c r="O115" i="18"/>
  <c r="L115" i="18"/>
  <c r="I115" i="18"/>
  <c r="F115" i="18"/>
  <c r="O114" i="18"/>
  <c r="O112" i="18" s="1"/>
  <c r="L114" i="18"/>
  <c r="I114" i="18"/>
  <c r="F114" i="18"/>
  <c r="C114" i="18"/>
  <c r="O113" i="18"/>
  <c r="L113" i="18"/>
  <c r="I113" i="18"/>
  <c r="I112" i="18" s="1"/>
  <c r="F113" i="18"/>
  <c r="C113" i="18" s="1"/>
  <c r="N112" i="18"/>
  <c r="M112" i="18"/>
  <c r="K112" i="18"/>
  <c r="J112" i="18"/>
  <c r="H112" i="18"/>
  <c r="G112" i="18"/>
  <c r="E112" i="18"/>
  <c r="D112" i="18"/>
  <c r="O111" i="18"/>
  <c r="L111" i="18"/>
  <c r="I111" i="18"/>
  <c r="F111" i="18"/>
  <c r="O110" i="18"/>
  <c r="L110" i="18"/>
  <c r="I110" i="18"/>
  <c r="F110" i="18"/>
  <c r="O109" i="18"/>
  <c r="L109" i="18"/>
  <c r="I109" i="18"/>
  <c r="F109" i="18"/>
  <c r="O108" i="18"/>
  <c r="L108" i="18"/>
  <c r="I108" i="18"/>
  <c r="F108" i="18"/>
  <c r="O107" i="18"/>
  <c r="L107" i="18"/>
  <c r="I107" i="18"/>
  <c r="F107" i="18"/>
  <c r="O106" i="18"/>
  <c r="L106" i="18"/>
  <c r="I106" i="18"/>
  <c r="F106" i="18"/>
  <c r="O105" i="18"/>
  <c r="L105" i="18"/>
  <c r="I105" i="18"/>
  <c r="F105" i="18"/>
  <c r="O104" i="18"/>
  <c r="L104" i="18"/>
  <c r="I104" i="18"/>
  <c r="F104" i="18"/>
  <c r="N103" i="18"/>
  <c r="M103" i="18"/>
  <c r="K103" i="18"/>
  <c r="J103" i="18"/>
  <c r="H103" i="18"/>
  <c r="G103" i="18"/>
  <c r="E103" i="18"/>
  <c r="D103" i="18"/>
  <c r="O102" i="18"/>
  <c r="L102" i="18"/>
  <c r="I102" i="18"/>
  <c r="F102" i="18"/>
  <c r="O101" i="18"/>
  <c r="L101" i="18"/>
  <c r="I101" i="18"/>
  <c r="F101" i="18"/>
  <c r="O100" i="18"/>
  <c r="L100" i="18"/>
  <c r="I100" i="18"/>
  <c r="F100" i="18"/>
  <c r="O99" i="18"/>
  <c r="L99" i="18"/>
  <c r="I99" i="18"/>
  <c r="F99" i="18"/>
  <c r="O98" i="18"/>
  <c r="L98" i="18"/>
  <c r="I98" i="18"/>
  <c r="F98" i="18"/>
  <c r="O97" i="18"/>
  <c r="L97" i="18"/>
  <c r="I97" i="18"/>
  <c r="F97" i="18"/>
  <c r="O96" i="18"/>
  <c r="L96" i="18"/>
  <c r="L95" i="18" s="1"/>
  <c r="I96" i="18"/>
  <c r="F96" i="18"/>
  <c r="O95" i="18"/>
  <c r="N95" i="18"/>
  <c r="M95" i="18"/>
  <c r="K95" i="18"/>
  <c r="K83" i="18" s="1"/>
  <c r="J95" i="18"/>
  <c r="H95" i="18"/>
  <c r="G95" i="18"/>
  <c r="F95" i="18"/>
  <c r="E95" i="18"/>
  <c r="D95" i="18"/>
  <c r="O94" i="18"/>
  <c r="L94" i="18"/>
  <c r="I94" i="18"/>
  <c r="F94" i="18"/>
  <c r="O93" i="18"/>
  <c r="L93" i="18"/>
  <c r="I93" i="18"/>
  <c r="F93" i="18"/>
  <c r="O92" i="18"/>
  <c r="L92" i="18"/>
  <c r="I92" i="18"/>
  <c r="F92" i="18"/>
  <c r="O91" i="18"/>
  <c r="L91" i="18"/>
  <c r="I91" i="18"/>
  <c r="F91" i="18"/>
  <c r="O90" i="18"/>
  <c r="L90" i="18"/>
  <c r="I90" i="18"/>
  <c r="I89" i="18" s="1"/>
  <c r="F90" i="18"/>
  <c r="N89" i="18"/>
  <c r="M89" i="18"/>
  <c r="K89" i="18"/>
  <c r="J89" i="18"/>
  <c r="H89" i="18"/>
  <c r="G89" i="18"/>
  <c r="E89" i="18"/>
  <c r="D89" i="18"/>
  <c r="O88" i="18"/>
  <c r="L88" i="18"/>
  <c r="I88" i="18"/>
  <c r="F88" i="18"/>
  <c r="O87" i="18"/>
  <c r="L87" i="18"/>
  <c r="I87" i="18"/>
  <c r="F87" i="18"/>
  <c r="O86" i="18"/>
  <c r="L86" i="18"/>
  <c r="I86" i="18"/>
  <c r="F86" i="18"/>
  <c r="O85" i="18"/>
  <c r="L85" i="18"/>
  <c r="I85" i="18"/>
  <c r="F85" i="18"/>
  <c r="N84" i="18"/>
  <c r="M84" i="18"/>
  <c r="K84" i="18"/>
  <c r="J84" i="18"/>
  <c r="H84" i="18"/>
  <c r="G84" i="18"/>
  <c r="E84" i="18"/>
  <c r="D84" i="18"/>
  <c r="O82" i="18"/>
  <c r="L82" i="18"/>
  <c r="I82" i="18"/>
  <c r="F82" i="18"/>
  <c r="O81" i="18"/>
  <c r="L81" i="18"/>
  <c r="L80" i="18" s="1"/>
  <c r="I81" i="18"/>
  <c r="I80" i="18" s="1"/>
  <c r="F81" i="18"/>
  <c r="O80" i="18"/>
  <c r="O76" i="18" s="1"/>
  <c r="N80" i="18"/>
  <c r="M80" i="18"/>
  <c r="K80" i="18"/>
  <c r="J80" i="18"/>
  <c r="H80" i="18"/>
  <c r="G80" i="18"/>
  <c r="F80" i="18"/>
  <c r="E80" i="18"/>
  <c r="D80" i="18"/>
  <c r="O79" i="18"/>
  <c r="L79" i="18"/>
  <c r="I79" i="18"/>
  <c r="F79" i="18"/>
  <c r="O78" i="18"/>
  <c r="O77" i="18" s="1"/>
  <c r="L78" i="18"/>
  <c r="I78" i="18"/>
  <c r="I77" i="18" s="1"/>
  <c r="F78" i="18"/>
  <c r="F77" i="18" s="1"/>
  <c r="N77" i="18"/>
  <c r="M77" i="18"/>
  <c r="K77" i="18"/>
  <c r="K76" i="18" s="1"/>
  <c r="J77" i="18"/>
  <c r="H77" i="18"/>
  <c r="G77" i="18"/>
  <c r="G76" i="18" s="1"/>
  <c r="E77" i="18"/>
  <c r="E76" i="18" s="1"/>
  <c r="D77" i="18"/>
  <c r="D76" i="18" s="1"/>
  <c r="J76" i="18"/>
  <c r="O74" i="18"/>
  <c r="L74" i="18"/>
  <c r="I74" i="18"/>
  <c r="F74" i="18"/>
  <c r="O73" i="18"/>
  <c r="L73" i="18"/>
  <c r="I73" i="18"/>
  <c r="F73" i="18"/>
  <c r="O72" i="18"/>
  <c r="L72" i="18"/>
  <c r="I72" i="18"/>
  <c r="F72" i="18"/>
  <c r="O71" i="18"/>
  <c r="L71" i="18"/>
  <c r="I71" i="18"/>
  <c r="F71" i="18"/>
  <c r="O70" i="18"/>
  <c r="L70" i="18"/>
  <c r="I70" i="18"/>
  <c r="F70" i="18"/>
  <c r="N69" i="18"/>
  <c r="N67" i="18" s="1"/>
  <c r="M69" i="18"/>
  <c r="M67" i="18" s="1"/>
  <c r="K69" i="18"/>
  <c r="K67" i="18" s="1"/>
  <c r="J69" i="18"/>
  <c r="H69" i="18"/>
  <c r="H67" i="18" s="1"/>
  <c r="G69" i="18"/>
  <c r="G67" i="18" s="1"/>
  <c r="F69" i="18"/>
  <c r="E69" i="18"/>
  <c r="E67" i="18" s="1"/>
  <c r="D69" i="18"/>
  <c r="O68" i="18"/>
  <c r="L68" i="18"/>
  <c r="I68" i="18"/>
  <c r="F68" i="18"/>
  <c r="J67" i="18"/>
  <c r="D67" i="18"/>
  <c r="O66" i="18"/>
  <c r="L66" i="18"/>
  <c r="I66" i="18"/>
  <c r="F66" i="18"/>
  <c r="O65" i="18"/>
  <c r="L65" i="18"/>
  <c r="I65" i="18"/>
  <c r="F65" i="18"/>
  <c r="O64" i="18"/>
  <c r="L64" i="18"/>
  <c r="I64" i="18"/>
  <c r="F64" i="18"/>
  <c r="O63" i="18"/>
  <c r="L63" i="18"/>
  <c r="I63" i="18"/>
  <c r="F63" i="18"/>
  <c r="O62" i="18"/>
  <c r="L62" i="18"/>
  <c r="I62" i="18"/>
  <c r="F62" i="18"/>
  <c r="O61" i="18"/>
  <c r="L61" i="18"/>
  <c r="I61" i="18"/>
  <c r="F61" i="18"/>
  <c r="O60" i="18"/>
  <c r="L60" i="18"/>
  <c r="I60" i="18"/>
  <c r="F60" i="18"/>
  <c r="O59" i="18"/>
  <c r="L59" i="18"/>
  <c r="L58" i="18" s="1"/>
  <c r="I59" i="18"/>
  <c r="F59" i="18"/>
  <c r="O58" i="18"/>
  <c r="N58" i="18"/>
  <c r="M58" i="18"/>
  <c r="K58" i="18"/>
  <c r="J58" i="18"/>
  <c r="H58" i="18"/>
  <c r="G58" i="18"/>
  <c r="E58" i="18"/>
  <c r="D58" i="18"/>
  <c r="O57" i="18"/>
  <c r="L57" i="18"/>
  <c r="I57" i="18"/>
  <c r="F57" i="18"/>
  <c r="O56" i="18"/>
  <c r="O55" i="18" s="1"/>
  <c r="L56" i="18"/>
  <c r="L55" i="18" s="1"/>
  <c r="I56" i="18"/>
  <c r="I55" i="18" s="1"/>
  <c r="F56" i="18"/>
  <c r="N55" i="18"/>
  <c r="N54" i="18" s="1"/>
  <c r="M55" i="18"/>
  <c r="K55" i="18"/>
  <c r="J55" i="18"/>
  <c r="H55" i="18"/>
  <c r="H54" i="18" s="1"/>
  <c r="G55" i="18"/>
  <c r="E55" i="18"/>
  <c r="D55" i="18"/>
  <c r="M54" i="18"/>
  <c r="K54" i="18"/>
  <c r="E54" i="18"/>
  <c r="E53" i="18" s="1"/>
  <c r="O47" i="18"/>
  <c r="C47" i="18"/>
  <c r="O46" i="18"/>
  <c r="N45" i="18"/>
  <c r="M45" i="18"/>
  <c r="L44" i="18"/>
  <c r="L43" i="18" s="1"/>
  <c r="I44" i="18"/>
  <c r="F44" i="18"/>
  <c r="K43" i="18"/>
  <c r="J43" i="18"/>
  <c r="I43" i="18"/>
  <c r="H43" i="18"/>
  <c r="G43" i="18"/>
  <c r="F43" i="18"/>
  <c r="E43" i="18"/>
  <c r="D43" i="18"/>
  <c r="F42" i="18"/>
  <c r="F41" i="18" s="1"/>
  <c r="C41" i="18" s="1"/>
  <c r="E41" i="18"/>
  <c r="D41" i="18"/>
  <c r="L40" i="18"/>
  <c r="C40" i="18" s="1"/>
  <c r="L39" i="18"/>
  <c r="C39" i="18" s="1"/>
  <c r="L38" i="18"/>
  <c r="C38" i="18" s="1"/>
  <c r="L37" i="18"/>
  <c r="K36" i="18"/>
  <c r="J36" i="18"/>
  <c r="L35" i="18"/>
  <c r="C35" i="18" s="1"/>
  <c r="L34" i="18"/>
  <c r="K33" i="18"/>
  <c r="J33" i="18"/>
  <c r="L32" i="18"/>
  <c r="C32" i="18" s="1"/>
  <c r="K31" i="18"/>
  <c r="J31" i="18"/>
  <c r="L30" i="18"/>
  <c r="C30" i="18" s="1"/>
  <c r="L29" i="18"/>
  <c r="C29" i="18" s="1"/>
  <c r="L28" i="18"/>
  <c r="K27" i="18"/>
  <c r="J27" i="18"/>
  <c r="J26" i="18" s="1"/>
  <c r="F25" i="18"/>
  <c r="C25" i="18" s="1"/>
  <c r="I24" i="18"/>
  <c r="F24" i="18"/>
  <c r="O23" i="18"/>
  <c r="L23" i="18"/>
  <c r="I23" i="18"/>
  <c r="F23" i="18"/>
  <c r="O22" i="18"/>
  <c r="L22" i="18"/>
  <c r="L21" i="18" s="1"/>
  <c r="I22" i="18"/>
  <c r="F22" i="18"/>
  <c r="F21" i="18" s="1"/>
  <c r="F292" i="18" s="1"/>
  <c r="N21" i="18"/>
  <c r="N292" i="18" s="1"/>
  <c r="N291" i="18" s="1"/>
  <c r="M21" i="18"/>
  <c r="M292" i="18" s="1"/>
  <c r="M291" i="18" s="1"/>
  <c r="K21" i="18"/>
  <c r="J21" i="18"/>
  <c r="J292" i="18" s="1"/>
  <c r="J291" i="18" s="1"/>
  <c r="I21" i="18"/>
  <c r="H21" i="18"/>
  <c r="H292" i="18" s="1"/>
  <c r="G21" i="18"/>
  <c r="E21" i="18"/>
  <c r="E292" i="18" s="1"/>
  <c r="E291" i="18" s="1"/>
  <c r="D21" i="18"/>
  <c r="D292" i="18" s="1"/>
  <c r="D291" i="18" s="1"/>
  <c r="M53" i="18" l="1"/>
  <c r="H83" i="18"/>
  <c r="C106" i="18"/>
  <c r="C134" i="18"/>
  <c r="O187" i="18"/>
  <c r="D195" i="18"/>
  <c r="C201" i="18"/>
  <c r="C202" i="18"/>
  <c r="C234" i="18"/>
  <c r="C242" i="18"/>
  <c r="C243" i="18"/>
  <c r="C244" i="18"/>
  <c r="C245" i="18"/>
  <c r="C278" i="18"/>
  <c r="C279" i="18"/>
  <c r="C56" i="18"/>
  <c r="M76" i="18"/>
  <c r="C94" i="18"/>
  <c r="O160" i="18"/>
  <c r="C183" i="18"/>
  <c r="C229" i="18"/>
  <c r="C232" i="18"/>
  <c r="D231" i="18"/>
  <c r="H231" i="18"/>
  <c r="H230" i="18" s="1"/>
  <c r="C250" i="18"/>
  <c r="C258" i="18"/>
  <c r="E259" i="18"/>
  <c r="O260" i="18"/>
  <c r="N20" i="18"/>
  <c r="L27" i="18"/>
  <c r="L36" i="18"/>
  <c r="C36" i="18" s="1"/>
  <c r="O45" i="18"/>
  <c r="C45" i="18" s="1"/>
  <c r="K53" i="18"/>
  <c r="G54" i="18"/>
  <c r="I84" i="18"/>
  <c r="C88" i="18"/>
  <c r="O103" i="18"/>
  <c r="C155" i="18"/>
  <c r="C162" i="18"/>
  <c r="G174" i="18"/>
  <c r="G173" i="18" s="1"/>
  <c r="E174" i="18"/>
  <c r="E173" i="18" s="1"/>
  <c r="C186" i="18"/>
  <c r="G187" i="18"/>
  <c r="C274" i="18"/>
  <c r="C275" i="18"/>
  <c r="I187" i="18"/>
  <c r="C44" i="18"/>
  <c r="D54" i="18"/>
  <c r="D53" i="18" s="1"/>
  <c r="J54" i="18"/>
  <c r="C70" i="18"/>
  <c r="C74" i="18"/>
  <c r="C86" i="18"/>
  <c r="C99" i="18"/>
  <c r="C127" i="18"/>
  <c r="D130" i="18"/>
  <c r="C146" i="18"/>
  <c r="C148" i="18"/>
  <c r="C149" i="18"/>
  <c r="C150" i="18"/>
  <c r="F184" i="18"/>
  <c r="C184" i="18" s="1"/>
  <c r="E187" i="18"/>
  <c r="L187" i="18"/>
  <c r="C208" i="18"/>
  <c r="C209" i="18"/>
  <c r="C210" i="18"/>
  <c r="C213" i="18"/>
  <c r="C214" i="18"/>
  <c r="C239" i="18"/>
  <c r="C254" i="18"/>
  <c r="C294" i="18"/>
  <c r="G53" i="18"/>
  <c r="F20" i="18"/>
  <c r="C23" i="18"/>
  <c r="K26" i="18"/>
  <c r="C42" i="18"/>
  <c r="C43" i="18"/>
  <c r="O54" i="18"/>
  <c r="H76" i="18"/>
  <c r="C93" i="18"/>
  <c r="C120" i="18"/>
  <c r="I131" i="18"/>
  <c r="C167" i="18"/>
  <c r="C176" i="18"/>
  <c r="C178" i="18"/>
  <c r="C185" i="18"/>
  <c r="C190" i="18"/>
  <c r="C218" i="18"/>
  <c r="C220" i="18"/>
  <c r="C221" i="18"/>
  <c r="C222" i="18"/>
  <c r="I270" i="18"/>
  <c r="I269" i="18" s="1"/>
  <c r="C282" i="18"/>
  <c r="C298" i="18"/>
  <c r="C211" i="18"/>
  <c r="C226" i="18"/>
  <c r="C63" i="18"/>
  <c r="I76" i="18"/>
  <c r="D83" i="18"/>
  <c r="N83" i="18"/>
  <c r="C111" i="18"/>
  <c r="F112" i="18"/>
  <c r="C142" i="18"/>
  <c r="G195" i="18"/>
  <c r="C227" i="18"/>
  <c r="C266" i="18"/>
  <c r="O21" i="18"/>
  <c r="L33" i="18"/>
  <c r="C33" i="18" s="1"/>
  <c r="C66" i="18"/>
  <c r="O84" i="18"/>
  <c r="C98" i="18"/>
  <c r="C107" i="18"/>
  <c r="C115" i="18"/>
  <c r="L116" i="18"/>
  <c r="C126" i="18"/>
  <c r="C129" i="18"/>
  <c r="C138" i="18"/>
  <c r="O151" i="18"/>
  <c r="C163" i="18"/>
  <c r="C168" i="18"/>
  <c r="H187" i="18"/>
  <c r="C215" i="18"/>
  <c r="O231" i="18"/>
  <c r="C236" i="18"/>
  <c r="C237" i="18"/>
  <c r="C256" i="18"/>
  <c r="O264" i="18"/>
  <c r="C271" i="18"/>
  <c r="C280" i="18"/>
  <c r="I293" i="18"/>
  <c r="C299" i="18"/>
  <c r="C300" i="18"/>
  <c r="C301" i="18"/>
  <c r="H20" i="18"/>
  <c r="C24" i="18"/>
  <c r="L31" i="18"/>
  <c r="C31" i="18" s="1"/>
  <c r="C37" i="18"/>
  <c r="C57" i="18"/>
  <c r="C64" i="18"/>
  <c r="J53" i="18"/>
  <c r="C73" i="18"/>
  <c r="C82" i="18"/>
  <c r="G83" i="18"/>
  <c r="G75" i="18" s="1"/>
  <c r="H75" i="18"/>
  <c r="I136" i="18"/>
  <c r="C159" i="18"/>
  <c r="D187" i="18"/>
  <c r="H195" i="18"/>
  <c r="C225" i="18"/>
  <c r="D230" i="18"/>
  <c r="L252" i="18"/>
  <c r="L251" i="18" s="1"/>
  <c r="C268" i="18"/>
  <c r="O272" i="18"/>
  <c r="L293" i="18"/>
  <c r="C62" i="18"/>
  <c r="C72" i="18"/>
  <c r="N76" i="18"/>
  <c r="C92" i="18"/>
  <c r="C102" i="18"/>
  <c r="C110" i="18"/>
  <c r="C118" i="18"/>
  <c r="O116" i="18"/>
  <c r="O144" i="18"/>
  <c r="O130" i="18" s="1"/>
  <c r="I160" i="18"/>
  <c r="C177" i="18"/>
  <c r="C203" i="18"/>
  <c r="C207" i="18"/>
  <c r="C223" i="18"/>
  <c r="G231" i="18"/>
  <c r="G230" i="18" s="1"/>
  <c r="G289" i="18" s="1"/>
  <c r="I238" i="18"/>
  <c r="L260" i="18"/>
  <c r="I264" i="18"/>
  <c r="I259" i="18" s="1"/>
  <c r="L276" i="18"/>
  <c r="I286" i="18"/>
  <c r="I292" i="18" s="1"/>
  <c r="I291" i="18" s="1"/>
  <c r="C34" i="18"/>
  <c r="C60" i="18"/>
  <c r="N53" i="18"/>
  <c r="L69" i="18"/>
  <c r="L67" i="18" s="1"/>
  <c r="C79" i="18"/>
  <c r="C80" i="18"/>
  <c r="C87" i="18"/>
  <c r="L89" i="18"/>
  <c r="C100" i="18"/>
  <c r="I116" i="18"/>
  <c r="C121" i="18"/>
  <c r="C128" i="18"/>
  <c r="C140" i="18"/>
  <c r="I144" i="18"/>
  <c r="C156" i="18"/>
  <c r="C164" i="18"/>
  <c r="I166" i="18"/>
  <c r="I165" i="18" s="1"/>
  <c r="O179" i="18"/>
  <c r="O174" i="18" s="1"/>
  <c r="O173" i="18" s="1"/>
  <c r="L196" i="18"/>
  <c r="C206" i="18"/>
  <c r="J204" i="18"/>
  <c r="J195" i="18" s="1"/>
  <c r="N204" i="18"/>
  <c r="N195" i="18" s="1"/>
  <c r="N194" i="18" s="1"/>
  <c r="O276" i="18"/>
  <c r="H53" i="18"/>
  <c r="O292" i="18"/>
  <c r="O20" i="18"/>
  <c r="J20" i="18"/>
  <c r="L54" i="18"/>
  <c r="F76" i="18"/>
  <c r="C78" i="18"/>
  <c r="C147" i="18"/>
  <c r="F144" i="18"/>
  <c r="M20" i="18"/>
  <c r="C59" i="18"/>
  <c r="E83" i="18"/>
  <c r="C85" i="18"/>
  <c r="F84" i="18"/>
  <c r="C96" i="18"/>
  <c r="I103" i="18"/>
  <c r="C104" i="18"/>
  <c r="C133" i="18"/>
  <c r="F131" i="18"/>
  <c r="C143" i="18"/>
  <c r="L141" i="18"/>
  <c r="C141" i="18" s="1"/>
  <c r="C182" i="18"/>
  <c r="F179" i="18"/>
  <c r="D20" i="18"/>
  <c r="F58" i="18"/>
  <c r="C65" i="18"/>
  <c r="C71" i="18"/>
  <c r="C81" i="18"/>
  <c r="F89" i="18"/>
  <c r="C90" i="18"/>
  <c r="C154" i="18"/>
  <c r="F151" i="18"/>
  <c r="I179" i="18"/>
  <c r="C180" i="18"/>
  <c r="C27" i="18"/>
  <c r="C105" i="18"/>
  <c r="F103" i="18"/>
  <c r="C119" i="18"/>
  <c r="F116" i="18"/>
  <c r="C123" i="18"/>
  <c r="L122" i="18"/>
  <c r="L131" i="18"/>
  <c r="L130" i="18" s="1"/>
  <c r="C135" i="18"/>
  <c r="C139" i="18"/>
  <c r="F136" i="18"/>
  <c r="C161" i="18"/>
  <c r="F160" i="18"/>
  <c r="C160" i="18" s="1"/>
  <c r="C235" i="18"/>
  <c r="F67" i="18"/>
  <c r="C68" i="18"/>
  <c r="O69" i="18"/>
  <c r="O67" i="18" s="1"/>
  <c r="O53" i="18" s="1"/>
  <c r="L77" i="18"/>
  <c r="L76" i="18" s="1"/>
  <c r="I20" i="18"/>
  <c r="G292" i="18"/>
  <c r="G291" i="18" s="1"/>
  <c r="G20" i="18"/>
  <c r="K292" i="18"/>
  <c r="K291" i="18" s="1"/>
  <c r="K20" i="18"/>
  <c r="I58" i="18"/>
  <c r="I54" i="18" s="1"/>
  <c r="J83" i="18"/>
  <c r="O89" i="18"/>
  <c r="L103" i="18"/>
  <c r="E20" i="18"/>
  <c r="C21" i="18"/>
  <c r="H291" i="18"/>
  <c r="C22" i="18"/>
  <c r="C28" i="18"/>
  <c r="C46" i="18"/>
  <c r="F55" i="18"/>
  <c r="C61" i="18"/>
  <c r="I69" i="18"/>
  <c r="I67" i="18" s="1"/>
  <c r="M83" i="18"/>
  <c r="M75" i="18" s="1"/>
  <c r="M52" i="18" s="1"/>
  <c r="L84" i="18"/>
  <c r="C91" i="18"/>
  <c r="I95" i="18"/>
  <c r="C108" i="18"/>
  <c r="C124" i="18"/>
  <c r="I122" i="18"/>
  <c r="E130" i="18"/>
  <c r="E75" i="18" s="1"/>
  <c r="K130" i="18"/>
  <c r="K75" i="18" s="1"/>
  <c r="I151" i="18"/>
  <c r="C152" i="18"/>
  <c r="C158" i="18"/>
  <c r="L166" i="18"/>
  <c r="C170" i="18"/>
  <c r="C171" i="18"/>
  <c r="F165" i="18"/>
  <c r="C277" i="18"/>
  <c r="F276" i="18"/>
  <c r="C276" i="18" s="1"/>
  <c r="C285" i="18"/>
  <c r="F284" i="18"/>
  <c r="C101" i="18"/>
  <c r="J130" i="18"/>
  <c r="N130" i="18"/>
  <c r="N75" i="18" s="1"/>
  <c r="C261" i="18"/>
  <c r="F260" i="18"/>
  <c r="E270" i="18"/>
  <c r="E269" i="18" s="1"/>
  <c r="C281" i="18"/>
  <c r="C97" i="18"/>
  <c r="C109" i="18"/>
  <c r="L112" i="18"/>
  <c r="C112" i="18" s="1"/>
  <c r="C117" i="18"/>
  <c r="F122" i="18"/>
  <c r="C122" i="18" s="1"/>
  <c r="C137" i="18"/>
  <c r="C145" i="18"/>
  <c r="C157" i="18"/>
  <c r="C169" i="18"/>
  <c r="J174" i="18"/>
  <c r="J173" i="18" s="1"/>
  <c r="N174" i="18"/>
  <c r="N173" i="18" s="1"/>
  <c r="I175" i="18"/>
  <c r="I174" i="18" s="1"/>
  <c r="I173" i="18" s="1"/>
  <c r="C199" i="18"/>
  <c r="H194" i="18"/>
  <c r="I205" i="18"/>
  <c r="I204" i="18" s="1"/>
  <c r="C212" i="18"/>
  <c r="C224" i="18"/>
  <c r="C228" i="18"/>
  <c r="C233" i="18"/>
  <c r="L231" i="18"/>
  <c r="C247" i="18"/>
  <c r="C249" i="18"/>
  <c r="F246" i="18"/>
  <c r="I252" i="18"/>
  <c r="I251" i="18" s="1"/>
  <c r="O251" i="18"/>
  <c r="L264" i="18"/>
  <c r="L259" i="18" s="1"/>
  <c r="C267" i="18"/>
  <c r="C125" i="18"/>
  <c r="C132" i="18"/>
  <c r="C153" i="18"/>
  <c r="F175" i="18"/>
  <c r="C181" i="18"/>
  <c r="C197" i="18"/>
  <c r="F196" i="18"/>
  <c r="C200" i="18"/>
  <c r="I198" i="18"/>
  <c r="O216" i="18"/>
  <c r="L216" i="18"/>
  <c r="L204" i="18" s="1"/>
  <c r="L195" i="18" s="1"/>
  <c r="C219" i="18"/>
  <c r="C288" i="18"/>
  <c r="C295" i="18"/>
  <c r="C296" i="18"/>
  <c r="C297" i="18"/>
  <c r="F293" i="18"/>
  <c r="F291" i="18" s="1"/>
  <c r="C189" i="18"/>
  <c r="F188" i="18"/>
  <c r="C193" i="18"/>
  <c r="F192" i="18"/>
  <c r="E195" i="18"/>
  <c r="M195" i="18"/>
  <c r="O196" i="18"/>
  <c r="O205" i="18"/>
  <c r="C205" i="18" s="1"/>
  <c r="C217" i="18"/>
  <c r="F216" i="18"/>
  <c r="J230" i="18"/>
  <c r="J194" i="18" s="1"/>
  <c r="K231" i="18"/>
  <c r="K230" i="18" s="1"/>
  <c r="K194" i="18" s="1"/>
  <c r="C240" i="18"/>
  <c r="C241" i="18"/>
  <c r="F238" i="18"/>
  <c r="C238" i="18" s="1"/>
  <c r="C248" i="18"/>
  <c r="I246" i="18"/>
  <c r="I231" i="18" s="1"/>
  <c r="E230" i="18"/>
  <c r="C253" i="18"/>
  <c r="F252" i="18"/>
  <c r="M259" i="18"/>
  <c r="M230" i="18" s="1"/>
  <c r="C263" i="18"/>
  <c r="C265" i="18"/>
  <c r="F264" i="18"/>
  <c r="L270" i="18"/>
  <c r="L269" i="18" s="1"/>
  <c r="C273" i="18"/>
  <c r="F272" i="18"/>
  <c r="C287" i="18"/>
  <c r="L286" i="18"/>
  <c r="L292" i="18" s="1"/>
  <c r="L291" i="18" s="1"/>
  <c r="O293" i="18"/>
  <c r="C136" i="18" l="1"/>
  <c r="D75" i="18"/>
  <c r="D52" i="18" s="1"/>
  <c r="H52" i="18"/>
  <c r="O259" i="18"/>
  <c r="O230" i="18" s="1"/>
  <c r="I230" i="18"/>
  <c r="O270" i="18"/>
  <c r="O269" i="18" s="1"/>
  <c r="L26" i="18"/>
  <c r="C116" i="18"/>
  <c r="C144" i="18"/>
  <c r="G52" i="18"/>
  <c r="L53" i="18"/>
  <c r="D289" i="18"/>
  <c r="C264" i="18"/>
  <c r="I130" i="18"/>
  <c r="O83" i="18"/>
  <c r="O75" i="18" s="1"/>
  <c r="O52" i="18" s="1"/>
  <c r="D194" i="18"/>
  <c r="G194" i="18"/>
  <c r="C216" i="18"/>
  <c r="J75" i="18"/>
  <c r="J52" i="18" s="1"/>
  <c r="J51" i="18" s="1"/>
  <c r="J50" i="18" s="1"/>
  <c r="C103" i="18"/>
  <c r="C77" i="18"/>
  <c r="I83" i="18"/>
  <c r="C58" i="18"/>
  <c r="H51" i="18"/>
  <c r="L230" i="18"/>
  <c r="L194" i="18" s="1"/>
  <c r="K289" i="18"/>
  <c r="K52" i="18"/>
  <c r="K51" i="18" s="1"/>
  <c r="M289" i="18"/>
  <c r="E52" i="18"/>
  <c r="E289" i="18"/>
  <c r="N52" i="18"/>
  <c r="N51" i="18" s="1"/>
  <c r="N289" i="18"/>
  <c r="C188" i="18"/>
  <c r="C69" i="18"/>
  <c r="C76" i="18"/>
  <c r="I53" i="18"/>
  <c r="C252" i="18"/>
  <c r="F251" i="18"/>
  <c r="C251" i="18" s="1"/>
  <c r="E194" i="18"/>
  <c r="C246" i="18"/>
  <c r="C284" i="18"/>
  <c r="F283" i="18"/>
  <c r="C283" i="18" s="1"/>
  <c r="F231" i="18"/>
  <c r="H290" i="18"/>
  <c r="H50" i="18"/>
  <c r="C95" i="18"/>
  <c r="F270" i="18"/>
  <c r="C272" i="18"/>
  <c r="O204" i="18"/>
  <c r="C192" i="18"/>
  <c r="F191" i="18"/>
  <c r="C191" i="18" s="1"/>
  <c r="C293" i="18"/>
  <c r="F174" i="18"/>
  <c r="C175" i="18"/>
  <c r="L165" i="18"/>
  <c r="C165" i="18" s="1"/>
  <c r="C166" i="18"/>
  <c r="L83" i="18"/>
  <c r="C67" i="18"/>
  <c r="C179" i="18"/>
  <c r="F130" i="18"/>
  <c r="C131" i="18"/>
  <c r="D51" i="18"/>
  <c r="O291" i="18"/>
  <c r="C291" i="18" s="1"/>
  <c r="M194" i="18"/>
  <c r="M51" i="18" s="1"/>
  <c r="C198" i="18"/>
  <c r="I196" i="18"/>
  <c r="I195" i="18" s="1"/>
  <c r="I194" i="18" s="1"/>
  <c r="C260" i="18"/>
  <c r="F259" i="18"/>
  <c r="C259" i="18" s="1"/>
  <c r="C286" i="18"/>
  <c r="O195" i="18"/>
  <c r="F204" i="18"/>
  <c r="F54" i="18"/>
  <c r="C55" i="18"/>
  <c r="C292" i="18"/>
  <c r="C151" i="18"/>
  <c r="C89" i="18"/>
  <c r="C84" i="18"/>
  <c r="F83" i="18"/>
  <c r="C83" i="18" s="1"/>
  <c r="H289" i="18"/>
  <c r="O194" i="18" l="1"/>
  <c r="C130" i="18"/>
  <c r="I52" i="18"/>
  <c r="I51" i="18" s="1"/>
  <c r="I290" i="18" s="1"/>
  <c r="E51" i="18"/>
  <c r="L20" i="18"/>
  <c r="C20" i="18" s="1"/>
  <c r="C26" i="18"/>
  <c r="J290" i="18"/>
  <c r="J289" i="18"/>
  <c r="I75" i="18"/>
  <c r="G51" i="18"/>
  <c r="C196" i="18"/>
  <c r="O51" i="18"/>
  <c r="O290" i="18" s="1"/>
  <c r="L75" i="18"/>
  <c r="L289" i="18" s="1"/>
  <c r="M50" i="18"/>
  <c r="M290" i="18"/>
  <c r="C204" i="18"/>
  <c r="F195" i="18"/>
  <c r="F75" i="18"/>
  <c r="F173" i="18"/>
  <c r="C173" i="18" s="1"/>
  <c r="C174" i="18"/>
  <c r="F230" i="18"/>
  <c r="C230" i="18" s="1"/>
  <c r="C231" i="18"/>
  <c r="E290" i="18"/>
  <c r="E50" i="18"/>
  <c r="O289" i="18"/>
  <c r="K50" i="18"/>
  <c r="K290" i="18"/>
  <c r="F269" i="18"/>
  <c r="C270" i="18"/>
  <c r="I50" i="18"/>
  <c r="F187" i="18"/>
  <c r="C187" i="18" s="1"/>
  <c r="F53" i="18"/>
  <c r="C54" i="18"/>
  <c r="D290" i="18"/>
  <c r="D50" i="18"/>
  <c r="N50" i="18"/>
  <c r="N290" i="18"/>
  <c r="I289" i="18"/>
  <c r="G50" i="18" l="1"/>
  <c r="G290" i="18"/>
  <c r="L52" i="18"/>
  <c r="L51" i="18" s="1"/>
  <c r="L290" i="18" s="1"/>
  <c r="C75" i="18"/>
  <c r="O50" i="18"/>
  <c r="C53" i="18"/>
  <c r="F52" i="18"/>
  <c r="F194" i="18"/>
  <c r="C194" i="18" s="1"/>
  <c r="C195" i="18"/>
  <c r="C269" i="18"/>
  <c r="F289" i="18"/>
  <c r="C289" i="18" s="1"/>
  <c r="L50" i="18" l="1"/>
  <c r="C52" i="18"/>
  <c r="F51" i="18"/>
  <c r="F290" i="18" l="1"/>
  <c r="C290" i="18" s="1"/>
  <c r="F50" i="18"/>
  <c r="C50" i="18" s="1"/>
  <c r="C51" i="18"/>
  <c r="O301" i="17" l="1"/>
  <c r="L301" i="17"/>
  <c r="I301" i="17"/>
  <c r="F301" i="17"/>
  <c r="O300" i="17"/>
  <c r="L300" i="17"/>
  <c r="I300" i="17"/>
  <c r="F300" i="17"/>
  <c r="O299" i="17"/>
  <c r="L299" i="17"/>
  <c r="I299" i="17"/>
  <c r="F299" i="17"/>
  <c r="O298" i="17"/>
  <c r="L298" i="17"/>
  <c r="I298" i="17"/>
  <c r="F298" i="17"/>
  <c r="O297" i="17"/>
  <c r="L297" i="17"/>
  <c r="I297" i="17"/>
  <c r="F297" i="17"/>
  <c r="O296" i="17"/>
  <c r="L296" i="17"/>
  <c r="I296" i="17"/>
  <c r="F296" i="17"/>
  <c r="O295" i="17"/>
  <c r="L295" i="17"/>
  <c r="I295" i="17"/>
  <c r="F295" i="17"/>
  <c r="O294" i="17"/>
  <c r="L294" i="17"/>
  <c r="L293" i="17" s="1"/>
  <c r="I294" i="17"/>
  <c r="F294" i="17"/>
  <c r="N293" i="17"/>
  <c r="M293" i="17"/>
  <c r="K293" i="17"/>
  <c r="J293" i="17"/>
  <c r="H293" i="17"/>
  <c r="G293" i="17"/>
  <c r="E293" i="17"/>
  <c r="D293" i="17"/>
  <c r="O288" i="17"/>
  <c r="L288" i="17"/>
  <c r="I288" i="17"/>
  <c r="F288" i="17"/>
  <c r="O287" i="17"/>
  <c r="L287" i="17"/>
  <c r="L286" i="17" s="1"/>
  <c r="I287" i="17"/>
  <c r="F287" i="17"/>
  <c r="F286" i="17" s="1"/>
  <c r="N286" i="17"/>
  <c r="M286" i="17"/>
  <c r="K286" i="17"/>
  <c r="J286" i="17"/>
  <c r="I286" i="17"/>
  <c r="H286" i="17"/>
  <c r="G286" i="17"/>
  <c r="E286" i="17"/>
  <c r="D286" i="17"/>
  <c r="O285" i="17"/>
  <c r="O284" i="17" s="1"/>
  <c r="O283" i="17" s="1"/>
  <c r="L285" i="17"/>
  <c r="L284" i="17" s="1"/>
  <c r="L283" i="17" s="1"/>
  <c r="I285" i="17"/>
  <c r="I284" i="17" s="1"/>
  <c r="I283" i="17" s="1"/>
  <c r="F285" i="17"/>
  <c r="F284" i="17" s="1"/>
  <c r="N284" i="17"/>
  <c r="N283" i="17" s="1"/>
  <c r="M284" i="17"/>
  <c r="M283" i="17" s="1"/>
  <c r="K284" i="17"/>
  <c r="J284" i="17"/>
  <c r="J283" i="17" s="1"/>
  <c r="H284" i="17"/>
  <c r="H283" i="17" s="1"/>
  <c r="G284" i="17"/>
  <c r="G283" i="17" s="1"/>
  <c r="E284" i="17"/>
  <c r="E283" i="17" s="1"/>
  <c r="D284" i="17"/>
  <c r="D283" i="17" s="1"/>
  <c r="K283" i="17"/>
  <c r="O282" i="17"/>
  <c r="O281" i="17" s="1"/>
  <c r="L282" i="17"/>
  <c r="L281" i="17" s="1"/>
  <c r="I282" i="17"/>
  <c r="I281" i="17" s="1"/>
  <c r="F282" i="17"/>
  <c r="N281" i="17"/>
  <c r="M281" i="17"/>
  <c r="K281" i="17"/>
  <c r="J281" i="17"/>
  <c r="H281" i="17"/>
  <c r="G281" i="17"/>
  <c r="E281" i="17"/>
  <c r="D281" i="17"/>
  <c r="O280" i="17"/>
  <c r="L280" i="17"/>
  <c r="I280" i="17"/>
  <c r="F280" i="17"/>
  <c r="O279" i="17"/>
  <c r="L279" i="17"/>
  <c r="I279" i="17"/>
  <c r="F279" i="17"/>
  <c r="O278" i="17"/>
  <c r="L278" i="17"/>
  <c r="I278" i="17"/>
  <c r="F278" i="17"/>
  <c r="O277" i="17"/>
  <c r="L277" i="17"/>
  <c r="I277" i="17"/>
  <c r="F277" i="17"/>
  <c r="F276" i="17" s="1"/>
  <c r="N276" i="17"/>
  <c r="M276" i="17"/>
  <c r="K276" i="17"/>
  <c r="J276" i="17"/>
  <c r="H276" i="17"/>
  <c r="G276" i="17"/>
  <c r="E276" i="17"/>
  <c r="D276" i="17"/>
  <c r="O275" i="17"/>
  <c r="L275" i="17"/>
  <c r="I275" i="17"/>
  <c r="F275" i="17"/>
  <c r="O274" i="17"/>
  <c r="L274" i="17"/>
  <c r="I274" i="17"/>
  <c r="F274" i="17"/>
  <c r="O273" i="17"/>
  <c r="L273" i="17"/>
  <c r="L272" i="17" s="1"/>
  <c r="I273" i="17"/>
  <c r="I272" i="17" s="1"/>
  <c r="F273" i="17"/>
  <c r="O272" i="17"/>
  <c r="N272" i="17"/>
  <c r="M272" i="17"/>
  <c r="K272" i="17"/>
  <c r="J272" i="17"/>
  <c r="H272" i="17"/>
  <c r="H270" i="17" s="1"/>
  <c r="H269" i="17" s="1"/>
  <c r="G272" i="17"/>
  <c r="F272" i="17"/>
  <c r="E272" i="17"/>
  <c r="D272" i="17"/>
  <c r="O271" i="17"/>
  <c r="L271" i="17"/>
  <c r="I271" i="17"/>
  <c r="F271" i="17"/>
  <c r="C271" i="17" s="1"/>
  <c r="K270" i="17"/>
  <c r="O268" i="17"/>
  <c r="L268" i="17"/>
  <c r="I268" i="17"/>
  <c r="F268" i="17"/>
  <c r="O267" i="17"/>
  <c r="L267" i="17"/>
  <c r="I267" i="17"/>
  <c r="F267" i="17"/>
  <c r="O266" i="17"/>
  <c r="L266" i="17"/>
  <c r="I266" i="17"/>
  <c r="F266" i="17"/>
  <c r="O265" i="17"/>
  <c r="L265" i="17"/>
  <c r="I265" i="17"/>
  <c r="F265" i="17"/>
  <c r="F264" i="17" s="1"/>
  <c r="N264" i="17"/>
  <c r="M264" i="17"/>
  <c r="K264" i="17"/>
  <c r="J264" i="17"/>
  <c r="H264" i="17"/>
  <c r="G264" i="17"/>
  <c r="E264" i="17"/>
  <c r="D264" i="17"/>
  <c r="O263" i="17"/>
  <c r="L263" i="17"/>
  <c r="I263" i="17"/>
  <c r="F263" i="17"/>
  <c r="O262" i="17"/>
  <c r="L262" i="17"/>
  <c r="I262" i="17"/>
  <c r="F262" i="17"/>
  <c r="O261" i="17"/>
  <c r="L261" i="17"/>
  <c r="L260" i="17" s="1"/>
  <c r="I261" i="17"/>
  <c r="I260" i="17" s="1"/>
  <c r="F261" i="17"/>
  <c r="F260" i="17" s="1"/>
  <c r="N260" i="17"/>
  <c r="M260" i="17"/>
  <c r="M259" i="17" s="1"/>
  <c r="K260" i="17"/>
  <c r="K259" i="17" s="1"/>
  <c r="J260" i="17"/>
  <c r="H260" i="17"/>
  <c r="G260" i="17"/>
  <c r="G259" i="17" s="1"/>
  <c r="E260" i="17"/>
  <c r="D260" i="17"/>
  <c r="O258" i="17"/>
  <c r="L258" i="17"/>
  <c r="I258" i="17"/>
  <c r="F258" i="17"/>
  <c r="O257" i="17"/>
  <c r="L257" i="17"/>
  <c r="I257" i="17"/>
  <c r="F257" i="17"/>
  <c r="O256" i="17"/>
  <c r="L256" i="17"/>
  <c r="I256" i="17"/>
  <c r="F256" i="17"/>
  <c r="O255" i="17"/>
  <c r="L255" i="17"/>
  <c r="I255" i="17"/>
  <c r="F255" i="17"/>
  <c r="O254" i="17"/>
  <c r="L254" i="17"/>
  <c r="I254" i="17"/>
  <c r="F254" i="17"/>
  <c r="O253" i="17"/>
  <c r="L253" i="17"/>
  <c r="I253" i="17"/>
  <c r="I252" i="17" s="1"/>
  <c r="I251" i="17" s="1"/>
  <c r="F253" i="17"/>
  <c r="N252" i="17"/>
  <c r="N251" i="17" s="1"/>
  <c r="M252" i="17"/>
  <c r="M251" i="17" s="1"/>
  <c r="K252" i="17"/>
  <c r="K251" i="17" s="1"/>
  <c r="J252" i="17"/>
  <c r="J251" i="17" s="1"/>
  <c r="H252" i="17"/>
  <c r="H251" i="17" s="1"/>
  <c r="G252" i="17"/>
  <c r="E252" i="17"/>
  <c r="E251" i="17" s="1"/>
  <c r="D252" i="17"/>
  <c r="G251" i="17"/>
  <c r="D251" i="17"/>
  <c r="O250" i="17"/>
  <c r="L250" i="17"/>
  <c r="I250" i="17"/>
  <c r="F250" i="17"/>
  <c r="O249" i="17"/>
  <c r="L249" i="17"/>
  <c r="I249" i="17"/>
  <c r="F249" i="17"/>
  <c r="O248" i="17"/>
  <c r="L248" i="17"/>
  <c r="I248" i="17"/>
  <c r="F248" i="17"/>
  <c r="O247" i="17"/>
  <c r="O246" i="17" s="1"/>
  <c r="L247" i="17"/>
  <c r="I247" i="17"/>
  <c r="F247" i="17"/>
  <c r="N246" i="17"/>
  <c r="M246" i="17"/>
  <c r="K246" i="17"/>
  <c r="J246" i="17"/>
  <c r="H246" i="17"/>
  <c r="G246" i="17"/>
  <c r="E246" i="17"/>
  <c r="D246" i="17"/>
  <c r="O245" i="17"/>
  <c r="L245" i="17"/>
  <c r="I245" i="17"/>
  <c r="F245" i="17"/>
  <c r="O244" i="17"/>
  <c r="L244" i="17"/>
  <c r="I244" i="17"/>
  <c r="F244" i="17"/>
  <c r="O243" i="17"/>
  <c r="L243" i="17"/>
  <c r="I243" i="17"/>
  <c r="F243" i="17"/>
  <c r="O242" i="17"/>
  <c r="L242" i="17"/>
  <c r="I242" i="17"/>
  <c r="F242" i="17"/>
  <c r="O241" i="17"/>
  <c r="L241" i="17"/>
  <c r="I241" i="17"/>
  <c r="F241" i="17"/>
  <c r="O240" i="17"/>
  <c r="L240" i="17"/>
  <c r="I240" i="17"/>
  <c r="F240" i="17"/>
  <c r="O239" i="17"/>
  <c r="O238" i="17" s="1"/>
  <c r="L239" i="17"/>
  <c r="L238" i="17" s="1"/>
  <c r="I239" i="17"/>
  <c r="F239" i="17"/>
  <c r="N238" i="17"/>
  <c r="M238" i="17"/>
  <c r="K238" i="17"/>
  <c r="J238" i="17"/>
  <c r="H238" i="17"/>
  <c r="G238" i="17"/>
  <c r="E238" i="17"/>
  <c r="D238" i="17"/>
  <c r="O237" i="17"/>
  <c r="L237" i="17"/>
  <c r="I237" i="17"/>
  <c r="F237" i="17"/>
  <c r="O236" i="17"/>
  <c r="L236" i="17"/>
  <c r="I236" i="17"/>
  <c r="F236" i="17"/>
  <c r="O235" i="17"/>
  <c r="N235" i="17"/>
  <c r="M235" i="17"/>
  <c r="K235" i="17"/>
  <c r="J235" i="17"/>
  <c r="H235" i="17"/>
  <c r="G235" i="17"/>
  <c r="F235" i="17"/>
  <c r="E235" i="17"/>
  <c r="D235" i="17"/>
  <c r="O234" i="17"/>
  <c r="O233" i="17" s="1"/>
  <c r="L234" i="17"/>
  <c r="L233" i="17" s="1"/>
  <c r="I234" i="17"/>
  <c r="F234" i="17"/>
  <c r="N233" i="17"/>
  <c r="M233" i="17"/>
  <c r="K233" i="17"/>
  <c r="J233" i="17"/>
  <c r="I233" i="17"/>
  <c r="H233" i="17"/>
  <c r="G233" i="17"/>
  <c r="E233" i="17"/>
  <c r="D233" i="17"/>
  <c r="O232" i="17"/>
  <c r="L232" i="17"/>
  <c r="I232" i="17"/>
  <c r="F232" i="17"/>
  <c r="O229" i="17"/>
  <c r="L229" i="17"/>
  <c r="I229" i="17"/>
  <c r="F229" i="17"/>
  <c r="O228" i="17"/>
  <c r="L228" i="17"/>
  <c r="L227" i="17" s="1"/>
  <c r="I228" i="17"/>
  <c r="I227" i="17" s="1"/>
  <c r="F228" i="17"/>
  <c r="O227" i="17"/>
  <c r="N227" i="17"/>
  <c r="M227" i="17"/>
  <c r="K227" i="17"/>
  <c r="J227" i="17"/>
  <c r="H227" i="17"/>
  <c r="G227" i="17"/>
  <c r="F227" i="17"/>
  <c r="E227" i="17"/>
  <c r="D227" i="17"/>
  <c r="O226" i="17"/>
  <c r="L226" i="17"/>
  <c r="I226" i="17"/>
  <c r="F226" i="17"/>
  <c r="O225" i="17"/>
  <c r="L225" i="17"/>
  <c r="I225" i="17"/>
  <c r="F225" i="17"/>
  <c r="O224" i="17"/>
  <c r="L224" i="17"/>
  <c r="I224" i="17"/>
  <c r="F224" i="17"/>
  <c r="O223" i="17"/>
  <c r="L223" i="17"/>
  <c r="I223" i="17"/>
  <c r="F223" i="17"/>
  <c r="O222" i="17"/>
  <c r="L222" i="17"/>
  <c r="I222" i="17"/>
  <c r="F222" i="17"/>
  <c r="O221" i="17"/>
  <c r="L221" i="17"/>
  <c r="I221" i="17"/>
  <c r="F221" i="17"/>
  <c r="O220" i="17"/>
  <c r="L220" i="17"/>
  <c r="I220" i="17"/>
  <c r="F220" i="17"/>
  <c r="O219" i="17"/>
  <c r="L219" i="17"/>
  <c r="I219" i="17"/>
  <c r="F219" i="17"/>
  <c r="O218" i="17"/>
  <c r="L218" i="17"/>
  <c r="I218" i="17"/>
  <c r="F218" i="17"/>
  <c r="O217" i="17"/>
  <c r="L217" i="17"/>
  <c r="L216" i="17" s="1"/>
  <c r="I217" i="17"/>
  <c r="F217" i="17"/>
  <c r="N216" i="17"/>
  <c r="M216" i="17"/>
  <c r="K216" i="17"/>
  <c r="J216" i="17"/>
  <c r="H216" i="17"/>
  <c r="G216" i="17"/>
  <c r="E216" i="17"/>
  <c r="D216" i="17"/>
  <c r="O215" i="17"/>
  <c r="L215" i="17"/>
  <c r="I215" i="17"/>
  <c r="F215" i="17"/>
  <c r="O214" i="17"/>
  <c r="L214" i="17"/>
  <c r="I214" i="17"/>
  <c r="F214" i="17"/>
  <c r="O213" i="17"/>
  <c r="L213" i="17"/>
  <c r="I213" i="17"/>
  <c r="F213" i="17"/>
  <c r="O212" i="17"/>
  <c r="L212" i="17"/>
  <c r="I212" i="17"/>
  <c r="F212" i="17"/>
  <c r="O211" i="17"/>
  <c r="L211" i="17"/>
  <c r="I211" i="17"/>
  <c r="F211" i="17"/>
  <c r="O210" i="17"/>
  <c r="L210" i="17"/>
  <c r="I210" i="17"/>
  <c r="F210" i="17"/>
  <c r="O209" i="17"/>
  <c r="L209" i="17"/>
  <c r="I209" i="17"/>
  <c r="F209" i="17"/>
  <c r="O208" i="17"/>
  <c r="L208" i="17"/>
  <c r="I208" i="17"/>
  <c r="F208" i="17"/>
  <c r="O207" i="17"/>
  <c r="L207" i="17"/>
  <c r="I207" i="17"/>
  <c r="F207" i="17"/>
  <c r="O206" i="17"/>
  <c r="L206" i="17"/>
  <c r="I206" i="17"/>
  <c r="F206" i="17"/>
  <c r="N205" i="17"/>
  <c r="M205" i="17"/>
  <c r="K205" i="17"/>
  <c r="J205" i="17"/>
  <c r="H205" i="17"/>
  <c r="H204" i="17" s="1"/>
  <c r="G205" i="17"/>
  <c r="E205" i="17"/>
  <c r="D205" i="17"/>
  <c r="D204" i="17" s="1"/>
  <c r="N204" i="17"/>
  <c r="O203" i="17"/>
  <c r="L203" i="17"/>
  <c r="I203" i="17"/>
  <c r="F203" i="17"/>
  <c r="O202" i="17"/>
  <c r="L202" i="17"/>
  <c r="I202" i="17"/>
  <c r="F202" i="17"/>
  <c r="O201" i="17"/>
  <c r="L201" i="17"/>
  <c r="I201" i="17"/>
  <c r="F201" i="17"/>
  <c r="O200" i="17"/>
  <c r="L200" i="17"/>
  <c r="I200" i="17"/>
  <c r="F200" i="17"/>
  <c r="O199" i="17"/>
  <c r="O198" i="17" s="1"/>
  <c r="L199" i="17"/>
  <c r="I199" i="17"/>
  <c r="I198" i="17" s="1"/>
  <c r="F199" i="17"/>
  <c r="N198" i="17"/>
  <c r="N196" i="17" s="1"/>
  <c r="M198" i="17"/>
  <c r="M196" i="17" s="1"/>
  <c r="L198" i="17"/>
  <c r="K198" i="17"/>
  <c r="J198" i="17"/>
  <c r="J196" i="17" s="1"/>
  <c r="H198" i="17"/>
  <c r="H196" i="17" s="1"/>
  <c r="H195" i="17" s="1"/>
  <c r="G198" i="17"/>
  <c r="E198" i="17"/>
  <c r="E196" i="17" s="1"/>
  <c r="D198" i="17"/>
  <c r="D196" i="17" s="1"/>
  <c r="D195" i="17" s="1"/>
  <c r="O197" i="17"/>
  <c r="L197" i="17"/>
  <c r="I197" i="17"/>
  <c r="F197" i="17"/>
  <c r="K196" i="17"/>
  <c r="G196" i="17"/>
  <c r="O193" i="17"/>
  <c r="L193" i="17"/>
  <c r="L192" i="17" s="1"/>
  <c r="L191" i="17" s="1"/>
  <c r="I193" i="17"/>
  <c r="I192" i="17" s="1"/>
  <c r="I191" i="17" s="1"/>
  <c r="F193" i="17"/>
  <c r="O192" i="17"/>
  <c r="O191" i="17" s="1"/>
  <c r="N192" i="17"/>
  <c r="N191" i="17" s="1"/>
  <c r="M192" i="17"/>
  <c r="K192" i="17"/>
  <c r="J192" i="17"/>
  <c r="J191" i="17" s="1"/>
  <c r="H192" i="17"/>
  <c r="G192" i="17"/>
  <c r="F192" i="17"/>
  <c r="E192" i="17"/>
  <c r="E191" i="17" s="1"/>
  <c r="D192" i="17"/>
  <c r="M191" i="17"/>
  <c r="K191" i="17"/>
  <c r="H191" i="17"/>
  <c r="G191" i="17"/>
  <c r="D191" i="17"/>
  <c r="O190" i="17"/>
  <c r="L190" i="17"/>
  <c r="I190" i="17"/>
  <c r="F190" i="17"/>
  <c r="O189" i="17"/>
  <c r="O188" i="17" s="1"/>
  <c r="L189" i="17"/>
  <c r="L188" i="17" s="1"/>
  <c r="I189" i="17"/>
  <c r="I188" i="17" s="1"/>
  <c r="I187" i="17" s="1"/>
  <c r="F189" i="17"/>
  <c r="N188" i="17"/>
  <c r="N187" i="17" s="1"/>
  <c r="M188" i="17"/>
  <c r="M187" i="17" s="1"/>
  <c r="K188" i="17"/>
  <c r="J188" i="17"/>
  <c r="H188" i="17"/>
  <c r="H187" i="17" s="1"/>
  <c r="G188" i="17"/>
  <c r="G187" i="17" s="1"/>
  <c r="F188" i="17"/>
  <c r="E188" i="17"/>
  <c r="D188" i="17"/>
  <c r="D187" i="17" s="1"/>
  <c r="O186" i="17"/>
  <c r="L186" i="17"/>
  <c r="I186" i="17"/>
  <c r="F186" i="17"/>
  <c r="O185" i="17"/>
  <c r="O184" i="17" s="1"/>
  <c r="L185" i="17"/>
  <c r="L184" i="17" s="1"/>
  <c r="I185" i="17"/>
  <c r="F185" i="17"/>
  <c r="F184" i="17" s="1"/>
  <c r="N184" i="17"/>
  <c r="M184" i="17"/>
  <c r="K184" i="17"/>
  <c r="J184" i="17"/>
  <c r="H184" i="17"/>
  <c r="G184" i="17"/>
  <c r="E184" i="17"/>
  <c r="D184" i="17"/>
  <c r="O183" i="17"/>
  <c r="L183" i="17"/>
  <c r="I183" i="17"/>
  <c r="F183" i="17"/>
  <c r="O182" i="17"/>
  <c r="L182" i="17"/>
  <c r="I182" i="17"/>
  <c r="F182" i="17"/>
  <c r="O181" i="17"/>
  <c r="L181" i="17"/>
  <c r="I181" i="17"/>
  <c r="F181" i="17"/>
  <c r="O180" i="17"/>
  <c r="O179" i="17" s="1"/>
  <c r="L180" i="17"/>
  <c r="L179" i="17" s="1"/>
  <c r="I180" i="17"/>
  <c r="I179" i="17" s="1"/>
  <c r="F180" i="17"/>
  <c r="N179" i="17"/>
  <c r="M179" i="17"/>
  <c r="K179" i="17"/>
  <c r="J179" i="17"/>
  <c r="H179" i="17"/>
  <c r="G179" i="17"/>
  <c r="E179" i="17"/>
  <c r="D179" i="17"/>
  <c r="O178" i="17"/>
  <c r="L178" i="17"/>
  <c r="I178" i="17"/>
  <c r="F178" i="17"/>
  <c r="O177" i="17"/>
  <c r="L177" i="17"/>
  <c r="I177" i="17"/>
  <c r="F177" i="17"/>
  <c r="O176" i="17"/>
  <c r="O175" i="17" s="1"/>
  <c r="O174" i="17" s="1"/>
  <c r="L176" i="17"/>
  <c r="I176" i="17"/>
  <c r="I175" i="17" s="1"/>
  <c r="I174" i="17" s="1"/>
  <c r="F176" i="17"/>
  <c r="N175" i="17"/>
  <c r="M175" i="17"/>
  <c r="K175" i="17"/>
  <c r="K174" i="17" s="1"/>
  <c r="J175" i="17"/>
  <c r="H175" i="17"/>
  <c r="G175" i="17"/>
  <c r="F175" i="17"/>
  <c r="E175" i="17"/>
  <c r="D175" i="17"/>
  <c r="G174" i="17"/>
  <c r="O172" i="17"/>
  <c r="L172" i="17"/>
  <c r="I172" i="17"/>
  <c r="F172" i="17"/>
  <c r="O171" i="17"/>
  <c r="L171" i="17"/>
  <c r="I171" i="17"/>
  <c r="F171" i="17"/>
  <c r="O170" i="17"/>
  <c r="L170" i="17"/>
  <c r="I170" i="17"/>
  <c r="F170" i="17"/>
  <c r="O169" i="17"/>
  <c r="L169" i="17"/>
  <c r="I169" i="17"/>
  <c r="F169" i="17"/>
  <c r="O168" i="17"/>
  <c r="L168" i="17"/>
  <c r="I168" i="17"/>
  <c r="F168" i="17"/>
  <c r="O167" i="17"/>
  <c r="L167" i="17"/>
  <c r="I167" i="17"/>
  <c r="F167" i="17"/>
  <c r="N166" i="17"/>
  <c r="M166" i="17"/>
  <c r="M165" i="17" s="1"/>
  <c r="K166" i="17"/>
  <c r="K165" i="17" s="1"/>
  <c r="J166" i="17"/>
  <c r="J165" i="17" s="1"/>
  <c r="H166" i="17"/>
  <c r="H165" i="17" s="1"/>
  <c r="G166" i="17"/>
  <c r="G165" i="17" s="1"/>
  <c r="E166" i="17"/>
  <c r="E165" i="17" s="1"/>
  <c r="D166" i="17"/>
  <c r="D165" i="17" s="1"/>
  <c r="N165" i="17"/>
  <c r="O164" i="17"/>
  <c r="L164" i="17"/>
  <c r="I164" i="17"/>
  <c r="F164" i="17"/>
  <c r="O163" i="17"/>
  <c r="L163" i="17"/>
  <c r="I163" i="17"/>
  <c r="F163" i="17"/>
  <c r="O162" i="17"/>
  <c r="L162" i="17"/>
  <c r="I162" i="17"/>
  <c r="F162" i="17"/>
  <c r="O161" i="17"/>
  <c r="L161" i="17"/>
  <c r="L160" i="17" s="1"/>
  <c r="I161" i="17"/>
  <c r="F161" i="17"/>
  <c r="F160" i="17" s="1"/>
  <c r="O160" i="17"/>
  <c r="N160" i="17"/>
  <c r="M160" i="17"/>
  <c r="K160" i="17"/>
  <c r="J160" i="17"/>
  <c r="H160" i="17"/>
  <c r="G160" i="17"/>
  <c r="E160" i="17"/>
  <c r="D160" i="17"/>
  <c r="O159" i="17"/>
  <c r="L159" i="17"/>
  <c r="I159" i="17"/>
  <c r="F159" i="17"/>
  <c r="O158" i="17"/>
  <c r="L158" i="17"/>
  <c r="I158" i="17"/>
  <c r="F158" i="17"/>
  <c r="O157" i="17"/>
  <c r="L157" i="17"/>
  <c r="I157" i="17"/>
  <c r="F157" i="17"/>
  <c r="O156" i="17"/>
  <c r="L156" i="17"/>
  <c r="I156" i="17"/>
  <c r="F156" i="17"/>
  <c r="O155" i="17"/>
  <c r="L155" i="17"/>
  <c r="I155" i="17"/>
  <c r="F155" i="17"/>
  <c r="O154" i="17"/>
  <c r="L154" i="17"/>
  <c r="I154" i="17"/>
  <c r="F154" i="17"/>
  <c r="O153" i="17"/>
  <c r="L153" i="17"/>
  <c r="I153" i="17"/>
  <c r="F153" i="17"/>
  <c r="O152" i="17"/>
  <c r="L152" i="17"/>
  <c r="I152" i="17"/>
  <c r="F152" i="17"/>
  <c r="N151" i="17"/>
  <c r="M151" i="17"/>
  <c r="K151" i="17"/>
  <c r="J151" i="17"/>
  <c r="H151" i="17"/>
  <c r="G151" i="17"/>
  <c r="E151" i="17"/>
  <c r="D151" i="17"/>
  <c r="O150" i="17"/>
  <c r="L150" i="17"/>
  <c r="I150" i="17"/>
  <c r="F150" i="17"/>
  <c r="O149" i="17"/>
  <c r="L149" i="17"/>
  <c r="I149" i="17"/>
  <c r="F149" i="17"/>
  <c r="O148" i="17"/>
  <c r="L148" i="17"/>
  <c r="I148" i="17"/>
  <c r="F148" i="17"/>
  <c r="O147" i="17"/>
  <c r="L147" i="17"/>
  <c r="I147" i="17"/>
  <c r="F147" i="17"/>
  <c r="O146" i="17"/>
  <c r="L146" i="17"/>
  <c r="I146" i="17"/>
  <c r="F146" i="17"/>
  <c r="O145" i="17"/>
  <c r="L145" i="17"/>
  <c r="I145" i="17"/>
  <c r="F145" i="17"/>
  <c r="F144" i="17" s="1"/>
  <c r="N144" i="17"/>
  <c r="M144" i="17"/>
  <c r="K144" i="17"/>
  <c r="J144" i="17"/>
  <c r="H144" i="17"/>
  <c r="G144" i="17"/>
  <c r="E144" i="17"/>
  <c r="D144" i="17"/>
  <c r="O143" i="17"/>
  <c r="L143" i="17"/>
  <c r="I143" i="17"/>
  <c r="F143" i="17"/>
  <c r="O142" i="17"/>
  <c r="O141" i="17" s="1"/>
  <c r="L142" i="17"/>
  <c r="I142" i="17"/>
  <c r="F142" i="17"/>
  <c r="N141" i="17"/>
  <c r="M141" i="17"/>
  <c r="L141" i="17"/>
  <c r="K141" i="17"/>
  <c r="J141" i="17"/>
  <c r="H141" i="17"/>
  <c r="G141" i="17"/>
  <c r="F141" i="17"/>
  <c r="E141" i="17"/>
  <c r="D141" i="17"/>
  <c r="O140" i="17"/>
  <c r="L140" i="17"/>
  <c r="I140" i="17"/>
  <c r="F140" i="17"/>
  <c r="O139" i="17"/>
  <c r="L139" i="17"/>
  <c r="I139" i="17"/>
  <c r="F139" i="17"/>
  <c r="O138" i="17"/>
  <c r="L138" i="17"/>
  <c r="I138" i="17"/>
  <c r="F138" i="17"/>
  <c r="O137" i="17"/>
  <c r="L137" i="17"/>
  <c r="I137" i="17"/>
  <c r="F137" i="17"/>
  <c r="F136" i="17" s="1"/>
  <c r="O136" i="17"/>
  <c r="N136" i="17"/>
  <c r="M136" i="17"/>
  <c r="K136" i="17"/>
  <c r="J136" i="17"/>
  <c r="H136" i="17"/>
  <c r="G136" i="17"/>
  <c r="E136" i="17"/>
  <c r="D136" i="17"/>
  <c r="O135" i="17"/>
  <c r="L135" i="17"/>
  <c r="I135" i="17"/>
  <c r="F135" i="17"/>
  <c r="O134" i="17"/>
  <c r="L134" i="17"/>
  <c r="I134" i="17"/>
  <c r="F134" i="17"/>
  <c r="O133" i="17"/>
  <c r="L133" i="17"/>
  <c r="I133" i="17"/>
  <c r="F133" i="17"/>
  <c r="O132" i="17"/>
  <c r="O131" i="17" s="1"/>
  <c r="L132" i="17"/>
  <c r="I132" i="17"/>
  <c r="F132" i="17"/>
  <c r="N131" i="17"/>
  <c r="M131" i="17"/>
  <c r="M130" i="17" s="1"/>
  <c r="K131" i="17"/>
  <c r="J131" i="17"/>
  <c r="H131" i="17"/>
  <c r="G131" i="17"/>
  <c r="E131" i="17"/>
  <c r="D131" i="17"/>
  <c r="O129" i="17"/>
  <c r="O128" i="17" s="1"/>
  <c r="L129" i="17"/>
  <c r="L128" i="17" s="1"/>
  <c r="I129" i="17"/>
  <c r="F129" i="17"/>
  <c r="F128" i="17" s="1"/>
  <c r="N128" i="17"/>
  <c r="M128" i="17"/>
  <c r="K128" i="17"/>
  <c r="J128" i="17"/>
  <c r="I128" i="17"/>
  <c r="H128" i="17"/>
  <c r="G128" i="17"/>
  <c r="E128" i="17"/>
  <c r="D128" i="17"/>
  <c r="O127" i="17"/>
  <c r="L127" i="17"/>
  <c r="I127" i="17"/>
  <c r="F127" i="17"/>
  <c r="O126" i="17"/>
  <c r="L126" i="17"/>
  <c r="I126" i="17"/>
  <c r="F126" i="17"/>
  <c r="O125" i="17"/>
  <c r="L125" i="17"/>
  <c r="I125" i="17"/>
  <c r="F125" i="17"/>
  <c r="O124" i="17"/>
  <c r="L124" i="17"/>
  <c r="I124" i="17"/>
  <c r="F124" i="17"/>
  <c r="O123" i="17"/>
  <c r="L123" i="17"/>
  <c r="I123" i="17"/>
  <c r="I122" i="17" s="1"/>
  <c r="F123" i="17"/>
  <c r="N122" i="17"/>
  <c r="M122" i="17"/>
  <c r="K122" i="17"/>
  <c r="J122" i="17"/>
  <c r="H122" i="17"/>
  <c r="G122" i="17"/>
  <c r="E122" i="17"/>
  <c r="D122" i="17"/>
  <c r="O121" i="17"/>
  <c r="L121" i="17"/>
  <c r="I121" i="17"/>
  <c r="F121" i="17"/>
  <c r="O120" i="17"/>
  <c r="L120" i="17"/>
  <c r="I120" i="17"/>
  <c r="F120" i="17"/>
  <c r="O119" i="17"/>
  <c r="L119" i="17"/>
  <c r="I119" i="17"/>
  <c r="F119" i="17"/>
  <c r="O118" i="17"/>
  <c r="L118" i="17"/>
  <c r="I118" i="17"/>
  <c r="F118" i="17"/>
  <c r="O117" i="17"/>
  <c r="O116" i="17" s="1"/>
  <c r="L117" i="17"/>
  <c r="I117" i="17"/>
  <c r="F117" i="17"/>
  <c r="N116" i="17"/>
  <c r="M116" i="17"/>
  <c r="K116" i="17"/>
  <c r="J116" i="17"/>
  <c r="H116" i="17"/>
  <c r="G116" i="17"/>
  <c r="E116" i="17"/>
  <c r="D116" i="17"/>
  <c r="O115" i="17"/>
  <c r="L115" i="17"/>
  <c r="I115" i="17"/>
  <c r="F115" i="17"/>
  <c r="O114" i="17"/>
  <c r="L114" i="17"/>
  <c r="I114" i="17"/>
  <c r="F114" i="17"/>
  <c r="O113" i="17"/>
  <c r="O112" i="17" s="1"/>
  <c r="L113" i="17"/>
  <c r="I113" i="17"/>
  <c r="F113" i="17"/>
  <c r="F112" i="17" s="1"/>
  <c r="N112" i="17"/>
  <c r="M112" i="17"/>
  <c r="K112" i="17"/>
  <c r="J112" i="17"/>
  <c r="I112" i="17"/>
  <c r="H112" i="17"/>
  <c r="G112" i="17"/>
  <c r="E112" i="17"/>
  <c r="D112" i="17"/>
  <c r="O111" i="17"/>
  <c r="L111" i="17"/>
  <c r="I111" i="17"/>
  <c r="F111" i="17"/>
  <c r="O110" i="17"/>
  <c r="L110" i="17"/>
  <c r="I110" i="17"/>
  <c r="F110" i="17"/>
  <c r="O109" i="17"/>
  <c r="L109" i="17"/>
  <c r="I109" i="17"/>
  <c r="F109" i="17"/>
  <c r="O108" i="17"/>
  <c r="L108" i="17"/>
  <c r="I108" i="17"/>
  <c r="F108" i="17"/>
  <c r="O107" i="17"/>
  <c r="L107" i="17"/>
  <c r="I107" i="17"/>
  <c r="F107" i="17"/>
  <c r="O106" i="17"/>
  <c r="L106" i="17"/>
  <c r="I106" i="17"/>
  <c r="F106" i="17"/>
  <c r="O105" i="17"/>
  <c r="L105" i="17"/>
  <c r="I105" i="17"/>
  <c r="F105" i="17"/>
  <c r="O104" i="17"/>
  <c r="L104" i="17"/>
  <c r="I104" i="17"/>
  <c r="F104" i="17"/>
  <c r="N103" i="17"/>
  <c r="M103" i="17"/>
  <c r="K103" i="17"/>
  <c r="J103" i="17"/>
  <c r="H103" i="17"/>
  <c r="G103" i="17"/>
  <c r="E103" i="17"/>
  <c r="D103" i="17"/>
  <c r="O102" i="17"/>
  <c r="L102" i="17"/>
  <c r="I102" i="17"/>
  <c r="F102" i="17"/>
  <c r="O101" i="17"/>
  <c r="L101" i="17"/>
  <c r="I101" i="17"/>
  <c r="F101" i="17"/>
  <c r="O100" i="17"/>
  <c r="L100" i="17"/>
  <c r="I100" i="17"/>
  <c r="F100" i="17"/>
  <c r="O99" i="17"/>
  <c r="L99" i="17"/>
  <c r="I99" i="17"/>
  <c r="F99" i="17"/>
  <c r="O98" i="17"/>
  <c r="L98" i="17"/>
  <c r="I98" i="17"/>
  <c r="F98" i="17"/>
  <c r="O97" i="17"/>
  <c r="L97" i="17"/>
  <c r="I97" i="17"/>
  <c r="F97" i="17"/>
  <c r="O96" i="17"/>
  <c r="L96" i="17"/>
  <c r="I96" i="17"/>
  <c r="F96" i="17"/>
  <c r="N95" i="17"/>
  <c r="M95" i="17"/>
  <c r="K95" i="17"/>
  <c r="J95" i="17"/>
  <c r="H95" i="17"/>
  <c r="G95" i="17"/>
  <c r="E95" i="17"/>
  <c r="D95" i="17"/>
  <c r="O94" i="17"/>
  <c r="L94" i="17"/>
  <c r="I94" i="17"/>
  <c r="F94" i="17"/>
  <c r="O93" i="17"/>
  <c r="L93" i="17"/>
  <c r="I93" i="17"/>
  <c r="F93" i="17"/>
  <c r="O92" i="17"/>
  <c r="L92" i="17"/>
  <c r="I92" i="17"/>
  <c r="F92" i="17"/>
  <c r="O91" i="17"/>
  <c r="L91" i="17"/>
  <c r="I91" i="17"/>
  <c r="F91" i="17"/>
  <c r="O90" i="17"/>
  <c r="L90" i="17"/>
  <c r="I90" i="17"/>
  <c r="F90" i="17"/>
  <c r="N89" i="17"/>
  <c r="M89" i="17"/>
  <c r="K89" i="17"/>
  <c r="J89" i="17"/>
  <c r="H89" i="17"/>
  <c r="G89" i="17"/>
  <c r="E89" i="17"/>
  <c r="D89" i="17"/>
  <c r="O88" i="17"/>
  <c r="L88" i="17"/>
  <c r="I88" i="17"/>
  <c r="F88" i="17"/>
  <c r="O87" i="17"/>
  <c r="L87" i="17"/>
  <c r="I87" i="17"/>
  <c r="F87" i="17"/>
  <c r="O86" i="17"/>
  <c r="L86" i="17"/>
  <c r="I86" i="17"/>
  <c r="F86" i="17"/>
  <c r="O85" i="17"/>
  <c r="O84" i="17" s="1"/>
  <c r="L85" i="17"/>
  <c r="I85" i="17"/>
  <c r="F85" i="17"/>
  <c r="N84" i="17"/>
  <c r="M84" i="17"/>
  <c r="L84" i="17"/>
  <c r="K84" i="17"/>
  <c r="J84" i="17"/>
  <c r="H84" i="17"/>
  <c r="G84" i="17"/>
  <c r="E84" i="17"/>
  <c r="D84" i="17"/>
  <c r="O82" i="17"/>
  <c r="L82" i="17"/>
  <c r="I82" i="17"/>
  <c r="F82" i="17"/>
  <c r="O81" i="17"/>
  <c r="L81" i="17"/>
  <c r="I81" i="17"/>
  <c r="F81" i="17"/>
  <c r="F80" i="17" s="1"/>
  <c r="O80" i="17"/>
  <c r="N80" i="17"/>
  <c r="M80" i="17"/>
  <c r="K80" i="17"/>
  <c r="J80" i="17"/>
  <c r="H80" i="17"/>
  <c r="G80" i="17"/>
  <c r="E80" i="17"/>
  <c r="D80" i="17"/>
  <c r="O79" i="17"/>
  <c r="L79" i="17"/>
  <c r="I79" i="17"/>
  <c r="F79" i="17"/>
  <c r="O78" i="17"/>
  <c r="O77" i="17" s="1"/>
  <c r="L78" i="17"/>
  <c r="L77" i="17" s="1"/>
  <c r="I78" i="17"/>
  <c r="F78" i="17"/>
  <c r="N77" i="17"/>
  <c r="N76" i="17" s="1"/>
  <c r="M77" i="17"/>
  <c r="K77" i="17"/>
  <c r="K76" i="17" s="1"/>
  <c r="J77" i="17"/>
  <c r="J76" i="17" s="1"/>
  <c r="H77" i="17"/>
  <c r="H76" i="17" s="1"/>
  <c r="G77" i="17"/>
  <c r="G76" i="17" s="1"/>
  <c r="E77" i="17"/>
  <c r="D77" i="17"/>
  <c r="D76" i="17" s="1"/>
  <c r="M76" i="17"/>
  <c r="O74" i="17"/>
  <c r="L74" i="17"/>
  <c r="I74" i="17"/>
  <c r="F74" i="17"/>
  <c r="O73" i="17"/>
  <c r="L73" i="17"/>
  <c r="I73" i="17"/>
  <c r="F73" i="17"/>
  <c r="O72" i="17"/>
  <c r="L72" i="17"/>
  <c r="I72" i="17"/>
  <c r="F72" i="17"/>
  <c r="O71" i="17"/>
  <c r="L71" i="17"/>
  <c r="I71" i="17"/>
  <c r="F71" i="17"/>
  <c r="O70" i="17"/>
  <c r="L70" i="17"/>
  <c r="I70" i="17"/>
  <c r="F70" i="17"/>
  <c r="O69" i="17"/>
  <c r="N69" i="17"/>
  <c r="M69" i="17"/>
  <c r="M67" i="17" s="1"/>
  <c r="K69" i="17"/>
  <c r="K67" i="17" s="1"/>
  <c r="J69" i="17"/>
  <c r="J67" i="17" s="1"/>
  <c r="H69" i="17"/>
  <c r="G69" i="17"/>
  <c r="G67" i="17" s="1"/>
  <c r="F69" i="17"/>
  <c r="E69" i="17"/>
  <c r="E67" i="17" s="1"/>
  <c r="D69" i="17"/>
  <c r="D67" i="17" s="1"/>
  <c r="O68" i="17"/>
  <c r="L68" i="17"/>
  <c r="I68" i="17"/>
  <c r="F68" i="17"/>
  <c r="N67" i="17"/>
  <c r="H67" i="17"/>
  <c r="O66" i="17"/>
  <c r="L66" i="17"/>
  <c r="I66" i="17"/>
  <c r="F66" i="17"/>
  <c r="O65" i="17"/>
  <c r="L65" i="17"/>
  <c r="I65" i="17"/>
  <c r="F65" i="17"/>
  <c r="O64" i="17"/>
  <c r="L64" i="17"/>
  <c r="I64" i="17"/>
  <c r="F64" i="17"/>
  <c r="O63" i="17"/>
  <c r="L63" i="17"/>
  <c r="I63" i="17"/>
  <c r="F63" i="17"/>
  <c r="O62" i="17"/>
  <c r="L62" i="17"/>
  <c r="I62" i="17"/>
  <c r="F62" i="17"/>
  <c r="O61" i="17"/>
  <c r="L61" i="17"/>
  <c r="I61" i="17"/>
  <c r="F61" i="17"/>
  <c r="O60" i="17"/>
  <c r="L60" i="17"/>
  <c r="I60" i="17"/>
  <c r="F60" i="17"/>
  <c r="O59" i="17"/>
  <c r="L59" i="17"/>
  <c r="I59" i="17"/>
  <c r="F59" i="17"/>
  <c r="N58" i="17"/>
  <c r="M58" i="17"/>
  <c r="K58" i="17"/>
  <c r="J58" i="17"/>
  <c r="H58" i="17"/>
  <c r="G58" i="17"/>
  <c r="E58" i="17"/>
  <c r="D58" i="17"/>
  <c r="O57" i="17"/>
  <c r="L57" i="17"/>
  <c r="I57" i="17"/>
  <c r="F57" i="17"/>
  <c r="O56" i="17"/>
  <c r="L56" i="17"/>
  <c r="L55" i="17" s="1"/>
  <c r="I56" i="17"/>
  <c r="F56" i="17"/>
  <c r="N55" i="17"/>
  <c r="M55" i="17"/>
  <c r="M54" i="17" s="1"/>
  <c r="K55" i="17"/>
  <c r="J55" i="17"/>
  <c r="J54" i="17" s="1"/>
  <c r="I55" i="17"/>
  <c r="H55" i="17"/>
  <c r="G55" i="17"/>
  <c r="E55" i="17"/>
  <c r="E54" i="17" s="1"/>
  <c r="D55" i="17"/>
  <c r="N54" i="17"/>
  <c r="N53" i="17" s="1"/>
  <c r="O47" i="17"/>
  <c r="C47" i="17"/>
  <c r="O46" i="17"/>
  <c r="C46" i="17" s="1"/>
  <c r="N45" i="17"/>
  <c r="M45" i="17"/>
  <c r="L44" i="17"/>
  <c r="L43" i="17" s="1"/>
  <c r="I44" i="17"/>
  <c r="F44" i="17"/>
  <c r="F43" i="17" s="1"/>
  <c r="K43" i="17"/>
  <c r="J43" i="17"/>
  <c r="H43" i="17"/>
  <c r="G43" i="17"/>
  <c r="E43" i="17"/>
  <c r="D43" i="17"/>
  <c r="F42" i="17"/>
  <c r="C42" i="17" s="1"/>
  <c r="E41" i="17"/>
  <c r="D41" i="17"/>
  <c r="L40" i="17"/>
  <c r="C40" i="17" s="1"/>
  <c r="L39" i="17"/>
  <c r="C39" i="17" s="1"/>
  <c r="L38" i="17"/>
  <c r="C38" i="17" s="1"/>
  <c r="L37" i="17"/>
  <c r="K36" i="17"/>
  <c r="J36" i="17"/>
  <c r="L35" i="17"/>
  <c r="C35" i="17" s="1"/>
  <c r="L34" i="17"/>
  <c r="K33" i="17"/>
  <c r="J33" i="17"/>
  <c r="L32" i="17"/>
  <c r="K31" i="17"/>
  <c r="J31" i="17"/>
  <c r="L30" i="17"/>
  <c r="C30" i="17" s="1"/>
  <c r="L29" i="17"/>
  <c r="C29" i="17" s="1"/>
  <c r="L28" i="17"/>
  <c r="K27" i="17"/>
  <c r="J27" i="17"/>
  <c r="F25" i="17"/>
  <c r="C25" i="17" s="1"/>
  <c r="I24" i="17"/>
  <c r="F24" i="17"/>
  <c r="C24" i="17" s="1"/>
  <c r="O23" i="17"/>
  <c r="L23" i="17"/>
  <c r="I23" i="17"/>
  <c r="F23" i="17"/>
  <c r="O22" i="17"/>
  <c r="L22" i="17"/>
  <c r="L21" i="17" s="1"/>
  <c r="I22" i="17"/>
  <c r="I21" i="17" s="1"/>
  <c r="F22" i="17"/>
  <c r="O21" i="17"/>
  <c r="N21" i="17"/>
  <c r="N292" i="17" s="1"/>
  <c r="N291" i="17" s="1"/>
  <c r="M21" i="17"/>
  <c r="M292" i="17" s="1"/>
  <c r="K21" i="17"/>
  <c r="K292" i="17" s="1"/>
  <c r="K291" i="17" s="1"/>
  <c r="J21" i="17"/>
  <c r="J292" i="17" s="1"/>
  <c r="H21" i="17"/>
  <c r="G21" i="17"/>
  <c r="E21" i="17"/>
  <c r="E292" i="17" s="1"/>
  <c r="E291" i="17" s="1"/>
  <c r="D21" i="17"/>
  <c r="D292" i="17" s="1"/>
  <c r="C280" i="17" l="1"/>
  <c r="L33" i="17"/>
  <c r="C33" i="17" s="1"/>
  <c r="F41" i="17"/>
  <c r="C41" i="17" s="1"/>
  <c r="C203" i="17"/>
  <c r="G54" i="17"/>
  <c r="G53" i="17" s="1"/>
  <c r="C164" i="17"/>
  <c r="C255" i="17"/>
  <c r="D291" i="17"/>
  <c r="J291" i="17"/>
  <c r="D54" i="17"/>
  <c r="D53" i="17" s="1"/>
  <c r="E83" i="17"/>
  <c r="C92" i="17"/>
  <c r="C96" i="17"/>
  <c r="C106" i="17"/>
  <c r="C108" i="17"/>
  <c r="C148" i="17"/>
  <c r="C152" i="17"/>
  <c r="E174" i="17"/>
  <c r="E173" i="17" s="1"/>
  <c r="C176" i="17"/>
  <c r="C180" i="17"/>
  <c r="J187" i="17"/>
  <c r="C223" i="17"/>
  <c r="M231" i="17"/>
  <c r="M230" i="17" s="1"/>
  <c r="K231" i="17"/>
  <c r="C243" i="17"/>
  <c r="C247" i="17"/>
  <c r="C249" i="17"/>
  <c r="C263" i="17"/>
  <c r="K269" i="17"/>
  <c r="M20" i="17"/>
  <c r="O45" i="17"/>
  <c r="O20" i="17" s="1"/>
  <c r="I166" i="17"/>
  <c r="I165" i="17" s="1"/>
  <c r="C170" i="17"/>
  <c r="C279" i="17"/>
  <c r="C299" i="17"/>
  <c r="L196" i="17"/>
  <c r="C207" i="17"/>
  <c r="C129" i="17"/>
  <c r="O187" i="17"/>
  <c r="J231" i="17"/>
  <c r="D259" i="17"/>
  <c r="C211" i="17"/>
  <c r="C23" i="17"/>
  <c r="N20" i="17"/>
  <c r="O58" i="17"/>
  <c r="C64" i="17"/>
  <c r="E76" i="17"/>
  <c r="I103" i="17"/>
  <c r="C125" i="17"/>
  <c r="C128" i="17"/>
  <c r="C140" i="17"/>
  <c r="C143" i="17"/>
  <c r="C147" i="17"/>
  <c r="O144" i="17"/>
  <c r="C182" i="17"/>
  <c r="O205" i="17"/>
  <c r="C227" i="17"/>
  <c r="N231" i="17"/>
  <c r="G231" i="17"/>
  <c r="G230" i="17" s="1"/>
  <c r="F252" i="17"/>
  <c r="F251" i="17" s="1"/>
  <c r="C254" i="17"/>
  <c r="O252" i="17"/>
  <c r="O251" i="17" s="1"/>
  <c r="C295" i="17"/>
  <c r="C59" i="17"/>
  <c r="C68" i="17"/>
  <c r="C121" i="17"/>
  <c r="C132" i="17"/>
  <c r="M174" i="17"/>
  <c r="M173" i="17" s="1"/>
  <c r="C188" i="17"/>
  <c r="C190" i="17"/>
  <c r="C219" i="17"/>
  <c r="C222" i="17"/>
  <c r="C267" i="17"/>
  <c r="C268" i="17"/>
  <c r="C275" i="17"/>
  <c r="D270" i="17"/>
  <c r="D269" i="17" s="1"/>
  <c r="H292" i="17"/>
  <c r="H291" i="17" s="1"/>
  <c r="L292" i="17"/>
  <c r="C34" i="17"/>
  <c r="K54" i="17"/>
  <c r="K53" i="17" s="1"/>
  <c r="O76" i="17"/>
  <c r="J83" i="17"/>
  <c r="C91" i="17"/>
  <c r="O89" i="17"/>
  <c r="C113" i="17"/>
  <c r="C114" i="17"/>
  <c r="E130" i="17"/>
  <c r="C158" i="17"/>
  <c r="C163" i="17"/>
  <c r="C172" i="17"/>
  <c r="J174" i="17"/>
  <c r="J173" i="17" s="1"/>
  <c r="O173" i="17"/>
  <c r="L187" i="17"/>
  <c r="C200" i="17"/>
  <c r="C202" i="17"/>
  <c r="O260" i="17"/>
  <c r="H259" i="17"/>
  <c r="G270" i="17"/>
  <c r="G269" i="17" s="1"/>
  <c r="M270" i="17"/>
  <c r="E270" i="17"/>
  <c r="E269" i="17" s="1"/>
  <c r="C287" i="17"/>
  <c r="C60" i="17"/>
  <c r="I77" i="17"/>
  <c r="C78" i="17"/>
  <c r="L31" i="17"/>
  <c r="C31" i="17" s="1"/>
  <c r="C32" i="17"/>
  <c r="C37" i="17"/>
  <c r="L36" i="17"/>
  <c r="C36" i="17" s="1"/>
  <c r="M53" i="17"/>
  <c r="F58" i="17"/>
  <c r="C156" i="17"/>
  <c r="K187" i="17"/>
  <c r="C74" i="17"/>
  <c r="F84" i="17"/>
  <c r="C85" i="17"/>
  <c r="C168" i="17"/>
  <c r="C215" i="17"/>
  <c r="C28" i="17"/>
  <c r="L27" i="17"/>
  <c r="C27" i="17" s="1"/>
  <c r="C100" i="17"/>
  <c r="F95" i="17"/>
  <c r="L151" i="17"/>
  <c r="C199" i="17"/>
  <c r="F198" i="17"/>
  <c r="O286" i="17"/>
  <c r="C286" i="17" s="1"/>
  <c r="G292" i="17"/>
  <c r="G291" i="17" s="1"/>
  <c r="M291" i="17"/>
  <c r="J26" i="17"/>
  <c r="J20" i="17" s="1"/>
  <c r="C44" i="17"/>
  <c r="E53" i="17"/>
  <c r="J53" i="17"/>
  <c r="C57" i="17"/>
  <c r="I58" i="17"/>
  <c r="I54" i="17" s="1"/>
  <c r="C63" i="17"/>
  <c r="C73" i="17"/>
  <c r="C82" i="17"/>
  <c r="H83" i="17"/>
  <c r="M83" i="17"/>
  <c r="M75" i="17" s="1"/>
  <c r="C88" i="17"/>
  <c r="C102" i="17"/>
  <c r="C110" i="17"/>
  <c r="C117" i="17"/>
  <c r="C124" i="17"/>
  <c r="K130" i="17"/>
  <c r="C139" i="17"/>
  <c r="C149" i="17"/>
  <c r="K173" i="17"/>
  <c r="C201" i="17"/>
  <c r="E204" i="17"/>
  <c r="E195" i="17" s="1"/>
  <c r="C210" i="17"/>
  <c r="C225" i="17"/>
  <c r="C226" i="17"/>
  <c r="G204" i="17"/>
  <c r="G195" i="17" s="1"/>
  <c r="E231" i="17"/>
  <c r="I235" i="17"/>
  <c r="C239" i="17"/>
  <c r="C244" i="17"/>
  <c r="I246" i="17"/>
  <c r="C257" i="17"/>
  <c r="C258" i="17"/>
  <c r="C266" i="17"/>
  <c r="O264" i="17"/>
  <c r="C278" i="17"/>
  <c r="O276" i="17"/>
  <c r="O270" i="17" s="1"/>
  <c r="O269" i="17" s="1"/>
  <c r="C296" i="17"/>
  <c r="K26" i="17"/>
  <c r="C56" i="17"/>
  <c r="C62" i="17"/>
  <c r="C66" i="17"/>
  <c r="O67" i="17"/>
  <c r="C72" i="17"/>
  <c r="C81" i="17"/>
  <c r="D83" i="17"/>
  <c r="C86" i="17"/>
  <c r="L89" i="17"/>
  <c r="C94" i="17"/>
  <c r="O95" i="17"/>
  <c r="C101" i="17"/>
  <c r="F103" i="17"/>
  <c r="C104" i="17"/>
  <c r="C105" i="17"/>
  <c r="L103" i="17"/>
  <c r="C127" i="17"/>
  <c r="C150" i="17"/>
  <c r="O166" i="17"/>
  <c r="O165" i="17" s="1"/>
  <c r="C178" i="17"/>
  <c r="M204" i="17"/>
  <c r="M195" i="17" s="1"/>
  <c r="I205" i="17"/>
  <c r="C213" i="17"/>
  <c r="C214" i="17"/>
  <c r="C220" i="17"/>
  <c r="I264" i="17"/>
  <c r="I259" i="17" s="1"/>
  <c r="J270" i="17"/>
  <c r="J269" i="17" s="1"/>
  <c r="I276" i="17"/>
  <c r="M269" i="17"/>
  <c r="K204" i="17"/>
  <c r="K195" i="17" s="1"/>
  <c r="O292" i="17"/>
  <c r="G20" i="17"/>
  <c r="H54" i="17"/>
  <c r="H53" i="17" s="1"/>
  <c r="C61" i="17"/>
  <c r="C65" i="17"/>
  <c r="F67" i="17"/>
  <c r="C70" i="17"/>
  <c r="C79" i="17"/>
  <c r="N83" i="17"/>
  <c r="C93" i="17"/>
  <c r="C97" i="17"/>
  <c r="C99" i="17"/>
  <c r="C107" i="17"/>
  <c r="C120" i="17"/>
  <c r="L122" i="17"/>
  <c r="C126" i="17"/>
  <c r="J130" i="17"/>
  <c r="J75" i="17" s="1"/>
  <c r="N130" i="17"/>
  <c r="I151" i="17"/>
  <c r="C154" i="17"/>
  <c r="C157" i="17"/>
  <c r="C159" i="17"/>
  <c r="C171" i="17"/>
  <c r="G173" i="17"/>
  <c r="D174" i="17"/>
  <c r="D173" i="17" s="1"/>
  <c r="N174" i="17"/>
  <c r="N173" i="17" s="1"/>
  <c r="L175" i="17"/>
  <c r="L174" i="17" s="1"/>
  <c r="L173" i="17" s="1"/>
  <c r="C181" i="17"/>
  <c r="E187" i="17"/>
  <c r="O196" i="17"/>
  <c r="J204" i="17"/>
  <c r="C217" i="17"/>
  <c r="C218" i="17"/>
  <c r="O216" i="17"/>
  <c r="C224" i="17"/>
  <c r="O231" i="17"/>
  <c r="H231" i="17"/>
  <c r="H230" i="17" s="1"/>
  <c r="H194" i="17" s="1"/>
  <c r="C240" i="17"/>
  <c r="I238" i="17"/>
  <c r="C245" i="17"/>
  <c r="E259" i="17"/>
  <c r="C262" i="17"/>
  <c r="C274" i="17"/>
  <c r="L276" i="17"/>
  <c r="L270" i="17" s="1"/>
  <c r="L269" i="17" s="1"/>
  <c r="C288" i="17"/>
  <c r="C298" i="17"/>
  <c r="E20" i="17"/>
  <c r="I292" i="17"/>
  <c r="K20" i="17"/>
  <c r="C133" i="17"/>
  <c r="L131" i="17"/>
  <c r="C297" i="17"/>
  <c r="I293" i="17"/>
  <c r="I291" i="17" s="1"/>
  <c r="L69" i="17"/>
  <c r="L67" i="17" s="1"/>
  <c r="L80" i="17"/>
  <c r="L76" i="17" s="1"/>
  <c r="I84" i="17"/>
  <c r="I89" i="17"/>
  <c r="C137" i="17"/>
  <c r="L136" i="17"/>
  <c r="F21" i="17"/>
  <c r="C71" i="17"/>
  <c r="I80" i="17"/>
  <c r="C87" i="17"/>
  <c r="F89" i="17"/>
  <c r="C98" i="17"/>
  <c r="I95" i="17"/>
  <c r="L116" i="17"/>
  <c r="C167" i="17"/>
  <c r="F166" i="17"/>
  <c r="C197" i="17"/>
  <c r="I196" i="17"/>
  <c r="C260" i="17"/>
  <c r="F259" i="17"/>
  <c r="C138" i="17"/>
  <c r="I136" i="17"/>
  <c r="F55" i="17"/>
  <c r="D20" i="17"/>
  <c r="H20" i="17"/>
  <c r="C22" i="17"/>
  <c r="I43" i="17"/>
  <c r="C43" i="17" s="1"/>
  <c r="C45" i="17"/>
  <c r="O55" i="17"/>
  <c r="L58" i="17"/>
  <c r="L54" i="17" s="1"/>
  <c r="L53" i="17" s="1"/>
  <c r="I69" i="17"/>
  <c r="C69" i="17" s="1"/>
  <c r="F77" i="17"/>
  <c r="G83" i="17"/>
  <c r="K83" i="17"/>
  <c r="K75" i="17" s="1"/>
  <c r="K52" i="17" s="1"/>
  <c r="C90" i="17"/>
  <c r="L95" i="17"/>
  <c r="C109" i="17"/>
  <c r="C111" i="17"/>
  <c r="L112" i="17"/>
  <c r="C112" i="17" s="1"/>
  <c r="C134" i="17"/>
  <c r="I131" i="17"/>
  <c r="C146" i="17"/>
  <c r="I144" i="17"/>
  <c r="C183" i="17"/>
  <c r="F179" i="17"/>
  <c r="C179" i="17" s="1"/>
  <c r="C248" i="17"/>
  <c r="L246" i="17"/>
  <c r="O103" i="17"/>
  <c r="C115" i="17"/>
  <c r="F116" i="17"/>
  <c r="C119" i="17"/>
  <c r="F122" i="17"/>
  <c r="C123" i="17"/>
  <c r="O122" i="17"/>
  <c r="H130" i="17"/>
  <c r="H75" i="17" s="1"/>
  <c r="F131" i="17"/>
  <c r="G130" i="17"/>
  <c r="L144" i="17"/>
  <c r="O151" i="17"/>
  <c r="O130" i="17" s="1"/>
  <c r="C169" i="17"/>
  <c r="C177" i="17"/>
  <c r="C118" i="17"/>
  <c r="I116" i="17"/>
  <c r="D130" i="17"/>
  <c r="C135" i="17"/>
  <c r="I141" i="17"/>
  <c r="C141" i="17" s="1"/>
  <c r="C142" i="17"/>
  <c r="C153" i="17"/>
  <c r="C155" i="17"/>
  <c r="F151" i="17"/>
  <c r="C151" i="17" s="1"/>
  <c r="C162" i="17"/>
  <c r="I160" i="17"/>
  <c r="C160" i="17" s="1"/>
  <c r="L166" i="17"/>
  <c r="L165" i="17" s="1"/>
  <c r="H174" i="17"/>
  <c r="H173" i="17" s="1"/>
  <c r="C186" i="17"/>
  <c r="I184" i="17"/>
  <c r="C184" i="17" s="1"/>
  <c r="C145" i="17"/>
  <c r="C161" i="17"/>
  <c r="C185" i="17"/>
  <c r="C192" i="17"/>
  <c r="F191" i="17"/>
  <c r="C193" i="17"/>
  <c r="F196" i="17"/>
  <c r="C198" i="17"/>
  <c r="C208" i="17"/>
  <c r="L205" i="17"/>
  <c r="L204" i="17" s="1"/>
  <c r="C212" i="17"/>
  <c r="K230" i="17"/>
  <c r="C232" i="17"/>
  <c r="C237" i="17"/>
  <c r="D231" i="17"/>
  <c r="C265" i="17"/>
  <c r="F270" i="17"/>
  <c r="C272" i="17"/>
  <c r="C273" i="17"/>
  <c r="C284" i="17"/>
  <c r="F283" i="17"/>
  <c r="C283" i="17" s="1"/>
  <c r="C285" i="17"/>
  <c r="C301" i="17"/>
  <c r="N195" i="17"/>
  <c r="F205" i="17"/>
  <c r="C206" i="17"/>
  <c r="O204" i="17"/>
  <c r="O195" i="17" s="1"/>
  <c r="F233" i="17"/>
  <c r="C234" i="17"/>
  <c r="F246" i="17"/>
  <c r="C250" i="17"/>
  <c r="L252" i="17"/>
  <c r="L251" i="17" s="1"/>
  <c r="C256" i="17"/>
  <c r="N259" i="17"/>
  <c r="N230" i="17" s="1"/>
  <c r="I270" i="17"/>
  <c r="I269" i="17" s="1"/>
  <c r="F293" i="17"/>
  <c r="C294" i="17"/>
  <c r="O293" i="17"/>
  <c r="C300" i="17"/>
  <c r="L291" i="17"/>
  <c r="C189" i="17"/>
  <c r="J195" i="17"/>
  <c r="L195" i="17"/>
  <c r="C209" i="17"/>
  <c r="F216" i="17"/>
  <c r="I216" i="17"/>
  <c r="I204" i="17" s="1"/>
  <c r="C221" i="17"/>
  <c r="C229" i="17"/>
  <c r="C236" i="17"/>
  <c r="L235" i="17"/>
  <c r="C241" i="17"/>
  <c r="F238" i="17"/>
  <c r="C238" i="17" s="1"/>
  <c r="C242" i="17"/>
  <c r="C253" i="17"/>
  <c r="J259" i="17"/>
  <c r="J230" i="17" s="1"/>
  <c r="C261" i="17"/>
  <c r="L264" i="17"/>
  <c r="L259" i="17" s="1"/>
  <c r="N270" i="17"/>
  <c r="N269" i="17" s="1"/>
  <c r="C277" i="17"/>
  <c r="F281" i="17"/>
  <c r="C281" i="17" s="1"/>
  <c r="C282" i="17"/>
  <c r="C228" i="17"/>
  <c r="M289" i="17" l="1"/>
  <c r="K194" i="17"/>
  <c r="C246" i="17"/>
  <c r="D75" i="17"/>
  <c r="O54" i="17"/>
  <c r="O53" i="17" s="1"/>
  <c r="D230" i="17"/>
  <c r="D194" i="17" s="1"/>
  <c r="C80" i="17"/>
  <c r="C175" i="17"/>
  <c r="C95" i="17"/>
  <c r="N75" i="17"/>
  <c r="N52" i="17" s="1"/>
  <c r="M194" i="17"/>
  <c r="I231" i="17"/>
  <c r="I230" i="17" s="1"/>
  <c r="C122" i="17"/>
  <c r="O83" i="17"/>
  <c r="O75" i="17" s="1"/>
  <c r="C136" i="17"/>
  <c r="O259" i="17"/>
  <c r="O230" i="17" s="1"/>
  <c r="M52" i="17"/>
  <c r="M51" i="17" s="1"/>
  <c r="L26" i="17"/>
  <c r="H52" i="17"/>
  <c r="H51" i="17" s="1"/>
  <c r="H290" i="17" s="1"/>
  <c r="K51" i="17"/>
  <c r="K290" i="17" s="1"/>
  <c r="G194" i="17"/>
  <c r="C276" i="17"/>
  <c r="E75" i="17"/>
  <c r="E52" i="17" s="1"/>
  <c r="C58" i="17"/>
  <c r="J52" i="17"/>
  <c r="H289" i="17"/>
  <c r="K289" i="17"/>
  <c r="N289" i="17"/>
  <c r="C235" i="17"/>
  <c r="O291" i="17"/>
  <c r="C264" i="17"/>
  <c r="C144" i="17"/>
  <c r="E230" i="17"/>
  <c r="E194" i="17" s="1"/>
  <c r="J289" i="17"/>
  <c r="F174" i="17"/>
  <c r="G75" i="17"/>
  <c r="G289" i="17" s="1"/>
  <c r="H50" i="17"/>
  <c r="D289" i="17"/>
  <c r="D52" i="17"/>
  <c r="D51" i="17" s="1"/>
  <c r="J194" i="17"/>
  <c r="C233" i="17"/>
  <c r="F231" i="17"/>
  <c r="C205" i="17"/>
  <c r="F204" i="17"/>
  <c r="C204" i="17" s="1"/>
  <c r="C191" i="17"/>
  <c r="F187" i="17"/>
  <c r="C187" i="17" s="1"/>
  <c r="C131" i="17"/>
  <c r="F130" i="17"/>
  <c r="C252" i="17"/>
  <c r="C166" i="17"/>
  <c r="F165" i="17"/>
  <c r="C165" i="17" s="1"/>
  <c r="I83" i="17"/>
  <c r="C84" i="17"/>
  <c r="L83" i="17"/>
  <c r="C216" i="17"/>
  <c r="L231" i="17"/>
  <c r="L230" i="17" s="1"/>
  <c r="L194" i="17" s="1"/>
  <c r="N194" i="17"/>
  <c r="N51" i="17" s="1"/>
  <c r="I130" i="17"/>
  <c r="O52" i="17"/>
  <c r="C55" i="17"/>
  <c r="F54" i="17"/>
  <c r="C259" i="17"/>
  <c r="C103" i="17"/>
  <c r="I173" i="17"/>
  <c r="I76" i="17"/>
  <c r="I20" i="17"/>
  <c r="F269" i="17"/>
  <c r="C270" i="17"/>
  <c r="C174" i="17"/>
  <c r="F173" i="17"/>
  <c r="C251" i="17"/>
  <c r="F292" i="17"/>
  <c r="C21" i="17"/>
  <c r="F20" i="17"/>
  <c r="C293" i="17"/>
  <c r="C196" i="17"/>
  <c r="C116" i="17"/>
  <c r="F76" i="17"/>
  <c r="C77" i="17"/>
  <c r="I195" i="17"/>
  <c r="C89" i="17"/>
  <c r="F83" i="17"/>
  <c r="L130" i="17"/>
  <c r="L75" i="17" s="1"/>
  <c r="L52" i="17" s="1"/>
  <c r="I67" i="17"/>
  <c r="E51" i="17" l="1"/>
  <c r="J51" i="17"/>
  <c r="K50" i="17"/>
  <c r="O194" i="17"/>
  <c r="O51" i="17" s="1"/>
  <c r="O289" i="17"/>
  <c r="E289" i="17"/>
  <c r="C26" i="17"/>
  <c r="L20" i="17"/>
  <c r="C20" i="17" s="1"/>
  <c r="I194" i="17"/>
  <c r="F195" i="17"/>
  <c r="C195" i="17" s="1"/>
  <c r="E290" i="17"/>
  <c r="E50" i="17"/>
  <c r="G52" i="17"/>
  <c r="G51" i="17" s="1"/>
  <c r="G50" i="17" s="1"/>
  <c r="M50" i="17"/>
  <c r="M290" i="17"/>
  <c r="C173" i="17"/>
  <c r="L51" i="17"/>
  <c r="I53" i="17"/>
  <c r="C67" i="17"/>
  <c r="C292" i="17"/>
  <c r="F291" i="17"/>
  <c r="C291" i="17" s="1"/>
  <c r="I75" i="17"/>
  <c r="C54" i="17"/>
  <c r="F53" i="17"/>
  <c r="G290" i="17"/>
  <c r="D290" i="17"/>
  <c r="D50" i="17"/>
  <c r="N50" i="17"/>
  <c r="N290" i="17"/>
  <c r="F230" i="17"/>
  <c r="C230" i="17" s="1"/>
  <c r="C231" i="17"/>
  <c r="C83" i="17"/>
  <c r="F75" i="17"/>
  <c r="C76" i="17"/>
  <c r="C269" i="17"/>
  <c r="L289" i="17"/>
  <c r="C130" i="17"/>
  <c r="J50" i="17"/>
  <c r="J290" i="17"/>
  <c r="O50" i="17" l="1"/>
  <c r="O290" i="17"/>
  <c r="I289" i="17"/>
  <c r="F194" i="17"/>
  <c r="C194" i="17" s="1"/>
  <c r="C75" i="17"/>
  <c r="F52" i="17"/>
  <c r="C53" i="17"/>
  <c r="I52" i="17"/>
  <c r="I51" i="17" s="1"/>
  <c r="F289" i="17"/>
  <c r="L50" i="17"/>
  <c r="L290" i="17"/>
  <c r="C289" i="17" l="1"/>
  <c r="I290" i="17"/>
  <c r="I50" i="17"/>
  <c r="F51" i="17"/>
  <c r="C52" i="17"/>
  <c r="F290" i="17" l="1"/>
  <c r="C290" i="17" s="1"/>
  <c r="C51" i="17"/>
  <c r="F50" i="17"/>
  <c r="C50" i="17" s="1"/>
  <c r="O301" i="15" l="1"/>
  <c r="L301" i="15"/>
  <c r="I301" i="15"/>
  <c r="F301" i="15"/>
  <c r="O300" i="15"/>
  <c r="L300" i="15"/>
  <c r="I300" i="15"/>
  <c r="F300" i="15"/>
  <c r="O299" i="15"/>
  <c r="L299" i="15"/>
  <c r="I299" i="15"/>
  <c r="F299" i="15"/>
  <c r="O298" i="15"/>
  <c r="L298" i="15"/>
  <c r="I298" i="15"/>
  <c r="F298" i="15"/>
  <c r="O297" i="15"/>
  <c r="L297" i="15"/>
  <c r="I297" i="15"/>
  <c r="F297" i="15"/>
  <c r="O296" i="15"/>
  <c r="L296" i="15"/>
  <c r="I296" i="15"/>
  <c r="F296" i="15"/>
  <c r="O295" i="15"/>
  <c r="L295" i="15"/>
  <c r="I295" i="15"/>
  <c r="F295" i="15"/>
  <c r="O294" i="15"/>
  <c r="O293" i="15" s="1"/>
  <c r="L294" i="15"/>
  <c r="I294" i="15"/>
  <c r="F294" i="15"/>
  <c r="N293" i="15"/>
  <c r="M293" i="15"/>
  <c r="K293" i="15"/>
  <c r="J293" i="15"/>
  <c r="H293" i="15"/>
  <c r="G293" i="15"/>
  <c r="E293" i="15"/>
  <c r="D293" i="15"/>
  <c r="O288" i="15"/>
  <c r="L288" i="15"/>
  <c r="I288" i="15"/>
  <c r="F288" i="15"/>
  <c r="O287" i="15"/>
  <c r="L287" i="15"/>
  <c r="L286" i="15" s="1"/>
  <c r="I287" i="15"/>
  <c r="F287" i="15"/>
  <c r="O286" i="15"/>
  <c r="N286" i="15"/>
  <c r="M286" i="15"/>
  <c r="K286" i="15"/>
  <c r="J286" i="15"/>
  <c r="H286" i="15"/>
  <c r="G286" i="15"/>
  <c r="F286" i="15"/>
  <c r="E286" i="15"/>
  <c r="D286" i="15"/>
  <c r="O285" i="15"/>
  <c r="L285" i="15"/>
  <c r="L284" i="15" s="1"/>
  <c r="L283" i="15" s="1"/>
  <c r="I285" i="15"/>
  <c r="F285" i="15"/>
  <c r="O284" i="15"/>
  <c r="N284" i="15"/>
  <c r="N283" i="15" s="1"/>
  <c r="M284" i="15"/>
  <c r="M283" i="15" s="1"/>
  <c r="K284" i="15"/>
  <c r="J284" i="15"/>
  <c r="J283" i="15" s="1"/>
  <c r="I284" i="15"/>
  <c r="I283" i="15" s="1"/>
  <c r="H284" i="15"/>
  <c r="H283" i="15" s="1"/>
  <c r="G284" i="15"/>
  <c r="G283" i="15" s="1"/>
  <c r="E284" i="15"/>
  <c r="E283" i="15" s="1"/>
  <c r="D284" i="15"/>
  <c r="D283" i="15" s="1"/>
  <c r="O283" i="15"/>
  <c r="K283" i="15"/>
  <c r="O282" i="15"/>
  <c r="O281" i="15" s="1"/>
  <c r="L282" i="15"/>
  <c r="I282" i="15"/>
  <c r="I281" i="15" s="1"/>
  <c r="F282" i="15"/>
  <c r="F281" i="15" s="1"/>
  <c r="N281" i="15"/>
  <c r="M281" i="15"/>
  <c r="L281" i="15"/>
  <c r="K281" i="15"/>
  <c r="J281" i="15"/>
  <c r="H281" i="15"/>
  <c r="G281" i="15"/>
  <c r="E281" i="15"/>
  <c r="D281" i="15"/>
  <c r="O280" i="15"/>
  <c r="L280" i="15"/>
  <c r="I280" i="15"/>
  <c r="F280" i="15"/>
  <c r="O279" i="15"/>
  <c r="L279" i="15"/>
  <c r="I279" i="15"/>
  <c r="F279" i="15"/>
  <c r="O278" i="15"/>
  <c r="L278" i="15"/>
  <c r="I278" i="15"/>
  <c r="F278" i="15"/>
  <c r="C278" i="15" s="1"/>
  <c r="O277" i="15"/>
  <c r="L277" i="15"/>
  <c r="I277" i="15"/>
  <c r="I276" i="15" s="1"/>
  <c r="F277" i="15"/>
  <c r="N276" i="15"/>
  <c r="M276" i="15"/>
  <c r="K276" i="15"/>
  <c r="J276" i="15"/>
  <c r="H276" i="15"/>
  <c r="G276" i="15"/>
  <c r="E276" i="15"/>
  <c r="D276" i="15"/>
  <c r="O275" i="15"/>
  <c r="L275" i="15"/>
  <c r="I275" i="15"/>
  <c r="F275" i="15"/>
  <c r="O274" i="15"/>
  <c r="L274" i="15"/>
  <c r="I274" i="15"/>
  <c r="F274" i="15"/>
  <c r="C274" i="15" s="1"/>
  <c r="O273" i="15"/>
  <c r="L273" i="15"/>
  <c r="I273" i="15"/>
  <c r="I272" i="15" s="1"/>
  <c r="F273" i="15"/>
  <c r="N272" i="15"/>
  <c r="N270" i="15" s="1"/>
  <c r="N269" i="15" s="1"/>
  <c r="M272" i="15"/>
  <c r="M270" i="15" s="1"/>
  <c r="M269" i="15" s="1"/>
  <c r="K272" i="15"/>
  <c r="J272" i="15"/>
  <c r="J270" i="15" s="1"/>
  <c r="J269" i="15" s="1"/>
  <c r="H272" i="15"/>
  <c r="G272" i="15"/>
  <c r="E272" i="15"/>
  <c r="D272" i="15"/>
  <c r="O271" i="15"/>
  <c r="L271" i="15"/>
  <c r="I271" i="15"/>
  <c r="F271" i="15"/>
  <c r="H270" i="15"/>
  <c r="H269" i="15" s="1"/>
  <c r="D270" i="15"/>
  <c r="O268" i="15"/>
  <c r="L268" i="15"/>
  <c r="I268" i="15"/>
  <c r="F268" i="15"/>
  <c r="O267" i="15"/>
  <c r="L267" i="15"/>
  <c r="I267" i="15"/>
  <c r="F267" i="15"/>
  <c r="O266" i="15"/>
  <c r="L266" i="15"/>
  <c r="I266" i="15"/>
  <c r="F266" i="15"/>
  <c r="O265" i="15"/>
  <c r="L265" i="15"/>
  <c r="I265" i="15"/>
  <c r="F265" i="15"/>
  <c r="N264" i="15"/>
  <c r="M264" i="15"/>
  <c r="K264" i="15"/>
  <c r="J264" i="15"/>
  <c r="H264" i="15"/>
  <c r="G264" i="15"/>
  <c r="E264" i="15"/>
  <c r="D264" i="15"/>
  <c r="O263" i="15"/>
  <c r="L263" i="15"/>
  <c r="I263" i="15"/>
  <c r="F263" i="15"/>
  <c r="O262" i="15"/>
  <c r="L262" i="15"/>
  <c r="I262" i="15"/>
  <c r="F262" i="15"/>
  <c r="O261" i="15"/>
  <c r="L261" i="15"/>
  <c r="I261" i="15"/>
  <c r="I260" i="15" s="1"/>
  <c r="F261" i="15"/>
  <c r="N260" i="15"/>
  <c r="M260" i="15"/>
  <c r="K260" i="15"/>
  <c r="K259" i="15" s="1"/>
  <c r="J260" i="15"/>
  <c r="H260" i="15"/>
  <c r="G260" i="15"/>
  <c r="G259" i="15" s="1"/>
  <c r="E260" i="15"/>
  <c r="E259" i="15" s="1"/>
  <c r="D260" i="15"/>
  <c r="N259" i="15"/>
  <c r="H259" i="15"/>
  <c r="D259" i="15"/>
  <c r="O258" i="15"/>
  <c r="L258" i="15"/>
  <c r="I258" i="15"/>
  <c r="F258" i="15"/>
  <c r="O257" i="15"/>
  <c r="L257" i="15"/>
  <c r="I257" i="15"/>
  <c r="F257" i="15"/>
  <c r="O256" i="15"/>
  <c r="L256" i="15"/>
  <c r="I256" i="15"/>
  <c r="F256" i="15"/>
  <c r="O255" i="15"/>
  <c r="L255" i="15"/>
  <c r="I255" i="15"/>
  <c r="F255" i="15"/>
  <c r="O254" i="15"/>
  <c r="L254" i="15"/>
  <c r="I254" i="15"/>
  <c r="F254" i="15"/>
  <c r="O253" i="15"/>
  <c r="L253" i="15"/>
  <c r="I253" i="15"/>
  <c r="F253" i="15"/>
  <c r="N252" i="15"/>
  <c r="M252" i="15"/>
  <c r="M251" i="15" s="1"/>
  <c r="K252" i="15"/>
  <c r="K251" i="15" s="1"/>
  <c r="J252" i="15"/>
  <c r="H252" i="15"/>
  <c r="G252" i="15"/>
  <c r="G251" i="15" s="1"/>
  <c r="E252" i="15"/>
  <c r="E251" i="15" s="1"/>
  <c r="D252" i="15"/>
  <c r="N251" i="15"/>
  <c r="J251" i="15"/>
  <c r="H251" i="15"/>
  <c r="D251" i="15"/>
  <c r="O250" i="15"/>
  <c r="L250" i="15"/>
  <c r="I250" i="15"/>
  <c r="F250" i="15"/>
  <c r="O249" i="15"/>
  <c r="L249" i="15"/>
  <c r="I249" i="15"/>
  <c r="F249" i="15"/>
  <c r="O248" i="15"/>
  <c r="L248" i="15"/>
  <c r="I248" i="15"/>
  <c r="F248" i="15"/>
  <c r="O247" i="15"/>
  <c r="L247" i="15"/>
  <c r="L246" i="15" s="1"/>
  <c r="I247" i="15"/>
  <c r="F247" i="15"/>
  <c r="O246" i="15"/>
  <c r="N246" i="15"/>
  <c r="M246" i="15"/>
  <c r="K246" i="15"/>
  <c r="J246" i="15"/>
  <c r="H246" i="15"/>
  <c r="G246" i="15"/>
  <c r="E246" i="15"/>
  <c r="D246" i="15"/>
  <c r="O245" i="15"/>
  <c r="L245" i="15"/>
  <c r="I245" i="15"/>
  <c r="F245" i="15"/>
  <c r="O244" i="15"/>
  <c r="L244" i="15"/>
  <c r="I244" i="15"/>
  <c r="F244" i="15"/>
  <c r="O243" i="15"/>
  <c r="L243" i="15"/>
  <c r="I243" i="15"/>
  <c r="F243" i="15"/>
  <c r="O242" i="15"/>
  <c r="L242" i="15"/>
  <c r="I242" i="15"/>
  <c r="F242" i="15"/>
  <c r="O241" i="15"/>
  <c r="L241" i="15"/>
  <c r="I241" i="15"/>
  <c r="F241" i="15"/>
  <c r="O240" i="15"/>
  <c r="L240" i="15"/>
  <c r="I240" i="15"/>
  <c r="F240" i="15"/>
  <c r="O239" i="15"/>
  <c r="L239" i="15"/>
  <c r="I239" i="15"/>
  <c r="F239" i="15"/>
  <c r="N238" i="15"/>
  <c r="M238" i="15"/>
  <c r="K238" i="15"/>
  <c r="J238" i="15"/>
  <c r="H238" i="15"/>
  <c r="G238" i="15"/>
  <c r="E238" i="15"/>
  <c r="D238" i="15"/>
  <c r="O237" i="15"/>
  <c r="L237" i="15"/>
  <c r="I237" i="15"/>
  <c r="F237" i="15"/>
  <c r="O236" i="15"/>
  <c r="O235" i="15" s="1"/>
  <c r="L236" i="15"/>
  <c r="I236" i="15"/>
  <c r="F236" i="15"/>
  <c r="N235" i="15"/>
  <c r="M235" i="15"/>
  <c r="L235" i="15"/>
  <c r="K235" i="15"/>
  <c r="J235" i="15"/>
  <c r="H235" i="15"/>
  <c r="G235" i="15"/>
  <c r="F235" i="15"/>
  <c r="E235" i="15"/>
  <c r="D235" i="15"/>
  <c r="O234" i="15"/>
  <c r="O233" i="15" s="1"/>
  <c r="L234" i="15"/>
  <c r="I234" i="15"/>
  <c r="C234" i="15" s="1"/>
  <c r="F234" i="15"/>
  <c r="N233" i="15"/>
  <c r="M233" i="15"/>
  <c r="M231" i="15" s="1"/>
  <c r="L233" i="15"/>
  <c r="K233" i="15"/>
  <c r="J233" i="15"/>
  <c r="H233" i="15"/>
  <c r="H231" i="15" s="1"/>
  <c r="H230" i="15" s="1"/>
  <c r="G233" i="15"/>
  <c r="F233" i="15"/>
  <c r="E233" i="15"/>
  <c r="E231" i="15" s="1"/>
  <c r="D233" i="15"/>
  <c r="D231" i="15" s="1"/>
  <c r="D230" i="15" s="1"/>
  <c r="O232" i="15"/>
  <c r="L232" i="15"/>
  <c r="I232" i="15"/>
  <c r="F232" i="15"/>
  <c r="O229" i="15"/>
  <c r="L229" i="15"/>
  <c r="I229" i="15"/>
  <c r="F229" i="15"/>
  <c r="O228" i="15"/>
  <c r="L228" i="15"/>
  <c r="L227" i="15" s="1"/>
  <c r="I228" i="15"/>
  <c r="I227" i="15" s="1"/>
  <c r="F228" i="15"/>
  <c r="F227" i="15" s="1"/>
  <c r="O227" i="15"/>
  <c r="N227" i="15"/>
  <c r="M227" i="15"/>
  <c r="K227" i="15"/>
  <c r="J227" i="15"/>
  <c r="H227" i="15"/>
  <c r="G227" i="15"/>
  <c r="E227" i="15"/>
  <c r="D227" i="15"/>
  <c r="O226" i="15"/>
  <c r="L226" i="15"/>
  <c r="I226" i="15"/>
  <c r="F226" i="15"/>
  <c r="O225" i="15"/>
  <c r="L225" i="15"/>
  <c r="I225" i="15"/>
  <c r="F225" i="15"/>
  <c r="O224" i="15"/>
  <c r="L224" i="15"/>
  <c r="I224" i="15"/>
  <c r="F224" i="15"/>
  <c r="O223" i="15"/>
  <c r="L223" i="15"/>
  <c r="I223" i="15"/>
  <c r="F223" i="15"/>
  <c r="O222" i="15"/>
  <c r="L222" i="15"/>
  <c r="I222" i="15"/>
  <c r="F222" i="15"/>
  <c r="O221" i="15"/>
  <c r="L221" i="15"/>
  <c r="I221" i="15"/>
  <c r="F221" i="15"/>
  <c r="O220" i="15"/>
  <c r="L220" i="15"/>
  <c r="I220" i="15"/>
  <c r="F220" i="15"/>
  <c r="O219" i="15"/>
  <c r="L219" i="15"/>
  <c r="I219" i="15"/>
  <c r="F219" i="15"/>
  <c r="O218" i="15"/>
  <c r="L218" i="15"/>
  <c r="I218" i="15"/>
  <c r="F218" i="15"/>
  <c r="O217" i="15"/>
  <c r="L217" i="15"/>
  <c r="I217" i="15"/>
  <c r="I216" i="15" s="1"/>
  <c r="F217" i="15"/>
  <c r="N216" i="15"/>
  <c r="M216" i="15"/>
  <c r="K216" i="15"/>
  <c r="J216" i="15"/>
  <c r="H216" i="15"/>
  <c r="G216" i="15"/>
  <c r="E216" i="15"/>
  <c r="D216" i="15"/>
  <c r="O215" i="15"/>
  <c r="L215" i="15"/>
  <c r="I215" i="15"/>
  <c r="F215" i="15"/>
  <c r="O214" i="15"/>
  <c r="L214" i="15"/>
  <c r="I214" i="15"/>
  <c r="F214" i="15"/>
  <c r="O213" i="15"/>
  <c r="L213" i="15"/>
  <c r="I213" i="15"/>
  <c r="F213" i="15"/>
  <c r="O212" i="15"/>
  <c r="L212" i="15"/>
  <c r="I212" i="15"/>
  <c r="F212" i="15"/>
  <c r="O211" i="15"/>
  <c r="L211" i="15"/>
  <c r="I211" i="15"/>
  <c r="F211" i="15"/>
  <c r="O210" i="15"/>
  <c r="L210" i="15"/>
  <c r="I210" i="15"/>
  <c r="F210" i="15"/>
  <c r="O209" i="15"/>
  <c r="L209" i="15"/>
  <c r="I209" i="15"/>
  <c r="F209" i="15"/>
  <c r="O208" i="15"/>
  <c r="L208" i="15"/>
  <c r="I208" i="15"/>
  <c r="F208" i="15"/>
  <c r="O207" i="15"/>
  <c r="L207" i="15"/>
  <c r="I207" i="15"/>
  <c r="F207" i="15"/>
  <c r="O206" i="15"/>
  <c r="L206" i="15"/>
  <c r="L205" i="15" s="1"/>
  <c r="I206" i="15"/>
  <c r="F206" i="15"/>
  <c r="N205" i="15"/>
  <c r="M205" i="15"/>
  <c r="K205" i="15"/>
  <c r="J205" i="15"/>
  <c r="H205" i="15"/>
  <c r="H204" i="15" s="1"/>
  <c r="G205" i="15"/>
  <c r="G204" i="15" s="1"/>
  <c r="E205" i="15"/>
  <c r="D205" i="15"/>
  <c r="M204" i="15"/>
  <c r="K204" i="15"/>
  <c r="O203" i="15"/>
  <c r="L203" i="15"/>
  <c r="I203" i="15"/>
  <c r="F203" i="15"/>
  <c r="O202" i="15"/>
  <c r="L202" i="15"/>
  <c r="I202" i="15"/>
  <c r="F202" i="15"/>
  <c r="O201" i="15"/>
  <c r="L201" i="15"/>
  <c r="I201" i="15"/>
  <c r="F201" i="15"/>
  <c r="O200" i="15"/>
  <c r="L200" i="15"/>
  <c r="I200" i="15"/>
  <c r="F200" i="15"/>
  <c r="O199" i="15"/>
  <c r="L199" i="15"/>
  <c r="L198" i="15" s="1"/>
  <c r="I199" i="15"/>
  <c r="F199" i="15"/>
  <c r="F198" i="15" s="1"/>
  <c r="O198" i="15"/>
  <c r="N198" i="15"/>
  <c r="M198" i="15"/>
  <c r="K198" i="15"/>
  <c r="K196" i="15" s="1"/>
  <c r="K195" i="15" s="1"/>
  <c r="J198" i="15"/>
  <c r="H198" i="15"/>
  <c r="G198" i="15"/>
  <c r="G196" i="15" s="1"/>
  <c r="E198" i="15"/>
  <c r="E196" i="15" s="1"/>
  <c r="D198" i="15"/>
  <c r="O197" i="15"/>
  <c r="L197" i="15"/>
  <c r="L196" i="15" s="1"/>
  <c r="I197" i="15"/>
  <c r="F197" i="15"/>
  <c r="N196" i="15"/>
  <c r="M196" i="15"/>
  <c r="M195" i="15" s="1"/>
  <c r="J196" i="15"/>
  <c r="H196" i="15"/>
  <c r="D196" i="15"/>
  <c r="O193" i="15"/>
  <c r="L193" i="15"/>
  <c r="L192" i="15" s="1"/>
  <c r="L191" i="15" s="1"/>
  <c r="I193" i="15"/>
  <c r="F193" i="15"/>
  <c r="O192" i="15"/>
  <c r="O191" i="15" s="1"/>
  <c r="N192" i="15"/>
  <c r="N191" i="15" s="1"/>
  <c r="M192" i="15"/>
  <c r="M191" i="15" s="1"/>
  <c r="K192" i="15"/>
  <c r="K191" i="15" s="1"/>
  <c r="J192" i="15"/>
  <c r="J191" i="15" s="1"/>
  <c r="I192" i="15"/>
  <c r="I191" i="15" s="1"/>
  <c r="H192" i="15"/>
  <c r="H191" i="15" s="1"/>
  <c r="G192" i="15"/>
  <c r="E192" i="15"/>
  <c r="E191" i="15" s="1"/>
  <c r="D192" i="15"/>
  <c r="G191" i="15"/>
  <c r="D191" i="15"/>
  <c r="O190" i="15"/>
  <c r="L190" i="15"/>
  <c r="I190" i="15"/>
  <c r="F190" i="15"/>
  <c r="C190" i="15" s="1"/>
  <c r="O189" i="15"/>
  <c r="L189" i="15"/>
  <c r="L188" i="15" s="1"/>
  <c r="I189" i="15"/>
  <c r="F189" i="15"/>
  <c r="F188" i="15" s="1"/>
  <c r="O188" i="15"/>
  <c r="N188" i="15"/>
  <c r="M188" i="15"/>
  <c r="M187" i="15" s="1"/>
  <c r="K188" i="15"/>
  <c r="J188" i="15"/>
  <c r="H188" i="15"/>
  <c r="G188" i="15"/>
  <c r="E188" i="15"/>
  <c r="E187" i="15" s="1"/>
  <c r="D188" i="15"/>
  <c r="D187" i="15"/>
  <c r="O186" i="15"/>
  <c r="L186" i="15"/>
  <c r="I186" i="15"/>
  <c r="F186" i="15"/>
  <c r="O185" i="15"/>
  <c r="L185" i="15"/>
  <c r="L184" i="15" s="1"/>
  <c r="I185" i="15"/>
  <c r="F185" i="15"/>
  <c r="N184" i="15"/>
  <c r="M184" i="15"/>
  <c r="K184" i="15"/>
  <c r="J184" i="15"/>
  <c r="H184" i="15"/>
  <c r="G184" i="15"/>
  <c r="E184" i="15"/>
  <c r="D184" i="15"/>
  <c r="O183" i="15"/>
  <c r="L183" i="15"/>
  <c r="I183" i="15"/>
  <c r="F183" i="15"/>
  <c r="O182" i="15"/>
  <c r="L182" i="15"/>
  <c r="I182" i="15"/>
  <c r="F182" i="15"/>
  <c r="O181" i="15"/>
  <c r="L181" i="15"/>
  <c r="I181" i="15"/>
  <c r="F181" i="15"/>
  <c r="O180" i="15"/>
  <c r="O179" i="15" s="1"/>
  <c r="L180" i="15"/>
  <c r="I180" i="15"/>
  <c r="F180" i="15"/>
  <c r="F179" i="15" s="1"/>
  <c r="N179" i="15"/>
  <c r="M179" i="15"/>
  <c r="K179" i="15"/>
  <c r="J179" i="15"/>
  <c r="H179" i="15"/>
  <c r="G179" i="15"/>
  <c r="E179" i="15"/>
  <c r="D179" i="15"/>
  <c r="O178" i="15"/>
  <c r="L178" i="15"/>
  <c r="I178" i="15"/>
  <c r="F178" i="15"/>
  <c r="O177" i="15"/>
  <c r="L177" i="15"/>
  <c r="I177" i="15"/>
  <c r="F177" i="15"/>
  <c r="O176" i="15"/>
  <c r="L176" i="15"/>
  <c r="L175" i="15" s="1"/>
  <c r="I176" i="15"/>
  <c r="F176" i="15"/>
  <c r="N175" i="15"/>
  <c r="M175" i="15"/>
  <c r="M174" i="15" s="1"/>
  <c r="K175" i="15"/>
  <c r="J175" i="15"/>
  <c r="J174" i="15" s="1"/>
  <c r="J173" i="15" s="1"/>
  <c r="H175" i="15"/>
  <c r="G175" i="15"/>
  <c r="F175" i="15"/>
  <c r="E175" i="15"/>
  <c r="E174" i="15" s="1"/>
  <c r="E173" i="15" s="1"/>
  <c r="D175" i="15"/>
  <c r="D174" i="15" s="1"/>
  <c r="K174" i="15"/>
  <c r="K173" i="15" s="1"/>
  <c r="G174" i="15"/>
  <c r="G173" i="15" s="1"/>
  <c r="D173" i="15"/>
  <c r="O172" i="15"/>
  <c r="L172" i="15"/>
  <c r="I172" i="15"/>
  <c r="F172" i="15"/>
  <c r="O171" i="15"/>
  <c r="L171" i="15"/>
  <c r="I171" i="15"/>
  <c r="F171" i="15"/>
  <c r="O170" i="15"/>
  <c r="L170" i="15"/>
  <c r="I170" i="15"/>
  <c r="F170" i="15"/>
  <c r="O169" i="15"/>
  <c r="L169" i="15"/>
  <c r="I169" i="15"/>
  <c r="F169" i="15"/>
  <c r="O168" i="15"/>
  <c r="L168" i="15"/>
  <c r="I168" i="15"/>
  <c r="F168" i="15"/>
  <c r="O167" i="15"/>
  <c r="L167" i="15"/>
  <c r="L166" i="15" s="1"/>
  <c r="I167" i="15"/>
  <c r="F167" i="15"/>
  <c r="F166" i="15" s="1"/>
  <c r="F165" i="15" s="1"/>
  <c r="N166" i="15"/>
  <c r="M166" i="15"/>
  <c r="M165" i="15" s="1"/>
  <c r="K166" i="15"/>
  <c r="K165" i="15" s="1"/>
  <c r="J166" i="15"/>
  <c r="J165" i="15" s="1"/>
  <c r="H166" i="15"/>
  <c r="H165" i="15" s="1"/>
  <c r="G166" i="15"/>
  <c r="G165" i="15" s="1"/>
  <c r="E166" i="15"/>
  <c r="E165" i="15" s="1"/>
  <c r="D166" i="15"/>
  <c r="N165" i="15"/>
  <c r="L165" i="15"/>
  <c r="D165" i="15"/>
  <c r="O164" i="15"/>
  <c r="L164" i="15"/>
  <c r="I164" i="15"/>
  <c r="F164" i="15"/>
  <c r="O163" i="15"/>
  <c r="L163" i="15"/>
  <c r="I163" i="15"/>
  <c r="F163" i="15"/>
  <c r="C163" i="15" s="1"/>
  <c r="O162" i="15"/>
  <c r="L162" i="15"/>
  <c r="I162" i="15"/>
  <c r="F162" i="15"/>
  <c r="C162" i="15" s="1"/>
  <c r="O161" i="15"/>
  <c r="L161" i="15"/>
  <c r="L160" i="15" s="1"/>
  <c r="I161" i="15"/>
  <c r="I160" i="15" s="1"/>
  <c r="F161" i="15"/>
  <c r="N160" i="15"/>
  <c r="M160" i="15"/>
  <c r="K160" i="15"/>
  <c r="J160" i="15"/>
  <c r="H160" i="15"/>
  <c r="G160" i="15"/>
  <c r="E160" i="15"/>
  <c r="D160" i="15"/>
  <c r="O159" i="15"/>
  <c r="L159" i="15"/>
  <c r="I159" i="15"/>
  <c r="F159" i="15"/>
  <c r="O158" i="15"/>
  <c r="L158" i="15"/>
  <c r="I158" i="15"/>
  <c r="F158" i="15"/>
  <c r="O157" i="15"/>
  <c r="L157" i="15"/>
  <c r="I157" i="15"/>
  <c r="F157" i="15"/>
  <c r="O156" i="15"/>
  <c r="L156" i="15"/>
  <c r="I156" i="15"/>
  <c r="F156" i="15"/>
  <c r="O155" i="15"/>
  <c r="L155" i="15"/>
  <c r="I155" i="15"/>
  <c r="F155" i="15"/>
  <c r="O154" i="15"/>
  <c r="L154" i="15"/>
  <c r="I154" i="15"/>
  <c r="F154" i="15"/>
  <c r="O153" i="15"/>
  <c r="L153" i="15"/>
  <c r="I153" i="15"/>
  <c r="F153" i="15"/>
  <c r="O152" i="15"/>
  <c r="L152" i="15"/>
  <c r="I152" i="15"/>
  <c r="F152" i="15"/>
  <c r="N151" i="15"/>
  <c r="M151" i="15"/>
  <c r="K151" i="15"/>
  <c r="J151" i="15"/>
  <c r="H151" i="15"/>
  <c r="G151" i="15"/>
  <c r="E151" i="15"/>
  <c r="D151" i="15"/>
  <c r="O150" i="15"/>
  <c r="L150" i="15"/>
  <c r="I150" i="15"/>
  <c r="F150" i="15"/>
  <c r="O149" i="15"/>
  <c r="L149" i="15"/>
  <c r="I149" i="15"/>
  <c r="F149" i="15"/>
  <c r="O148" i="15"/>
  <c r="L148" i="15"/>
  <c r="I148" i="15"/>
  <c r="F148" i="15"/>
  <c r="O147" i="15"/>
  <c r="L147" i="15"/>
  <c r="I147" i="15"/>
  <c r="F147" i="15"/>
  <c r="O146" i="15"/>
  <c r="L146" i="15"/>
  <c r="I146" i="15"/>
  <c r="F146" i="15"/>
  <c r="C146" i="15" s="1"/>
  <c r="O145" i="15"/>
  <c r="L145" i="15"/>
  <c r="I145" i="15"/>
  <c r="F145" i="15"/>
  <c r="N144" i="15"/>
  <c r="M144" i="15"/>
  <c r="K144" i="15"/>
  <c r="J144" i="15"/>
  <c r="H144" i="15"/>
  <c r="G144" i="15"/>
  <c r="E144" i="15"/>
  <c r="D144" i="15"/>
  <c r="O143" i="15"/>
  <c r="L143" i="15"/>
  <c r="I143" i="15"/>
  <c r="F143" i="15"/>
  <c r="O142" i="15"/>
  <c r="L142" i="15"/>
  <c r="I142" i="15"/>
  <c r="I141" i="15" s="1"/>
  <c r="F142" i="15"/>
  <c r="C142" i="15" s="1"/>
  <c r="N141" i="15"/>
  <c r="M141" i="15"/>
  <c r="K141" i="15"/>
  <c r="J141" i="15"/>
  <c r="H141" i="15"/>
  <c r="G141" i="15"/>
  <c r="F141" i="15"/>
  <c r="E141" i="15"/>
  <c r="D141" i="15"/>
  <c r="O140" i="15"/>
  <c r="L140" i="15"/>
  <c r="I140" i="15"/>
  <c r="C140" i="15" s="1"/>
  <c r="F140" i="15"/>
  <c r="O139" i="15"/>
  <c r="L139" i="15"/>
  <c r="I139" i="15"/>
  <c r="F139" i="15"/>
  <c r="O138" i="15"/>
  <c r="L138" i="15"/>
  <c r="I138" i="15"/>
  <c r="C138" i="15" s="1"/>
  <c r="F138" i="15"/>
  <c r="O137" i="15"/>
  <c r="L137" i="15"/>
  <c r="I137" i="15"/>
  <c r="I136" i="15" s="1"/>
  <c r="F137" i="15"/>
  <c r="N136" i="15"/>
  <c r="M136" i="15"/>
  <c r="K136" i="15"/>
  <c r="J136" i="15"/>
  <c r="H136" i="15"/>
  <c r="G136" i="15"/>
  <c r="E136" i="15"/>
  <c r="D136" i="15"/>
  <c r="O135" i="15"/>
  <c r="L135" i="15"/>
  <c r="I135" i="15"/>
  <c r="F135" i="15"/>
  <c r="O134" i="15"/>
  <c r="L134" i="15"/>
  <c r="I134" i="15"/>
  <c r="F134" i="15"/>
  <c r="O133" i="15"/>
  <c r="L133" i="15"/>
  <c r="I133" i="15"/>
  <c r="F133" i="15"/>
  <c r="O132" i="15"/>
  <c r="L132" i="15"/>
  <c r="L131" i="15" s="1"/>
  <c r="I132" i="15"/>
  <c r="F132" i="15"/>
  <c r="N131" i="15"/>
  <c r="M131" i="15"/>
  <c r="M130" i="15" s="1"/>
  <c r="K131" i="15"/>
  <c r="J131" i="15"/>
  <c r="H131" i="15"/>
  <c r="H130" i="15" s="1"/>
  <c r="G131" i="15"/>
  <c r="E131" i="15"/>
  <c r="D131" i="15"/>
  <c r="D130" i="15" s="1"/>
  <c r="O129" i="15"/>
  <c r="L129" i="15"/>
  <c r="L128" i="15" s="1"/>
  <c r="I129" i="15"/>
  <c r="F129" i="15"/>
  <c r="O128" i="15"/>
  <c r="N128" i="15"/>
  <c r="M128" i="15"/>
  <c r="K128" i="15"/>
  <c r="J128" i="15"/>
  <c r="I128" i="15"/>
  <c r="H128" i="15"/>
  <c r="G128" i="15"/>
  <c r="E128" i="15"/>
  <c r="D128" i="15"/>
  <c r="O127" i="15"/>
  <c r="L127" i="15"/>
  <c r="I127" i="15"/>
  <c r="F127" i="15"/>
  <c r="C127" i="15" s="1"/>
  <c r="O126" i="15"/>
  <c r="L126" i="15"/>
  <c r="I126" i="15"/>
  <c r="F126" i="15"/>
  <c r="O125" i="15"/>
  <c r="L125" i="15"/>
  <c r="I125" i="15"/>
  <c r="F125" i="15"/>
  <c r="O124" i="15"/>
  <c r="L124" i="15"/>
  <c r="I124" i="15"/>
  <c r="F124" i="15"/>
  <c r="O123" i="15"/>
  <c r="L123" i="15"/>
  <c r="I123" i="15"/>
  <c r="F123" i="15"/>
  <c r="O122" i="15"/>
  <c r="N122" i="15"/>
  <c r="M122" i="15"/>
  <c r="K122" i="15"/>
  <c r="J122" i="15"/>
  <c r="H122" i="15"/>
  <c r="G122" i="15"/>
  <c r="E122" i="15"/>
  <c r="D122" i="15"/>
  <c r="O121" i="15"/>
  <c r="L121" i="15"/>
  <c r="I121" i="15"/>
  <c r="F121" i="15"/>
  <c r="O120" i="15"/>
  <c r="L120" i="15"/>
  <c r="I120" i="15"/>
  <c r="F120" i="15"/>
  <c r="O119" i="15"/>
  <c r="L119" i="15"/>
  <c r="I119" i="15"/>
  <c r="F119" i="15"/>
  <c r="O118" i="15"/>
  <c r="L118" i="15"/>
  <c r="I118" i="15"/>
  <c r="F118" i="15"/>
  <c r="O117" i="15"/>
  <c r="L117" i="15"/>
  <c r="I117" i="15"/>
  <c r="F117" i="15"/>
  <c r="N116" i="15"/>
  <c r="M116" i="15"/>
  <c r="K116" i="15"/>
  <c r="J116" i="15"/>
  <c r="H116" i="15"/>
  <c r="G116" i="15"/>
  <c r="E116" i="15"/>
  <c r="D116" i="15"/>
  <c r="O115" i="15"/>
  <c r="L115" i="15"/>
  <c r="I115" i="15"/>
  <c r="F115" i="15"/>
  <c r="O114" i="15"/>
  <c r="L114" i="15"/>
  <c r="I114" i="15"/>
  <c r="C114" i="15" s="1"/>
  <c r="F114" i="15"/>
  <c r="O113" i="15"/>
  <c r="L113" i="15"/>
  <c r="I113" i="15"/>
  <c r="F113" i="15"/>
  <c r="N112" i="15"/>
  <c r="M112" i="15"/>
  <c r="K112" i="15"/>
  <c r="J112" i="15"/>
  <c r="H112" i="15"/>
  <c r="G112" i="15"/>
  <c r="E112" i="15"/>
  <c r="D112" i="15"/>
  <c r="O111" i="15"/>
  <c r="L111" i="15"/>
  <c r="I111" i="15"/>
  <c r="F111" i="15"/>
  <c r="O110" i="15"/>
  <c r="L110" i="15"/>
  <c r="I110" i="15"/>
  <c r="F110" i="15"/>
  <c r="O109" i="15"/>
  <c r="L109" i="15"/>
  <c r="I109" i="15"/>
  <c r="F109" i="15"/>
  <c r="O108" i="15"/>
  <c r="L108" i="15"/>
  <c r="I108" i="15"/>
  <c r="F108" i="15"/>
  <c r="O107" i="15"/>
  <c r="L107" i="15"/>
  <c r="I107" i="15"/>
  <c r="F107" i="15"/>
  <c r="O106" i="15"/>
  <c r="L106" i="15"/>
  <c r="I106" i="15"/>
  <c r="F106" i="15"/>
  <c r="O105" i="15"/>
  <c r="L105" i="15"/>
  <c r="I105" i="15"/>
  <c r="F105" i="15"/>
  <c r="O104" i="15"/>
  <c r="L104" i="15"/>
  <c r="I104" i="15"/>
  <c r="F104" i="15"/>
  <c r="N103" i="15"/>
  <c r="M103" i="15"/>
  <c r="K103" i="15"/>
  <c r="J103" i="15"/>
  <c r="H103" i="15"/>
  <c r="G103" i="15"/>
  <c r="E103" i="15"/>
  <c r="D103" i="15"/>
  <c r="O102" i="15"/>
  <c r="L102" i="15"/>
  <c r="I102" i="15"/>
  <c r="F102" i="15"/>
  <c r="O101" i="15"/>
  <c r="L101" i="15"/>
  <c r="I101" i="15"/>
  <c r="F101" i="15"/>
  <c r="O100" i="15"/>
  <c r="L100" i="15"/>
  <c r="I100" i="15"/>
  <c r="F100" i="15"/>
  <c r="O99" i="15"/>
  <c r="L99" i="15"/>
  <c r="I99" i="15"/>
  <c r="F99" i="15"/>
  <c r="O98" i="15"/>
  <c r="L98" i="15"/>
  <c r="I98" i="15"/>
  <c r="F98" i="15"/>
  <c r="O97" i="15"/>
  <c r="L97" i="15"/>
  <c r="I97" i="15"/>
  <c r="F97" i="15"/>
  <c r="O96" i="15"/>
  <c r="L96" i="15"/>
  <c r="I96" i="15"/>
  <c r="F96" i="15"/>
  <c r="N95" i="15"/>
  <c r="M95" i="15"/>
  <c r="K95" i="15"/>
  <c r="J95" i="15"/>
  <c r="H95" i="15"/>
  <c r="G95" i="15"/>
  <c r="E95" i="15"/>
  <c r="D95" i="15"/>
  <c r="O94" i="15"/>
  <c r="L94" i="15"/>
  <c r="I94" i="15"/>
  <c r="F94" i="15"/>
  <c r="O93" i="15"/>
  <c r="L93" i="15"/>
  <c r="I93" i="15"/>
  <c r="F93" i="15"/>
  <c r="O92" i="15"/>
  <c r="L92" i="15"/>
  <c r="I92" i="15"/>
  <c r="F92" i="15"/>
  <c r="O91" i="15"/>
  <c r="L91" i="15"/>
  <c r="I91" i="15"/>
  <c r="F91" i="15"/>
  <c r="O90" i="15"/>
  <c r="L90" i="15"/>
  <c r="I90" i="15"/>
  <c r="I89" i="15" s="1"/>
  <c r="F90" i="15"/>
  <c r="N89" i="15"/>
  <c r="M89" i="15"/>
  <c r="K89" i="15"/>
  <c r="J89" i="15"/>
  <c r="H89" i="15"/>
  <c r="G89" i="15"/>
  <c r="E89" i="15"/>
  <c r="D89" i="15"/>
  <c r="O88" i="15"/>
  <c r="L88" i="15"/>
  <c r="I88" i="15"/>
  <c r="F88" i="15"/>
  <c r="O87" i="15"/>
  <c r="L87" i="15"/>
  <c r="I87" i="15"/>
  <c r="F87" i="15"/>
  <c r="O86" i="15"/>
  <c r="L86" i="15"/>
  <c r="I86" i="15"/>
  <c r="F86" i="15"/>
  <c r="O85" i="15"/>
  <c r="O84" i="15" s="1"/>
  <c r="L85" i="15"/>
  <c r="I85" i="15"/>
  <c r="F85" i="15"/>
  <c r="C85" i="15" s="1"/>
  <c r="N84" i="15"/>
  <c r="M84" i="15"/>
  <c r="M83" i="15" s="1"/>
  <c r="K84" i="15"/>
  <c r="J84" i="15"/>
  <c r="H84" i="15"/>
  <c r="G84" i="15"/>
  <c r="E84" i="15"/>
  <c r="D84" i="15"/>
  <c r="O82" i="15"/>
  <c r="L82" i="15"/>
  <c r="I82" i="15"/>
  <c r="F82" i="15"/>
  <c r="O81" i="15"/>
  <c r="O80" i="15" s="1"/>
  <c r="L81" i="15"/>
  <c r="I81" i="15"/>
  <c r="F81" i="15"/>
  <c r="N80" i="15"/>
  <c r="M80" i="15"/>
  <c r="K80" i="15"/>
  <c r="J80" i="15"/>
  <c r="H80" i="15"/>
  <c r="G80" i="15"/>
  <c r="F80" i="15"/>
  <c r="E80" i="15"/>
  <c r="D80" i="15"/>
  <c r="O79" i="15"/>
  <c r="L79" i="15"/>
  <c r="I79" i="15"/>
  <c r="F79" i="15"/>
  <c r="O78" i="15"/>
  <c r="L78" i="15"/>
  <c r="L77" i="15" s="1"/>
  <c r="I78" i="15"/>
  <c r="I77" i="15" s="1"/>
  <c r="F78" i="15"/>
  <c r="O77" i="15"/>
  <c r="N77" i="15"/>
  <c r="M77" i="15"/>
  <c r="K77" i="15"/>
  <c r="K76" i="15" s="1"/>
  <c r="J77" i="15"/>
  <c r="J76" i="15" s="1"/>
  <c r="H77" i="15"/>
  <c r="G77" i="15"/>
  <c r="F77" i="15"/>
  <c r="F76" i="15" s="1"/>
  <c r="E77" i="15"/>
  <c r="E76" i="15" s="1"/>
  <c r="D77" i="15"/>
  <c r="D76" i="15" s="1"/>
  <c r="O74" i="15"/>
  <c r="L74" i="15"/>
  <c r="I74" i="15"/>
  <c r="F74" i="15"/>
  <c r="O73" i="15"/>
  <c r="L73" i="15"/>
  <c r="I73" i="15"/>
  <c r="F73" i="15"/>
  <c r="C73" i="15" s="1"/>
  <c r="O72" i="15"/>
  <c r="L72" i="15"/>
  <c r="I72" i="15"/>
  <c r="F72" i="15"/>
  <c r="O71" i="15"/>
  <c r="L71" i="15"/>
  <c r="I71" i="15"/>
  <c r="F71" i="15"/>
  <c r="O70" i="15"/>
  <c r="L70" i="15"/>
  <c r="L69" i="15" s="1"/>
  <c r="I70" i="15"/>
  <c r="I69" i="15" s="1"/>
  <c r="F70" i="15"/>
  <c r="N69" i="15"/>
  <c r="N67" i="15" s="1"/>
  <c r="M69" i="15"/>
  <c r="K69" i="15"/>
  <c r="K67" i="15" s="1"/>
  <c r="J69" i="15"/>
  <c r="J67" i="15" s="1"/>
  <c r="H69" i="15"/>
  <c r="G69" i="15"/>
  <c r="G67" i="15" s="1"/>
  <c r="E69" i="15"/>
  <c r="D69" i="15"/>
  <c r="O68" i="15"/>
  <c r="L68" i="15"/>
  <c r="I68" i="15"/>
  <c r="F68" i="15"/>
  <c r="M67" i="15"/>
  <c r="H67" i="15"/>
  <c r="E67" i="15"/>
  <c r="D67" i="15"/>
  <c r="O66" i="15"/>
  <c r="L66" i="15"/>
  <c r="I66" i="15"/>
  <c r="F66" i="15"/>
  <c r="O65" i="15"/>
  <c r="L65" i="15"/>
  <c r="I65" i="15"/>
  <c r="F65" i="15"/>
  <c r="C65" i="15" s="1"/>
  <c r="O64" i="15"/>
  <c r="L64" i="15"/>
  <c r="I64" i="15"/>
  <c r="F64" i="15"/>
  <c r="O63" i="15"/>
  <c r="L63" i="15"/>
  <c r="I63" i="15"/>
  <c r="F63" i="15"/>
  <c r="O62" i="15"/>
  <c r="L62" i="15"/>
  <c r="I62" i="15"/>
  <c r="F62" i="15"/>
  <c r="O61" i="15"/>
  <c r="L61" i="15"/>
  <c r="I61" i="15"/>
  <c r="F61" i="15"/>
  <c r="C61" i="15" s="1"/>
  <c r="O60" i="15"/>
  <c r="L60" i="15"/>
  <c r="I60" i="15"/>
  <c r="F60" i="15"/>
  <c r="O59" i="15"/>
  <c r="L59" i="15"/>
  <c r="I59" i="15"/>
  <c r="I58" i="15" s="1"/>
  <c r="F59" i="15"/>
  <c r="F58" i="15" s="1"/>
  <c r="N58" i="15"/>
  <c r="M58" i="15"/>
  <c r="K58" i="15"/>
  <c r="J58" i="15"/>
  <c r="J54" i="15" s="1"/>
  <c r="J53" i="15" s="1"/>
  <c r="H58" i="15"/>
  <c r="G58" i="15"/>
  <c r="E58" i="15"/>
  <c r="D58" i="15"/>
  <c r="O57" i="15"/>
  <c r="L57" i="15"/>
  <c r="I57" i="15"/>
  <c r="F57" i="15"/>
  <c r="O56" i="15"/>
  <c r="O55" i="15" s="1"/>
  <c r="L56" i="15"/>
  <c r="I56" i="15"/>
  <c r="I55" i="15" s="1"/>
  <c r="F56" i="15"/>
  <c r="N55" i="15"/>
  <c r="M55" i="15"/>
  <c r="M54" i="15" s="1"/>
  <c r="L55" i="15"/>
  <c r="K55" i="15"/>
  <c r="J55" i="15"/>
  <c r="H55" i="15"/>
  <c r="H54" i="15" s="1"/>
  <c r="H53" i="15" s="1"/>
  <c r="G55" i="15"/>
  <c r="E55" i="15"/>
  <c r="D55" i="15"/>
  <c r="N54" i="15"/>
  <c r="N53" i="15" s="1"/>
  <c r="G54" i="15"/>
  <c r="G53" i="15" s="1"/>
  <c r="O47" i="15"/>
  <c r="C47" i="15" s="1"/>
  <c r="O46" i="15"/>
  <c r="C46" i="15" s="1"/>
  <c r="N45" i="15"/>
  <c r="M45" i="15"/>
  <c r="L44" i="15"/>
  <c r="L43" i="15" s="1"/>
  <c r="I44" i="15"/>
  <c r="F44" i="15"/>
  <c r="F43" i="15" s="1"/>
  <c r="K43" i="15"/>
  <c r="J43" i="15"/>
  <c r="H43" i="15"/>
  <c r="G43" i="15"/>
  <c r="E43" i="15"/>
  <c r="D43" i="15"/>
  <c r="F42" i="15"/>
  <c r="C42" i="15" s="1"/>
  <c r="E41" i="15"/>
  <c r="D41" i="15"/>
  <c r="L40" i="15"/>
  <c r="C40" i="15" s="1"/>
  <c r="L39" i="15"/>
  <c r="C39" i="15" s="1"/>
  <c r="L38" i="15"/>
  <c r="C38" i="15" s="1"/>
  <c r="L37" i="15"/>
  <c r="C37" i="15" s="1"/>
  <c r="K36" i="15"/>
  <c r="J36" i="15"/>
  <c r="L35" i="15"/>
  <c r="C35" i="15" s="1"/>
  <c r="L34" i="15"/>
  <c r="C34" i="15" s="1"/>
  <c r="K33" i="15"/>
  <c r="J33" i="15"/>
  <c r="L32" i="15"/>
  <c r="L31" i="15" s="1"/>
  <c r="K31" i="15"/>
  <c r="J31" i="15"/>
  <c r="C31" i="15"/>
  <c r="L30" i="15"/>
  <c r="C30" i="15" s="1"/>
  <c r="L29" i="15"/>
  <c r="C29" i="15" s="1"/>
  <c r="L28" i="15"/>
  <c r="C28" i="15" s="1"/>
  <c r="K27" i="15"/>
  <c r="K26" i="15" s="1"/>
  <c r="J27" i="15"/>
  <c r="F25" i="15"/>
  <c r="C25" i="15" s="1"/>
  <c r="I24" i="15"/>
  <c r="F24" i="15"/>
  <c r="O23" i="15"/>
  <c r="L23" i="15"/>
  <c r="I23" i="15"/>
  <c r="F23" i="15"/>
  <c r="O22" i="15"/>
  <c r="L22" i="15"/>
  <c r="I22" i="15"/>
  <c r="F22" i="15"/>
  <c r="N21" i="15"/>
  <c r="N292" i="15" s="1"/>
  <c r="N291" i="15" s="1"/>
  <c r="M21" i="15"/>
  <c r="L21" i="15"/>
  <c r="L292" i="15" s="1"/>
  <c r="K21" i="15"/>
  <c r="K292" i="15" s="1"/>
  <c r="K291" i="15" s="1"/>
  <c r="J21" i="15"/>
  <c r="J292" i="15" s="1"/>
  <c r="J291" i="15" s="1"/>
  <c r="I21" i="15"/>
  <c r="H21" i="15"/>
  <c r="H292" i="15" s="1"/>
  <c r="H291" i="15" s="1"/>
  <c r="G21" i="15"/>
  <c r="G292" i="15" s="1"/>
  <c r="G291" i="15" s="1"/>
  <c r="E21" i="15"/>
  <c r="E292" i="15" s="1"/>
  <c r="E291" i="15" s="1"/>
  <c r="D21" i="15"/>
  <c r="D292" i="15" s="1"/>
  <c r="D291" i="15" s="1"/>
  <c r="D54" i="15" l="1"/>
  <c r="N187" i="15"/>
  <c r="C210" i="15"/>
  <c r="C214" i="15"/>
  <c r="C254" i="15"/>
  <c r="C24" i="15"/>
  <c r="C32" i="15"/>
  <c r="C74" i="15"/>
  <c r="C90" i="15"/>
  <c r="C186" i="15"/>
  <c r="J187" i="15"/>
  <c r="C206" i="15"/>
  <c r="J231" i="15"/>
  <c r="K54" i="15"/>
  <c r="E130" i="15"/>
  <c r="C266" i="15"/>
  <c r="C294" i="15"/>
  <c r="M76" i="15"/>
  <c r="G130" i="15"/>
  <c r="I188" i="15"/>
  <c r="I187" i="15" s="1"/>
  <c r="L187" i="15"/>
  <c r="D53" i="15"/>
  <c r="K20" i="15"/>
  <c r="L27" i="15"/>
  <c r="C27" i="15" s="1"/>
  <c r="C57" i="15"/>
  <c r="H76" i="15"/>
  <c r="N76" i="15"/>
  <c r="C77" i="15"/>
  <c r="D83" i="15"/>
  <c r="C100" i="15"/>
  <c r="C118" i="15"/>
  <c r="C156" i="15"/>
  <c r="O160" i="15"/>
  <c r="H174" i="15"/>
  <c r="H173" i="15" s="1"/>
  <c r="C182" i="15"/>
  <c r="C201" i="15"/>
  <c r="C218" i="15"/>
  <c r="C227" i="15"/>
  <c r="C229" i="15"/>
  <c r="C242" i="15"/>
  <c r="C258" i="15"/>
  <c r="C262" i="15"/>
  <c r="J259" i="15"/>
  <c r="O264" i="15"/>
  <c r="O276" i="15"/>
  <c r="N231" i="15"/>
  <c r="N230" i="15" s="1"/>
  <c r="D269" i="15"/>
  <c r="C298" i="15"/>
  <c r="C23" i="15"/>
  <c r="C66" i="15"/>
  <c r="C96" i="15"/>
  <c r="C98" i="15"/>
  <c r="C99" i="15"/>
  <c r="C108" i="15"/>
  <c r="C110" i="15"/>
  <c r="I112" i="15"/>
  <c r="C170" i="15"/>
  <c r="C171" i="15"/>
  <c r="C177" i="15"/>
  <c r="C178" i="15"/>
  <c r="I184" i="15"/>
  <c r="G187" i="15"/>
  <c r="K187" i="15"/>
  <c r="O187" i="15"/>
  <c r="H187" i="15"/>
  <c r="C202" i="15"/>
  <c r="D204" i="15"/>
  <c r="C222" i="15"/>
  <c r="I233" i="15"/>
  <c r="K270" i="15"/>
  <c r="K269" i="15" s="1"/>
  <c r="O141" i="15"/>
  <c r="C22" i="15"/>
  <c r="L33" i="15"/>
  <c r="C33" i="15" s="1"/>
  <c r="E54" i="15"/>
  <c r="G76" i="15"/>
  <c r="C81" i="15"/>
  <c r="H83" i="15"/>
  <c r="C93" i="15"/>
  <c r="F95" i="15"/>
  <c r="O116" i="15"/>
  <c r="C132" i="15"/>
  <c r="C134" i="15"/>
  <c r="C154" i="15"/>
  <c r="C158" i="15"/>
  <c r="C172" i="15"/>
  <c r="M173" i="15"/>
  <c r="O184" i="15"/>
  <c r="C226" i="15"/>
  <c r="C250" i="15"/>
  <c r="L272" i="15"/>
  <c r="C275" i="15"/>
  <c r="G270" i="15"/>
  <c r="G269" i="15" s="1"/>
  <c r="D20" i="15"/>
  <c r="H20" i="15"/>
  <c r="O45" i="15"/>
  <c r="C64" i="15"/>
  <c r="L80" i="15"/>
  <c r="C88" i="15"/>
  <c r="C91" i="15"/>
  <c r="O89" i="15"/>
  <c r="C101" i="15"/>
  <c r="F103" i="15"/>
  <c r="C107" i="15"/>
  <c r="L141" i="15"/>
  <c r="I144" i="15"/>
  <c r="C150" i="15"/>
  <c r="C157" i="15"/>
  <c r="C164" i="15"/>
  <c r="C169" i="15"/>
  <c r="O166" i="15"/>
  <c r="O165" i="15" s="1"/>
  <c r="C219" i="15"/>
  <c r="C221" i="15"/>
  <c r="L238" i="15"/>
  <c r="C244" i="15"/>
  <c r="F246" i="15"/>
  <c r="C249" i="15"/>
  <c r="C255" i="15"/>
  <c r="C257" i="15"/>
  <c r="L264" i="15"/>
  <c r="I270" i="15"/>
  <c r="I269" i="15" s="1"/>
  <c r="C282" i="15"/>
  <c r="I293" i="15"/>
  <c r="C299" i="15"/>
  <c r="C300" i="15"/>
  <c r="J26" i="15"/>
  <c r="J20" i="15" s="1"/>
  <c r="L36" i="15"/>
  <c r="C36" i="15" s="1"/>
  <c r="O69" i="15"/>
  <c r="I84" i="15"/>
  <c r="C104" i="15"/>
  <c r="C106" i="15"/>
  <c r="C109" i="15"/>
  <c r="H195" i="15"/>
  <c r="C213" i="15"/>
  <c r="C220" i="15"/>
  <c r="C225" i="15"/>
  <c r="F41" i="15"/>
  <c r="C41" i="15" s="1"/>
  <c r="O58" i="15"/>
  <c r="L58" i="15"/>
  <c r="L54" i="15" s="1"/>
  <c r="K53" i="15"/>
  <c r="I67" i="15"/>
  <c r="M75" i="15"/>
  <c r="L84" i="15"/>
  <c r="C97" i="15"/>
  <c r="L95" i="15"/>
  <c r="L103" i="15"/>
  <c r="I116" i="15"/>
  <c r="E83" i="15"/>
  <c r="E75" i="15" s="1"/>
  <c r="C141" i="15"/>
  <c r="O144" i="15"/>
  <c r="L151" i="15"/>
  <c r="L179" i="15"/>
  <c r="L174" i="15" s="1"/>
  <c r="L173" i="15" s="1"/>
  <c r="D195" i="15"/>
  <c r="D194" i="15" s="1"/>
  <c r="C207" i="15"/>
  <c r="C212" i="15"/>
  <c r="L216" i="15"/>
  <c r="L204" i="15" s="1"/>
  <c r="L195" i="15" s="1"/>
  <c r="C224" i="15"/>
  <c r="C233" i="15"/>
  <c r="C237" i="15"/>
  <c r="O238" i="15"/>
  <c r="L252" i="15"/>
  <c r="L251" i="15" s="1"/>
  <c r="C287" i="15"/>
  <c r="L293" i="15"/>
  <c r="L291" i="15"/>
  <c r="G20" i="15"/>
  <c r="N20" i="15"/>
  <c r="C60" i="15"/>
  <c r="L67" i="15"/>
  <c r="I80" i="15"/>
  <c r="I76" i="15" s="1"/>
  <c r="N83" i="15"/>
  <c r="O112" i="15"/>
  <c r="C124" i="15"/>
  <c r="O136" i="15"/>
  <c r="C181" i="15"/>
  <c r="G195" i="15"/>
  <c r="E204" i="15"/>
  <c r="E195" i="15" s="1"/>
  <c r="J204" i="15"/>
  <c r="J195" i="15" s="1"/>
  <c r="N204" i="15"/>
  <c r="N195" i="15" s="1"/>
  <c r="K231" i="15"/>
  <c r="K230" i="15" s="1"/>
  <c r="C243" i="15"/>
  <c r="C245" i="15"/>
  <c r="O252" i="15"/>
  <c r="O251" i="15" s="1"/>
  <c r="C267" i="15"/>
  <c r="I264" i="15"/>
  <c r="C295" i="15"/>
  <c r="M20" i="15"/>
  <c r="M292" i="15"/>
  <c r="M291" i="15" s="1"/>
  <c r="C68" i="15"/>
  <c r="C92" i="15"/>
  <c r="F89" i="15"/>
  <c r="C117" i="15"/>
  <c r="F116" i="15"/>
  <c r="C137" i="15"/>
  <c r="F136" i="15"/>
  <c r="C153" i="15"/>
  <c r="F151" i="15"/>
  <c r="I175" i="15"/>
  <c r="C176" i="15"/>
  <c r="C256" i="15"/>
  <c r="I252" i="15"/>
  <c r="I251" i="15" s="1"/>
  <c r="C301" i="15"/>
  <c r="F21" i="15"/>
  <c r="O21" i="15"/>
  <c r="L26" i="15"/>
  <c r="C44" i="15"/>
  <c r="I43" i="15"/>
  <c r="C43" i="15" s="1"/>
  <c r="C45" i="15"/>
  <c r="I54" i="15"/>
  <c r="I53" i="15" s="1"/>
  <c r="M53" i="15"/>
  <c r="C59" i="15"/>
  <c r="L76" i="15"/>
  <c r="O76" i="15"/>
  <c r="C82" i="15"/>
  <c r="K83" i="15"/>
  <c r="C94" i="15"/>
  <c r="I95" i="15"/>
  <c r="C102" i="15"/>
  <c r="K130" i="15"/>
  <c r="I20" i="15"/>
  <c r="E53" i="15"/>
  <c r="O54" i="15"/>
  <c r="C58" i="15"/>
  <c r="C63" i="15"/>
  <c r="C71" i="15"/>
  <c r="C72" i="15"/>
  <c r="F69" i="15"/>
  <c r="C69" i="15" s="1"/>
  <c r="D75" i="15"/>
  <c r="D52" i="15" s="1"/>
  <c r="D51" i="15" s="1"/>
  <c r="C78" i="15"/>
  <c r="C79" i="15"/>
  <c r="C80" i="15"/>
  <c r="G83" i="15"/>
  <c r="G75" i="15" s="1"/>
  <c r="C86" i="15"/>
  <c r="C87" i="15"/>
  <c r="L89" i="15"/>
  <c r="C133" i="15"/>
  <c r="F131" i="15"/>
  <c r="C168" i="15"/>
  <c r="I166" i="15"/>
  <c r="I165" i="15" s="1"/>
  <c r="C165" i="15" s="1"/>
  <c r="E20" i="15"/>
  <c r="C56" i="15"/>
  <c r="F55" i="15"/>
  <c r="C62" i="15"/>
  <c r="O67" i="15"/>
  <c r="J83" i="15"/>
  <c r="C113" i="15"/>
  <c r="F112" i="15"/>
  <c r="I122" i="15"/>
  <c r="C126" i="15"/>
  <c r="C145" i="15"/>
  <c r="F144" i="15"/>
  <c r="C277" i="15"/>
  <c r="F276" i="15"/>
  <c r="C70" i="15"/>
  <c r="O95" i="15"/>
  <c r="O103" i="15"/>
  <c r="C111" i="15"/>
  <c r="C115" i="15"/>
  <c r="C119" i="15"/>
  <c r="C120" i="15"/>
  <c r="F122" i="15"/>
  <c r="C123" i="15"/>
  <c r="I131" i="15"/>
  <c r="C135" i="15"/>
  <c r="C139" i="15"/>
  <c r="C143" i="15"/>
  <c r="C147" i="15"/>
  <c r="C148" i="15"/>
  <c r="I151" i="15"/>
  <c r="C152" i="15"/>
  <c r="C155" i="15"/>
  <c r="C166" i="15"/>
  <c r="C188" i="15"/>
  <c r="C193" i="15"/>
  <c r="F192" i="15"/>
  <c r="C209" i="15"/>
  <c r="F205" i="15"/>
  <c r="F84" i="15"/>
  <c r="C105" i="15"/>
  <c r="L112" i="15"/>
  <c r="L116" i="15"/>
  <c r="C121" i="15"/>
  <c r="C125" i="15"/>
  <c r="C129" i="15"/>
  <c r="F128" i="15"/>
  <c r="C128" i="15" s="1"/>
  <c r="J130" i="15"/>
  <c r="J75" i="15" s="1"/>
  <c r="J52" i="15" s="1"/>
  <c r="N130" i="15"/>
  <c r="N75" i="15" s="1"/>
  <c r="L136" i="15"/>
  <c r="L130" i="15" s="1"/>
  <c r="L144" i="15"/>
  <c r="C149" i="15"/>
  <c r="C159" i="15"/>
  <c r="N174" i="15"/>
  <c r="N173" i="15" s="1"/>
  <c r="O175" i="15"/>
  <c r="O174" i="15" s="1"/>
  <c r="O173" i="15" s="1"/>
  <c r="I179" i="15"/>
  <c r="C179" i="15" s="1"/>
  <c r="C180" i="15"/>
  <c r="C183" i="15"/>
  <c r="I103" i="15"/>
  <c r="C103" i="15" s="1"/>
  <c r="L122" i="15"/>
  <c r="O131" i="15"/>
  <c r="O151" i="15"/>
  <c r="C161" i="15"/>
  <c r="F160" i="15"/>
  <c r="C160" i="15" s="1"/>
  <c r="F174" i="15"/>
  <c r="C175" i="15"/>
  <c r="C185" i="15"/>
  <c r="F184" i="15"/>
  <c r="C184" i="15" s="1"/>
  <c r="C261" i="15"/>
  <c r="F260" i="15"/>
  <c r="C167" i="15"/>
  <c r="C200" i="15"/>
  <c r="I198" i="15"/>
  <c r="I196" i="15" s="1"/>
  <c r="C203" i="15"/>
  <c r="H194" i="15"/>
  <c r="C208" i="15"/>
  <c r="I205" i="15"/>
  <c r="I204" i="15" s="1"/>
  <c r="C211" i="15"/>
  <c r="C223" i="15"/>
  <c r="C228" i="15"/>
  <c r="O231" i="15"/>
  <c r="I235" i="15"/>
  <c r="C235" i="15" s="1"/>
  <c r="C236" i="15"/>
  <c r="E270" i="15"/>
  <c r="E269" i="15" s="1"/>
  <c r="O272" i="15"/>
  <c r="O270" i="15" s="1"/>
  <c r="O269" i="15" s="1"/>
  <c r="C280" i="15"/>
  <c r="C281" i="15"/>
  <c r="C285" i="15"/>
  <c r="F284" i="15"/>
  <c r="C288" i="15"/>
  <c r="I286" i="15"/>
  <c r="N194" i="15"/>
  <c r="C197" i="15"/>
  <c r="F196" i="15"/>
  <c r="C215" i="15"/>
  <c r="L231" i="15"/>
  <c r="C239" i="15"/>
  <c r="C241" i="15"/>
  <c r="F238" i="15"/>
  <c r="F231" i="15" s="1"/>
  <c r="C248" i="15"/>
  <c r="I246" i="15"/>
  <c r="C246" i="15" s="1"/>
  <c r="E230" i="15"/>
  <c r="C253" i="15"/>
  <c r="F252" i="15"/>
  <c r="M259" i="15"/>
  <c r="M230" i="15" s="1"/>
  <c r="C265" i="15"/>
  <c r="F264" i="15"/>
  <c r="C264" i="15" s="1"/>
  <c r="C271" i="15"/>
  <c r="C273" i="15"/>
  <c r="F272" i="15"/>
  <c r="C189" i="15"/>
  <c r="O196" i="15"/>
  <c r="O205" i="15"/>
  <c r="O204" i="15" s="1"/>
  <c r="C217" i="15"/>
  <c r="F216" i="15"/>
  <c r="O216" i="15"/>
  <c r="J230" i="15"/>
  <c r="C232" i="15"/>
  <c r="G231" i="15"/>
  <c r="G230" i="15" s="1"/>
  <c r="G194" i="15" s="1"/>
  <c r="C240" i="15"/>
  <c r="I238" i="15"/>
  <c r="I231" i="15" s="1"/>
  <c r="I259" i="15"/>
  <c r="O260" i="15"/>
  <c r="O259" i="15" s="1"/>
  <c r="L260" i="15"/>
  <c r="L259" i="15" s="1"/>
  <c r="C263" i="15"/>
  <c r="C268" i="15"/>
  <c r="L276" i="15"/>
  <c r="L270" i="15" s="1"/>
  <c r="L269" i="15" s="1"/>
  <c r="C279" i="15"/>
  <c r="C296" i="15"/>
  <c r="C297" i="15"/>
  <c r="F293" i="15"/>
  <c r="C293" i="15" s="1"/>
  <c r="C199" i="15"/>
  <c r="C247" i="15"/>
  <c r="E289" i="15" l="1"/>
  <c r="H75" i="15"/>
  <c r="C144" i="15"/>
  <c r="M52" i="15"/>
  <c r="J289" i="15"/>
  <c r="L53" i="15"/>
  <c r="O83" i="15"/>
  <c r="C95" i="15"/>
  <c r="I230" i="15"/>
  <c r="K194" i="15"/>
  <c r="J51" i="15"/>
  <c r="J50" i="15" s="1"/>
  <c r="C216" i="15"/>
  <c r="L230" i="15"/>
  <c r="L194" i="15" s="1"/>
  <c r="C198" i="15"/>
  <c r="O130" i="15"/>
  <c r="C122" i="15"/>
  <c r="C276" i="15"/>
  <c r="D289" i="15"/>
  <c r="E52" i="15"/>
  <c r="E51" i="15" s="1"/>
  <c r="C89" i="15"/>
  <c r="E194" i="15"/>
  <c r="I83" i="15"/>
  <c r="L83" i="15"/>
  <c r="L75" i="15" s="1"/>
  <c r="J194" i="15"/>
  <c r="C116" i="15"/>
  <c r="K75" i="15"/>
  <c r="K52" i="15" s="1"/>
  <c r="K51" i="15" s="1"/>
  <c r="M194" i="15"/>
  <c r="M51" i="15" s="1"/>
  <c r="M289" i="15"/>
  <c r="K289" i="15"/>
  <c r="N289" i="15"/>
  <c r="N52" i="15"/>
  <c r="N51" i="15" s="1"/>
  <c r="G52" i="15"/>
  <c r="G51" i="15" s="1"/>
  <c r="G289" i="15"/>
  <c r="C231" i="15"/>
  <c r="F270" i="15"/>
  <c r="C272" i="15"/>
  <c r="O195" i="15"/>
  <c r="C196" i="15"/>
  <c r="C286" i="15"/>
  <c r="C284" i="15"/>
  <c r="F283" i="15"/>
  <c r="C283" i="15" s="1"/>
  <c r="O230" i="15"/>
  <c r="I195" i="15"/>
  <c r="I194" i="15" s="1"/>
  <c r="C192" i="15"/>
  <c r="F191" i="15"/>
  <c r="I130" i="15"/>
  <c r="I75" i="15" s="1"/>
  <c r="C55" i="15"/>
  <c r="F54" i="15"/>
  <c r="O53" i="15"/>
  <c r="F292" i="15"/>
  <c r="C21" i="15"/>
  <c r="F20" i="15"/>
  <c r="C136" i="15"/>
  <c r="F67" i="15"/>
  <c r="C67" i="15" s="1"/>
  <c r="C252" i="15"/>
  <c r="F251" i="15"/>
  <c r="C251" i="15" s="1"/>
  <c r="D290" i="15"/>
  <c r="D50" i="15"/>
  <c r="C26" i="15"/>
  <c r="L20" i="15"/>
  <c r="C151" i="15"/>
  <c r="C238" i="15"/>
  <c r="C260" i="15"/>
  <c r="F259" i="15"/>
  <c r="C259" i="15" s="1"/>
  <c r="C84" i="15"/>
  <c r="F83" i="15"/>
  <c r="O292" i="15"/>
  <c r="O291" i="15" s="1"/>
  <c r="O20" i="15"/>
  <c r="F173" i="15"/>
  <c r="C205" i="15"/>
  <c r="F204" i="15"/>
  <c r="C204" i="15" s="1"/>
  <c r="C112" i="15"/>
  <c r="F130" i="15"/>
  <c r="C131" i="15"/>
  <c r="C76" i="15"/>
  <c r="I292" i="15"/>
  <c r="I291" i="15" s="1"/>
  <c r="I174" i="15"/>
  <c r="I173" i="15" s="1"/>
  <c r="O75" i="15" l="1"/>
  <c r="H52" i="15"/>
  <c r="H51" i="15" s="1"/>
  <c r="H289" i="15"/>
  <c r="C130" i="15"/>
  <c r="J290" i="15"/>
  <c r="L52" i="15"/>
  <c r="L51" i="15" s="1"/>
  <c r="L289" i="15"/>
  <c r="I52" i="15"/>
  <c r="I51" i="15" s="1"/>
  <c r="O52" i="15"/>
  <c r="O194" i="15"/>
  <c r="O51" i="15" s="1"/>
  <c r="I290" i="15"/>
  <c r="I50" i="15"/>
  <c r="C292" i="15"/>
  <c r="F291" i="15"/>
  <c r="C291" i="15" s="1"/>
  <c r="M50" i="15"/>
  <c r="M290" i="15"/>
  <c r="C174" i="15"/>
  <c r="C83" i="15"/>
  <c r="F75" i="15"/>
  <c r="C75" i="15" s="1"/>
  <c r="C20" i="15"/>
  <c r="O289" i="15"/>
  <c r="I289" i="15"/>
  <c r="G290" i="15"/>
  <c r="G50" i="15"/>
  <c r="K50" i="15"/>
  <c r="K290" i="15"/>
  <c r="C54" i="15"/>
  <c r="F53" i="15"/>
  <c r="F230" i="15"/>
  <c r="C230" i="15" s="1"/>
  <c r="E290" i="15"/>
  <c r="E50" i="15"/>
  <c r="C173" i="15"/>
  <c r="C191" i="15"/>
  <c r="F187" i="15"/>
  <c r="C187" i="15" s="1"/>
  <c r="F195" i="15"/>
  <c r="F269" i="15"/>
  <c r="C270" i="15"/>
  <c r="N50" i="15"/>
  <c r="N290" i="15"/>
  <c r="H50" i="15" l="1"/>
  <c r="H290" i="15"/>
  <c r="L50" i="15"/>
  <c r="L290" i="15"/>
  <c r="C269" i="15"/>
  <c r="F289" i="15"/>
  <c r="C289" i="15" s="1"/>
  <c r="O50" i="15"/>
  <c r="O290" i="15"/>
  <c r="F194" i="15"/>
  <c r="C194" i="15" s="1"/>
  <c r="C195" i="15"/>
  <c r="F52" i="15"/>
  <c r="C53" i="15"/>
  <c r="F51" i="15" l="1"/>
  <c r="C52" i="15"/>
  <c r="F290" i="15" l="1"/>
  <c r="C290" i="15" s="1"/>
  <c r="C51" i="15"/>
  <c r="F50" i="15"/>
  <c r="C50" i="15" s="1"/>
  <c r="O301" i="14" l="1"/>
  <c r="L301" i="14"/>
  <c r="I301" i="14"/>
  <c r="F301" i="14"/>
  <c r="O300" i="14"/>
  <c r="L300" i="14"/>
  <c r="I300" i="14"/>
  <c r="F300" i="14"/>
  <c r="O299" i="14"/>
  <c r="L299" i="14"/>
  <c r="I299" i="14"/>
  <c r="F299" i="14"/>
  <c r="O298" i="14"/>
  <c r="L298" i="14"/>
  <c r="I298" i="14"/>
  <c r="F298" i="14"/>
  <c r="O297" i="14"/>
  <c r="L297" i="14"/>
  <c r="I297" i="14"/>
  <c r="F297" i="14"/>
  <c r="O296" i="14"/>
  <c r="L296" i="14"/>
  <c r="I296" i="14"/>
  <c r="F296" i="14"/>
  <c r="O295" i="14"/>
  <c r="L295" i="14"/>
  <c r="I295" i="14"/>
  <c r="F295" i="14"/>
  <c r="O294" i="14"/>
  <c r="L294" i="14"/>
  <c r="I294" i="14"/>
  <c r="F294" i="14"/>
  <c r="N293" i="14"/>
  <c r="M293" i="14"/>
  <c r="K293" i="14"/>
  <c r="J293" i="14"/>
  <c r="H293" i="14"/>
  <c r="G293" i="14"/>
  <c r="E293" i="14"/>
  <c r="D293" i="14"/>
  <c r="O288" i="14"/>
  <c r="L288" i="14"/>
  <c r="I288" i="14"/>
  <c r="F288" i="14"/>
  <c r="O287" i="14"/>
  <c r="L287" i="14"/>
  <c r="L286" i="14" s="1"/>
  <c r="I287" i="14"/>
  <c r="F287" i="14"/>
  <c r="O286" i="14"/>
  <c r="N286" i="14"/>
  <c r="M286" i="14"/>
  <c r="K286" i="14"/>
  <c r="J286" i="14"/>
  <c r="H286" i="14"/>
  <c r="G286" i="14"/>
  <c r="F286" i="14"/>
  <c r="E286" i="14"/>
  <c r="D286" i="14"/>
  <c r="O285" i="14"/>
  <c r="L285" i="14"/>
  <c r="L284" i="14" s="1"/>
  <c r="L283" i="14" s="1"/>
  <c r="I285" i="14"/>
  <c r="F285" i="14"/>
  <c r="O284" i="14"/>
  <c r="O283" i="14" s="1"/>
  <c r="N284" i="14"/>
  <c r="M284" i="14"/>
  <c r="M283" i="14" s="1"/>
  <c r="K284" i="14"/>
  <c r="J284" i="14"/>
  <c r="I284" i="14"/>
  <c r="I283" i="14" s="1"/>
  <c r="H284" i="14"/>
  <c r="G284" i="14"/>
  <c r="G283" i="14" s="1"/>
  <c r="E284" i="14"/>
  <c r="E283" i="14" s="1"/>
  <c r="D284" i="14"/>
  <c r="N283" i="14"/>
  <c r="K283" i="14"/>
  <c r="J283" i="14"/>
  <c r="H283" i="14"/>
  <c r="D283" i="14"/>
  <c r="O282" i="14"/>
  <c r="O281" i="14" s="1"/>
  <c r="L282" i="14"/>
  <c r="L281" i="14" s="1"/>
  <c r="I282" i="14"/>
  <c r="F282" i="14"/>
  <c r="C282" i="14" s="1"/>
  <c r="N281" i="14"/>
  <c r="M281" i="14"/>
  <c r="K281" i="14"/>
  <c r="J281" i="14"/>
  <c r="I281" i="14"/>
  <c r="H281" i="14"/>
  <c r="G281" i="14"/>
  <c r="E281" i="14"/>
  <c r="D281" i="14"/>
  <c r="O280" i="14"/>
  <c r="L280" i="14"/>
  <c r="I280" i="14"/>
  <c r="F280" i="14"/>
  <c r="O279" i="14"/>
  <c r="L279" i="14"/>
  <c r="I279" i="14"/>
  <c r="F279" i="14"/>
  <c r="O278" i="14"/>
  <c r="L278" i="14"/>
  <c r="I278" i="14"/>
  <c r="F278" i="14"/>
  <c r="O277" i="14"/>
  <c r="L277" i="14"/>
  <c r="I277" i="14"/>
  <c r="I276" i="14" s="1"/>
  <c r="F277" i="14"/>
  <c r="N276" i="14"/>
  <c r="M276" i="14"/>
  <c r="K276" i="14"/>
  <c r="J276" i="14"/>
  <c r="H276" i="14"/>
  <c r="G276" i="14"/>
  <c r="E276" i="14"/>
  <c r="D276" i="14"/>
  <c r="O275" i="14"/>
  <c r="L275" i="14"/>
  <c r="I275" i="14"/>
  <c r="F275" i="14"/>
  <c r="O274" i="14"/>
  <c r="L274" i="14"/>
  <c r="I274" i="14"/>
  <c r="F274" i="14"/>
  <c r="O273" i="14"/>
  <c r="L273" i="14"/>
  <c r="I273" i="14"/>
  <c r="I272" i="14" s="1"/>
  <c r="F273" i="14"/>
  <c r="N272" i="14"/>
  <c r="N270" i="14" s="1"/>
  <c r="N269" i="14" s="1"/>
  <c r="M272" i="14"/>
  <c r="M270" i="14" s="1"/>
  <c r="M269" i="14" s="1"/>
  <c r="K272" i="14"/>
  <c r="J272" i="14"/>
  <c r="H272" i="14"/>
  <c r="H270" i="14" s="1"/>
  <c r="H269" i="14" s="1"/>
  <c r="G272" i="14"/>
  <c r="E272" i="14"/>
  <c r="D272" i="14"/>
  <c r="O271" i="14"/>
  <c r="L271" i="14"/>
  <c r="I271" i="14"/>
  <c r="F271" i="14"/>
  <c r="J270" i="14"/>
  <c r="J269" i="14" s="1"/>
  <c r="G270" i="14"/>
  <c r="G269" i="14" s="1"/>
  <c r="O268" i="14"/>
  <c r="L268" i="14"/>
  <c r="I268" i="14"/>
  <c r="F268" i="14"/>
  <c r="O267" i="14"/>
  <c r="L267" i="14"/>
  <c r="I267" i="14"/>
  <c r="F267" i="14"/>
  <c r="O266" i="14"/>
  <c r="L266" i="14"/>
  <c r="I266" i="14"/>
  <c r="F266" i="14"/>
  <c r="O265" i="14"/>
  <c r="L265" i="14"/>
  <c r="I265" i="14"/>
  <c r="F265" i="14"/>
  <c r="N264" i="14"/>
  <c r="M264" i="14"/>
  <c r="K264" i="14"/>
  <c r="J264" i="14"/>
  <c r="H264" i="14"/>
  <c r="G264" i="14"/>
  <c r="E264" i="14"/>
  <c r="D264" i="14"/>
  <c r="O263" i="14"/>
  <c r="L263" i="14"/>
  <c r="I263" i="14"/>
  <c r="F263" i="14"/>
  <c r="O262" i="14"/>
  <c r="L262" i="14"/>
  <c r="I262" i="14"/>
  <c r="F262" i="14"/>
  <c r="O261" i="14"/>
  <c r="L261" i="14"/>
  <c r="I261" i="14"/>
  <c r="F261" i="14"/>
  <c r="N260" i="14"/>
  <c r="M260" i="14"/>
  <c r="K260" i="14"/>
  <c r="J260" i="14"/>
  <c r="J259" i="14" s="1"/>
  <c r="H260" i="14"/>
  <c r="H259" i="14" s="1"/>
  <c r="G260" i="14"/>
  <c r="E260" i="14"/>
  <c r="E259" i="14" s="1"/>
  <c r="D260" i="14"/>
  <c r="N259" i="14"/>
  <c r="G259" i="14"/>
  <c r="D259" i="14"/>
  <c r="O258" i="14"/>
  <c r="L258" i="14"/>
  <c r="I258" i="14"/>
  <c r="F258" i="14"/>
  <c r="O257" i="14"/>
  <c r="L257" i="14"/>
  <c r="I257" i="14"/>
  <c r="F257" i="14"/>
  <c r="O256" i="14"/>
  <c r="L256" i="14"/>
  <c r="I256" i="14"/>
  <c r="F256" i="14"/>
  <c r="O255" i="14"/>
  <c r="L255" i="14"/>
  <c r="I255" i="14"/>
  <c r="F255" i="14"/>
  <c r="O254" i="14"/>
  <c r="L254" i="14"/>
  <c r="I254" i="14"/>
  <c r="F254" i="14"/>
  <c r="O253" i="14"/>
  <c r="L253" i="14"/>
  <c r="I253" i="14"/>
  <c r="F253" i="14"/>
  <c r="N252" i="14"/>
  <c r="M252" i="14"/>
  <c r="M251" i="14" s="1"/>
  <c r="K252" i="14"/>
  <c r="K251" i="14" s="1"/>
  <c r="J252" i="14"/>
  <c r="J251" i="14" s="1"/>
  <c r="H252" i="14"/>
  <c r="G252" i="14"/>
  <c r="G251" i="14" s="1"/>
  <c r="E252" i="14"/>
  <c r="E251" i="14" s="1"/>
  <c r="D252" i="14"/>
  <c r="N251" i="14"/>
  <c r="H251" i="14"/>
  <c r="D251" i="14"/>
  <c r="O250" i="14"/>
  <c r="L250" i="14"/>
  <c r="I250" i="14"/>
  <c r="F250" i="14"/>
  <c r="O249" i="14"/>
  <c r="L249" i="14"/>
  <c r="I249" i="14"/>
  <c r="F249" i="14"/>
  <c r="O248" i="14"/>
  <c r="L248" i="14"/>
  <c r="I248" i="14"/>
  <c r="F248" i="14"/>
  <c r="O247" i="14"/>
  <c r="L247" i="14"/>
  <c r="I247" i="14"/>
  <c r="F247" i="14"/>
  <c r="O246" i="14"/>
  <c r="N246" i="14"/>
  <c r="M246" i="14"/>
  <c r="K246" i="14"/>
  <c r="J246" i="14"/>
  <c r="H246" i="14"/>
  <c r="G246" i="14"/>
  <c r="E246" i="14"/>
  <c r="D246" i="14"/>
  <c r="O245" i="14"/>
  <c r="L245" i="14"/>
  <c r="I245" i="14"/>
  <c r="F245" i="14"/>
  <c r="O244" i="14"/>
  <c r="L244" i="14"/>
  <c r="I244" i="14"/>
  <c r="F244" i="14"/>
  <c r="O243" i="14"/>
  <c r="L243" i="14"/>
  <c r="I243" i="14"/>
  <c r="F243" i="14"/>
  <c r="O242" i="14"/>
  <c r="L242" i="14"/>
  <c r="I242" i="14"/>
  <c r="F242" i="14"/>
  <c r="O241" i="14"/>
  <c r="L241" i="14"/>
  <c r="I241" i="14"/>
  <c r="F241" i="14"/>
  <c r="O240" i="14"/>
  <c r="L240" i="14"/>
  <c r="I240" i="14"/>
  <c r="F240" i="14"/>
  <c r="O239" i="14"/>
  <c r="L239" i="14"/>
  <c r="L238" i="14" s="1"/>
  <c r="I239" i="14"/>
  <c r="F239" i="14"/>
  <c r="N238" i="14"/>
  <c r="M238" i="14"/>
  <c r="K238" i="14"/>
  <c r="J238" i="14"/>
  <c r="H238" i="14"/>
  <c r="G238" i="14"/>
  <c r="E238" i="14"/>
  <c r="D238" i="14"/>
  <c r="O237" i="14"/>
  <c r="L237" i="14"/>
  <c r="I237" i="14"/>
  <c r="F237" i="14"/>
  <c r="O236" i="14"/>
  <c r="L236" i="14"/>
  <c r="L235" i="14" s="1"/>
  <c r="I236" i="14"/>
  <c r="F236" i="14"/>
  <c r="O235" i="14"/>
  <c r="N235" i="14"/>
  <c r="M235" i="14"/>
  <c r="K235" i="14"/>
  <c r="J235" i="14"/>
  <c r="H235" i="14"/>
  <c r="G235" i="14"/>
  <c r="E235" i="14"/>
  <c r="D235" i="14"/>
  <c r="O234" i="14"/>
  <c r="O233" i="14" s="1"/>
  <c r="L234" i="14"/>
  <c r="L233" i="14" s="1"/>
  <c r="I234" i="14"/>
  <c r="F234" i="14"/>
  <c r="N233" i="14"/>
  <c r="N231" i="14" s="1"/>
  <c r="M233" i="14"/>
  <c r="K233" i="14"/>
  <c r="J233" i="14"/>
  <c r="I233" i="14"/>
  <c r="H233" i="14"/>
  <c r="H231" i="14" s="1"/>
  <c r="G233" i="14"/>
  <c r="F233" i="14"/>
  <c r="E233" i="14"/>
  <c r="D233" i="14"/>
  <c r="D231" i="14" s="1"/>
  <c r="D230" i="14" s="1"/>
  <c r="O232" i="14"/>
  <c r="L232" i="14"/>
  <c r="I232" i="14"/>
  <c r="F232" i="14"/>
  <c r="M231" i="14"/>
  <c r="J231" i="14"/>
  <c r="E231" i="14"/>
  <c r="O229" i="14"/>
  <c r="L229" i="14"/>
  <c r="I229" i="14"/>
  <c r="F229" i="14"/>
  <c r="O228" i="14"/>
  <c r="L228" i="14"/>
  <c r="I228" i="14"/>
  <c r="F228" i="14"/>
  <c r="F227" i="14" s="1"/>
  <c r="O227" i="14"/>
  <c r="N227" i="14"/>
  <c r="M227" i="14"/>
  <c r="L227" i="14"/>
  <c r="K227" i="14"/>
  <c r="J227" i="14"/>
  <c r="H227" i="14"/>
  <c r="G227" i="14"/>
  <c r="E227" i="14"/>
  <c r="D227" i="14"/>
  <c r="O226" i="14"/>
  <c r="L226" i="14"/>
  <c r="I226" i="14"/>
  <c r="F226" i="14"/>
  <c r="O225" i="14"/>
  <c r="L225" i="14"/>
  <c r="I225" i="14"/>
  <c r="F225" i="14"/>
  <c r="O224" i="14"/>
  <c r="L224" i="14"/>
  <c r="I224" i="14"/>
  <c r="F224" i="14"/>
  <c r="O223" i="14"/>
  <c r="L223" i="14"/>
  <c r="I223" i="14"/>
  <c r="F223" i="14"/>
  <c r="O222" i="14"/>
  <c r="L222" i="14"/>
  <c r="I222" i="14"/>
  <c r="F222" i="14"/>
  <c r="O221" i="14"/>
  <c r="L221" i="14"/>
  <c r="I221" i="14"/>
  <c r="F221" i="14"/>
  <c r="O220" i="14"/>
  <c r="L220" i="14"/>
  <c r="I220" i="14"/>
  <c r="F220" i="14"/>
  <c r="O219" i="14"/>
  <c r="L219" i="14"/>
  <c r="I219" i="14"/>
  <c r="F219" i="14"/>
  <c r="O218" i="14"/>
  <c r="L218" i="14"/>
  <c r="I218" i="14"/>
  <c r="F218" i="14"/>
  <c r="O217" i="14"/>
  <c r="L217" i="14"/>
  <c r="I217" i="14"/>
  <c r="F217" i="14"/>
  <c r="N216" i="14"/>
  <c r="M216" i="14"/>
  <c r="K216" i="14"/>
  <c r="J216" i="14"/>
  <c r="H216" i="14"/>
  <c r="G216" i="14"/>
  <c r="E216" i="14"/>
  <c r="D216" i="14"/>
  <c r="O215" i="14"/>
  <c r="L215" i="14"/>
  <c r="I215" i="14"/>
  <c r="F215" i="14"/>
  <c r="O214" i="14"/>
  <c r="L214" i="14"/>
  <c r="I214" i="14"/>
  <c r="F214" i="14"/>
  <c r="C214" i="14" s="1"/>
  <c r="O213" i="14"/>
  <c r="L213" i="14"/>
  <c r="I213" i="14"/>
  <c r="F213" i="14"/>
  <c r="C213" i="14" s="1"/>
  <c r="O212" i="14"/>
  <c r="L212" i="14"/>
  <c r="I212" i="14"/>
  <c r="F212" i="14"/>
  <c r="O211" i="14"/>
  <c r="L211" i="14"/>
  <c r="I211" i="14"/>
  <c r="F211" i="14"/>
  <c r="O210" i="14"/>
  <c r="L210" i="14"/>
  <c r="I210" i="14"/>
  <c r="F210" i="14"/>
  <c r="C210" i="14" s="1"/>
  <c r="O209" i="14"/>
  <c r="L209" i="14"/>
  <c r="I209" i="14"/>
  <c r="F209" i="14"/>
  <c r="O208" i="14"/>
  <c r="L208" i="14"/>
  <c r="I208" i="14"/>
  <c r="F208" i="14"/>
  <c r="O207" i="14"/>
  <c r="L207" i="14"/>
  <c r="I207" i="14"/>
  <c r="F207" i="14"/>
  <c r="O206" i="14"/>
  <c r="L206" i="14"/>
  <c r="I206" i="14"/>
  <c r="F206" i="14"/>
  <c r="C206" i="14" s="1"/>
  <c r="N205" i="14"/>
  <c r="M205" i="14"/>
  <c r="K205" i="14"/>
  <c r="J205" i="14"/>
  <c r="H205" i="14"/>
  <c r="H204" i="14" s="1"/>
  <c r="G205" i="14"/>
  <c r="E205" i="14"/>
  <c r="D205" i="14"/>
  <c r="D204" i="14" s="1"/>
  <c r="K204" i="14"/>
  <c r="G204" i="14"/>
  <c r="E204" i="14"/>
  <c r="O203" i="14"/>
  <c r="L203" i="14"/>
  <c r="I203" i="14"/>
  <c r="F203" i="14"/>
  <c r="O202" i="14"/>
  <c r="L202" i="14"/>
  <c r="C202" i="14" s="1"/>
  <c r="I202" i="14"/>
  <c r="F202" i="14"/>
  <c r="O201" i="14"/>
  <c r="L201" i="14"/>
  <c r="I201" i="14"/>
  <c r="F201" i="14"/>
  <c r="O200" i="14"/>
  <c r="L200" i="14"/>
  <c r="I200" i="14"/>
  <c r="F200" i="14"/>
  <c r="O199" i="14"/>
  <c r="L199" i="14"/>
  <c r="L198" i="14" s="1"/>
  <c r="I199" i="14"/>
  <c r="F199" i="14"/>
  <c r="F198" i="14" s="1"/>
  <c r="O198" i="14"/>
  <c r="N198" i="14"/>
  <c r="M198" i="14"/>
  <c r="K198" i="14"/>
  <c r="K196" i="14" s="1"/>
  <c r="K195" i="14" s="1"/>
  <c r="J198" i="14"/>
  <c r="H198" i="14"/>
  <c r="H196" i="14" s="1"/>
  <c r="G198" i="14"/>
  <c r="G196" i="14" s="1"/>
  <c r="G195" i="14" s="1"/>
  <c r="E198" i="14"/>
  <c r="E196" i="14" s="1"/>
  <c r="D198" i="14"/>
  <c r="O197" i="14"/>
  <c r="L197" i="14"/>
  <c r="I197" i="14"/>
  <c r="F197" i="14"/>
  <c r="N196" i="14"/>
  <c r="M196" i="14"/>
  <c r="J196" i="14"/>
  <c r="D196" i="14"/>
  <c r="O193" i="14"/>
  <c r="L193" i="14"/>
  <c r="L192" i="14" s="1"/>
  <c r="L191" i="14" s="1"/>
  <c r="I193" i="14"/>
  <c r="F193" i="14"/>
  <c r="O192" i="14"/>
  <c r="N192" i="14"/>
  <c r="M192" i="14"/>
  <c r="M191" i="14" s="1"/>
  <c r="K192" i="14"/>
  <c r="K191" i="14" s="1"/>
  <c r="J192" i="14"/>
  <c r="I192" i="14"/>
  <c r="I191" i="14" s="1"/>
  <c r="H192" i="14"/>
  <c r="G192" i="14"/>
  <c r="E192" i="14"/>
  <c r="E191" i="14" s="1"/>
  <c r="D192" i="14"/>
  <c r="D191" i="14" s="1"/>
  <c r="O191" i="14"/>
  <c r="N191" i="14"/>
  <c r="J191" i="14"/>
  <c r="H191" i="14"/>
  <c r="G191" i="14"/>
  <c r="O190" i="14"/>
  <c r="L190" i="14"/>
  <c r="I190" i="14"/>
  <c r="F190" i="14"/>
  <c r="O189" i="14"/>
  <c r="O188" i="14" s="1"/>
  <c r="L189" i="14"/>
  <c r="L188" i="14" s="1"/>
  <c r="L187" i="14" s="1"/>
  <c r="I189" i="14"/>
  <c r="F189" i="14"/>
  <c r="F188" i="14" s="1"/>
  <c r="N188" i="14"/>
  <c r="M188" i="14"/>
  <c r="K188" i="14"/>
  <c r="J188" i="14"/>
  <c r="J187" i="14" s="1"/>
  <c r="H188" i="14"/>
  <c r="G188" i="14"/>
  <c r="G187" i="14" s="1"/>
  <c r="E188" i="14"/>
  <c r="E187" i="14" s="1"/>
  <c r="D188" i="14"/>
  <c r="O186" i="14"/>
  <c r="L186" i="14"/>
  <c r="I186" i="14"/>
  <c r="F186" i="14"/>
  <c r="O185" i="14"/>
  <c r="O184" i="14" s="1"/>
  <c r="L185" i="14"/>
  <c r="L184" i="14" s="1"/>
  <c r="I185" i="14"/>
  <c r="F185" i="14"/>
  <c r="N184" i="14"/>
  <c r="M184" i="14"/>
  <c r="K184" i="14"/>
  <c r="J184" i="14"/>
  <c r="H184" i="14"/>
  <c r="G184" i="14"/>
  <c r="F184" i="14"/>
  <c r="E184" i="14"/>
  <c r="D184" i="14"/>
  <c r="O183" i="14"/>
  <c r="L183" i="14"/>
  <c r="I183" i="14"/>
  <c r="F183" i="14"/>
  <c r="C183" i="14" s="1"/>
  <c r="O182" i="14"/>
  <c r="L182" i="14"/>
  <c r="I182" i="14"/>
  <c r="F182" i="14"/>
  <c r="O181" i="14"/>
  <c r="L181" i="14"/>
  <c r="I181" i="14"/>
  <c r="F181" i="14"/>
  <c r="O180" i="14"/>
  <c r="L180" i="14"/>
  <c r="I180" i="14"/>
  <c r="F180" i="14"/>
  <c r="N179" i="14"/>
  <c r="M179" i="14"/>
  <c r="K179" i="14"/>
  <c r="J179" i="14"/>
  <c r="H179" i="14"/>
  <c r="G179" i="14"/>
  <c r="E179" i="14"/>
  <c r="D179" i="14"/>
  <c r="O178" i="14"/>
  <c r="L178" i="14"/>
  <c r="I178" i="14"/>
  <c r="F178" i="14"/>
  <c r="O177" i="14"/>
  <c r="L177" i="14"/>
  <c r="I177" i="14"/>
  <c r="F177" i="14"/>
  <c r="O176" i="14"/>
  <c r="L176" i="14"/>
  <c r="L175" i="14" s="1"/>
  <c r="I176" i="14"/>
  <c r="F176" i="14"/>
  <c r="F175" i="14" s="1"/>
  <c r="O175" i="14"/>
  <c r="N175" i="14"/>
  <c r="M175" i="14"/>
  <c r="M174" i="14" s="1"/>
  <c r="M173" i="14" s="1"/>
  <c r="K175" i="14"/>
  <c r="J175" i="14"/>
  <c r="J174" i="14" s="1"/>
  <c r="H175" i="14"/>
  <c r="G175" i="14"/>
  <c r="G174" i="14" s="1"/>
  <c r="G173" i="14" s="1"/>
  <c r="E175" i="14"/>
  <c r="E174" i="14" s="1"/>
  <c r="E173" i="14" s="1"/>
  <c r="D175" i="14"/>
  <c r="H174" i="14"/>
  <c r="H173" i="14" s="1"/>
  <c r="D174" i="14"/>
  <c r="D173" i="14" s="1"/>
  <c r="O172" i="14"/>
  <c r="L172" i="14"/>
  <c r="I172" i="14"/>
  <c r="F172" i="14"/>
  <c r="O171" i="14"/>
  <c r="L171" i="14"/>
  <c r="I171" i="14"/>
  <c r="F171" i="14"/>
  <c r="O170" i="14"/>
  <c r="L170" i="14"/>
  <c r="I170" i="14"/>
  <c r="F170" i="14"/>
  <c r="O169" i="14"/>
  <c r="L169" i="14"/>
  <c r="I169" i="14"/>
  <c r="F169" i="14"/>
  <c r="O168" i="14"/>
  <c r="L168" i="14"/>
  <c r="I168" i="14"/>
  <c r="F168" i="14"/>
  <c r="O167" i="14"/>
  <c r="O166" i="14" s="1"/>
  <c r="L167" i="14"/>
  <c r="I167" i="14"/>
  <c r="I166" i="14" s="1"/>
  <c r="I165" i="14" s="1"/>
  <c r="F167" i="14"/>
  <c r="N166" i="14"/>
  <c r="N165" i="14" s="1"/>
  <c r="M166" i="14"/>
  <c r="L166" i="14"/>
  <c r="L165" i="14" s="1"/>
  <c r="K166" i="14"/>
  <c r="J166" i="14"/>
  <c r="J165" i="14" s="1"/>
  <c r="H166" i="14"/>
  <c r="H165" i="14" s="1"/>
  <c r="G166" i="14"/>
  <c r="G165" i="14" s="1"/>
  <c r="E166" i="14"/>
  <c r="E165" i="14" s="1"/>
  <c r="D166" i="14"/>
  <c r="D165" i="14" s="1"/>
  <c r="M165" i="14"/>
  <c r="K165" i="14"/>
  <c r="O164" i="14"/>
  <c r="L164" i="14"/>
  <c r="I164" i="14"/>
  <c r="F164" i="14"/>
  <c r="O163" i="14"/>
  <c r="L163" i="14"/>
  <c r="I163" i="14"/>
  <c r="F163" i="14"/>
  <c r="C163" i="14" s="1"/>
  <c r="O162" i="14"/>
  <c r="L162" i="14"/>
  <c r="I162" i="14"/>
  <c r="F162" i="14"/>
  <c r="O161" i="14"/>
  <c r="O160" i="14" s="1"/>
  <c r="L161" i="14"/>
  <c r="L160" i="14" s="1"/>
  <c r="I161" i="14"/>
  <c r="F161" i="14"/>
  <c r="F160" i="14" s="1"/>
  <c r="N160" i="14"/>
  <c r="M160" i="14"/>
  <c r="K160" i="14"/>
  <c r="J160" i="14"/>
  <c r="H160" i="14"/>
  <c r="G160" i="14"/>
  <c r="E160" i="14"/>
  <c r="D160" i="14"/>
  <c r="O159" i="14"/>
  <c r="L159" i="14"/>
  <c r="I159" i="14"/>
  <c r="F159" i="14"/>
  <c r="O158" i="14"/>
  <c r="L158" i="14"/>
  <c r="I158" i="14"/>
  <c r="F158" i="14"/>
  <c r="O157" i="14"/>
  <c r="L157" i="14"/>
  <c r="I157" i="14"/>
  <c r="F157" i="14"/>
  <c r="O156" i="14"/>
  <c r="L156" i="14"/>
  <c r="I156" i="14"/>
  <c r="F156" i="14"/>
  <c r="O155" i="14"/>
  <c r="L155" i="14"/>
  <c r="I155" i="14"/>
  <c r="F155" i="14"/>
  <c r="O154" i="14"/>
  <c r="L154" i="14"/>
  <c r="I154" i="14"/>
  <c r="F154" i="14"/>
  <c r="O153" i="14"/>
  <c r="L153" i="14"/>
  <c r="I153" i="14"/>
  <c r="F153" i="14"/>
  <c r="O152" i="14"/>
  <c r="L152" i="14"/>
  <c r="I152" i="14"/>
  <c r="F152" i="14"/>
  <c r="N151" i="14"/>
  <c r="M151" i="14"/>
  <c r="K151" i="14"/>
  <c r="J151" i="14"/>
  <c r="H151" i="14"/>
  <c r="G151" i="14"/>
  <c r="E151" i="14"/>
  <c r="D151" i="14"/>
  <c r="O150" i="14"/>
  <c r="L150" i="14"/>
  <c r="I150" i="14"/>
  <c r="F150" i="14"/>
  <c r="O149" i="14"/>
  <c r="L149" i="14"/>
  <c r="I149" i="14"/>
  <c r="F149" i="14"/>
  <c r="O148" i="14"/>
  <c r="L148" i="14"/>
  <c r="I148" i="14"/>
  <c r="F148" i="14"/>
  <c r="O147" i="14"/>
  <c r="L147" i="14"/>
  <c r="I147" i="14"/>
  <c r="F147" i="14"/>
  <c r="O146" i="14"/>
  <c r="L146" i="14"/>
  <c r="I146" i="14"/>
  <c r="F146" i="14"/>
  <c r="O145" i="14"/>
  <c r="L145" i="14"/>
  <c r="I145" i="14"/>
  <c r="F145" i="14"/>
  <c r="N144" i="14"/>
  <c r="M144" i="14"/>
  <c r="K144" i="14"/>
  <c r="J144" i="14"/>
  <c r="H144" i="14"/>
  <c r="G144" i="14"/>
  <c r="E144" i="14"/>
  <c r="D144" i="14"/>
  <c r="O143" i="14"/>
  <c r="L143" i="14"/>
  <c r="I143" i="14"/>
  <c r="F143" i="14"/>
  <c r="O142" i="14"/>
  <c r="L142" i="14"/>
  <c r="L141" i="14" s="1"/>
  <c r="I142" i="14"/>
  <c r="I141" i="14" s="1"/>
  <c r="F142" i="14"/>
  <c r="N141" i="14"/>
  <c r="M141" i="14"/>
  <c r="K141" i="14"/>
  <c r="J141" i="14"/>
  <c r="H141" i="14"/>
  <c r="G141" i="14"/>
  <c r="E141" i="14"/>
  <c r="D141" i="14"/>
  <c r="O140" i="14"/>
  <c r="L140" i="14"/>
  <c r="I140" i="14"/>
  <c r="F140" i="14"/>
  <c r="O139" i="14"/>
  <c r="L139" i="14"/>
  <c r="I139" i="14"/>
  <c r="C139" i="14" s="1"/>
  <c r="F139" i="14"/>
  <c r="O138" i="14"/>
  <c r="L138" i="14"/>
  <c r="I138" i="14"/>
  <c r="F138" i="14"/>
  <c r="O137" i="14"/>
  <c r="L137" i="14"/>
  <c r="L136" i="14" s="1"/>
  <c r="I137" i="14"/>
  <c r="F137" i="14"/>
  <c r="N136" i="14"/>
  <c r="M136" i="14"/>
  <c r="K136" i="14"/>
  <c r="J136" i="14"/>
  <c r="H136" i="14"/>
  <c r="G136" i="14"/>
  <c r="E136" i="14"/>
  <c r="D136" i="14"/>
  <c r="O135" i="14"/>
  <c r="L135" i="14"/>
  <c r="I135" i="14"/>
  <c r="F135" i="14"/>
  <c r="O134" i="14"/>
  <c r="L134" i="14"/>
  <c r="I134" i="14"/>
  <c r="F134" i="14"/>
  <c r="O133" i="14"/>
  <c r="L133" i="14"/>
  <c r="I133" i="14"/>
  <c r="F133" i="14"/>
  <c r="O132" i="14"/>
  <c r="L132" i="14"/>
  <c r="L131" i="14" s="1"/>
  <c r="I132" i="14"/>
  <c r="F132" i="14"/>
  <c r="N131" i="14"/>
  <c r="M131" i="14"/>
  <c r="K131" i="14"/>
  <c r="J131" i="14"/>
  <c r="H131" i="14"/>
  <c r="G131" i="14"/>
  <c r="E131" i="14"/>
  <c r="D131" i="14"/>
  <c r="O129" i="14"/>
  <c r="O128" i="14" s="1"/>
  <c r="L129" i="14"/>
  <c r="L128" i="14" s="1"/>
  <c r="I129" i="14"/>
  <c r="I128" i="14" s="1"/>
  <c r="F129" i="14"/>
  <c r="N128" i="14"/>
  <c r="M128" i="14"/>
  <c r="K128" i="14"/>
  <c r="J128" i="14"/>
  <c r="H128" i="14"/>
  <c r="G128" i="14"/>
  <c r="F128" i="14"/>
  <c r="E128" i="14"/>
  <c r="D128" i="14"/>
  <c r="O127" i="14"/>
  <c r="L127" i="14"/>
  <c r="I127" i="14"/>
  <c r="F127" i="14"/>
  <c r="O126" i="14"/>
  <c r="L126" i="14"/>
  <c r="I126" i="14"/>
  <c r="F126" i="14"/>
  <c r="O125" i="14"/>
  <c r="L125" i="14"/>
  <c r="I125" i="14"/>
  <c r="F125" i="14"/>
  <c r="O124" i="14"/>
  <c r="L124" i="14"/>
  <c r="I124" i="14"/>
  <c r="F124" i="14"/>
  <c r="O123" i="14"/>
  <c r="L123" i="14"/>
  <c r="L122" i="14" s="1"/>
  <c r="I123" i="14"/>
  <c r="F123" i="14"/>
  <c r="N122" i="14"/>
  <c r="M122" i="14"/>
  <c r="K122" i="14"/>
  <c r="J122" i="14"/>
  <c r="H122" i="14"/>
  <c r="G122" i="14"/>
  <c r="E122" i="14"/>
  <c r="D122" i="14"/>
  <c r="O121" i="14"/>
  <c r="L121" i="14"/>
  <c r="C121" i="14" s="1"/>
  <c r="I121" i="14"/>
  <c r="F121" i="14"/>
  <c r="O120" i="14"/>
  <c r="L120" i="14"/>
  <c r="I120" i="14"/>
  <c r="F120" i="14"/>
  <c r="C120" i="14" s="1"/>
  <c r="O119" i="14"/>
  <c r="L119" i="14"/>
  <c r="I119" i="14"/>
  <c r="F119" i="14"/>
  <c r="C119" i="14" s="1"/>
  <c r="O118" i="14"/>
  <c r="L118" i="14"/>
  <c r="I118" i="14"/>
  <c r="F118" i="14"/>
  <c r="O117" i="14"/>
  <c r="L117" i="14"/>
  <c r="I117" i="14"/>
  <c r="F117" i="14"/>
  <c r="N116" i="14"/>
  <c r="M116" i="14"/>
  <c r="L116" i="14"/>
  <c r="K116" i="14"/>
  <c r="J116" i="14"/>
  <c r="H116" i="14"/>
  <c r="G116" i="14"/>
  <c r="E116" i="14"/>
  <c r="D116" i="14"/>
  <c r="O115" i="14"/>
  <c r="L115" i="14"/>
  <c r="I115" i="14"/>
  <c r="F115" i="14"/>
  <c r="O114" i="14"/>
  <c r="L114" i="14"/>
  <c r="I114" i="14"/>
  <c r="F114" i="14"/>
  <c r="O113" i="14"/>
  <c r="L113" i="14"/>
  <c r="I113" i="14"/>
  <c r="F113" i="14"/>
  <c r="N112" i="14"/>
  <c r="M112" i="14"/>
  <c r="L112" i="14"/>
  <c r="K112" i="14"/>
  <c r="J112" i="14"/>
  <c r="H112" i="14"/>
  <c r="G112" i="14"/>
  <c r="E112" i="14"/>
  <c r="D112" i="14"/>
  <c r="O111" i="14"/>
  <c r="L111" i="14"/>
  <c r="I111" i="14"/>
  <c r="F111" i="14"/>
  <c r="O110" i="14"/>
  <c r="L110" i="14"/>
  <c r="I110" i="14"/>
  <c r="F110" i="14"/>
  <c r="O109" i="14"/>
  <c r="L109" i="14"/>
  <c r="I109" i="14"/>
  <c r="F109" i="14"/>
  <c r="O108" i="14"/>
  <c r="L108" i="14"/>
  <c r="I108" i="14"/>
  <c r="F108" i="14"/>
  <c r="O107" i="14"/>
  <c r="L107" i="14"/>
  <c r="I107" i="14"/>
  <c r="F107" i="14"/>
  <c r="O106" i="14"/>
  <c r="L106" i="14"/>
  <c r="I106" i="14"/>
  <c r="F106" i="14"/>
  <c r="O105" i="14"/>
  <c r="L105" i="14"/>
  <c r="I105" i="14"/>
  <c r="F105" i="14"/>
  <c r="O104" i="14"/>
  <c r="L104" i="14"/>
  <c r="I104" i="14"/>
  <c r="F104" i="14"/>
  <c r="N103" i="14"/>
  <c r="M103" i="14"/>
  <c r="K103" i="14"/>
  <c r="J103" i="14"/>
  <c r="H103" i="14"/>
  <c r="G103" i="14"/>
  <c r="E103" i="14"/>
  <c r="D103" i="14"/>
  <c r="O102" i="14"/>
  <c r="L102" i="14"/>
  <c r="I102" i="14"/>
  <c r="F102" i="14"/>
  <c r="O101" i="14"/>
  <c r="L101" i="14"/>
  <c r="I101" i="14"/>
  <c r="F101" i="14"/>
  <c r="C101" i="14" s="1"/>
  <c r="O100" i="14"/>
  <c r="L100" i="14"/>
  <c r="I100" i="14"/>
  <c r="F100" i="14"/>
  <c r="O99" i="14"/>
  <c r="L99" i="14"/>
  <c r="I99" i="14"/>
  <c r="F99" i="14"/>
  <c r="C99" i="14" s="1"/>
  <c r="O98" i="14"/>
  <c r="L98" i="14"/>
  <c r="I98" i="14"/>
  <c r="F98" i="14"/>
  <c r="O97" i="14"/>
  <c r="L97" i="14"/>
  <c r="I97" i="14"/>
  <c r="F97" i="14"/>
  <c r="O96" i="14"/>
  <c r="L96" i="14"/>
  <c r="I96" i="14"/>
  <c r="I95" i="14" s="1"/>
  <c r="F96" i="14"/>
  <c r="N95" i="14"/>
  <c r="M95" i="14"/>
  <c r="K95" i="14"/>
  <c r="J95" i="14"/>
  <c r="H95" i="14"/>
  <c r="G95" i="14"/>
  <c r="E95" i="14"/>
  <c r="D95" i="14"/>
  <c r="O94" i="14"/>
  <c r="L94" i="14"/>
  <c r="I94" i="14"/>
  <c r="F94" i="14"/>
  <c r="C94" i="14" s="1"/>
  <c r="O93" i="14"/>
  <c r="L93" i="14"/>
  <c r="I93" i="14"/>
  <c r="F93" i="14"/>
  <c r="O92" i="14"/>
  <c r="L92" i="14"/>
  <c r="I92" i="14"/>
  <c r="F92" i="14"/>
  <c r="O91" i="14"/>
  <c r="L91" i="14"/>
  <c r="I91" i="14"/>
  <c r="F91" i="14"/>
  <c r="O90" i="14"/>
  <c r="L90" i="14"/>
  <c r="L89" i="14" s="1"/>
  <c r="I90" i="14"/>
  <c r="F90" i="14"/>
  <c r="N89" i="14"/>
  <c r="M89" i="14"/>
  <c r="K89" i="14"/>
  <c r="J89" i="14"/>
  <c r="H89" i="14"/>
  <c r="G89" i="14"/>
  <c r="E89" i="14"/>
  <c r="D89" i="14"/>
  <c r="O88" i="14"/>
  <c r="L88" i="14"/>
  <c r="I88" i="14"/>
  <c r="F88" i="14"/>
  <c r="O87" i="14"/>
  <c r="L87" i="14"/>
  <c r="I87" i="14"/>
  <c r="F87" i="14"/>
  <c r="O86" i="14"/>
  <c r="L86" i="14"/>
  <c r="I86" i="14"/>
  <c r="F86" i="14"/>
  <c r="O85" i="14"/>
  <c r="O84" i="14" s="1"/>
  <c r="L85" i="14"/>
  <c r="I85" i="14"/>
  <c r="I84" i="14" s="1"/>
  <c r="F85" i="14"/>
  <c r="N84" i="14"/>
  <c r="M84" i="14"/>
  <c r="L84" i="14"/>
  <c r="K84" i="14"/>
  <c r="J84" i="14"/>
  <c r="H84" i="14"/>
  <c r="G84" i="14"/>
  <c r="G83" i="14" s="1"/>
  <c r="E84" i="14"/>
  <c r="D84" i="14"/>
  <c r="M83" i="14"/>
  <c r="E83" i="14"/>
  <c r="O82" i="14"/>
  <c r="L82" i="14"/>
  <c r="I82" i="14"/>
  <c r="F82" i="14"/>
  <c r="C82" i="14" s="1"/>
  <c r="O81" i="14"/>
  <c r="O80" i="14" s="1"/>
  <c r="L81" i="14"/>
  <c r="I81" i="14"/>
  <c r="I80" i="14" s="1"/>
  <c r="F81" i="14"/>
  <c r="C81" i="14" s="1"/>
  <c r="N80" i="14"/>
  <c r="M80" i="14"/>
  <c r="L80" i="14"/>
  <c r="K80" i="14"/>
  <c r="J80" i="14"/>
  <c r="H80" i="14"/>
  <c r="G80" i="14"/>
  <c r="E80" i="14"/>
  <c r="D80" i="14"/>
  <c r="O79" i="14"/>
  <c r="L79" i="14"/>
  <c r="I79" i="14"/>
  <c r="F79" i="14"/>
  <c r="O78" i="14"/>
  <c r="L78" i="14"/>
  <c r="L77" i="14" s="1"/>
  <c r="I78" i="14"/>
  <c r="I77" i="14" s="1"/>
  <c r="F78" i="14"/>
  <c r="O77" i="14"/>
  <c r="N77" i="14"/>
  <c r="N76" i="14" s="1"/>
  <c r="M77" i="14"/>
  <c r="M76" i="14" s="1"/>
  <c r="K77" i="14"/>
  <c r="J77" i="14"/>
  <c r="H77" i="14"/>
  <c r="G77" i="14"/>
  <c r="G76" i="14" s="1"/>
  <c r="F77" i="14"/>
  <c r="E77" i="14"/>
  <c r="D77" i="14"/>
  <c r="O74" i="14"/>
  <c r="L74" i="14"/>
  <c r="I74" i="14"/>
  <c r="F74" i="14"/>
  <c r="O73" i="14"/>
  <c r="L73" i="14"/>
  <c r="I73" i="14"/>
  <c r="F73" i="14"/>
  <c r="O72" i="14"/>
  <c r="L72" i="14"/>
  <c r="I72" i="14"/>
  <c r="F72" i="14"/>
  <c r="O71" i="14"/>
  <c r="L71" i="14"/>
  <c r="I71" i="14"/>
  <c r="F71" i="14"/>
  <c r="O70" i="14"/>
  <c r="L70" i="14"/>
  <c r="L69" i="14" s="1"/>
  <c r="I70" i="14"/>
  <c r="F70" i="14"/>
  <c r="N69" i="14"/>
  <c r="N67" i="14" s="1"/>
  <c r="M69" i="14"/>
  <c r="M67" i="14" s="1"/>
  <c r="K69" i="14"/>
  <c r="K67" i="14" s="1"/>
  <c r="J69" i="14"/>
  <c r="J67" i="14" s="1"/>
  <c r="H69" i="14"/>
  <c r="G69" i="14"/>
  <c r="G67" i="14" s="1"/>
  <c r="E69" i="14"/>
  <c r="D69" i="14"/>
  <c r="D67" i="14" s="1"/>
  <c r="O68" i="14"/>
  <c r="L68" i="14"/>
  <c r="I68" i="14"/>
  <c r="F68" i="14"/>
  <c r="H67" i="14"/>
  <c r="E67" i="14"/>
  <c r="O66" i="14"/>
  <c r="L66" i="14"/>
  <c r="I66" i="14"/>
  <c r="F66" i="14"/>
  <c r="O65" i="14"/>
  <c r="L65" i="14"/>
  <c r="I65" i="14"/>
  <c r="F65" i="14"/>
  <c r="O64" i="14"/>
  <c r="L64" i="14"/>
  <c r="I64" i="14"/>
  <c r="F64" i="14"/>
  <c r="O63" i="14"/>
  <c r="L63" i="14"/>
  <c r="I63" i="14"/>
  <c r="F63" i="14"/>
  <c r="O62" i="14"/>
  <c r="L62" i="14"/>
  <c r="I62" i="14"/>
  <c r="F62" i="14"/>
  <c r="O61" i="14"/>
  <c r="L61" i="14"/>
  <c r="I61" i="14"/>
  <c r="F61" i="14"/>
  <c r="O60" i="14"/>
  <c r="L60" i="14"/>
  <c r="I60" i="14"/>
  <c r="F60" i="14"/>
  <c r="O59" i="14"/>
  <c r="L59" i="14"/>
  <c r="I59" i="14"/>
  <c r="F59" i="14"/>
  <c r="F58" i="14" s="1"/>
  <c r="N58" i="14"/>
  <c r="M58" i="14"/>
  <c r="K58" i="14"/>
  <c r="J58" i="14"/>
  <c r="H58" i="14"/>
  <c r="G58" i="14"/>
  <c r="E58" i="14"/>
  <c r="D58" i="14"/>
  <c r="O57" i="14"/>
  <c r="L57" i="14"/>
  <c r="I57" i="14"/>
  <c r="F57" i="14"/>
  <c r="C57" i="14" s="1"/>
  <c r="O56" i="14"/>
  <c r="O55" i="14" s="1"/>
  <c r="L56" i="14"/>
  <c r="I56" i="14"/>
  <c r="I55" i="14" s="1"/>
  <c r="F56" i="14"/>
  <c r="N55" i="14"/>
  <c r="M55" i="14"/>
  <c r="K55" i="14"/>
  <c r="J55" i="14"/>
  <c r="J54" i="14" s="1"/>
  <c r="J53" i="14" s="1"/>
  <c r="H55" i="14"/>
  <c r="G55" i="14"/>
  <c r="E55" i="14"/>
  <c r="E54" i="14" s="1"/>
  <c r="D55" i="14"/>
  <c r="G54" i="14"/>
  <c r="O47" i="14"/>
  <c r="C47" i="14" s="1"/>
  <c r="O46" i="14"/>
  <c r="C46" i="14" s="1"/>
  <c r="N45" i="14"/>
  <c r="M45" i="14"/>
  <c r="L44" i="14"/>
  <c r="L43" i="14" s="1"/>
  <c r="I44" i="14"/>
  <c r="F44" i="14"/>
  <c r="F43" i="14" s="1"/>
  <c r="K43" i="14"/>
  <c r="J43" i="14"/>
  <c r="H43" i="14"/>
  <c r="G43" i="14"/>
  <c r="E43" i="14"/>
  <c r="D43" i="14"/>
  <c r="F42" i="14"/>
  <c r="C42" i="14" s="1"/>
  <c r="E41" i="14"/>
  <c r="D41" i="14"/>
  <c r="L40" i="14"/>
  <c r="C40" i="14" s="1"/>
  <c r="L39" i="14"/>
  <c r="C39" i="14" s="1"/>
  <c r="L38" i="14"/>
  <c r="C38" i="14" s="1"/>
  <c r="L37" i="14"/>
  <c r="C37" i="14" s="1"/>
  <c r="K36" i="14"/>
  <c r="J36" i="14"/>
  <c r="L35" i="14"/>
  <c r="L33" i="14" s="1"/>
  <c r="C33" i="14" s="1"/>
  <c r="L34" i="14"/>
  <c r="C34" i="14" s="1"/>
  <c r="K33" i="14"/>
  <c r="J33" i="14"/>
  <c r="L32" i="14"/>
  <c r="L31" i="14" s="1"/>
  <c r="C31" i="14" s="1"/>
  <c r="K31" i="14"/>
  <c r="J31" i="14"/>
  <c r="L30" i="14"/>
  <c r="C30" i="14" s="1"/>
  <c r="L29" i="14"/>
  <c r="L27" i="14" s="1"/>
  <c r="L28" i="14"/>
  <c r="C28" i="14" s="1"/>
  <c r="K27" i="14"/>
  <c r="J27" i="14"/>
  <c r="F25" i="14"/>
  <c r="C25" i="14" s="1"/>
  <c r="I24" i="14"/>
  <c r="F24" i="14"/>
  <c r="O23" i="14"/>
  <c r="L23" i="14"/>
  <c r="I23" i="14"/>
  <c r="F23" i="14"/>
  <c r="O22" i="14"/>
  <c r="O21" i="14" s="1"/>
  <c r="O292" i="14" s="1"/>
  <c r="L22" i="14"/>
  <c r="L21" i="14" s="1"/>
  <c r="L292" i="14" s="1"/>
  <c r="I22" i="14"/>
  <c r="I21" i="14" s="1"/>
  <c r="F22" i="14"/>
  <c r="N21" i="14"/>
  <c r="N292" i="14" s="1"/>
  <c r="N291" i="14" s="1"/>
  <c r="M21" i="14"/>
  <c r="K21" i="14"/>
  <c r="K292" i="14" s="1"/>
  <c r="K291" i="14" s="1"/>
  <c r="J21" i="14"/>
  <c r="J292" i="14" s="1"/>
  <c r="J291" i="14" s="1"/>
  <c r="H21" i="14"/>
  <c r="H292" i="14" s="1"/>
  <c r="H291" i="14" s="1"/>
  <c r="G21" i="14"/>
  <c r="G292" i="14" s="1"/>
  <c r="G291" i="14" s="1"/>
  <c r="F21" i="14"/>
  <c r="E21" i="14"/>
  <c r="D21" i="14"/>
  <c r="D292" i="14" s="1"/>
  <c r="D291" i="14" s="1"/>
  <c r="N20" i="14"/>
  <c r="C100" i="14" l="1"/>
  <c r="O141" i="14"/>
  <c r="N174" i="14"/>
  <c r="N173" i="14" s="1"/>
  <c r="C222" i="14"/>
  <c r="C224" i="14"/>
  <c r="C234" i="14"/>
  <c r="C250" i="14"/>
  <c r="C135" i="14"/>
  <c r="C143" i="14"/>
  <c r="C155" i="14"/>
  <c r="C159" i="14"/>
  <c r="C242" i="14"/>
  <c r="C243" i="14"/>
  <c r="O260" i="14"/>
  <c r="C65" i="14"/>
  <c r="K187" i="14"/>
  <c r="C258" i="14"/>
  <c r="C262" i="14"/>
  <c r="C266" i="14"/>
  <c r="C267" i="14"/>
  <c r="C105" i="14"/>
  <c r="C218" i="14"/>
  <c r="C24" i="14"/>
  <c r="K26" i="14"/>
  <c r="J26" i="14"/>
  <c r="F41" i="14"/>
  <c r="C41" i="14" s="1"/>
  <c r="H54" i="14"/>
  <c r="H53" i="14" s="1"/>
  <c r="M54" i="14"/>
  <c r="L55" i="14"/>
  <c r="K54" i="14"/>
  <c r="K53" i="14" s="1"/>
  <c r="I58" i="14"/>
  <c r="E76" i="14"/>
  <c r="J76" i="14"/>
  <c r="J83" i="14"/>
  <c r="N83" i="14"/>
  <c r="L95" i="14"/>
  <c r="C111" i="14"/>
  <c r="C123" i="14"/>
  <c r="J130" i="14"/>
  <c r="C134" i="14"/>
  <c r="H130" i="14"/>
  <c r="C162" i="14"/>
  <c r="C167" i="14"/>
  <c r="C171" i="14"/>
  <c r="C172" i="14"/>
  <c r="L179" i="14"/>
  <c r="L174" i="14" s="1"/>
  <c r="L173" i="14" s="1"/>
  <c r="H187" i="14"/>
  <c r="N187" i="14"/>
  <c r="O187" i="14"/>
  <c r="I260" i="14"/>
  <c r="K259" i="14"/>
  <c r="D54" i="14"/>
  <c r="D53" i="14" s="1"/>
  <c r="N54" i="14"/>
  <c r="N53" i="14" s="1"/>
  <c r="L58" i="14"/>
  <c r="G53" i="14"/>
  <c r="L67" i="14"/>
  <c r="K76" i="14"/>
  <c r="C85" i="14"/>
  <c r="C86" i="14"/>
  <c r="C87" i="14"/>
  <c r="C88" i="14"/>
  <c r="C91" i="14"/>
  <c r="C115" i="14"/>
  <c r="C138" i="14"/>
  <c r="C169" i="14"/>
  <c r="C186" i="14"/>
  <c r="C211" i="14"/>
  <c r="C226" i="14"/>
  <c r="L246" i="14"/>
  <c r="C254" i="14"/>
  <c r="C255" i="14"/>
  <c r="C257" i="14"/>
  <c r="C274" i="14"/>
  <c r="D270" i="14"/>
  <c r="D269" i="14" s="1"/>
  <c r="C278" i="14"/>
  <c r="C147" i="14"/>
  <c r="C150" i="14"/>
  <c r="C154" i="14"/>
  <c r="O151" i="14"/>
  <c r="C178" i="14"/>
  <c r="F179" i="14"/>
  <c r="C182" i="14"/>
  <c r="O196" i="14"/>
  <c r="I270" i="14"/>
  <c r="I269" i="14" s="1"/>
  <c r="K270" i="14"/>
  <c r="K269" i="14" s="1"/>
  <c r="C294" i="14"/>
  <c r="C295" i="14"/>
  <c r="C61" i="14"/>
  <c r="C63" i="14"/>
  <c r="C64" i="14"/>
  <c r="C73" i="14"/>
  <c r="C77" i="14"/>
  <c r="C125" i="14"/>
  <c r="C244" i="14"/>
  <c r="L272" i="14"/>
  <c r="C275" i="14"/>
  <c r="C298" i="14"/>
  <c r="O58" i="14"/>
  <c r="C71" i="14"/>
  <c r="O69" i="14"/>
  <c r="C78" i="14"/>
  <c r="C79" i="14"/>
  <c r="D76" i="14"/>
  <c r="H76" i="14"/>
  <c r="I89" i="14"/>
  <c r="C110" i="14"/>
  <c r="C118" i="14"/>
  <c r="O131" i="14"/>
  <c r="C140" i="14"/>
  <c r="C149" i="14"/>
  <c r="C156" i="14"/>
  <c r="C158" i="14"/>
  <c r="C164" i="14"/>
  <c r="D187" i="14"/>
  <c r="M187" i="14"/>
  <c r="C203" i="14"/>
  <c r="C207" i="14"/>
  <c r="M204" i="14"/>
  <c r="M195" i="14" s="1"/>
  <c r="C223" i="14"/>
  <c r="C225" i="14"/>
  <c r="C229" i="14"/>
  <c r="K231" i="14"/>
  <c r="K230" i="14" s="1"/>
  <c r="K194" i="14" s="1"/>
  <c r="C245" i="14"/>
  <c r="O252" i="14"/>
  <c r="O251" i="14" s="1"/>
  <c r="L260" i="14"/>
  <c r="I264" i="14"/>
  <c r="O272" i="14"/>
  <c r="C280" i="14"/>
  <c r="C287" i="14"/>
  <c r="C288" i="14"/>
  <c r="O293" i="14"/>
  <c r="O291" i="14" s="1"/>
  <c r="L293" i="14"/>
  <c r="L291" i="14" s="1"/>
  <c r="F20" i="14"/>
  <c r="G20" i="14"/>
  <c r="C23" i="14"/>
  <c r="D20" i="14"/>
  <c r="H20" i="14"/>
  <c r="C60" i="14"/>
  <c r="I69" i="14"/>
  <c r="I67" i="14" s="1"/>
  <c r="C74" i="14"/>
  <c r="L76" i="14"/>
  <c r="C97" i="14"/>
  <c r="C98" i="14"/>
  <c r="I103" i="14"/>
  <c r="C109" i="14"/>
  <c r="N130" i="14"/>
  <c r="L144" i="14"/>
  <c r="C157" i="14"/>
  <c r="O179" i="14"/>
  <c r="O174" i="14" s="1"/>
  <c r="O173" i="14" s="1"/>
  <c r="H230" i="14"/>
  <c r="L264" i="14"/>
  <c r="L276" i="14"/>
  <c r="L270" i="14" s="1"/>
  <c r="L269" i="14" s="1"/>
  <c r="F281" i="14"/>
  <c r="I286" i="14"/>
  <c r="F80" i="14"/>
  <c r="F76" i="14" s="1"/>
  <c r="O95" i="14"/>
  <c r="C114" i="14"/>
  <c r="C127" i="14"/>
  <c r="C133" i="14"/>
  <c r="D130" i="14"/>
  <c r="C168" i="14"/>
  <c r="C190" i="14"/>
  <c r="H195" i="14"/>
  <c r="C212" i="14"/>
  <c r="O216" i="14"/>
  <c r="J204" i="14"/>
  <c r="J195" i="14" s="1"/>
  <c r="N204" i="14"/>
  <c r="N195" i="14" s="1"/>
  <c r="L252" i="14"/>
  <c r="L251" i="14" s="1"/>
  <c r="O264" i="14"/>
  <c r="O259" i="14" s="1"/>
  <c r="C271" i="14"/>
  <c r="O276" i="14"/>
  <c r="I293" i="14"/>
  <c r="C299" i="14"/>
  <c r="C300" i="14"/>
  <c r="C66" i="14"/>
  <c r="O89" i="14"/>
  <c r="O103" i="14"/>
  <c r="C128" i="14"/>
  <c r="C129" i="14"/>
  <c r="C201" i="14"/>
  <c r="D195" i="14"/>
  <c r="D194" i="14" s="1"/>
  <c r="C219" i="14"/>
  <c r="C221" i="14"/>
  <c r="O238" i="14"/>
  <c r="I292" i="14"/>
  <c r="K20" i="14"/>
  <c r="C27" i="14"/>
  <c r="F292" i="14"/>
  <c r="C21" i="14"/>
  <c r="F103" i="14"/>
  <c r="C104" i="14"/>
  <c r="I112" i="14"/>
  <c r="C113" i="14"/>
  <c r="C301" i="14"/>
  <c r="C22" i="14"/>
  <c r="C29" i="14"/>
  <c r="C35" i="14"/>
  <c r="L36" i="14"/>
  <c r="C36" i="14" s="1"/>
  <c r="I54" i="14"/>
  <c r="I53" i="14" s="1"/>
  <c r="M53" i="14"/>
  <c r="C59" i="14"/>
  <c r="I76" i="14"/>
  <c r="H83" i="14"/>
  <c r="H75" i="14" s="1"/>
  <c r="F95" i="14"/>
  <c r="C124" i="14"/>
  <c r="F122" i="14"/>
  <c r="C146" i="14"/>
  <c r="F144" i="14"/>
  <c r="I184" i="14"/>
  <c r="C184" i="14" s="1"/>
  <c r="C185" i="14"/>
  <c r="N230" i="14"/>
  <c r="O231" i="14"/>
  <c r="C68" i="14"/>
  <c r="O54" i="14"/>
  <c r="C70" i="14"/>
  <c r="C72" i="14"/>
  <c r="F69" i="14"/>
  <c r="N75" i="14"/>
  <c r="N52" i="14" s="1"/>
  <c r="D83" i="14"/>
  <c r="C90" i="14"/>
  <c r="C93" i="14"/>
  <c r="F89" i="14"/>
  <c r="I116" i="14"/>
  <c r="C117" i="14"/>
  <c r="I131" i="14"/>
  <c r="I136" i="14"/>
  <c r="C137" i="14"/>
  <c r="C208" i="14"/>
  <c r="I205" i="14"/>
  <c r="J20" i="14"/>
  <c r="E53" i="14"/>
  <c r="C58" i="14"/>
  <c r="C62" i="14"/>
  <c r="E292" i="14"/>
  <c r="E291" i="14" s="1"/>
  <c r="E20" i="14"/>
  <c r="M20" i="14"/>
  <c r="M292" i="14"/>
  <c r="M291" i="14" s="1"/>
  <c r="C32" i="14"/>
  <c r="C44" i="14"/>
  <c r="O45" i="14"/>
  <c r="C56" i="14"/>
  <c r="F55" i="14"/>
  <c r="O67" i="14"/>
  <c r="J75" i="14"/>
  <c r="O76" i="14"/>
  <c r="K83" i="14"/>
  <c r="C153" i="14"/>
  <c r="I151" i="14"/>
  <c r="I160" i="14"/>
  <c r="C160" i="14" s="1"/>
  <c r="C161" i="14"/>
  <c r="C277" i="14"/>
  <c r="F276" i="14"/>
  <c r="I43" i="14"/>
  <c r="C43" i="14" s="1"/>
  <c r="C96" i="14"/>
  <c r="C102" i="14"/>
  <c r="C106" i="14"/>
  <c r="C107" i="14"/>
  <c r="I122" i="14"/>
  <c r="C126" i="14"/>
  <c r="E130" i="14"/>
  <c r="E75" i="14" s="1"/>
  <c r="I144" i="14"/>
  <c r="C145" i="14"/>
  <c r="C148" i="14"/>
  <c r="L151" i="14"/>
  <c r="L130" i="14" s="1"/>
  <c r="J173" i="14"/>
  <c r="C181" i="14"/>
  <c r="I179" i="14"/>
  <c r="F84" i="14"/>
  <c r="L103" i="14"/>
  <c r="L83" i="14" s="1"/>
  <c r="C108" i="14"/>
  <c r="F112" i="14"/>
  <c r="O112" i="14"/>
  <c r="F116" i="14"/>
  <c r="O116" i="14"/>
  <c r="G130" i="14"/>
  <c r="G75" i="14" s="1"/>
  <c r="G52" i="14" s="1"/>
  <c r="K130" i="14"/>
  <c r="F131" i="14"/>
  <c r="C132" i="14"/>
  <c r="F136" i="14"/>
  <c r="O136" i="14"/>
  <c r="C142" i="14"/>
  <c r="F141" i="14"/>
  <c r="C141" i="14" s="1"/>
  <c r="O165" i="14"/>
  <c r="K174" i="14"/>
  <c r="K173" i="14" s="1"/>
  <c r="F174" i="14"/>
  <c r="C200" i="14"/>
  <c r="I198" i="14"/>
  <c r="I196" i="14" s="1"/>
  <c r="C261" i="14"/>
  <c r="F260" i="14"/>
  <c r="O270" i="14"/>
  <c r="O269" i="14" s="1"/>
  <c r="C92" i="14"/>
  <c r="O122" i="14"/>
  <c r="M130" i="14"/>
  <c r="M75" i="14" s="1"/>
  <c r="O144" i="14"/>
  <c r="F151" i="14"/>
  <c r="C170" i="14"/>
  <c r="F166" i="14"/>
  <c r="C177" i="14"/>
  <c r="I175" i="14"/>
  <c r="I188" i="14"/>
  <c r="I187" i="14" s="1"/>
  <c r="C189" i="14"/>
  <c r="C220" i="14"/>
  <c r="I216" i="14"/>
  <c r="C237" i="14"/>
  <c r="F235" i="14"/>
  <c r="C256" i="14"/>
  <c r="I252" i="14"/>
  <c r="I251" i="14" s="1"/>
  <c r="C152" i="14"/>
  <c r="C176" i="14"/>
  <c r="C180" i="14"/>
  <c r="C197" i="14"/>
  <c r="F196" i="14"/>
  <c r="C215" i="14"/>
  <c r="L216" i="14"/>
  <c r="I227" i="14"/>
  <c r="C228" i="14"/>
  <c r="L231" i="14"/>
  <c r="I235" i="14"/>
  <c r="C236" i="14"/>
  <c r="C247" i="14"/>
  <c r="C249" i="14"/>
  <c r="F246" i="14"/>
  <c r="C263" i="14"/>
  <c r="E270" i="14"/>
  <c r="E269" i="14" s="1"/>
  <c r="C279" i="14"/>
  <c r="C285" i="14"/>
  <c r="F284" i="14"/>
  <c r="C286" i="14"/>
  <c r="I291" i="14"/>
  <c r="O205" i="14"/>
  <c r="O204" i="14" s="1"/>
  <c r="O195" i="14" s="1"/>
  <c r="C217" i="14"/>
  <c r="F216" i="14"/>
  <c r="J230" i="14"/>
  <c r="J194" i="14" s="1"/>
  <c r="C232" i="14"/>
  <c r="C239" i="14"/>
  <c r="C241" i="14"/>
  <c r="F238" i="14"/>
  <c r="C248" i="14"/>
  <c r="I246" i="14"/>
  <c r="E230" i="14"/>
  <c r="C253" i="14"/>
  <c r="F252" i="14"/>
  <c r="M259" i="14"/>
  <c r="M230" i="14" s="1"/>
  <c r="C265" i="14"/>
  <c r="F264" i="14"/>
  <c r="C264" i="14" s="1"/>
  <c r="C273" i="14"/>
  <c r="F272" i="14"/>
  <c r="C193" i="14"/>
  <c r="F192" i="14"/>
  <c r="E195" i="14"/>
  <c r="L196" i="14"/>
  <c r="L205" i="14"/>
  <c r="C209" i="14"/>
  <c r="F205" i="14"/>
  <c r="C227" i="14"/>
  <c r="C233" i="14"/>
  <c r="G231" i="14"/>
  <c r="G230" i="14" s="1"/>
  <c r="G194" i="14" s="1"/>
  <c r="C240" i="14"/>
  <c r="I238" i="14"/>
  <c r="I231" i="14" s="1"/>
  <c r="I259" i="14"/>
  <c r="C268" i="14"/>
  <c r="C281" i="14"/>
  <c r="E289" i="14"/>
  <c r="J289" i="14"/>
  <c r="C296" i="14"/>
  <c r="C297" i="14"/>
  <c r="F293" i="14"/>
  <c r="C293" i="14" s="1"/>
  <c r="C199" i="14"/>
  <c r="L54" i="14" l="1"/>
  <c r="O130" i="14"/>
  <c r="J52" i="14"/>
  <c r="L53" i="14"/>
  <c r="I230" i="14"/>
  <c r="K75" i="14"/>
  <c r="K52" i="14" s="1"/>
  <c r="K51" i="14" s="1"/>
  <c r="D75" i="14"/>
  <c r="D52" i="14" s="1"/>
  <c r="D51" i="14" s="1"/>
  <c r="O230" i="14"/>
  <c r="O194" i="14" s="1"/>
  <c r="C95" i="14"/>
  <c r="H194" i="14"/>
  <c r="L259" i="14"/>
  <c r="L230" i="14" s="1"/>
  <c r="M289" i="14"/>
  <c r="O83" i="14"/>
  <c r="E194" i="14"/>
  <c r="C246" i="14"/>
  <c r="G51" i="14"/>
  <c r="G290" i="14" s="1"/>
  <c r="C198" i="14"/>
  <c r="C89" i="14"/>
  <c r="N51" i="14"/>
  <c r="N50" i="14" s="1"/>
  <c r="O53" i="14"/>
  <c r="N194" i="14"/>
  <c r="I83" i="14"/>
  <c r="C292" i="14"/>
  <c r="C80" i="14"/>
  <c r="C179" i="14"/>
  <c r="C276" i="14"/>
  <c r="C69" i="14"/>
  <c r="F67" i="14"/>
  <c r="C67" i="14" s="1"/>
  <c r="F291" i="14"/>
  <c r="C291" i="14" s="1"/>
  <c r="H52" i="14"/>
  <c r="H289" i="14"/>
  <c r="J51" i="14"/>
  <c r="L75" i="14"/>
  <c r="L52" i="14" s="1"/>
  <c r="D289" i="14"/>
  <c r="C55" i="14"/>
  <c r="F54" i="14"/>
  <c r="M52" i="14"/>
  <c r="C205" i="14"/>
  <c r="F204" i="14"/>
  <c r="M194" i="14"/>
  <c r="N289" i="14"/>
  <c r="G289" i="14"/>
  <c r="I174" i="14"/>
  <c r="I173" i="14" s="1"/>
  <c r="C175" i="14"/>
  <c r="C174" i="14"/>
  <c r="F173" i="14"/>
  <c r="C131" i="14"/>
  <c r="F130" i="14"/>
  <c r="C116" i="14"/>
  <c r="O75" i="14"/>
  <c r="O52" i="14" s="1"/>
  <c r="I130" i="14"/>
  <c r="I75" i="14" s="1"/>
  <c r="I52" i="14" s="1"/>
  <c r="C122" i="14"/>
  <c r="C76" i="14"/>
  <c r="L26" i="14"/>
  <c r="F270" i="14"/>
  <c r="C272" i="14"/>
  <c r="C216" i="14"/>
  <c r="C196" i="14"/>
  <c r="F195" i="14"/>
  <c r="C235" i="14"/>
  <c r="F231" i="14"/>
  <c r="C151" i="14"/>
  <c r="C84" i="14"/>
  <c r="F83" i="14"/>
  <c r="C45" i="14"/>
  <c r="C144" i="14"/>
  <c r="C103" i="14"/>
  <c r="I20" i="14"/>
  <c r="C238" i="14"/>
  <c r="I204" i="14"/>
  <c r="I195" i="14" s="1"/>
  <c r="L204" i="14"/>
  <c r="L195" i="14" s="1"/>
  <c r="C192" i="14"/>
  <c r="F191" i="14"/>
  <c r="C252" i="14"/>
  <c r="F251" i="14"/>
  <c r="C251" i="14" s="1"/>
  <c r="C284" i="14"/>
  <c r="F283" i="14"/>
  <c r="C283" i="14" s="1"/>
  <c r="C166" i="14"/>
  <c r="F165" i="14"/>
  <c r="C165" i="14" s="1"/>
  <c r="C260" i="14"/>
  <c r="F259" i="14"/>
  <c r="C188" i="14"/>
  <c r="C136" i="14"/>
  <c r="C112" i="14"/>
  <c r="E52" i="14"/>
  <c r="O20" i="14"/>
  <c r="O51" i="14" l="1"/>
  <c r="O50" i="14" s="1"/>
  <c r="G50" i="14"/>
  <c r="O289" i="14"/>
  <c r="N290" i="14"/>
  <c r="C259" i="14"/>
  <c r="C173" i="14"/>
  <c r="K289" i="14"/>
  <c r="E51" i="14"/>
  <c r="E50" i="14" s="1"/>
  <c r="H51" i="14"/>
  <c r="I194" i="14"/>
  <c r="I51" i="14" s="1"/>
  <c r="I289" i="14"/>
  <c r="E290" i="14"/>
  <c r="C191" i="14"/>
  <c r="F187" i="14"/>
  <c r="C187" i="14" s="1"/>
  <c r="L194" i="14"/>
  <c r="L51" i="14" s="1"/>
  <c r="L289" i="14"/>
  <c r="O290" i="14"/>
  <c r="F230" i="14"/>
  <c r="C230" i="14" s="1"/>
  <c r="C231" i="14"/>
  <c r="C26" i="14"/>
  <c r="L20" i="14"/>
  <c r="C20" i="14" s="1"/>
  <c r="C130" i="14"/>
  <c r="M51" i="14"/>
  <c r="H290" i="14"/>
  <c r="H50" i="14"/>
  <c r="C83" i="14"/>
  <c r="F75" i="14"/>
  <c r="C75" i="14" s="1"/>
  <c r="D290" i="14"/>
  <c r="D50" i="14"/>
  <c r="C195" i="14"/>
  <c r="F269" i="14"/>
  <c r="C270" i="14"/>
  <c r="C204" i="14"/>
  <c r="F53" i="14"/>
  <c r="C54" i="14"/>
  <c r="K50" i="14"/>
  <c r="K290" i="14"/>
  <c r="J50" i="14"/>
  <c r="J290" i="14"/>
  <c r="L50" i="14" l="1"/>
  <c r="L290" i="14"/>
  <c r="I290" i="14"/>
  <c r="I50" i="14"/>
  <c r="C269" i="14"/>
  <c r="F289" i="14"/>
  <c r="C289" i="14" s="1"/>
  <c r="F52" i="14"/>
  <c r="C53" i="14"/>
  <c r="F194" i="14"/>
  <c r="C194" i="14" s="1"/>
  <c r="M50" i="14"/>
  <c r="M290" i="14"/>
  <c r="C52" i="14" l="1"/>
  <c r="F51" i="14"/>
  <c r="F290" i="14" l="1"/>
  <c r="C290" i="14" s="1"/>
  <c r="C51" i="14"/>
  <c r="F50" i="14"/>
  <c r="C50" i="14" s="1"/>
  <c r="O301" i="13" l="1"/>
  <c r="L301" i="13"/>
  <c r="I301" i="13"/>
  <c r="F301" i="13"/>
  <c r="O300" i="13"/>
  <c r="L300" i="13"/>
  <c r="I300" i="13"/>
  <c r="F300" i="13"/>
  <c r="O299" i="13"/>
  <c r="L299" i="13"/>
  <c r="I299" i="13"/>
  <c r="F299" i="13"/>
  <c r="O298" i="13"/>
  <c r="L298" i="13"/>
  <c r="I298" i="13"/>
  <c r="F298" i="13"/>
  <c r="O297" i="13"/>
  <c r="L297" i="13"/>
  <c r="I297" i="13"/>
  <c r="F297" i="13"/>
  <c r="O296" i="13"/>
  <c r="L296" i="13"/>
  <c r="I296" i="13"/>
  <c r="F296" i="13"/>
  <c r="O295" i="13"/>
  <c r="L295" i="13"/>
  <c r="I295" i="13"/>
  <c r="F295" i="13"/>
  <c r="O294" i="13"/>
  <c r="O293" i="13" s="1"/>
  <c r="L294" i="13"/>
  <c r="I294" i="13"/>
  <c r="F294" i="13"/>
  <c r="N293" i="13"/>
  <c r="M293" i="13"/>
  <c r="K293" i="13"/>
  <c r="J293" i="13"/>
  <c r="H293" i="13"/>
  <c r="G293" i="13"/>
  <c r="E293" i="13"/>
  <c r="D293" i="13"/>
  <c r="O288" i="13"/>
  <c r="L288" i="13"/>
  <c r="I288" i="13"/>
  <c r="F288" i="13"/>
  <c r="O287" i="13"/>
  <c r="L287" i="13"/>
  <c r="L286" i="13" s="1"/>
  <c r="I287" i="13"/>
  <c r="F287" i="13"/>
  <c r="O286" i="13"/>
  <c r="N286" i="13"/>
  <c r="M286" i="13"/>
  <c r="K286" i="13"/>
  <c r="J286" i="13"/>
  <c r="H286" i="13"/>
  <c r="G286" i="13"/>
  <c r="F286" i="13"/>
  <c r="E286" i="13"/>
  <c r="D286" i="13"/>
  <c r="O285" i="13"/>
  <c r="L285" i="13"/>
  <c r="I285" i="13"/>
  <c r="F285" i="13"/>
  <c r="O284" i="13"/>
  <c r="N284" i="13"/>
  <c r="M284" i="13"/>
  <c r="M283" i="13" s="1"/>
  <c r="L284" i="13"/>
  <c r="L283" i="13" s="1"/>
  <c r="K284" i="13"/>
  <c r="K283" i="13" s="1"/>
  <c r="J284" i="13"/>
  <c r="I284" i="13"/>
  <c r="I283" i="13" s="1"/>
  <c r="H284" i="13"/>
  <c r="H283" i="13" s="1"/>
  <c r="G284" i="13"/>
  <c r="G283" i="13" s="1"/>
  <c r="E284" i="13"/>
  <c r="E283" i="13" s="1"/>
  <c r="D284" i="13"/>
  <c r="O283" i="13"/>
  <c r="N283" i="13"/>
  <c r="J283" i="13"/>
  <c r="D283" i="13"/>
  <c r="O282" i="13"/>
  <c r="O281" i="13" s="1"/>
  <c r="L282" i="13"/>
  <c r="L281" i="13" s="1"/>
  <c r="I282" i="13"/>
  <c r="I281" i="13" s="1"/>
  <c r="F282" i="13"/>
  <c r="C282" i="13"/>
  <c r="N281" i="13"/>
  <c r="M281" i="13"/>
  <c r="K281" i="13"/>
  <c r="J281" i="13"/>
  <c r="H281" i="13"/>
  <c r="G281" i="13"/>
  <c r="F281" i="13"/>
  <c r="E281" i="13"/>
  <c r="D281" i="13"/>
  <c r="O280" i="13"/>
  <c r="L280" i="13"/>
  <c r="I280" i="13"/>
  <c r="F280" i="13"/>
  <c r="O279" i="13"/>
  <c r="L279" i="13"/>
  <c r="I279" i="13"/>
  <c r="F279" i="13"/>
  <c r="O278" i="13"/>
  <c r="L278" i="13"/>
  <c r="I278" i="13"/>
  <c r="C278" i="13" s="1"/>
  <c r="F278" i="13"/>
  <c r="O277" i="13"/>
  <c r="L277" i="13"/>
  <c r="I277" i="13"/>
  <c r="I276" i="13" s="1"/>
  <c r="F277" i="13"/>
  <c r="N276" i="13"/>
  <c r="M276" i="13"/>
  <c r="K276" i="13"/>
  <c r="J276" i="13"/>
  <c r="H276" i="13"/>
  <c r="G276" i="13"/>
  <c r="E276" i="13"/>
  <c r="D276" i="13"/>
  <c r="O275" i="13"/>
  <c r="L275" i="13"/>
  <c r="I275" i="13"/>
  <c r="F275" i="13"/>
  <c r="O274" i="13"/>
  <c r="L274" i="13"/>
  <c r="I274" i="13"/>
  <c r="F274" i="13"/>
  <c r="O273" i="13"/>
  <c r="L273" i="13"/>
  <c r="L272" i="13" s="1"/>
  <c r="I273" i="13"/>
  <c r="I272" i="13" s="1"/>
  <c r="F273" i="13"/>
  <c r="N272" i="13"/>
  <c r="M272" i="13"/>
  <c r="K272" i="13"/>
  <c r="J272" i="13"/>
  <c r="H272" i="13"/>
  <c r="H270" i="13" s="1"/>
  <c r="H269" i="13" s="1"/>
  <c r="G272" i="13"/>
  <c r="E272" i="13"/>
  <c r="D272" i="13"/>
  <c r="D270" i="13" s="1"/>
  <c r="D269" i="13" s="1"/>
  <c r="O271" i="13"/>
  <c r="L271" i="13"/>
  <c r="I271" i="13"/>
  <c r="F271" i="13"/>
  <c r="J270" i="13"/>
  <c r="J269" i="13" s="1"/>
  <c r="G270" i="13"/>
  <c r="G269" i="13" s="1"/>
  <c r="O268" i="13"/>
  <c r="L268" i="13"/>
  <c r="I268" i="13"/>
  <c r="F268" i="13"/>
  <c r="O267" i="13"/>
  <c r="L267" i="13"/>
  <c r="I267" i="13"/>
  <c r="F267" i="13"/>
  <c r="O266" i="13"/>
  <c r="L266" i="13"/>
  <c r="I266" i="13"/>
  <c r="F266" i="13"/>
  <c r="O265" i="13"/>
  <c r="L265" i="13"/>
  <c r="I265" i="13"/>
  <c r="F265" i="13"/>
  <c r="N264" i="13"/>
  <c r="M264" i="13"/>
  <c r="K264" i="13"/>
  <c r="J264" i="13"/>
  <c r="H264" i="13"/>
  <c r="G264" i="13"/>
  <c r="E264" i="13"/>
  <c r="D264" i="13"/>
  <c r="O263" i="13"/>
  <c r="L263" i="13"/>
  <c r="I263" i="13"/>
  <c r="F263" i="13"/>
  <c r="O262" i="13"/>
  <c r="L262" i="13"/>
  <c r="I262" i="13"/>
  <c r="C262" i="13" s="1"/>
  <c r="F262" i="13"/>
  <c r="O261" i="13"/>
  <c r="L261" i="13"/>
  <c r="I261" i="13"/>
  <c r="F261" i="13"/>
  <c r="N260" i="13"/>
  <c r="M260" i="13"/>
  <c r="K260" i="13"/>
  <c r="K259" i="13" s="1"/>
  <c r="J260" i="13"/>
  <c r="J259" i="13" s="1"/>
  <c r="H260" i="13"/>
  <c r="G260" i="13"/>
  <c r="E260" i="13"/>
  <c r="E259" i="13" s="1"/>
  <c r="D260" i="13"/>
  <c r="D259" i="13" s="1"/>
  <c r="O258" i="13"/>
  <c r="L258" i="13"/>
  <c r="I258" i="13"/>
  <c r="C258" i="13" s="1"/>
  <c r="F258" i="13"/>
  <c r="O257" i="13"/>
  <c r="L257" i="13"/>
  <c r="I257" i="13"/>
  <c r="F257" i="13"/>
  <c r="O256" i="13"/>
  <c r="L256" i="13"/>
  <c r="I256" i="13"/>
  <c r="F256" i="13"/>
  <c r="C256" i="13" s="1"/>
  <c r="O255" i="13"/>
  <c r="L255" i="13"/>
  <c r="I255" i="13"/>
  <c r="F255" i="13"/>
  <c r="C255" i="13" s="1"/>
  <c r="O254" i="13"/>
  <c r="L254" i="13"/>
  <c r="I254" i="13"/>
  <c r="F254" i="13"/>
  <c r="C254" i="13" s="1"/>
  <c r="O253" i="13"/>
  <c r="L253" i="13"/>
  <c r="I253" i="13"/>
  <c r="F253" i="13"/>
  <c r="N252" i="13"/>
  <c r="M252" i="13"/>
  <c r="M251" i="13" s="1"/>
  <c r="K252" i="13"/>
  <c r="K251" i="13" s="1"/>
  <c r="J252" i="13"/>
  <c r="J251" i="13" s="1"/>
  <c r="H252" i="13"/>
  <c r="G252" i="13"/>
  <c r="E252" i="13"/>
  <c r="E251" i="13" s="1"/>
  <c r="D252" i="13"/>
  <c r="D251" i="13" s="1"/>
  <c r="N251" i="13"/>
  <c r="H251" i="13"/>
  <c r="G251" i="13"/>
  <c r="O250" i="13"/>
  <c r="L250" i="13"/>
  <c r="I250" i="13"/>
  <c r="F250" i="13"/>
  <c r="O249" i="13"/>
  <c r="L249" i="13"/>
  <c r="I249" i="13"/>
  <c r="F249" i="13"/>
  <c r="O248" i="13"/>
  <c r="L248" i="13"/>
  <c r="I248" i="13"/>
  <c r="F248" i="13"/>
  <c r="O247" i="13"/>
  <c r="L247" i="13"/>
  <c r="I247" i="13"/>
  <c r="F247" i="13"/>
  <c r="N246" i="13"/>
  <c r="M246" i="13"/>
  <c r="K246" i="13"/>
  <c r="J246" i="13"/>
  <c r="H246" i="13"/>
  <c r="G246" i="13"/>
  <c r="E246" i="13"/>
  <c r="D246" i="13"/>
  <c r="O245" i="13"/>
  <c r="L245" i="13"/>
  <c r="I245" i="13"/>
  <c r="F245" i="13"/>
  <c r="O244" i="13"/>
  <c r="L244" i="13"/>
  <c r="I244" i="13"/>
  <c r="F244" i="13"/>
  <c r="O243" i="13"/>
  <c r="L243" i="13"/>
  <c r="I243" i="13"/>
  <c r="F243" i="13"/>
  <c r="O242" i="13"/>
  <c r="L242" i="13"/>
  <c r="I242" i="13"/>
  <c r="F242" i="13"/>
  <c r="C242" i="13" s="1"/>
  <c r="O241" i="13"/>
  <c r="L241" i="13"/>
  <c r="I241" i="13"/>
  <c r="F241" i="13"/>
  <c r="O240" i="13"/>
  <c r="L240" i="13"/>
  <c r="I240" i="13"/>
  <c r="F240" i="13"/>
  <c r="O239" i="13"/>
  <c r="L239" i="13"/>
  <c r="I239" i="13"/>
  <c r="F239" i="13"/>
  <c r="N238" i="13"/>
  <c r="M238" i="13"/>
  <c r="K238" i="13"/>
  <c r="J238" i="13"/>
  <c r="H238" i="13"/>
  <c r="G238" i="13"/>
  <c r="E238" i="13"/>
  <c r="D238" i="13"/>
  <c r="O237" i="13"/>
  <c r="L237" i="13"/>
  <c r="I237" i="13"/>
  <c r="F237" i="13"/>
  <c r="O236" i="13"/>
  <c r="L236" i="13"/>
  <c r="L235" i="13" s="1"/>
  <c r="I236" i="13"/>
  <c r="I235" i="13" s="1"/>
  <c r="F236" i="13"/>
  <c r="O235" i="13"/>
  <c r="N235" i="13"/>
  <c r="M235" i="13"/>
  <c r="K235" i="13"/>
  <c r="J235" i="13"/>
  <c r="H235" i="13"/>
  <c r="G235" i="13"/>
  <c r="F235" i="13"/>
  <c r="E235" i="13"/>
  <c r="D235" i="13"/>
  <c r="O234" i="13"/>
  <c r="O233" i="13" s="1"/>
  <c r="L234" i="13"/>
  <c r="I234" i="13"/>
  <c r="F234" i="13"/>
  <c r="C234" i="13" s="1"/>
  <c r="N233" i="13"/>
  <c r="M233" i="13"/>
  <c r="M231" i="13" s="1"/>
  <c r="L233" i="13"/>
  <c r="K233" i="13"/>
  <c r="J233" i="13"/>
  <c r="I233" i="13"/>
  <c r="H233" i="13"/>
  <c r="G233" i="13"/>
  <c r="E233" i="13"/>
  <c r="E231" i="13" s="1"/>
  <c r="D233" i="13"/>
  <c r="D231" i="13" s="1"/>
  <c r="O232" i="13"/>
  <c r="L232" i="13"/>
  <c r="I232" i="13"/>
  <c r="F232" i="13"/>
  <c r="J231" i="13"/>
  <c r="O229" i="13"/>
  <c r="L229" i="13"/>
  <c r="I229" i="13"/>
  <c r="F229" i="13"/>
  <c r="O228" i="13"/>
  <c r="L228" i="13"/>
  <c r="L227" i="13" s="1"/>
  <c r="I228" i="13"/>
  <c r="I227" i="13" s="1"/>
  <c r="F228" i="13"/>
  <c r="O227" i="13"/>
  <c r="N227" i="13"/>
  <c r="M227" i="13"/>
  <c r="K227" i="13"/>
  <c r="J227" i="13"/>
  <c r="H227" i="13"/>
  <c r="G227" i="13"/>
  <c r="F227" i="13"/>
  <c r="E227" i="13"/>
  <c r="D227" i="13"/>
  <c r="O226" i="13"/>
  <c r="L226" i="13"/>
  <c r="I226" i="13"/>
  <c r="F226" i="13"/>
  <c r="C226" i="13" s="1"/>
  <c r="O225" i="13"/>
  <c r="L225" i="13"/>
  <c r="I225" i="13"/>
  <c r="F225" i="13"/>
  <c r="O224" i="13"/>
  <c r="L224" i="13"/>
  <c r="I224" i="13"/>
  <c r="F224" i="13"/>
  <c r="O223" i="13"/>
  <c r="L223" i="13"/>
  <c r="I223" i="13"/>
  <c r="F223" i="13"/>
  <c r="O222" i="13"/>
  <c r="L222" i="13"/>
  <c r="I222" i="13"/>
  <c r="F222" i="13"/>
  <c r="O221" i="13"/>
  <c r="L221" i="13"/>
  <c r="I221" i="13"/>
  <c r="F221" i="13"/>
  <c r="O220" i="13"/>
  <c r="L220" i="13"/>
  <c r="I220" i="13"/>
  <c r="F220" i="13"/>
  <c r="O219" i="13"/>
  <c r="L219" i="13"/>
  <c r="I219" i="13"/>
  <c r="F219" i="13"/>
  <c r="O218" i="13"/>
  <c r="L218" i="13"/>
  <c r="I218" i="13"/>
  <c r="F218" i="13"/>
  <c r="C218" i="13" s="1"/>
  <c r="O217" i="13"/>
  <c r="L217" i="13"/>
  <c r="I217" i="13"/>
  <c r="F217" i="13"/>
  <c r="N216" i="13"/>
  <c r="M216" i="13"/>
  <c r="K216" i="13"/>
  <c r="J216" i="13"/>
  <c r="H216" i="13"/>
  <c r="G216" i="13"/>
  <c r="E216" i="13"/>
  <c r="D216" i="13"/>
  <c r="O215" i="13"/>
  <c r="L215" i="13"/>
  <c r="I215" i="13"/>
  <c r="F215" i="13"/>
  <c r="O214" i="13"/>
  <c r="L214" i="13"/>
  <c r="I214" i="13"/>
  <c r="F214" i="13"/>
  <c r="C214" i="13" s="1"/>
  <c r="O213" i="13"/>
  <c r="L213" i="13"/>
  <c r="I213" i="13"/>
  <c r="F213" i="13"/>
  <c r="O212" i="13"/>
  <c r="L212" i="13"/>
  <c r="I212" i="13"/>
  <c r="F212" i="13"/>
  <c r="O211" i="13"/>
  <c r="L211" i="13"/>
  <c r="I211" i="13"/>
  <c r="F211" i="13"/>
  <c r="O210" i="13"/>
  <c r="L210" i="13"/>
  <c r="I210" i="13"/>
  <c r="F210" i="13"/>
  <c r="C210" i="13" s="1"/>
  <c r="O209" i="13"/>
  <c r="L209" i="13"/>
  <c r="I209" i="13"/>
  <c r="F209" i="13"/>
  <c r="O208" i="13"/>
  <c r="L208" i="13"/>
  <c r="I208" i="13"/>
  <c r="F208" i="13"/>
  <c r="O207" i="13"/>
  <c r="L207" i="13"/>
  <c r="I207" i="13"/>
  <c r="F207" i="13"/>
  <c r="O206" i="13"/>
  <c r="L206" i="13"/>
  <c r="I206" i="13"/>
  <c r="F206" i="13"/>
  <c r="N205" i="13"/>
  <c r="M205" i="13"/>
  <c r="K205" i="13"/>
  <c r="K204" i="13" s="1"/>
  <c r="J205" i="13"/>
  <c r="H205" i="13"/>
  <c r="H204" i="13" s="1"/>
  <c r="G205" i="13"/>
  <c r="E205" i="13"/>
  <c r="D205" i="13"/>
  <c r="D204" i="13" s="1"/>
  <c r="M204" i="13"/>
  <c r="G204" i="13"/>
  <c r="E204" i="13"/>
  <c r="O203" i="13"/>
  <c r="L203" i="13"/>
  <c r="I203" i="13"/>
  <c r="F203" i="13"/>
  <c r="O202" i="13"/>
  <c r="L202" i="13"/>
  <c r="I202" i="13"/>
  <c r="F202" i="13"/>
  <c r="O201" i="13"/>
  <c r="L201" i="13"/>
  <c r="I201" i="13"/>
  <c r="F201" i="13"/>
  <c r="O200" i="13"/>
  <c r="L200" i="13"/>
  <c r="I200" i="13"/>
  <c r="F200" i="13"/>
  <c r="O199" i="13"/>
  <c r="L199" i="13"/>
  <c r="L198" i="13" s="1"/>
  <c r="I199" i="13"/>
  <c r="F199" i="13"/>
  <c r="O198" i="13"/>
  <c r="N198" i="13"/>
  <c r="N196" i="13" s="1"/>
  <c r="M198" i="13"/>
  <c r="M196" i="13" s="1"/>
  <c r="K198" i="13"/>
  <c r="K196" i="13" s="1"/>
  <c r="J198" i="13"/>
  <c r="H198" i="13"/>
  <c r="G198" i="13"/>
  <c r="G196" i="13" s="1"/>
  <c r="G195" i="13" s="1"/>
  <c r="F198" i="13"/>
  <c r="E198" i="13"/>
  <c r="E196" i="13" s="1"/>
  <c r="D198" i="13"/>
  <c r="D196" i="13" s="1"/>
  <c r="O197" i="13"/>
  <c r="L197" i="13"/>
  <c r="I197" i="13"/>
  <c r="F197" i="13"/>
  <c r="J196" i="13"/>
  <c r="H196" i="13"/>
  <c r="O193" i="13"/>
  <c r="O192" i="13" s="1"/>
  <c r="O191" i="13" s="1"/>
  <c r="L193" i="13"/>
  <c r="L192" i="13" s="1"/>
  <c r="L191" i="13" s="1"/>
  <c r="I193" i="13"/>
  <c r="I192" i="13" s="1"/>
  <c r="I191" i="13" s="1"/>
  <c r="F193" i="13"/>
  <c r="N192" i="13"/>
  <c r="N191" i="13" s="1"/>
  <c r="M192" i="13"/>
  <c r="M191" i="13" s="1"/>
  <c r="K192" i="13"/>
  <c r="K191" i="13" s="1"/>
  <c r="J192" i="13"/>
  <c r="J191" i="13" s="1"/>
  <c r="H192" i="13"/>
  <c r="H191" i="13" s="1"/>
  <c r="G192" i="13"/>
  <c r="G191" i="13" s="1"/>
  <c r="E192" i="13"/>
  <c r="E191" i="13" s="1"/>
  <c r="D192" i="13"/>
  <c r="D191" i="13"/>
  <c r="O190" i="13"/>
  <c r="L190" i="13"/>
  <c r="I190" i="13"/>
  <c r="F190" i="13"/>
  <c r="C190" i="13" s="1"/>
  <c r="O189" i="13"/>
  <c r="L189" i="13"/>
  <c r="L188" i="13" s="1"/>
  <c r="I189" i="13"/>
  <c r="F189" i="13"/>
  <c r="N188" i="13"/>
  <c r="M188" i="13"/>
  <c r="K188" i="13"/>
  <c r="J188" i="13"/>
  <c r="I188" i="13"/>
  <c r="I187" i="13" s="1"/>
  <c r="H188" i="13"/>
  <c r="G188" i="13"/>
  <c r="E188" i="13"/>
  <c r="E187" i="13" s="1"/>
  <c r="D188" i="13"/>
  <c r="D187" i="13" s="1"/>
  <c r="O186" i="13"/>
  <c r="L186" i="13"/>
  <c r="I186" i="13"/>
  <c r="F186" i="13"/>
  <c r="O185" i="13"/>
  <c r="L185" i="13"/>
  <c r="I185" i="13"/>
  <c r="I184" i="13" s="1"/>
  <c r="F185" i="13"/>
  <c r="O184" i="13"/>
  <c r="N184" i="13"/>
  <c r="M184" i="13"/>
  <c r="K184" i="13"/>
  <c r="J184" i="13"/>
  <c r="H184" i="13"/>
  <c r="G184" i="13"/>
  <c r="F184" i="13"/>
  <c r="E184" i="13"/>
  <c r="D184" i="13"/>
  <c r="O183" i="13"/>
  <c r="L183" i="13"/>
  <c r="I183" i="13"/>
  <c r="F183" i="13"/>
  <c r="O182" i="13"/>
  <c r="L182" i="13"/>
  <c r="I182" i="13"/>
  <c r="F182" i="13"/>
  <c r="O181" i="13"/>
  <c r="L181" i="13"/>
  <c r="I181" i="13"/>
  <c r="F181" i="13"/>
  <c r="O180" i="13"/>
  <c r="O179" i="13" s="1"/>
  <c r="L180" i="13"/>
  <c r="I180" i="13"/>
  <c r="F180" i="13"/>
  <c r="F179" i="13" s="1"/>
  <c r="N179" i="13"/>
  <c r="M179" i="13"/>
  <c r="K179" i="13"/>
  <c r="J179" i="13"/>
  <c r="H179" i="13"/>
  <c r="G179" i="13"/>
  <c r="E179" i="13"/>
  <c r="D179" i="13"/>
  <c r="O178" i="13"/>
  <c r="L178" i="13"/>
  <c r="I178" i="13"/>
  <c r="F178" i="13"/>
  <c r="O177" i="13"/>
  <c r="L177" i="13"/>
  <c r="I177" i="13"/>
  <c r="F177" i="13"/>
  <c r="O176" i="13"/>
  <c r="O175" i="13" s="1"/>
  <c r="O174" i="13" s="1"/>
  <c r="L176" i="13"/>
  <c r="I176" i="13"/>
  <c r="F176" i="13"/>
  <c r="F175" i="13" s="1"/>
  <c r="N175" i="13"/>
  <c r="N174" i="13" s="1"/>
  <c r="N173" i="13" s="1"/>
  <c r="M175" i="13"/>
  <c r="K175" i="13"/>
  <c r="J175" i="13"/>
  <c r="J174" i="13" s="1"/>
  <c r="J173" i="13" s="1"/>
  <c r="H175" i="13"/>
  <c r="G175" i="13"/>
  <c r="E175" i="13"/>
  <c r="D175" i="13"/>
  <c r="K174" i="13"/>
  <c r="E174" i="13"/>
  <c r="O172" i="13"/>
  <c r="L172" i="13"/>
  <c r="I172" i="13"/>
  <c r="F172" i="13"/>
  <c r="O171" i="13"/>
  <c r="L171" i="13"/>
  <c r="I171" i="13"/>
  <c r="F171" i="13"/>
  <c r="O170" i="13"/>
  <c r="L170" i="13"/>
  <c r="I170" i="13"/>
  <c r="F170" i="13"/>
  <c r="O169" i="13"/>
  <c r="L169" i="13"/>
  <c r="I169" i="13"/>
  <c r="F169" i="13"/>
  <c r="O168" i="13"/>
  <c r="L168" i="13"/>
  <c r="I168" i="13"/>
  <c r="F168" i="13"/>
  <c r="O167" i="13"/>
  <c r="L167" i="13"/>
  <c r="I167" i="13"/>
  <c r="F167" i="13"/>
  <c r="N166" i="13"/>
  <c r="M166" i="13"/>
  <c r="M165" i="13" s="1"/>
  <c r="K166" i="13"/>
  <c r="K165" i="13" s="1"/>
  <c r="J166" i="13"/>
  <c r="J165" i="13" s="1"/>
  <c r="H166" i="13"/>
  <c r="G166" i="13"/>
  <c r="G165" i="13" s="1"/>
  <c r="E166" i="13"/>
  <c r="E165" i="13" s="1"/>
  <c r="D166" i="13"/>
  <c r="D165" i="13" s="1"/>
  <c r="N165" i="13"/>
  <c r="H165" i="13"/>
  <c r="O164" i="13"/>
  <c r="L164" i="13"/>
  <c r="I164" i="13"/>
  <c r="F164" i="13"/>
  <c r="O163" i="13"/>
  <c r="L163" i="13"/>
  <c r="I163" i="13"/>
  <c r="F163" i="13"/>
  <c r="O162" i="13"/>
  <c r="L162" i="13"/>
  <c r="I162" i="13"/>
  <c r="F162" i="13"/>
  <c r="O161" i="13"/>
  <c r="L161" i="13"/>
  <c r="I161" i="13"/>
  <c r="F161" i="13"/>
  <c r="O160" i="13"/>
  <c r="N160" i="13"/>
  <c r="M160" i="13"/>
  <c r="K160" i="13"/>
  <c r="J160" i="13"/>
  <c r="H160" i="13"/>
  <c r="G160" i="13"/>
  <c r="F160" i="13"/>
  <c r="E160" i="13"/>
  <c r="D160" i="13"/>
  <c r="O159" i="13"/>
  <c r="L159" i="13"/>
  <c r="I159" i="13"/>
  <c r="F159" i="13"/>
  <c r="O158" i="13"/>
  <c r="L158" i="13"/>
  <c r="I158" i="13"/>
  <c r="F158" i="13"/>
  <c r="O157" i="13"/>
  <c r="L157" i="13"/>
  <c r="I157" i="13"/>
  <c r="F157" i="13"/>
  <c r="O156" i="13"/>
  <c r="L156" i="13"/>
  <c r="I156" i="13"/>
  <c r="F156" i="13"/>
  <c r="C156" i="13" s="1"/>
  <c r="O155" i="13"/>
  <c r="L155" i="13"/>
  <c r="I155" i="13"/>
  <c r="F155" i="13"/>
  <c r="O154" i="13"/>
  <c r="L154" i="13"/>
  <c r="I154" i="13"/>
  <c r="F154" i="13"/>
  <c r="O153" i="13"/>
  <c r="L153" i="13"/>
  <c r="I153" i="13"/>
  <c r="F153" i="13"/>
  <c r="O152" i="13"/>
  <c r="L152" i="13"/>
  <c r="I152" i="13"/>
  <c r="F152" i="13"/>
  <c r="F151" i="13" s="1"/>
  <c r="N151" i="13"/>
  <c r="M151" i="13"/>
  <c r="K151" i="13"/>
  <c r="J151" i="13"/>
  <c r="H151" i="13"/>
  <c r="G151" i="13"/>
  <c r="E151" i="13"/>
  <c r="D151" i="13"/>
  <c r="O150" i="13"/>
  <c r="L150" i="13"/>
  <c r="I150" i="13"/>
  <c r="F150" i="13"/>
  <c r="O149" i="13"/>
  <c r="L149" i="13"/>
  <c r="I149" i="13"/>
  <c r="F149" i="13"/>
  <c r="O148" i="13"/>
  <c r="L148" i="13"/>
  <c r="I148" i="13"/>
  <c r="F148" i="13"/>
  <c r="O147" i="13"/>
  <c r="L147" i="13"/>
  <c r="I147" i="13"/>
  <c r="F147" i="13"/>
  <c r="O146" i="13"/>
  <c r="L146" i="13"/>
  <c r="I146" i="13"/>
  <c r="F146" i="13"/>
  <c r="O145" i="13"/>
  <c r="L145" i="13"/>
  <c r="I145" i="13"/>
  <c r="F145" i="13"/>
  <c r="N144" i="13"/>
  <c r="M144" i="13"/>
  <c r="K144" i="13"/>
  <c r="J144" i="13"/>
  <c r="H144" i="13"/>
  <c r="G144" i="13"/>
  <c r="E144" i="13"/>
  <c r="D144" i="13"/>
  <c r="O143" i="13"/>
  <c r="L143" i="13"/>
  <c r="I143" i="13"/>
  <c r="F143" i="13"/>
  <c r="O142" i="13"/>
  <c r="L142" i="13"/>
  <c r="L141" i="13" s="1"/>
  <c r="I142" i="13"/>
  <c r="I141" i="13" s="1"/>
  <c r="F142" i="13"/>
  <c r="O141" i="13"/>
  <c r="N141" i="13"/>
  <c r="M141" i="13"/>
  <c r="K141" i="13"/>
  <c r="J141" i="13"/>
  <c r="H141" i="13"/>
  <c r="G141" i="13"/>
  <c r="E141" i="13"/>
  <c r="D141" i="13"/>
  <c r="O140" i="13"/>
  <c r="L140" i="13"/>
  <c r="I140" i="13"/>
  <c r="F140" i="13"/>
  <c r="O139" i="13"/>
  <c r="L139" i="13"/>
  <c r="I139" i="13"/>
  <c r="F139" i="13"/>
  <c r="O138" i="13"/>
  <c r="L138" i="13"/>
  <c r="I138" i="13"/>
  <c r="F138" i="13"/>
  <c r="O137" i="13"/>
  <c r="L137" i="13"/>
  <c r="L136" i="13" s="1"/>
  <c r="I137" i="13"/>
  <c r="F137" i="13"/>
  <c r="O136" i="13"/>
  <c r="N136" i="13"/>
  <c r="M136" i="13"/>
  <c r="K136" i="13"/>
  <c r="J136" i="13"/>
  <c r="H136" i="13"/>
  <c r="G136" i="13"/>
  <c r="E136" i="13"/>
  <c r="D136" i="13"/>
  <c r="O135" i="13"/>
  <c r="L135" i="13"/>
  <c r="I135" i="13"/>
  <c r="F135" i="13"/>
  <c r="O134" i="13"/>
  <c r="L134" i="13"/>
  <c r="I134" i="13"/>
  <c r="F134" i="13"/>
  <c r="O133" i="13"/>
  <c r="L133" i="13"/>
  <c r="I133" i="13"/>
  <c r="F133" i="13"/>
  <c r="O132" i="13"/>
  <c r="O131" i="13" s="1"/>
  <c r="L132" i="13"/>
  <c r="I132" i="13"/>
  <c r="F132" i="13"/>
  <c r="N131" i="13"/>
  <c r="M131" i="13"/>
  <c r="K131" i="13"/>
  <c r="J131" i="13"/>
  <c r="H131" i="13"/>
  <c r="H130" i="13" s="1"/>
  <c r="G131" i="13"/>
  <c r="E131" i="13"/>
  <c r="D131" i="13"/>
  <c r="M130" i="13"/>
  <c r="O129" i="13"/>
  <c r="L129" i="13"/>
  <c r="L128" i="13" s="1"/>
  <c r="I129" i="13"/>
  <c r="I128" i="13" s="1"/>
  <c r="F129" i="13"/>
  <c r="F128" i="13" s="1"/>
  <c r="O128" i="13"/>
  <c r="N128" i="13"/>
  <c r="M128" i="13"/>
  <c r="K128" i="13"/>
  <c r="J128" i="13"/>
  <c r="H128" i="13"/>
  <c r="G128" i="13"/>
  <c r="E128" i="13"/>
  <c r="D128" i="13"/>
  <c r="O127" i="13"/>
  <c r="L127" i="13"/>
  <c r="H127" i="13"/>
  <c r="F127" i="13"/>
  <c r="O126" i="13"/>
  <c r="L126" i="13"/>
  <c r="I126" i="13"/>
  <c r="F126" i="13"/>
  <c r="O125" i="13"/>
  <c r="L125" i="13"/>
  <c r="I125" i="13"/>
  <c r="F125" i="13"/>
  <c r="O124" i="13"/>
  <c r="L124" i="13"/>
  <c r="I124" i="13"/>
  <c r="F124" i="13"/>
  <c r="O123" i="13"/>
  <c r="L123" i="13"/>
  <c r="I123" i="13"/>
  <c r="F123" i="13"/>
  <c r="N122" i="13"/>
  <c r="M122" i="13"/>
  <c r="K122" i="13"/>
  <c r="J122" i="13"/>
  <c r="G122" i="13"/>
  <c r="E122" i="13"/>
  <c r="D122" i="13"/>
  <c r="O121" i="13"/>
  <c r="L121" i="13"/>
  <c r="I121" i="13"/>
  <c r="F121" i="13"/>
  <c r="C121" i="13" s="1"/>
  <c r="O120" i="13"/>
  <c r="L120" i="13"/>
  <c r="I120" i="13"/>
  <c r="F120" i="13"/>
  <c r="O119" i="13"/>
  <c r="L119" i="13"/>
  <c r="I119" i="13"/>
  <c r="F119" i="13"/>
  <c r="O118" i="13"/>
  <c r="L118" i="13"/>
  <c r="H118" i="13"/>
  <c r="H116" i="13" s="1"/>
  <c r="F118" i="13"/>
  <c r="O117" i="13"/>
  <c r="L117" i="13"/>
  <c r="I117" i="13"/>
  <c r="F117" i="13"/>
  <c r="N116" i="13"/>
  <c r="M116" i="13"/>
  <c r="K116" i="13"/>
  <c r="J116" i="13"/>
  <c r="G116" i="13"/>
  <c r="E116" i="13"/>
  <c r="D116" i="13"/>
  <c r="O115" i="13"/>
  <c r="L115" i="13"/>
  <c r="I115" i="13"/>
  <c r="F115" i="13"/>
  <c r="O114" i="13"/>
  <c r="L114" i="13"/>
  <c r="I114" i="13"/>
  <c r="F114" i="13"/>
  <c r="O113" i="13"/>
  <c r="L113" i="13"/>
  <c r="I113" i="13"/>
  <c r="I112" i="13" s="1"/>
  <c r="F113" i="13"/>
  <c r="N112" i="13"/>
  <c r="M112" i="13"/>
  <c r="K112" i="13"/>
  <c r="J112" i="13"/>
  <c r="H112" i="13"/>
  <c r="G112" i="13"/>
  <c r="E112" i="13"/>
  <c r="D112" i="13"/>
  <c r="O111" i="13"/>
  <c r="L111" i="13"/>
  <c r="I111" i="13"/>
  <c r="F111" i="13"/>
  <c r="O110" i="13"/>
  <c r="L110" i="13"/>
  <c r="I110" i="13"/>
  <c r="F110" i="13"/>
  <c r="O109" i="13"/>
  <c r="L109" i="13"/>
  <c r="I109" i="13"/>
  <c r="F109" i="13"/>
  <c r="O108" i="13"/>
  <c r="L108" i="13"/>
  <c r="I108" i="13"/>
  <c r="F108" i="13"/>
  <c r="O107" i="13"/>
  <c r="L107" i="13"/>
  <c r="I107" i="13"/>
  <c r="F107" i="13"/>
  <c r="O106" i="13"/>
  <c r="L106" i="13"/>
  <c r="I106" i="13"/>
  <c r="F106" i="13"/>
  <c r="O105" i="13"/>
  <c r="L105" i="13"/>
  <c r="I105" i="13"/>
  <c r="F105" i="13"/>
  <c r="O104" i="13"/>
  <c r="L104" i="13"/>
  <c r="I104" i="13"/>
  <c r="F104" i="13"/>
  <c r="N103" i="13"/>
  <c r="M103" i="13"/>
  <c r="K103" i="13"/>
  <c r="J103" i="13"/>
  <c r="H103" i="13"/>
  <c r="G103" i="13"/>
  <c r="E103" i="13"/>
  <c r="D103" i="13"/>
  <c r="O102" i="13"/>
  <c r="L102" i="13"/>
  <c r="I102" i="13"/>
  <c r="F102" i="13"/>
  <c r="O101" i="13"/>
  <c r="L101" i="13"/>
  <c r="I101" i="13"/>
  <c r="F101" i="13"/>
  <c r="O100" i="13"/>
  <c r="L100" i="13"/>
  <c r="I100" i="13"/>
  <c r="F100" i="13"/>
  <c r="O99" i="13"/>
  <c r="L99" i="13"/>
  <c r="I99" i="13"/>
  <c r="F99" i="13"/>
  <c r="O98" i="13"/>
  <c r="L98" i="13"/>
  <c r="I98" i="13"/>
  <c r="F98" i="13"/>
  <c r="O97" i="13"/>
  <c r="L97" i="13"/>
  <c r="I97" i="13"/>
  <c r="F97" i="13"/>
  <c r="O96" i="13"/>
  <c r="L96" i="13"/>
  <c r="I96" i="13"/>
  <c r="F96" i="13"/>
  <c r="N95" i="13"/>
  <c r="M95" i="13"/>
  <c r="K95" i="13"/>
  <c r="J95" i="13"/>
  <c r="H95" i="13"/>
  <c r="G95" i="13"/>
  <c r="F95" i="13"/>
  <c r="E95" i="13"/>
  <c r="D95" i="13"/>
  <c r="O94" i="13"/>
  <c r="L94" i="13"/>
  <c r="I94" i="13"/>
  <c r="F94" i="13"/>
  <c r="O93" i="13"/>
  <c r="L93" i="13"/>
  <c r="I93" i="13"/>
  <c r="F93" i="13"/>
  <c r="O92" i="13"/>
  <c r="L92" i="13"/>
  <c r="I92" i="13"/>
  <c r="F92" i="13"/>
  <c r="O91" i="13"/>
  <c r="L91" i="13"/>
  <c r="I91" i="13"/>
  <c r="F91" i="13"/>
  <c r="O90" i="13"/>
  <c r="L90" i="13"/>
  <c r="I90" i="13"/>
  <c r="F90" i="13"/>
  <c r="C90" i="13" s="1"/>
  <c r="N89" i="13"/>
  <c r="M89" i="13"/>
  <c r="K89" i="13"/>
  <c r="J89" i="13"/>
  <c r="H89" i="13"/>
  <c r="G89" i="13"/>
  <c r="E89" i="13"/>
  <c r="D89" i="13"/>
  <c r="O88" i="13"/>
  <c r="L88" i="13"/>
  <c r="I88" i="13"/>
  <c r="F88" i="13"/>
  <c r="O87" i="13"/>
  <c r="L87" i="13"/>
  <c r="I87" i="13"/>
  <c r="F87" i="13"/>
  <c r="O86" i="13"/>
  <c r="L86" i="13"/>
  <c r="I86" i="13"/>
  <c r="F86" i="13"/>
  <c r="O85" i="13"/>
  <c r="L85" i="13"/>
  <c r="I85" i="13"/>
  <c r="I84" i="13" s="1"/>
  <c r="F85" i="13"/>
  <c r="N84" i="13"/>
  <c r="M84" i="13"/>
  <c r="K84" i="13"/>
  <c r="J84" i="13"/>
  <c r="H84" i="13"/>
  <c r="G84" i="13"/>
  <c r="E84" i="13"/>
  <c r="D84" i="13"/>
  <c r="O82" i="13"/>
  <c r="L82" i="13"/>
  <c r="I82" i="13"/>
  <c r="F82" i="13"/>
  <c r="C82" i="13" s="1"/>
  <c r="O81" i="13"/>
  <c r="L81" i="13"/>
  <c r="L80" i="13" s="1"/>
  <c r="I81" i="13"/>
  <c r="F81" i="13"/>
  <c r="N80" i="13"/>
  <c r="M80" i="13"/>
  <c r="K80" i="13"/>
  <c r="J80" i="13"/>
  <c r="I80" i="13"/>
  <c r="H80" i="13"/>
  <c r="G80" i="13"/>
  <c r="E80" i="13"/>
  <c r="D80" i="13"/>
  <c r="O79" i="13"/>
  <c r="L79" i="13"/>
  <c r="I79" i="13"/>
  <c r="F79" i="13"/>
  <c r="O78" i="13"/>
  <c r="O77" i="13" s="1"/>
  <c r="L78" i="13"/>
  <c r="I78" i="13"/>
  <c r="F78" i="13"/>
  <c r="N77" i="13"/>
  <c r="N76" i="13" s="1"/>
  <c r="M77" i="13"/>
  <c r="M76" i="13" s="1"/>
  <c r="K77" i="13"/>
  <c r="J77" i="13"/>
  <c r="I77" i="13"/>
  <c r="I76" i="13" s="1"/>
  <c r="H77" i="13"/>
  <c r="H76" i="13" s="1"/>
  <c r="G77" i="13"/>
  <c r="F77" i="13"/>
  <c r="E77" i="13"/>
  <c r="D77" i="13"/>
  <c r="D76" i="13" s="1"/>
  <c r="K76" i="13"/>
  <c r="J76" i="13"/>
  <c r="E76" i="13"/>
  <c r="O74" i="13"/>
  <c r="L74" i="13"/>
  <c r="I74" i="13"/>
  <c r="F74" i="13"/>
  <c r="O73" i="13"/>
  <c r="L73" i="13"/>
  <c r="I73" i="13"/>
  <c r="F73" i="13"/>
  <c r="C73" i="13" s="1"/>
  <c r="O72" i="13"/>
  <c r="L72" i="13"/>
  <c r="I72" i="13"/>
  <c r="F72" i="13"/>
  <c r="C72" i="13" s="1"/>
  <c r="O71" i="13"/>
  <c r="L71" i="13"/>
  <c r="I71" i="13"/>
  <c r="F71" i="13"/>
  <c r="C71" i="13" s="1"/>
  <c r="O70" i="13"/>
  <c r="O69" i="13" s="1"/>
  <c r="L70" i="13"/>
  <c r="I70" i="13"/>
  <c r="I69" i="13" s="1"/>
  <c r="F70" i="13"/>
  <c r="C70" i="13" s="1"/>
  <c r="N69" i="13"/>
  <c r="N67" i="13" s="1"/>
  <c r="M69" i="13"/>
  <c r="L69" i="13"/>
  <c r="K69" i="13"/>
  <c r="K67" i="13" s="1"/>
  <c r="J69" i="13"/>
  <c r="H69" i="13"/>
  <c r="H67" i="13" s="1"/>
  <c r="G69" i="13"/>
  <c r="G67" i="13" s="1"/>
  <c r="E69" i="13"/>
  <c r="E67" i="13" s="1"/>
  <c r="D69" i="13"/>
  <c r="D67" i="13" s="1"/>
  <c r="O68" i="13"/>
  <c r="L68" i="13"/>
  <c r="I68" i="13"/>
  <c r="F68" i="13"/>
  <c r="M67" i="13"/>
  <c r="J67" i="13"/>
  <c r="O66" i="13"/>
  <c r="L66" i="13"/>
  <c r="I66" i="13"/>
  <c r="F66" i="13"/>
  <c r="O65" i="13"/>
  <c r="L65" i="13"/>
  <c r="I65" i="13"/>
  <c r="F65" i="13"/>
  <c r="O64" i="13"/>
  <c r="L64" i="13"/>
  <c r="I64" i="13"/>
  <c r="F64" i="13"/>
  <c r="O63" i="13"/>
  <c r="L63" i="13"/>
  <c r="I63" i="13"/>
  <c r="F63" i="13"/>
  <c r="O62" i="13"/>
  <c r="L62" i="13"/>
  <c r="I62" i="13"/>
  <c r="F62" i="13"/>
  <c r="O61" i="13"/>
  <c r="L61" i="13"/>
  <c r="I61" i="13"/>
  <c r="F61" i="13"/>
  <c r="O60" i="13"/>
  <c r="L60" i="13"/>
  <c r="I60" i="13"/>
  <c r="F60" i="13"/>
  <c r="O59" i="13"/>
  <c r="L59" i="13"/>
  <c r="L58" i="13" s="1"/>
  <c r="I59" i="13"/>
  <c r="F59" i="13"/>
  <c r="N58" i="13"/>
  <c r="M58" i="13"/>
  <c r="K58" i="13"/>
  <c r="J58" i="13"/>
  <c r="H58" i="13"/>
  <c r="G58" i="13"/>
  <c r="E58" i="13"/>
  <c r="D58" i="13"/>
  <c r="O57" i="13"/>
  <c r="L57" i="13"/>
  <c r="I57" i="13"/>
  <c r="F57" i="13"/>
  <c r="O56" i="13"/>
  <c r="L56" i="13"/>
  <c r="L55" i="13" s="1"/>
  <c r="I56" i="13"/>
  <c r="I55" i="13" s="1"/>
  <c r="F56" i="13"/>
  <c r="N55" i="13"/>
  <c r="N54" i="13" s="1"/>
  <c r="M55" i="13"/>
  <c r="M54" i="13" s="1"/>
  <c r="M53" i="13" s="1"/>
  <c r="K55" i="13"/>
  <c r="K54" i="13" s="1"/>
  <c r="K53" i="13" s="1"/>
  <c r="J55" i="13"/>
  <c r="J54" i="13" s="1"/>
  <c r="J53" i="13" s="1"/>
  <c r="H55" i="13"/>
  <c r="H54" i="13" s="1"/>
  <c r="G55" i="13"/>
  <c r="F55" i="13"/>
  <c r="E55" i="13"/>
  <c r="D55" i="13"/>
  <c r="D54" i="13" s="1"/>
  <c r="O47" i="13"/>
  <c r="C47" i="13" s="1"/>
  <c r="O46" i="13"/>
  <c r="C46" i="13" s="1"/>
  <c r="N45" i="13"/>
  <c r="M45" i="13"/>
  <c r="L44" i="13"/>
  <c r="I44" i="13"/>
  <c r="F44" i="13"/>
  <c r="L43" i="13"/>
  <c r="K43" i="13"/>
  <c r="J43" i="13"/>
  <c r="H43" i="13"/>
  <c r="G43" i="13"/>
  <c r="F43" i="13"/>
  <c r="E43" i="13"/>
  <c r="D43" i="13"/>
  <c r="F42" i="13"/>
  <c r="C42" i="13" s="1"/>
  <c r="E41" i="13"/>
  <c r="D41" i="13"/>
  <c r="L40" i="13"/>
  <c r="C40" i="13" s="1"/>
  <c r="L39" i="13"/>
  <c r="C39" i="13" s="1"/>
  <c r="L38" i="13"/>
  <c r="C38" i="13" s="1"/>
  <c r="L37" i="13"/>
  <c r="C37" i="13" s="1"/>
  <c r="K36" i="13"/>
  <c r="J36" i="13"/>
  <c r="L35" i="13"/>
  <c r="C35" i="13" s="1"/>
  <c r="L34" i="13"/>
  <c r="K33" i="13"/>
  <c r="J33" i="13"/>
  <c r="L32" i="13"/>
  <c r="C32" i="13" s="1"/>
  <c r="K31" i="13"/>
  <c r="J31" i="13"/>
  <c r="L30" i="13"/>
  <c r="C30" i="13" s="1"/>
  <c r="L29" i="13"/>
  <c r="C29" i="13" s="1"/>
  <c r="L28" i="13"/>
  <c r="L27" i="13" s="1"/>
  <c r="C27" i="13" s="1"/>
  <c r="K27" i="13"/>
  <c r="J27" i="13"/>
  <c r="F25" i="13"/>
  <c r="C25" i="13" s="1"/>
  <c r="I24" i="13"/>
  <c r="F24" i="13"/>
  <c r="O23" i="13"/>
  <c r="L23" i="13"/>
  <c r="I23" i="13"/>
  <c r="F23" i="13"/>
  <c r="O22" i="13"/>
  <c r="O21" i="13" s="1"/>
  <c r="O292" i="13" s="1"/>
  <c r="O291" i="13" s="1"/>
  <c r="L22" i="13"/>
  <c r="L21" i="13" s="1"/>
  <c r="I22" i="13"/>
  <c r="I21" i="13" s="1"/>
  <c r="F22" i="13"/>
  <c r="N21" i="13"/>
  <c r="N292" i="13" s="1"/>
  <c r="N291" i="13" s="1"/>
  <c r="M21" i="13"/>
  <c r="M292" i="13" s="1"/>
  <c r="M291" i="13" s="1"/>
  <c r="K21" i="13"/>
  <c r="K292" i="13" s="1"/>
  <c r="K291" i="13" s="1"/>
  <c r="J21" i="13"/>
  <c r="J292" i="13" s="1"/>
  <c r="J291" i="13" s="1"/>
  <c r="H21" i="13"/>
  <c r="H292" i="13" s="1"/>
  <c r="H291" i="13" s="1"/>
  <c r="G21" i="13"/>
  <c r="G292" i="13" s="1"/>
  <c r="G291" i="13" s="1"/>
  <c r="F21" i="13"/>
  <c r="F292" i="13" s="1"/>
  <c r="E21" i="13"/>
  <c r="E292" i="13" s="1"/>
  <c r="E291" i="13" s="1"/>
  <c r="D21" i="13"/>
  <c r="D292" i="13" s="1"/>
  <c r="D291" i="13" s="1"/>
  <c r="M20" i="13"/>
  <c r="N53" i="13" l="1"/>
  <c r="G76" i="13"/>
  <c r="C88" i="13"/>
  <c r="C102" i="13"/>
  <c r="C155" i="13"/>
  <c r="C257" i="13"/>
  <c r="C172" i="13"/>
  <c r="G187" i="13"/>
  <c r="C294" i="13"/>
  <c r="C298" i="13"/>
  <c r="L33" i="13"/>
  <c r="C33" i="13" s="1"/>
  <c r="C62" i="13"/>
  <c r="O80" i="13"/>
  <c r="I118" i="13"/>
  <c r="I116" i="13" s="1"/>
  <c r="H187" i="13"/>
  <c r="C250" i="13"/>
  <c r="O260" i="13"/>
  <c r="O67" i="13"/>
  <c r="J130" i="13"/>
  <c r="N231" i="13"/>
  <c r="I260" i="13"/>
  <c r="L36" i="13"/>
  <c r="C36" i="13" s="1"/>
  <c r="D20" i="13"/>
  <c r="H20" i="13"/>
  <c r="C44" i="13"/>
  <c r="G54" i="13"/>
  <c r="G53" i="13" s="1"/>
  <c r="I58" i="13"/>
  <c r="C94" i="13"/>
  <c r="C98" i="13"/>
  <c r="C101" i="13"/>
  <c r="C118" i="13"/>
  <c r="C176" i="13"/>
  <c r="C177" i="13"/>
  <c r="G174" i="13"/>
  <c r="M174" i="13"/>
  <c r="M173" i="13" s="1"/>
  <c r="K187" i="13"/>
  <c r="C206" i="13"/>
  <c r="C222" i="13"/>
  <c r="F233" i="13"/>
  <c r="C244" i="13"/>
  <c r="O252" i="13"/>
  <c r="N259" i="13"/>
  <c r="G259" i="13"/>
  <c r="C34" i="13"/>
  <c r="C78" i="13"/>
  <c r="C79" i="13"/>
  <c r="L89" i="13"/>
  <c r="C114" i="13"/>
  <c r="O116" i="13"/>
  <c r="O122" i="13"/>
  <c r="C132" i="13"/>
  <c r="C140" i="13"/>
  <c r="C164" i="13"/>
  <c r="L187" i="13"/>
  <c r="J230" i="13"/>
  <c r="N230" i="13"/>
  <c r="G231" i="13"/>
  <c r="H259" i="13"/>
  <c r="C66" i="13"/>
  <c r="C86" i="13"/>
  <c r="C110" i="13"/>
  <c r="C125" i="13"/>
  <c r="H231" i="13"/>
  <c r="O272" i="13"/>
  <c r="C59" i="13"/>
  <c r="C60" i="13"/>
  <c r="C61" i="13"/>
  <c r="O58" i="13"/>
  <c r="C148" i="13"/>
  <c r="E130" i="13"/>
  <c r="C168" i="13"/>
  <c r="C170" i="13"/>
  <c r="C180" i="13"/>
  <c r="J187" i="13"/>
  <c r="N187" i="13"/>
  <c r="C202" i="13"/>
  <c r="C203" i="13"/>
  <c r="O246" i="13"/>
  <c r="C266" i="13"/>
  <c r="K270" i="13"/>
  <c r="K269" i="13" s="1"/>
  <c r="C274" i="13"/>
  <c r="C275" i="13"/>
  <c r="N270" i="13"/>
  <c r="N269" i="13" s="1"/>
  <c r="C28" i="13"/>
  <c r="F41" i="13"/>
  <c r="C41" i="13" s="1"/>
  <c r="E20" i="13"/>
  <c r="I43" i="13"/>
  <c r="C43" i="13" s="1"/>
  <c r="E54" i="13"/>
  <c r="E53" i="13" s="1"/>
  <c r="O55" i="13"/>
  <c r="L54" i="13"/>
  <c r="C68" i="13"/>
  <c r="D53" i="13"/>
  <c r="E83" i="13"/>
  <c r="E75" i="13" s="1"/>
  <c r="O84" i="13"/>
  <c r="N83" i="13"/>
  <c r="L95" i="13"/>
  <c r="C108" i="13"/>
  <c r="L112" i="13"/>
  <c r="L122" i="13"/>
  <c r="C142" i="13"/>
  <c r="C143" i="13"/>
  <c r="O144" i="13"/>
  <c r="C153" i="13"/>
  <c r="C158" i="13"/>
  <c r="O166" i="13"/>
  <c r="O165" i="13" s="1"/>
  <c r="E173" i="13"/>
  <c r="L175" i="13"/>
  <c r="C178" i="13"/>
  <c r="G173" i="13"/>
  <c r="O188" i="13"/>
  <c r="O187" i="13" s="1"/>
  <c r="L205" i="13"/>
  <c r="C207" i="13"/>
  <c r="I216" i="13"/>
  <c r="C223" i="13"/>
  <c r="C224" i="13"/>
  <c r="C225" i="13"/>
  <c r="C228" i="13"/>
  <c r="C229" i="13"/>
  <c r="C236" i="13"/>
  <c r="C237" i="13"/>
  <c r="O238" i="13"/>
  <c r="L252" i="13"/>
  <c r="L251" i="13" s="1"/>
  <c r="C267" i="13"/>
  <c r="C280" i="13"/>
  <c r="I293" i="13"/>
  <c r="C299" i="13"/>
  <c r="C300" i="13"/>
  <c r="C22" i="13"/>
  <c r="C23" i="13"/>
  <c r="C24" i="13"/>
  <c r="J26" i="13"/>
  <c r="C56" i="13"/>
  <c r="C57" i="13"/>
  <c r="C74" i="13"/>
  <c r="D83" i="13"/>
  <c r="C97" i="13"/>
  <c r="C120" i="13"/>
  <c r="C123" i="13"/>
  <c r="C124" i="13"/>
  <c r="G83" i="13"/>
  <c r="K83" i="13"/>
  <c r="I131" i="13"/>
  <c r="K130" i="13"/>
  <c r="C137" i="13"/>
  <c r="C152" i="13"/>
  <c r="O151" i="13"/>
  <c r="O130" i="13" s="1"/>
  <c r="C157" i="13"/>
  <c r="C163" i="13"/>
  <c r="C171" i="13"/>
  <c r="I175" i="13"/>
  <c r="C183" i="13"/>
  <c r="D195" i="13"/>
  <c r="K195" i="13"/>
  <c r="C199" i="13"/>
  <c r="C201" i="13"/>
  <c r="H195" i="13"/>
  <c r="C212" i="13"/>
  <c r="C213" i="13"/>
  <c r="C232" i="13"/>
  <c r="D230" i="13"/>
  <c r="H230" i="13"/>
  <c r="K231" i="13"/>
  <c r="K230" i="13" s="1"/>
  <c r="C245" i="13"/>
  <c r="L260" i="13"/>
  <c r="C268" i="13"/>
  <c r="C287" i="13"/>
  <c r="C288" i="13"/>
  <c r="L293" i="13"/>
  <c r="K26" i="13"/>
  <c r="L67" i="13"/>
  <c r="O103" i="13"/>
  <c r="L131" i="13"/>
  <c r="N130" i="13"/>
  <c r="I179" i="13"/>
  <c r="I174" i="13" s="1"/>
  <c r="I173" i="13" s="1"/>
  <c r="J204" i="13"/>
  <c r="J195" i="13" s="1"/>
  <c r="J194" i="13" s="1"/>
  <c r="N204" i="13"/>
  <c r="N195" i="13" s="1"/>
  <c r="G230" i="13"/>
  <c r="G194" i="13" s="1"/>
  <c r="L264" i="13"/>
  <c r="L276" i="13"/>
  <c r="I286" i="13"/>
  <c r="C286" i="13" s="1"/>
  <c r="O45" i="13"/>
  <c r="C45" i="13" s="1"/>
  <c r="C63" i="13"/>
  <c r="C64" i="13"/>
  <c r="C65" i="13"/>
  <c r="H53" i="13"/>
  <c r="O76" i="13"/>
  <c r="L84" i="13"/>
  <c r="C91" i="13"/>
  <c r="C100" i="13"/>
  <c r="J83" i="13"/>
  <c r="J75" i="13" s="1"/>
  <c r="J52" i="13" s="1"/>
  <c r="C105" i="13"/>
  <c r="C109" i="13"/>
  <c r="L116" i="13"/>
  <c r="C128" i="13"/>
  <c r="D130" i="13"/>
  <c r="D75" i="13" s="1"/>
  <c r="C149" i="13"/>
  <c r="C159" i="13"/>
  <c r="C181" i="13"/>
  <c r="K173" i="13"/>
  <c r="C211" i="13"/>
  <c r="C219" i="13"/>
  <c r="C220" i="13"/>
  <c r="C221" i="13"/>
  <c r="C227" i="13"/>
  <c r="C243" i="13"/>
  <c r="I252" i="13"/>
  <c r="I251" i="13" s="1"/>
  <c r="O264" i="13"/>
  <c r="O259" i="13" s="1"/>
  <c r="C271" i="13"/>
  <c r="M270" i="13"/>
  <c r="M269" i="13" s="1"/>
  <c r="O276" i="13"/>
  <c r="O270" i="13" s="1"/>
  <c r="O269" i="13" s="1"/>
  <c r="I67" i="13"/>
  <c r="C21" i="13"/>
  <c r="I20" i="13"/>
  <c r="I54" i="13"/>
  <c r="L292" i="13"/>
  <c r="C85" i="13"/>
  <c r="F84" i="13"/>
  <c r="C92" i="13"/>
  <c r="I89" i="13"/>
  <c r="C139" i="13"/>
  <c r="F136" i="13"/>
  <c r="C175" i="13"/>
  <c r="F174" i="13"/>
  <c r="C240" i="13"/>
  <c r="I238" i="13"/>
  <c r="C247" i="13"/>
  <c r="L246" i="13"/>
  <c r="C301" i="13"/>
  <c r="L31" i="13"/>
  <c r="C55" i="13"/>
  <c r="L77" i="13"/>
  <c r="C87" i="13"/>
  <c r="O95" i="13"/>
  <c r="F103" i="13"/>
  <c r="I103" i="13"/>
  <c r="C104" i="13"/>
  <c r="C107" i="13"/>
  <c r="C115" i="13"/>
  <c r="C117" i="13"/>
  <c r="F116" i="13"/>
  <c r="C126" i="13"/>
  <c r="C127" i="13"/>
  <c r="C129" i="13"/>
  <c r="G130" i="13"/>
  <c r="G75" i="13" s="1"/>
  <c r="G52" i="13" s="1"/>
  <c r="G51" i="13" s="1"/>
  <c r="C138" i="13"/>
  <c r="I136" i="13"/>
  <c r="L151" i="13"/>
  <c r="C154" i="13"/>
  <c r="I166" i="13"/>
  <c r="I165" i="13" s="1"/>
  <c r="L166" i="13"/>
  <c r="L165" i="13" s="1"/>
  <c r="C169" i="13"/>
  <c r="H174" i="13"/>
  <c r="H173" i="13" s="1"/>
  <c r="C186" i="13"/>
  <c r="C145" i="13"/>
  <c r="L144" i="13"/>
  <c r="F20" i="13"/>
  <c r="J20" i="13"/>
  <c r="N20" i="13"/>
  <c r="F69" i="13"/>
  <c r="M83" i="13"/>
  <c r="M75" i="13" s="1"/>
  <c r="O89" i="13"/>
  <c r="I95" i="13"/>
  <c r="C96" i="13"/>
  <c r="C99" i="13"/>
  <c r="C111" i="13"/>
  <c r="O112" i="13"/>
  <c r="F122" i="13"/>
  <c r="H122" i="13"/>
  <c r="H83" i="13" s="1"/>
  <c r="H75" i="13" s="1"/>
  <c r="H52" i="13" s="1"/>
  <c r="I127" i="13"/>
  <c r="I122" i="13" s="1"/>
  <c r="C133" i="13"/>
  <c r="C134" i="13"/>
  <c r="C135" i="13"/>
  <c r="F131" i="13"/>
  <c r="C146" i="13"/>
  <c r="C147" i="13"/>
  <c r="F144" i="13"/>
  <c r="I151" i="13"/>
  <c r="C162" i="13"/>
  <c r="I160" i="13"/>
  <c r="C167" i="13"/>
  <c r="F166" i="13"/>
  <c r="D174" i="13"/>
  <c r="D173" i="13" s="1"/>
  <c r="L179" i="13"/>
  <c r="L174" i="13" s="1"/>
  <c r="C179" i="13"/>
  <c r="C182" i="13"/>
  <c r="C189" i="13"/>
  <c r="F188" i="13"/>
  <c r="C209" i="13"/>
  <c r="F205" i="13"/>
  <c r="C235" i="13"/>
  <c r="C106" i="13"/>
  <c r="G20" i="13"/>
  <c r="K20" i="13"/>
  <c r="O20" i="13"/>
  <c r="F58" i="13"/>
  <c r="C58" i="13" s="1"/>
  <c r="C81" i="13"/>
  <c r="F80" i="13"/>
  <c r="C93" i="13"/>
  <c r="F89" i="13"/>
  <c r="L103" i="13"/>
  <c r="L83" i="13" s="1"/>
  <c r="C113" i="13"/>
  <c r="F112" i="13"/>
  <c r="C119" i="13"/>
  <c r="F141" i="13"/>
  <c r="C141" i="13" s="1"/>
  <c r="I144" i="13"/>
  <c r="I130" i="13" s="1"/>
  <c r="C150" i="13"/>
  <c r="C161" i="13"/>
  <c r="L160" i="13"/>
  <c r="O173" i="13"/>
  <c r="C185" i="13"/>
  <c r="L184" i="13"/>
  <c r="C184" i="13" s="1"/>
  <c r="C197" i="13"/>
  <c r="F196" i="13"/>
  <c r="C200" i="13"/>
  <c r="I198" i="13"/>
  <c r="C208" i="13"/>
  <c r="I205" i="13"/>
  <c r="I204" i="13" s="1"/>
  <c r="O231" i="13"/>
  <c r="C239" i="13"/>
  <c r="L238" i="13"/>
  <c r="C261" i="13"/>
  <c r="F260" i="13"/>
  <c r="I270" i="13"/>
  <c r="I269" i="13" s="1"/>
  <c r="C277" i="13"/>
  <c r="F276" i="13"/>
  <c r="C276" i="13" s="1"/>
  <c r="C285" i="13"/>
  <c r="F284" i="13"/>
  <c r="G289" i="13"/>
  <c r="M187" i="13"/>
  <c r="D194" i="13"/>
  <c r="L196" i="13"/>
  <c r="C215" i="13"/>
  <c r="L216" i="13"/>
  <c r="L204" i="13" s="1"/>
  <c r="C233" i="13"/>
  <c r="L231" i="13"/>
  <c r="C249" i="13"/>
  <c r="F246" i="13"/>
  <c r="C263" i="13"/>
  <c r="I264" i="13"/>
  <c r="I259" i="13" s="1"/>
  <c r="E270" i="13"/>
  <c r="E269" i="13" s="1"/>
  <c r="C279" i="13"/>
  <c r="C281" i="13"/>
  <c r="C193" i="13"/>
  <c r="F192" i="13"/>
  <c r="E195" i="13"/>
  <c r="M195" i="13"/>
  <c r="O196" i="13"/>
  <c r="O205" i="13"/>
  <c r="C217" i="13"/>
  <c r="F216" i="13"/>
  <c r="O216" i="13"/>
  <c r="C241" i="13"/>
  <c r="F238" i="13"/>
  <c r="C248" i="13"/>
  <c r="I246" i="13"/>
  <c r="E230" i="13"/>
  <c r="C253" i="13"/>
  <c r="F252" i="13"/>
  <c r="O251" i="13"/>
  <c r="M259" i="13"/>
  <c r="M230" i="13" s="1"/>
  <c r="C265" i="13"/>
  <c r="F264" i="13"/>
  <c r="L270" i="13"/>
  <c r="L269" i="13" s="1"/>
  <c r="C273" i="13"/>
  <c r="F272" i="13"/>
  <c r="J289" i="13"/>
  <c r="C295" i="13"/>
  <c r="C296" i="13"/>
  <c r="C297" i="13"/>
  <c r="F293" i="13"/>
  <c r="C293" i="13" s="1"/>
  <c r="I53" i="13" l="1"/>
  <c r="E289" i="13"/>
  <c r="C151" i="13"/>
  <c r="L195" i="13"/>
  <c r="M52" i="13"/>
  <c r="D289" i="13"/>
  <c r="C264" i="13"/>
  <c r="C112" i="13"/>
  <c r="L291" i="13"/>
  <c r="I292" i="13"/>
  <c r="I291" i="13" s="1"/>
  <c r="O54" i="13"/>
  <c r="O53" i="13" s="1"/>
  <c r="I83" i="13"/>
  <c r="O83" i="13"/>
  <c r="C95" i="13"/>
  <c r="J51" i="13"/>
  <c r="N194" i="13"/>
  <c r="J50" i="13"/>
  <c r="J290" i="13"/>
  <c r="H289" i="13"/>
  <c r="M289" i="13"/>
  <c r="D52" i="13"/>
  <c r="D51" i="13" s="1"/>
  <c r="L130" i="13"/>
  <c r="C116" i="13"/>
  <c r="F291" i="13"/>
  <c r="C291" i="13" s="1"/>
  <c r="I231" i="13"/>
  <c r="C136" i="13"/>
  <c r="L259" i="13"/>
  <c r="H194" i="13"/>
  <c r="H51" i="13" s="1"/>
  <c r="K75" i="13"/>
  <c r="N75" i="13"/>
  <c r="N52" i="13" s="1"/>
  <c r="O75" i="13"/>
  <c r="O52" i="13" s="1"/>
  <c r="L53" i="13"/>
  <c r="E52" i="13"/>
  <c r="L230" i="13"/>
  <c r="C238" i="13"/>
  <c r="C292" i="13"/>
  <c r="K194" i="13"/>
  <c r="D290" i="13"/>
  <c r="D50" i="13"/>
  <c r="I230" i="13"/>
  <c r="I75" i="13"/>
  <c r="C260" i="13"/>
  <c r="F259" i="13"/>
  <c r="F231" i="13"/>
  <c r="C144" i="13"/>
  <c r="E194" i="13"/>
  <c r="E51" i="13" s="1"/>
  <c r="O230" i="13"/>
  <c r="C89" i="13"/>
  <c r="C80" i="13"/>
  <c r="F76" i="13"/>
  <c r="L173" i="13"/>
  <c r="C188" i="13"/>
  <c r="C160" i="13"/>
  <c r="C122" i="13"/>
  <c r="C103" i="13"/>
  <c r="I52" i="13"/>
  <c r="C252" i="13"/>
  <c r="F251" i="13"/>
  <c r="C251" i="13" s="1"/>
  <c r="F270" i="13"/>
  <c r="C272" i="13"/>
  <c r="C216" i="13"/>
  <c r="M194" i="13"/>
  <c r="M51" i="13" s="1"/>
  <c r="L194" i="13"/>
  <c r="C198" i="13"/>
  <c r="I196" i="13"/>
  <c r="I195" i="13" s="1"/>
  <c r="C77" i="13"/>
  <c r="L76" i="13"/>
  <c r="L75" i="13" s="1"/>
  <c r="L52" i="13" s="1"/>
  <c r="L51" i="13" s="1"/>
  <c r="L50" i="13" s="1"/>
  <c r="C84" i="13"/>
  <c r="F83" i="13"/>
  <c r="O204" i="13"/>
  <c r="C192" i="13"/>
  <c r="F191" i="13"/>
  <c r="C191" i="13" s="1"/>
  <c r="C246" i="13"/>
  <c r="C196" i="13"/>
  <c r="F195" i="13"/>
  <c r="C205" i="13"/>
  <c r="F204" i="13"/>
  <c r="C69" i="13"/>
  <c r="F67" i="13"/>
  <c r="C67" i="13" s="1"/>
  <c r="C174" i="13"/>
  <c r="F173" i="13"/>
  <c r="F54" i="13"/>
  <c r="O195" i="13"/>
  <c r="O194" i="13" s="1"/>
  <c r="O51" i="13" s="1"/>
  <c r="C284" i="13"/>
  <c r="F283" i="13"/>
  <c r="C283" i="13" s="1"/>
  <c r="C166" i="13"/>
  <c r="F165" i="13"/>
  <c r="C165" i="13" s="1"/>
  <c r="C131" i="13"/>
  <c r="F130" i="13"/>
  <c r="C130" i="13" s="1"/>
  <c r="L26" i="13"/>
  <c r="C31" i="13"/>
  <c r="G290" i="13"/>
  <c r="G50" i="13"/>
  <c r="N289" i="13" l="1"/>
  <c r="H290" i="13"/>
  <c r="H50" i="13"/>
  <c r="N51" i="13"/>
  <c r="C83" i="13"/>
  <c r="I289" i="13"/>
  <c r="C173" i="13"/>
  <c r="I194" i="13"/>
  <c r="I51" i="13" s="1"/>
  <c r="C259" i="13"/>
  <c r="K52" i="13"/>
  <c r="K51" i="13" s="1"/>
  <c r="K289" i="13"/>
  <c r="O50" i="13"/>
  <c r="O290" i="13"/>
  <c r="L290" i="13"/>
  <c r="C26" i="13"/>
  <c r="L20" i="13"/>
  <c r="C20" i="13" s="1"/>
  <c r="C54" i="13"/>
  <c r="F53" i="13"/>
  <c r="C195" i="13"/>
  <c r="F269" i="13"/>
  <c r="C270" i="13"/>
  <c r="O289" i="13"/>
  <c r="L289" i="13"/>
  <c r="C204" i="13"/>
  <c r="C76" i="13"/>
  <c r="F75" i="13"/>
  <c r="C75" i="13" s="1"/>
  <c r="E290" i="13"/>
  <c r="E50" i="13"/>
  <c r="F230" i="13"/>
  <c r="C230" i="13" s="1"/>
  <c r="C231" i="13"/>
  <c r="F187" i="13"/>
  <c r="C187" i="13" s="1"/>
  <c r="M50" i="13"/>
  <c r="M290" i="13"/>
  <c r="N290" i="13" l="1"/>
  <c r="N50" i="13"/>
  <c r="F194" i="13"/>
  <c r="C194" i="13" s="1"/>
  <c r="I290" i="13"/>
  <c r="I50" i="13"/>
  <c r="K50" i="13"/>
  <c r="K290" i="13"/>
  <c r="C53" i="13"/>
  <c r="F52" i="13"/>
  <c r="C269" i="13"/>
  <c r="F289" i="13"/>
  <c r="C289" i="13" s="1"/>
  <c r="C52" i="13" l="1"/>
  <c r="F51" i="13"/>
  <c r="F290" i="13" l="1"/>
  <c r="C290" i="13" s="1"/>
  <c r="F50" i="13"/>
  <c r="C50" i="13" s="1"/>
  <c r="C51" i="13"/>
  <c r="O301" i="12" l="1"/>
  <c r="L301" i="12"/>
  <c r="I301" i="12"/>
  <c r="F301" i="12"/>
  <c r="O300" i="12"/>
  <c r="L300" i="12"/>
  <c r="I300" i="12"/>
  <c r="F300" i="12"/>
  <c r="O299" i="12"/>
  <c r="L299" i="12"/>
  <c r="I299" i="12"/>
  <c r="F299" i="12"/>
  <c r="O298" i="12"/>
  <c r="L298" i="12"/>
  <c r="I298" i="12"/>
  <c r="F298" i="12"/>
  <c r="O297" i="12"/>
  <c r="L297" i="12"/>
  <c r="I297" i="12"/>
  <c r="F297" i="12"/>
  <c r="O296" i="12"/>
  <c r="L296" i="12"/>
  <c r="I296" i="12"/>
  <c r="F296" i="12"/>
  <c r="O295" i="12"/>
  <c r="L295" i="12"/>
  <c r="I295" i="12"/>
  <c r="F295" i="12"/>
  <c r="O294" i="12"/>
  <c r="O293" i="12" s="1"/>
  <c r="L294" i="12"/>
  <c r="I294" i="12"/>
  <c r="F294" i="12"/>
  <c r="N293" i="12"/>
  <c r="M293" i="12"/>
  <c r="K293" i="12"/>
  <c r="J293" i="12"/>
  <c r="H293" i="12"/>
  <c r="G293" i="12"/>
  <c r="E293" i="12"/>
  <c r="D293" i="12"/>
  <c r="O288" i="12"/>
  <c r="L288" i="12"/>
  <c r="I288" i="12"/>
  <c r="F288" i="12"/>
  <c r="O287" i="12"/>
  <c r="L287" i="12"/>
  <c r="L286" i="12" s="1"/>
  <c r="I287" i="12"/>
  <c r="F287" i="12"/>
  <c r="F286" i="12" s="1"/>
  <c r="O286" i="12"/>
  <c r="N286" i="12"/>
  <c r="M286" i="12"/>
  <c r="K286" i="12"/>
  <c r="J286" i="12"/>
  <c r="H286" i="12"/>
  <c r="G286" i="12"/>
  <c r="E286" i="12"/>
  <c r="D286" i="12"/>
  <c r="O285" i="12"/>
  <c r="L285" i="12"/>
  <c r="L284" i="12" s="1"/>
  <c r="L283" i="12" s="1"/>
  <c r="I285" i="12"/>
  <c r="I284" i="12" s="1"/>
  <c r="I283" i="12" s="1"/>
  <c r="F285" i="12"/>
  <c r="O284" i="12"/>
  <c r="O283" i="12" s="1"/>
  <c r="N284" i="12"/>
  <c r="M284" i="12"/>
  <c r="M283" i="12" s="1"/>
  <c r="K284" i="12"/>
  <c r="K283" i="12" s="1"/>
  <c r="J284" i="12"/>
  <c r="H284" i="12"/>
  <c r="H283" i="12" s="1"/>
  <c r="G284" i="12"/>
  <c r="G283" i="12" s="1"/>
  <c r="E284" i="12"/>
  <c r="E283" i="12" s="1"/>
  <c r="D284" i="12"/>
  <c r="N283" i="12"/>
  <c r="J283" i="12"/>
  <c r="D283" i="12"/>
  <c r="O282" i="12"/>
  <c r="O281" i="12" s="1"/>
  <c r="L282" i="12"/>
  <c r="I282" i="12"/>
  <c r="I281" i="12" s="1"/>
  <c r="F282" i="12"/>
  <c r="N281" i="12"/>
  <c r="M281" i="12"/>
  <c r="L281" i="12"/>
  <c r="K281" i="12"/>
  <c r="J281" i="12"/>
  <c r="H281" i="12"/>
  <c r="G281" i="12"/>
  <c r="E281" i="12"/>
  <c r="D281" i="12"/>
  <c r="O280" i="12"/>
  <c r="L280" i="12"/>
  <c r="I280" i="12"/>
  <c r="F280" i="12"/>
  <c r="O279" i="12"/>
  <c r="L279" i="12"/>
  <c r="I279" i="12"/>
  <c r="F279" i="12"/>
  <c r="O278" i="12"/>
  <c r="L278" i="12"/>
  <c r="I278" i="12"/>
  <c r="F278" i="12"/>
  <c r="O277" i="12"/>
  <c r="L277" i="12"/>
  <c r="I277" i="12"/>
  <c r="F277" i="12"/>
  <c r="N276" i="12"/>
  <c r="M276" i="12"/>
  <c r="K276" i="12"/>
  <c r="J276" i="12"/>
  <c r="I276" i="12"/>
  <c r="H276" i="12"/>
  <c r="G276" i="12"/>
  <c r="E276" i="12"/>
  <c r="D276" i="12"/>
  <c r="O275" i="12"/>
  <c r="L275" i="12"/>
  <c r="I275" i="12"/>
  <c r="F275" i="12"/>
  <c r="O274" i="12"/>
  <c r="L274" i="12"/>
  <c r="I274" i="12"/>
  <c r="F274" i="12"/>
  <c r="C274" i="12" s="1"/>
  <c r="O273" i="12"/>
  <c r="L273" i="12"/>
  <c r="L272" i="12" s="1"/>
  <c r="I273" i="12"/>
  <c r="I272" i="12" s="1"/>
  <c r="F273" i="12"/>
  <c r="N272" i="12"/>
  <c r="M272" i="12"/>
  <c r="K272" i="12"/>
  <c r="J272" i="12"/>
  <c r="J270" i="12" s="1"/>
  <c r="J269" i="12" s="1"/>
  <c r="H272" i="12"/>
  <c r="H270" i="12" s="1"/>
  <c r="G272" i="12"/>
  <c r="E272" i="12"/>
  <c r="D272" i="12"/>
  <c r="D270" i="12" s="1"/>
  <c r="O271" i="12"/>
  <c r="L271" i="12"/>
  <c r="I271" i="12"/>
  <c r="F271" i="12"/>
  <c r="N270" i="12"/>
  <c r="N269" i="12" s="1"/>
  <c r="K270" i="12"/>
  <c r="K269" i="12" s="1"/>
  <c r="G270" i="12"/>
  <c r="G269" i="12" s="1"/>
  <c r="O268" i="12"/>
  <c r="L268" i="12"/>
  <c r="I268" i="12"/>
  <c r="F268" i="12"/>
  <c r="O267" i="12"/>
  <c r="L267" i="12"/>
  <c r="I267" i="12"/>
  <c r="F267" i="12"/>
  <c r="O266" i="12"/>
  <c r="L266" i="12"/>
  <c r="I266" i="12"/>
  <c r="F266" i="12"/>
  <c r="O265" i="12"/>
  <c r="L265" i="12"/>
  <c r="I265" i="12"/>
  <c r="F265" i="12"/>
  <c r="N264" i="12"/>
  <c r="M264" i="12"/>
  <c r="K264" i="12"/>
  <c r="J264" i="12"/>
  <c r="H264" i="12"/>
  <c r="G264" i="12"/>
  <c r="E264" i="12"/>
  <c r="D264" i="12"/>
  <c r="O263" i="12"/>
  <c r="L263" i="12"/>
  <c r="I263" i="12"/>
  <c r="F263" i="12"/>
  <c r="O262" i="12"/>
  <c r="L262" i="12"/>
  <c r="I262" i="12"/>
  <c r="F262" i="12"/>
  <c r="O261" i="12"/>
  <c r="L261" i="12"/>
  <c r="I261" i="12"/>
  <c r="F261" i="12"/>
  <c r="N260" i="12"/>
  <c r="N259" i="12" s="1"/>
  <c r="M260" i="12"/>
  <c r="K260" i="12"/>
  <c r="J260" i="12"/>
  <c r="H260" i="12"/>
  <c r="G260" i="12"/>
  <c r="G259" i="12" s="1"/>
  <c r="E260" i="12"/>
  <c r="E259" i="12" s="1"/>
  <c r="D260" i="12"/>
  <c r="K259" i="12"/>
  <c r="J259" i="12"/>
  <c r="H259" i="12"/>
  <c r="D259" i="12"/>
  <c r="O258" i="12"/>
  <c r="L258" i="12"/>
  <c r="I258" i="12"/>
  <c r="F258" i="12"/>
  <c r="C258" i="12" s="1"/>
  <c r="O257" i="12"/>
  <c r="L257" i="12"/>
  <c r="I257" i="12"/>
  <c r="F257" i="12"/>
  <c r="O256" i="12"/>
  <c r="L256" i="12"/>
  <c r="I256" i="12"/>
  <c r="F256" i="12"/>
  <c r="O255" i="12"/>
  <c r="L255" i="12"/>
  <c r="I255" i="12"/>
  <c r="F255" i="12"/>
  <c r="O254" i="12"/>
  <c r="L254" i="12"/>
  <c r="I254" i="12"/>
  <c r="F254" i="12"/>
  <c r="C254" i="12" s="1"/>
  <c r="O253" i="12"/>
  <c r="L253" i="12"/>
  <c r="I253" i="12"/>
  <c r="F253" i="12"/>
  <c r="N252" i="12"/>
  <c r="M252" i="12"/>
  <c r="M251" i="12" s="1"/>
  <c r="K252" i="12"/>
  <c r="J252" i="12"/>
  <c r="H252" i="12"/>
  <c r="G252" i="12"/>
  <c r="G251" i="12" s="1"/>
  <c r="E252" i="12"/>
  <c r="E251" i="12" s="1"/>
  <c r="D252" i="12"/>
  <c r="N251" i="12"/>
  <c r="K251" i="12"/>
  <c r="J251" i="12"/>
  <c r="H251" i="12"/>
  <c r="D251" i="12"/>
  <c r="O250" i="12"/>
  <c r="L250" i="12"/>
  <c r="I250" i="12"/>
  <c r="F250" i="12"/>
  <c r="O249" i="12"/>
  <c r="L249" i="12"/>
  <c r="I249" i="12"/>
  <c r="F249" i="12"/>
  <c r="O248" i="12"/>
  <c r="L248" i="12"/>
  <c r="I248" i="12"/>
  <c r="F248" i="12"/>
  <c r="O247" i="12"/>
  <c r="L247" i="12"/>
  <c r="L246" i="12" s="1"/>
  <c r="I247" i="12"/>
  <c r="F247" i="12"/>
  <c r="N246" i="12"/>
  <c r="M246" i="12"/>
  <c r="K246" i="12"/>
  <c r="J246" i="12"/>
  <c r="H246" i="12"/>
  <c r="G246" i="12"/>
  <c r="E246" i="12"/>
  <c r="D246" i="12"/>
  <c r="O245" i="12"/>
  <c r="L245" i="12"/>
  <c r="I245" i="12"/>
  <c r="F245" i="12"/>
  <c r="O244" i="12"/>
  <c r="L244" i="12"/>
  <c r="I244" i="12"/>
  <c r="F244" i="12"/>
  <c r="O243" i="12"/>
  <c r="L243" i="12"/>
  <c r="I243" i="12"/>
  <c r="F243" i="12"/>
  <c r="O242" i="12"/>
  <c r="L242" i="12"/>
  <c r="I242" i="12"/>
  <c r="F242" i="12"/>
  <c r="O241" i="12"/>
  <c r="L241" i="12"/>
  <c r="I241" i="12"/>
  <c r="F241" i="12"/>
  <c r="O240" i="12"/>
  <c r="L240" i="12"/>
  <c r="I240" i="12"/>
  <c r="F240" i="12"/>
  <c r="O239" i="12"/>
  <c r="L239" i="12"/>
  <c r="L238" i="12" s="1"/>
  <c r="I239" i="12"/>
  <c r="F239" i="12"/>
  <c r="N238" i="12"/>
  <c r="M238" i="12"/>
  <c r="K238" i="12"/>
  <c r="J238" i="12"/>
  <c r="H238" i="12"/>
  <c r="G238" i="12"/>
  <c r="E238" i="12"/>
  <c r="D238" i="12"/>
  <c r="O237" i="12"/>
  <c r="L237" i="12"/>
  <c r="I237" i="12"/>
  <c r="F237" i="12"/>
  <c r="O236" i="12"/>
  <c r="L236" i="12"/>
  <c r="L235" i="12" s="1"/>
  <c r="I236" i="12"/>
  <c r="F236" i="12"/>
  <c r="O235" i="12"/>
  <c r="N235" i="12"/>
  <c r="M235" i="12"/>
  <c r="K235" i="12"/>
  <c r="J235" i="12"/>
  <c r="H235" i="12"/>
  <c r="G235" i="12"/>
  <c r="E235" i="12"/>
  <c r="D235" i="12"/>
  <c r="O234" i="12"/>
  <c r="O233" i="12" s="1"/>
  <c r="L234" i="12"/>
  <c r="I234" i="12"/>
  <c r="F234" i="12"/>
  <c r="F233" i="12" s="1"/>
  <c r="C234" i="12"/>
  <c r="N233" i="12"/>
  <c r="M233" i="12"/>
  <c r="L233" i="12"/>
  <c r="K233" i="12"/>
  <c r="J233" i="12"/>
  <c r="I233" i="12"/>
  <c r="H233" i="12"/>
  <c r="H231" i="12" s="1"/>
  <c r="H230" i="12" s="1"/>
  <c r="G233" i="12"/>
  <c r="E233" i="12"/>
  <c r="D233" i="12"/>
  <c r="D231" i="12" s="1"/>
  <c r="D230" i="12" s="1"/>
  <c r="O232" i="12"/>
  <c r="L232" i="12"/>
  <c r="I232" i="12"/>
  <c r="F232" i="12"/>
  <c r="N231" i="12"/>
  <c r="M231" i="12"/>
  <c r="J231" i="12"/>
  <c r="E231" i="12"/>
  <c r="O229" i="12"/>
  <c r="L229" i="12"/>
  <c r="I229" i="12"/>
  <c r="F229" i="12"/>
  <c r="O228" i="12"/>
  <c r="L228" i="12"/>
  <c r="I228" i="12"/>
  <c r="F228" i="12"/>
  <c r="F227" i="12" s="1"/>
  <c r="O227" i="12"/>
  <c r="N227" i="12"/>
  <c r="M227" i="12"/>
  <c r="L227" i="12"/>
  <c r="K227" i="12"/>
  <c r="J227" i="12"/>
  <c r="H227" i="12"/>
  <c r="G227" i="12"/>
  <c r="E227" i="12"/>
  <c r="D227" i="12"/>
  <c r="O226" i="12"/>
  <c r="L226" i="12"/>
  <c r="I226" i="12"/>
  <c r="F226" i="12"/>
  <c r="O225" i="12"/>
  <c r="L225" i="12"/>
  <c r="I225" i="12"/>
  <c r="F225" i="12"/>
  <c r="O224" i="12"/>
  <c r="L224" i="12"/>
  <c r="I224" i="12"/>
  <c r="F224" i="12"/>
  <c r="O223" i="12"/>
  <c r="L223" i="12"/>
  <c r="I223" i="12"/>
  <c r="F223" i="12"/>
  <c r="O222" i="12"/>
  <c r="L222" i="12"/>
  <c r="I222" i="12"/>
  <c r="F222" i="12"/>
  <c r="O221" i="12"/>
  <c r="L221" i="12"/>
  <c r="I221" i="12"/>
  <c r="F221" i="12"/>
  <c r="O220" i="12"/>
  <c r="L220" i="12"/>
  <c r="I220" i="12"/>
  <c r="F220" i="12"/>
  <c r="O219" i="12"/>
  <c r="L219" i="12"/>
  <c r="I219" i="12"/>
  <c r="F219" i="12"/>
  <c r="O218" i="12"/>
  <c r="L218" i="12"/>
  <c r="I218" i="12"/>
  <c r="F218" i="12"/>
  <c r="C218" i="12" s="1"/>
  <c r="O217" i="12"/>
  <c r="L217" i="12"/>
  <c r="I217" i="12"/>
  <c r="F217" i="12"/>
  <c r="N216" i="12"/>
  <c r="M216" i="12"/>
  <c r="K216" i="12"/>
  <c r="J216" i="12"/>
  <c r="H216" i="12"/>
  <c r="G216" i="12"/>
  <c r="E216" i="12"/>
  <c r="D216" i="12"/>
  <c r="O215" i="12"/>
  <c r="L215" i="12"/>
  <c r="I215" i="12"/>
  <c r="F215" i="12"/>
  <c r="O214" i="12"/>
  <c r="L214" i="12"/>
  <c r="I214" i="12"/>
  <c r="F214" i="12"/>
  <c r="O213" i="12"/>
  <c r="L213" i="12"/>
  <c r="I213" i="12"/>
  <c r="F213" i="12"/>
  <c r="O212" i="12"/>
  <c r="L212" i="12"/>
  <c r="I212" i="12"/>
  <c r="F212" i="12"/>
  <c r="O211" i="12"/>
  <c r="L211" i="12"/>
  <c r="I211" i="12"/>
  <c r="F211" i="12"/>
  <c r="O210" i="12"/>
  <c r="L210" i="12"/>
  <c r="I210" i="12"/>
  <c r="F210" i="12"/>
  <c r="O209" i="12"/>
  <c r="L209" i="12"/>
  <c r="I209" i="12"/>
  <c r="F209" i="12"/>
  <c r="O208" i="12"/>
  <c r="L208" i="12"/>
  <c r="I208" i="12"/>
  <c r="F208" i="12"/>
  <c r="O207" i="12"/>
  <c r="L207" i="12"/>
  <c r="I207" i="12"/>
  <c r="F207" i="12"/>
  <c r="O206" i="12"/>
  <c r="L206" i="12"/>
  <c r="I206" i="12"/>
  <c r="F206" i="12"/>
  <c r="N205" i="12"/>
  <c r="M205" i="12"/>
  <c r="K205" i="12"/>
  <c r="J205" i="12"/>
  <c r="H205" i="12"/>
  <c r="H204" i="12" s="1"/>
  <c r="G205" i="12"/>
  <c r="E205" i="12"/>
  <c r="D205" i="12"/>
  <c r="D204" i="12" s="1"/>
  <c r="K204" i="12"/>
  <c r="G204" i="12"/>
  <c r="E204" i="12"/>
  <c r="O203" i="12"/>
  <c r="L203" i="12"/>
  <c r="I203" i="12"/>
  <c r="F203" i="12"/>
  <c r="O202" i="12"/>
  <c r="L202" i="12"/>
  <c r="I202" i="12"/>
  <c r="F202" i="12"/>
  <c r="O201" i="12"/>
  <c r="L201" i="12"/>
  <c r="I201" i="12"/>
  <c r="F201" i="12"/>
  <c r="O200" i="12"/>
  <c r="L200" i="12"/>
  <c r="I200" i="12"/>
  <c r="F200" i="12"/>
  <c r="O199" i="12"/>
  <c r="L199" i="12"/>
  <c r="L198" i="12" s="1"/>
  <c r="I199" i="12"/>
  <c r="F199" i="12"/>
  <c r="F198" i="12" s="1"/>
  <c r="O198" i="12"/>
  <c r="N198" i="12"/>
  <c r="M198" i="12"/>
  <c r="K198" i="12"/>
  <c r="K196" i="12" s="1"/>
  <c r="K195" i="12" s="1"/>
  <c r="J198" i="12"/>
  <c r="J196" i="12" s="1"/>
  <c r="H198" i="12"/>
  <c r="G198" i="12"/>
  <c r="G196" i="12" s="1"/>
  <c r="G195" i="12" s="1"/>
  <c r="E198" i="12"/>
  <c r="E196" i="12" s="1"/>
  <c r="D198" i="12"/>
  <c r="O197" i="12"/>
  <c r="L197" i="12"/>
  <c r="I197" i="12"/>
  <c r="F197" i="12"/>
  <c r="N196" i="12"/>
  <c r="M196" i="12"/>
  <c r="H196" i="12"/>
  <c r="D196" i="12"/>
  <c r="O193" i="12"/>
  <c r="L193" i="12"/>
  <c r="I193" i="12"/>
  <c r="F193" i="12"/>
  <c r="O192" i="12"/>
  <c r="N192" i="12"/>
  <c r="M192" i="12"/>
  <c r="M191" i="12" s="1"/>
  <c r="L192" i="12"/>
  <c r="K192" i="12"/>
  <c r="J192" i="12"/>
  <c r="I192" i="12"/>
  <c r="I191" i="12" s="1"/>
  <c r="H192" i="12"/>
  <c r="G192" i="12"/>
  <c r="E192" i="12"/>
  <c r="D192" i="12"/>
  <c r="D191" i="12" s="1"/>
  <c r="O191" i="12"/>
  <c r="N191" i="12"/>
  <c r="L191" i="12"/>
  <c r="K191" i="12"/>
  <c r="J191" i="12"/>
  <c r="H191" i="12"/>
  <c r="G191" i="12"/>
  <c r="E191" i="12"/>
  <c r="O190" i="12"/>
  <c r="L190" i="12"/>
  <c r="I190" i="12"/>
  <c r="F190" i="12"/>
  <c r="O189" i="12"/>
  <c r="O188" i="12" s="1"/>
  <c r="O187" i="12" s="1"/>
  <c r="L189" i="12"/>
  <c r="L188" i="12" s="1"/>
  <c r="L187" i="12" s="1"/>
  <c r="I189" i="12"/>
  <c r="F189" i="12"/>
  <c r="N188" i="12"/>
  <c r="N187" i="12" s="1"/>
  <c r="M188" i="12"/>
  <c r="K188" i="12"/>
  <c r="K187" i="12" s="1"/>
  <c r="J188" i="12"/>
  <c r="J187" i="12" s="1"/>
  <c r="H188" i="12"/>
  <c r="H187" i="12" s="1"/>
  <c r="G188" i="12"/>
  <c r="G187" i="12" s="1"/>
  <c r="F188" i="12"/>
  <c r="E188" i="12"/>
  <c r="E187" i="12" s="1"/>
  <c r="D188" i="12"/>
  <c r="O186" i="12"/>
  <c r="L186" i="12"/>
  <c r="I186" i="12"/>
  <c r="F186" i="12"/>
  <c r="O185" i="12"/>
  <c r="O184" i="12" s="1"/>
  <c r="L185" i="12"/>
  <c r="L184" i="12" s="1"/>
  <c r="I185" i="12"/>
  <c r="F185" i="12"/>
  <c r="F184" i="12" s="1"/>
  <c r="N184" i="12"/>
  <c r="M184" i="12"/>
  <c r="K184" i="12"/>
  <c r="J184" i="12"/>
  <c r="H184" i="12"/>
  <c r="G184" i="12"/>
  <c r="E184" i="12"/>
  <c r="D184" i="12"/>
  <c r="O183" i="12"/>
  <c r="L183" i="12"/>
  <c r="I183" i="12"/>
  <c r="F183" i="12"/>
  <c r="C183" i="12" s="1"/>
  <c r="O182" i="12"/>
  <c r="L182" i="12"/>
  <c r="I182" i="12"/>
  <c r="F182" i="12"/>
  <c r="O181" i="12"/>
  <c r="L181" i="12"/>
  <c r="I181" i="12"/>
  <c r="F181" i="12"/>
  <c r="O180" i="12"/>
  <c r="L180" i="12"/>
  <c r="L179" i="12" s="1"/>
  <c r="I180" i="12"/>
  <c r="F180" i="12"/>
  <c r="F179" i="12" s="1"/>
  <c r="N179" i="12"/>
  <c r="M179" i="12"/>
  <c r="K179" i="12"/>
  <c r="J179" i="12"/>
  <c r="H179" i="12"/>
  <c r="G179" i="12"/>
  <c r="E179" i="12"/>
  <c r="D179" i="12"/>
  <c r="O178" i="12"/>
  <c r="L178" i="12"/>
  <c r="I178" i="12"/>
  <c r="F178" i="12"/>
  <c r="C178" i="12" s="1"/>
  <c r="O177" i="12"/>
  <c r="L177" i="12"/>
  <c r="I177" i="12"/>
  <c r="F177" i="12"/>
  <c r="O176" i="12"/>
  <c r="L176" i="12"/>
  <c r="L175" i="12" s="1"/>
  <c r="I176" i="12"/>
  <c r="F176" i="12"/>
  <c r="F175" i="12" s="1"/>
  <c r="F174" i="12" s="1"/>
  <c r="O175" i="12"/>
  <c r="N175" i="12"/>
  <c r="M175" i="12"/>
  <c r="M174" i="12" s="1"/>
  <c r="K175" i="12"/>
  <c r="K174" i="12" s="1"/>
  <c r="K173" i="12" s="1"/>
  <c r="J175" i="12"/>
  <c r="H175" i="12"/>
  <c r="G175" i="12"/>
  <c r="E175" i="12"/>
  <c r="E174" i="12" s="1"/>
  <c r="E173" i="12" s="1"/>
  <c r="D175" i="12"/>
  <c r="D174" i="12" s="1"/>
  <c r="D173" i="12" s="1"/>
  <c r="N174" i="12"/>
  <c r="L174" i="12"/>
  <c r="J174" i="12"/>
  <c r="H174" i="12"/>
  <c r="H173" i="12" s="1"/>
  <c r="M173" i="12"/>
  <c r="O172" i="12"/>
  <c r="L172" i="12"/>
  <c r="I172" i="12"/>
  <c r="F172" i="12"/>
  <c r="O171" i="12"/>
  <c r="L171" i="12"/>
  <c r="I171" i="12"/>
  <c r="C171" i="12" s="1"/>
  <c r="F171" i="12"/>
  <c r="O170" i="12"/>
  <c r="L170" i="12"/>
  <c r="I170" i="12"/>
  <c r="F170" i="12"/>
  <c r="O169" i="12"/>
  <c r="L169" i="12"/>
  <c r="I169" i="12"/>
  <c r="F169" i="12"/>
  <c r="O168" i="12"/>
  <c r="L168" i="12"/>
  <c r="I168" i="12"/>
  <c r="F168" i="12"/>
  <c r="O167" i="12"/>
  <c r="O166" i="12" s="1"/>
  <c r="L167" i="12"/>
  <c r="I167" i="12"/>
  <c r="I166" i="12" s="1"/>
  <c r="F167" i="12"/>
  <c r="N166" i="12"/>
  <c r="N165" i="12" s="1"/>
  <c r="M166" i="12"/>
  <c r="M165" i="12" s="1"/>
  <c r="K166" i="12"/>
  <c r="K165" i="12" s="1"/>
  <c r="J166" i="12"/>
  <c r="J165" i="12" s="1"/>
  <c r="H166" i="12"/>
  <c r="H165" i="12" s="1"/>
  <c r="G166" i="12"/>
  <c r="E166" i="12"/>
  <c r="E165" i="12" s="1"/>
  <c r="D166" i="12"/>
  <c r="D165" i="12" s="1"/>
  <c r="I165" i="12"/>
  <c r="G165" i="12"/>
  <c r="O164" i="12"/>
  <c r="L164" i="12"/>
  <c r="I164" i="12"/>
  <c r="F164" i="12"/>
  <c r="O163" i="12"/>
  <c r="L163" i="12"/>
  <c r="I163" i="12"/>
  <c r="F163" i="12"/>
  <c r="O162" i="12"/>
  <c r="L162" i="12"/>
  <c r="I162" i="12"/>
  <c r="F162" i="12"/>
  <c r="O161" i="12"/>
  <c r="O160" i="12" s="1"/>
  <c r="L161" i="12"/>
  <c r="L160" i="12" s="1"/>
  <c r="I161" i="12"/>
  <c r="F161" i="12"/>
  <c r="N160" i="12"/>
  <c r="M160" i="12"/>
  <c r="K160" i="12"/>
  <c r="J160" i="12"/>
  <c r="H160" i="12"/>
  <c r="G160" i="12"/>
  <c r="F160" i="12"/>
  <c r="E160" i="12"/>
  <c r="D160" i="12"/>
  <c r="O159" i="12"/>
  <c r="L159" i="12"/>
  <c r="I159" i="12"/>
  <c r="F159" i="12"/>
  <c r="O158" i="12"/>
  <c r="L158" i="12"/>
  <c r="I158" i="12"/>
  <c r="F158" i="12"/>
  <c r="O157" i="12"/>
  <c r="L157" i="12"/>
  <c r="I157" i="12"/>
  <c r="F157" i="12"/>
  <c r="O156" i="12"/>
  <c r="L156" i="12"/>
  <c r="I156" i="12"/>
  <c r="F156" i="12"/>
  <c r="O155" i="12"/>
  <c r="L155" i="12"/>
  <c r="I155" i="12"/>
  <c r="F155" i="12"/>
  <c r="O154" i="12"/>
  <c r="L154" i="12"/>
  <c r="I154" i="12"/>
  <c r="F154" i="12"/>
  <c r="O153" i="12"/>
  <c r="L153" i="12"/>
  <c r="I153" i="12"/>
  <c r="F153" i="12"/>
  <c r="O152" i="12"/>
  <c r="L152" i="12"/>
  <c r="I152" i="12"/>
  <c r="F152" i="12"/>
  <c r="N151" i="12"/>
  <c r="M151" i="12"/>
  <c r="K151" i="12"/>
  <c r="J151" i="12"/>
  <c r="H151" i="12"/>
  <c r="G151" i="12"/>
  <c r="E151" i="12"/>
  <c r="D151" i="12"/>
  <c r="O150" i="12"/>
  <c r="L150" i="12"/>
  <c r="I150" i="12"/>
  <c r="F150" i="12"/>
  <c r="O149" i="12"/>
  <c r="L149" i="12"/>
  <c r="I149" i="12"/>
  <c r="F149" i="12"/>
  <c r="O148" i="12"/>
  <c r="L148" i="12"/>
  <c r="I148" i="12"/>
  <c r="F148" i="12"/>
  <c r="O147" i="12"/>
  <c r="L147" i="12"/>
  <c r="I147" i="12"/>
  <c r="F147" i="12"/>
  <c r="O146" i="12"/>
  <c r="L146" i="12"/>
  <c r="I146" i="12"/>
  <c r="F146" i="12"/>
  <c r="O145" i="12"/>
  <c r="L145" i="12"/>
  <c r="I145" i="12"/>
  <c r="F145" i="12"/>
  <c r="F144" i="12" s="1"/>
  <c r="N144" i="12"/>
  <c r="M144" i="12"/>
  <c r="K144" i="12"/>
  <c r="J144" i="12"/>
  <c r="H144" i="12"/>
  <c r="G144" i="12"/>
  <c r="E144" i="12"/>
  <c r="D144" i="12"/>
  <c r="O143" i="12"/>
  <c r="L143" i="12"/>
  <c r="I143" i="12"/>
  <c r="F143" i="12"/>
  <c r="C143" i="12"/>
  <c r="O142" i="12"/>
  <c r="L142" i="12"/>
  <c r="I142" i="12"/>
  <c r="I141" i="12" s="1"/>
  <c r="F142" i="12"/>
  <c r="N141" i="12"/>
  <c r="M141" i="12"/>
  <c r="K141" i="12"/>
  <c r="J141" i="12"/>
  <c r="H141" i="12"/>
  <c r="G141" i="12"/>
  <c r="E141" i="12"/>
  <c r="D141" i="12"/>
  <c r="O140" i="12"/>
  <c r="L140" i="12"/>
  <c r="I140" i="12"/>
  <c r="F140" i="12"/>
  <c r="O139" i="12"/>
  <c r="L139" i="12"/>
  <c r="I139" i="12"/>
  <c r="F139" i="12"/>
  <c r="C139" i="12" s="1"/>
  <c r="O138" i="12"/>
  <c r="L138" i="12"/>
  <c r="I138" i="12"/>
  <c r="F138" i="12"/>
  <c r="O137" i="12"/>
  <c r="L137" i="12"/>
  <c r="L136" i="12" s="1"/>
  <c r="I137" i="12"/>
  <c r="F137" i="12"/>
  <c r="F136" i="12" s="1"/>
  <c r="N136" i="12"/>
  <c r="M136" i="12"/>
  <c r="K136" i="12"/>
  <c r="J136" i="12"/>
  <c r="H136" i="12"/>
  <c r="G136" i="12"/>
  <c r="E136" i="12"/>
  <c r="D136" i="12"/>
  <c r="O135" i="12"/>
  <c r="L135" i="12"/>
  <c r="I135" i="12"/>
  <c r="F135" i="12"/>
  <c r="O134" i="12"/>
  <c r="L134" i="12"/>
  <c r="I134" i="12"/>
  <c r="F134" i="12"/>
  <c r="O133" i="12"/>
  <c r="L133" i="12"/>
  <c r="I133" i="12"/>
  <c r="F133" i="12"/>
  <c r="O132" i="12"/>
  <c r="L132" i="12"/>
  <c r="L131" i="12" s="1"/>
  <c r="I132" i="12"/>
  <c r="F132" i="12"/>
  <c r="F131" i="12" s="1"/>
  <c r="N131" i="12"/>
  <c r="M131" i="12"/>
  <c r="M130" i="12" s="1"/>
  <c r="K131" i="12"/>
  <c r="K130" i="12" s="1"/>
  <c r="J131" i="12"/>
  <c r="H131" i="12"/>
  <c r="G131" i="12"/>
  <c r="G130" i="12" s="1"/>
  <c r="E131" i="12"/>
  <c r="D131" i="12"/>
  <c r="H130" i="12"/>
  <c r="D130" i="12"/>
  <c r="O129" i="12"/>
  <c r="O128" i="12" s="1"/>
  <c r="L129" i="12"/>
  <c r="I129" i="12"/>
  <c r="F129" i="12"/>
  <c r="N128" i="12"/>
  <c r="M128" i="12"/>
  <c r="L128" i="12"/>
  <c r="K128" i="12"/>
  <c r="J128" i="12"/>
  <c r="H128" i="12"/>
  <c r="G128" i="12"/>
  <c r="F128" i="12"/>
  <c r="E128" i="12"/>
  <c r="D128" i="12"/>
  <c r="O127" i="12"/>
  <c r="L127" i="12"/>
  <c r="I127" i="12"/>
  <c r="F127" i="12"/>
  <c r="O126" i="12"/>
  <c r="L126" i="12"/>
  <c r="I126" i="12"/>
  <c r="F126" i="12"/>
  <c r="O125" i="12"/>
  <c r="L125" i="12"/>
  <c r="I125" i="12"/>
  <c r="F125" i="12"/>
  <c r="O124" i="12"/>
  <c r="L124" i="12"/>
  <c r="I124" i="12"/>
  <c r="F124" i="12"/>
  <c r="O123" i="12"/>
  <c r="L123" i="12"/>
  <c r="L122" i="12" s="1"/>
  <c r="I123" i="12"/>
  <c r="I122" i="12" s="1"/>
  <c r="F123" i="12"/>
  <c r="N122" i="12"/>
  <c r="M122" i="12"/>
  <c r="K122" i="12"/>
  <c r="J122" i="12"/>
  <c r="H122" i="12"/>
  <c r="G122" i="12"/>
  <c r="E122" i="12"/>
  <c r="D122" i="12"/>
  <c r="O121" i="12"/>
  <c r="L121" i="12"/>
  <c r="I121" i="12"/>
  <c r="F121" i="12"/>
  <c r="O120" i="12"/>
  <c r="L120" i="12"/>
  <c r="I120" i="12"/>
  <c r="F120" i="12"/>
  <c r="O119" i="12"/>
  <c r="L119" i="12"/>
  <c r="I119" i="12"/>
  <c r="F119" i="12"/>
  <c r="O118" i="12"/>
  <c r="L118" i="12"/>
  <c r="I118" i="12"/>
  <c r="F118" i="12"/>
  <c r="O117" i="12"/>
  <c r="L117" i="12"/>
  <c r="I117" i="12"/>
  <c r="F117" i="12"/>
  <c r="N116" i="12"/>
  <c r="M116" i="12"/>
  <c r="K116" i="12"/>
  <c r="J116" i="12"/>
  <c r="H116" i="12"/>
  <c r="G116" i="12"/>
  <c r="E116" i="12"/>
  <c r="D116" i="12"/>
  <c r="O115" i="12"/>
  <c r="L115" i="12"/>
  <c r="I115" i="12"/>
  <c r="F115" i="12"/>
  <c r="O114" i="12"/>
  <c r="L114" i="12"/>
  <c r="I114" i="12"/>
  <c r="F114" i="12"/>
  <c r="O113" i="12"/>
  <c r="L113" i="12"/>
  <c r="L112" i="12" s="1"/>
  <c r="I113" i="12"/>
  <c r="F113" i="12"/>
  <c r="N112" i="12"/>
  <c r="M112" i="12"/>
  <c r="K112" i="12"/>
  <c r="J112" i="12"/>
  <c r="H112" i="12"/>
  <c r="G112" i="12"/>
  <c r="F112" i="12"/>
  <c r="E112" i="12"/>
  <c r="D112" i="12"/>
  <c r="O111" i="12"/>
  <c r="L111" i="12"/>
  <c r="I111" i="12"/>
  <c r="F111" i="12"/>
  <c r="O110" i="12"/>
  <c r="L110" i="12"/>
  <c r="I110" i="12"/>
  <c r="F110" i="12"/>
  <c r="O109" i="12"/>
  <c r="L109" i="12"/>
  <c r="I109" i="12"/>
  <c r="F109" i="12"/>
  <c r="O108" i="12"/>
  <c r="L108" i="12"/>
  <c r="I108" i="12"/>
  <c r="F108" i="12"/>
  <c r="O107" i="12"/>
  <c r="L107" i="12"/>
  <c r="I107" i="12"/>
  <c r="F107" i="12"/>
  <c r="O106" i="12"/>
  <c r="L106" i="12"/>
  <c r="I106" i="12"/>
  <c r="F106" i="12"/>
  <c r="O105" i="12"/>
  <c r="L105" i="12"/>
  <c r="I105" i="12"/>
  <c r="F105" i="12"/>
  <c r="C105" i="12" s="1"/>
  <c r="O104" i="12"/>
  <c r="L104" i="12"/>
  <c r="I104" i="12"/>
  <c r="F104" i="12"/>
  <c r="N103" i="12"/>
  <c r="M103" i="12"/>
  <c r="K103" i="12"/>
  <c r="J103" i="12"/>
  <c r="H103" i="12"/>
  <c r="G103" i="12"/>
  <c r="E103" i="12"/>
  <c r="D103" i="12"/>
  <c r="O102" i="12"/>
  <c r="L102" i="12"/>
  <c r="I102" i="12"/>
  <c r="F102" i="12"/>
  <c r="O101" i="12"/>
  <c r="L101" i="12"/>
  <c r="I101" i="12"/>
  <c r="F101" i="12"/>
  <c r="O100" i="12"/>
  <c r="L100" i="12"/>
  <c r="I100" i="12"/>
  <c r="F100" i="12"/>
  <c r="O99" i="12"/>
  <c r="L99" i="12"/>
  <c r="I99" i="12"/>
  <c r="F99" i="12"/>
  <c r="O98" i="12"/>
  <c r="L98" i="12"/>
  <c r="I98" i="12"/>
  <c r="F98" i="12"/>
  <c r="O97" i="12"/>
  <c r="L97" i="12"/>
  <c r="I97" i="12"/>
  <c r="F97" i="12"/>
  <c r="O96" i="12"/>
  <c r="L96" i="12"/>
  <c r="L95" i="12" s="1"/>
  <c r="I96" i="12"/>
  <c r="I95" i="12" s="1"/>
  <c r="F96" i="12"/>
  <c r="N95" i="12"/>
  <c r="M95" i="12"/>
  <c r="K95" i="12"/>
  <c r="J95" i="12"/>
  <c r="H95" i="12"/>
  <c r="G95" i="12"/>
  <c r="E95" i="12"/>
  <c r="D95" i="12"/>
  <c r="O94" i="12"/>
  <c r="L94" i="12"/>
  <c r="I94" i="12"/>
  <c r="F94" i="12"/>
  <c r="O93" i="12"/>
  <c r="L93" i="12"/>
  <c r="I93" i="12"/>
  <c r="F93" i="12"/>
  <c r="O92" i="12"/>
  <c r="L92" i="12"/>
  <c r="I92" i="12"/>
  <c r="F92" i="12"/>
  <c r="O91" i="12"/>
  <c r="L91" i="12"/>
  <c r="I91" i="12"/>
  <c r="F91" i="12"/>
  <c r="O90" i="12"/>
  <c r="L90" i="12"/>
  <c r="I90" i="12"/>
  <c r="F90" i="12"/>
  <c r="O89" i="12"/>
  <c r="N89" i="12"/>
  <c r="M89" i="12"/>
  <c r="K89" i="12"/>
  <c r="J89" i="12"/>
  <c r="H89" i="12"/>
  <c r="G89" i="12"/>
  <c r="E89" i="12"/>
  <c r="D89" i="12"/>
  <c r="O88" i="12"/>
  <c r="L88" i="12"/>
  <c r="I88" i="12"/>
  <c r="F88" i="12"/>
  <c r="O87" i="12"/>
  <c r="L87" i="12"/>
  <c r="I87" i="12"/>
  <c r="F87" i="12"/>
  <c r="O86" i="12"/>
  <c r="L86" i="12"/>
  <c r="I86" i="12"/>
  <c r="F86" i="12"/>
  <c r="O85" i="12"/>
  <c r="O84" i="12" s="1"/>
  <c r="L85" i="12"/>
  <c r="I85" i="12"/>
  <c r="F85" i="12"/>
  <c r="F84" i="12" s="1"/>
  <c r="N84" i="12"/>
  <c r="N83" i="12" s="1"/>
  <c r="M84" i="12"/>
  <c r="K84" i="12"/>
  <c r="J84" i="12"/>
  <c r="H84" i="12"/>
  <c r="G84" i="12"/>
  <c r="G83" i="12" s="1"/>
  <c r="E84" i="12"/>
  <c r="D84" i="12"/>
  <c r="D83" i="12"/>
  <c r="O82" i="12"/>
  <c r="L82" i="12"/>
  <c r="I82" i="12"/>
  <c r="F82" i="12"/>
  <c r="C82" i="12" s="1"/>
  <c r="O81" i="12"/>
  <c r="O80" i="12" s="1"/>
  <c r="L81" i="12"/>
  <c r="I81" i="12"/>
  <c r="I80" i="12" s="1"/>
  <c r="F81" i="12"/>
  <c r="C81" i="12" s="1"/>
  <c r="N80" i="12"/>
  <c r="M80" i="12"/>
  <c r="L80" i="12"/>
  <c r="K80" i="12"/>
  <c r="J80" i="12"/>
  <c r="H80" i="12"/>
  <c r="G80" i="12"/>
  <c r="F80" i="12"/>
  <c r="E80" i="12"/>
  <c r="D80" i="12"/>
  <c r="O79" i="12"/>
  <c r="L79" i="12"/>
  <c r="I79" i="12"/>
  <c r="F79" i="12"/>
  <c r="O78" i="12"/>
  <c r="O77" i="12" s="1"/>
  <c r="L78" i="12"/>
  <c r="L77" i="12" s="1"/>
  <c r="L76" i="12" s="1"/>
  <c r="I78" i="12"/>
  <c r="I77" i="12" s="1"/>
  <c r="I76" i="12" s="1"/>
  <c r="F78" i="12"/>
  <c r="N77" i="12"/>
  <c r="M77" i="12"/>
  <c r="M76" i="12" s="1"/>
  <c r="K77" i="12"/>
  <c r="K76" i="12" s="1"/>
  <c r="J77" i="12"/>
  <c r="H77" i="12"/>
  <c r="H76" i="12" s="1"/>
  <c r="G77" i="12"/>
  <c r="G76" i="12" s="1"/>
  <c r="E77" i="12"/>
  <c r="D77" i="12"/>
  <c r="D76" i="12" s="1"/>
  <c r="D75" i="12" s="1"/>
  <c r="N76" i="12"/>
  <c r="J76" i="12"/>
  <c r="O74" i="12"/>
  <c r="L74" i="12"/>
  <c r="I74" i="12"/>
  <c r="F74" i="12"/>
  <c r="C74" i="12" s="1"/>
  <c r="O73" i="12"/>
  <c r="L73" i="12"/>
  <c r="I73" i="12"/>
  <c r="F73" i="12"/>
  <c r="C73" i="12" s="1"/>
  <c r="O72" i="12"/>
  <c r="L72" i="12"/>
  <c r="I72" i="12"/>
  <c r="F72" i="12"/>
  <c r="C72" i="12" s="1"/>
  <c r="O71" i="12"/>
  <c r="L71" i="12"/>
  <c r="I71" i="12"/>
  <c r="F71" i="12"/>
  <c r="C71" i="12" s="1"/>
  <c r="O70" i="12"/>
  <c r="O69" i="12" s="1"/>
  <c r="L70" i="12"/>
  <c r="I70" i="12"/>
  <c r="I69" i="12" s="1"/>
  <c r="F70" i="12"/>
  <c r="N69" i="12"/>
  <c r="N67" i="12" s="1"/>
  <c r="M69" i="12"/>
  <c r="M67" i="12" s="1"/>
  <c r="K69" i="12"/>
  <c r="K67" i="12" s="1"/>
  <c r="J69" i="12"/>
  <c r="J67" i="12" s="1"/>
  <c r="H69" i="12"/>
  <c r="H67" i="12" s="1"/>
  <c r="G69" i="12"/>
  <c r="E69" i="12"/>
  <c r="E67" i="12" s="1"/>
  <c r="D69" i="12"/>
  <c r="D67" i="12" s="1"/>
  <c r="O68" i="12"/>
  <c r="L68" i="12"/>
  <c r="I68" i="12"/>
  <c r="F68" i="12"/>
  <c r="G67" i="12"/>
  <c r="O66" i="12"/>
  <c r="L66" i="12"/>
  <c r="I66" i="12"/>
  <c r="F66" i="12"/>
  <c r="O65" i="12"/>
  <c r="L65" i="12"/>
  <c r="I65" i="12"/>
  <c r="F65" i="12"/>
  <c r="O64" i="12"/>
  <c r="L64" i="12"/>
  <c r="I64" i="12"/>
  <c r="F64" i="12"/>
  <c r="O63" i="12"/>
  <c r="L63" i="12"/>
  <c r="I63" i="12"/>
  <c r="F63" i="12"/>
  <c r="O62" i="12"/>
  <c r="L62" i="12"/>
  <c r="I62" i="12"/>
  <c r="F62" i="12"/>
  <c r="O61" i="12"/>
  <c r="L61" i="12"/>
  <c r="I61" i="12"/>
  <c r="F61" i="12"/>
  <c r="O60" i="12"/>
  <c r="L60" i="12"/>
  <c r="I60" i="12"/>
  <c r="F60" i="12"/>
  <c r="O59" i="12"/>
  <c r="O58" i="12" s="1"/>
  <c r="L59" i="12"/>
  <c r="I59" i="12"/>
  <c r="I58" i="12" s="1"/>
  <c r="F59" i="12"/>
  <c r="N58" i="12"/>
  <c r="M58" i="12"/>
  <c r="L58" i="12"/>
  <c r="K58" i="12"/>
  <c r="J58" i="12"/>
  <c r="H58" i="12"/>
  <c r="G58" i="12"/>
  <c r="E58" i="12"/>
  <c r="D58" i="12"/>
  <c r="O57" i="12"/>
  <c r="L57" i="12"/>
  <c r="I57" i="12"/>
  <c r="F57" i="12"/>
  <c r="O56" i="12"/>
  <c r="L56" i="12"/>
  <c r="L55" i="12" s="1"/>
  <c r="I56" i="12"/>
  <c r="I55" i="12" s="1"/>
  <c r="I54" i="12" s="1"/>
  <c r="F56" i="12"/>
  <c r="O55" i="12"/>
  <c r="N55" i="12"/>
  <c r="N54" i="12" s="1"/>
  <c r="M55" i="12"/>
  <c r="M54" i="12" s="1"/>
  <c r="M53" i="12" s="1"/>
  <c r="K55" i="12"/>
  <c r="J55" i="12"/>
  <c r="J54" i="12" s="1"/>
  <c r="H55" i="12"/>
  <c r="H54" i="12" s="1"/>
  <c r="G55" i="12"/>
  <c r="G54" i="12" s="1"/>
  <c r="G53" i="12" s="1"/>
  <c r="F55" i="12"/>
  <c r="E55" i="12"/>
  <c r="D55" i="12"/>
  <c r="L54" i="12"/>
  <c r="O47" i="12"/>
  <c r="C47" i="12" s="1"/>
  <c r="O46" i="12"/>
  <c r="N45" i="12"/>
  <c r="M45" i="12"/>
  <c r="L44" i="12"/>
  <c r="L43" i="12" s="1"/>
  <c r="I44" i="12"/>
  <c r="F44" i="12"/>
  <c r="K43" i="12"/>
  <c r="J43" i="12"/>
  <c r="I43" i="12"/>
  <c r="H43" i="12"/>
  <c r="G43" i="12"/>
  <c r="E43" i="12"/>
  <c r="D43" i="12"/>
  <c r="F42" i="12"/>
  <c r="E41" i="12"/>
  <c r="D41" i="12"/>
  <c r="L40" i="12"/>
  <c r="C40" i="12" s="1"/>
  <c r="L39" i="12"/>
  <c r="C39" i="12" s="1"/>
  <c r="L38" i="12"/>
  <c r="C38" i="12" s="1"/>
  <c r="L37" i="12"/>
  <c r="K36" i="12"/>
  <c r="J36" i="12"/>
  <c r="L35" i="12"/>
  <c r="C35" i="12" s="1"/>
  <c r="L34" i="12"/>
  <c r="K33" i="12"/>
  <c r="J33" i="12"/>
  <c r="L32" i="12"/>
  <c r="C32" i="12" s="1"/>
  <c r="K31" i="12"/>
  <c r="J31" i="12"/>
  <c r="L30" i="12"/>
  <c r="C30" i="12" s="1"/>
  <c r="L29" i="12"/>
  <c r="C29" i="12" s="1"/>
  <c r="L28" i="12"/>
  <c r="K27" i="12"/>
  <c r="J27" i="12"/>
  <c r="F25" i="12"/>
  <c r="C25" i="12" s="1"/>
  <c r="I24" i="12"/>
  <c r="F24" i="12"/>
  <c r="O23" i="12"/>
  <c r="L23" i="12"/>
  <c r="I23" i="12"/>
  <c r="F23" i="12"/>
  <c r="O22" i="12"/>
  <c r="O21" i="12" s="1"/>
  <c r="L22" i="12"/>
  <c r="I22" i="12"/>
  <c r="I21" i="12" s="1"/>
  <c r="I20" i="12" s="1"/>
  <c r="F22" i="12"/>
  <c r="F21" i="12" s="1"/>
  <c r="F292" i="12" s="1"/>
  <c r="N21" i="12"/>
  <c r="N292" i="12" s="1"/>
  <c r="N291" i="12" s="1"/>
  <c r="M21" i="12"/>
  <c r="M292" i="12" s="1"/>
  <c r="M291" i="12" s="1"/>
  <c r="K21" i="12"/>
  <c r="K292" i="12" s="1"/>
  <c r="K291" i="12" s="1"/>
  <c r="J21" i="12"/>
  <c r="J292" i="12" s="1"/>
  <c r="J291" i="12" s="1"/>
  <c r="H21" i="12"/>
  <c r="G21" i="12"/>
  <c r="G292" i="12" s="1"/>
  <c r="G291" i="12" s="1"/>
  <c r="E21" i="12"/>
  <c r="E292" i="12" s="1"/>
  <c r="E291" i="12" s="1"/>
  <c r="D21" i="12"/>
  <c r="C59" i="12" l="1"/>
  <c r="C60" i="12"/>
  <c r="C61" i="12"/>
  <c r="C62" i="12"/>
  <c r="C64" i="12"/>
  <c r="C65" i="12"/>
  <c r="C66" i="12"/>
  <c r="K83" i="12"/>
  <c r="C111" i="12"/>
  <c r="C206" i="12"/>
  <c r="C210" i="12"/>
  <c r="C211" i="12"/>
  <c r="C214" i="12"/>
  <c r="O141" i="12"/>
  <c r="C167" i="12"/>
  <c r="C247" i="12"/>
  <c r="C298" i="12"/>
  <c r="C262" i="12"/>
  <c r="C294" i="12"/>
  <c r="E20" i="12"/>
  <c r="L31" i="12"/>
  <c r="C31" i="12" s="1"/>
  <c r="C282" i="12"/>
  <c r="C55" i="12"/>
  <c r="K54" i="12"/>
  <c r="K53" i="12" s="1"/>
  <c r="C68" i="12"/>
  <c r="O67" i="12"/>
  <c r="E76" i="12"/>
  <c r="C99" i="12"/>
  <c r="C100" i="12"/>
  <c r="C101" i="12"/>
  <c r="C119" i="12"/>
  <c r="C135" i="12"/>
  <c r="L141" i="12"/>
  <c r="C147" i="12"/>
  <c r="C149" i="12"/>
  <c r="C155" i="12"/>
  <c r="C157" i="12"/>
  <c r="C163" i="12"/>
  <c r="C202" i="12"/>
  <c r="C222" i="12"/>
  <c r="C226" i="12"/>
  <c r="O246" i="12"/>
  <c r="I260" i="12"/>
  <c r="C263" i="12"/>
  <c r="C278" i="12"/>
  <c r="F281" i="12"/>
  <c r="I293" i="12"/>
  <c r="K75" i="12"/>
  <c r="C97" i="12"/>
  <c r="C127" i="12"/>
  <c r="C138" i="12"/>
  <c r="O165" i="12"/>
  <c r="C215" i="12"/>
  <c r="C224" i="12"/>
  <c r="C250" i="12"/>
  <c r="O151" i="12"/>
  <c r="C242" i="12"/>
  <c r="C244" i="12"/>
  <c r="C257" i="12"/>
  <c r="C266" i="12"/>
  <c r="I270" i="12"/>
  <c r="I269" i="12" s="1"/>
  <c r="G75" i="12"/>
  <c r="C22" i="12"/>
  <c r="E54" i="12"/>
  <c r="E53" i="12" s="1"/>
  <c r="J53" i="12"/>
  <c r="C85" i="12"/>
  <c r="C114" i="12"/>
  <c r="C115" i="12"/>
  <c r="C123" i="12"/>
  <c r="C146" i="12"/>
  <c r="C159" i="12"/>
  <c r="C186" i="12"/>
  <c r="O196" i="12"/>
  <c r="O260" i="12"/>
  <c r="J26" i="12"/>
  <c r="C63" i="12"/>
  <c r="I84" i="12"/>
  <c r="E83" i="12"/>
  <c r="C94" i="12"/>
  <c r="O95" i="12"/>
  <c r="C110" i="12"/>
  <c r="J83" i="12"/>
  <c r="C118" i="12"/>
  <c r="H83" i="12"/>
  <c r="H75" i="12" s="1"/>
  <c r="C125" i="12"/>
  <c r="C134" i="12"/>
  <c r="O131" i="12"/>
  <c r="C140" i="12"/>
  <c r="C148" i="12"/>
  <c r="C150" i="12"/>
  <c r="C182" i="12"/>
  <c r="O179" i="12"/>
  <c r="C190" i="12"/>
  <c r="C201" i="12"/>
  <c r="D195" i="12"/>
  <c r="C221" i="12"/>
  <c r="O238" i="12"/>
  <c r="L252" i="12"/>
  <c r="L251" i="12" s="1"/>
  <c r="C271" i="12"/>
  <c r="C279" i="12"/>
  <c r="D269" i="12"/>
  <c r="H269" i="12"/>
  <c r="C296" i="12"/>
  <c r="C299" i="12"/>
  <c r="K26" i="12"/>
  <c r="C44" i="12"/>
  <c r="N53" i="12"/>
  <c r="L69" i="12"/>
  <c r="L84" i="12"/>
  <c r="C91" i="12"/>
  <c r="I89" i="12"/>
  <c r="C98" i="12"/>
  <c r="I103" i="12"/>
  <c r="C109" i="12"/>
  <c r="C154" i="12"/>
  <c r="C162" i="12"/>
  <c r="C169" i="12"/>
  <c r="L173" i="12"/>
  <c r="M187" i="12"/>
  <c r="C203" i="12"/>
  <c r="M204" i="12"/>
  <c r="I216" i="12"/>
  <c r="C223" i="12"/>
  <c r="C225" i="12"/>
  <c r="C229" i="12"/>
  <c r="N230" i="12"/>
  <c r="K231" i="12"/>
  <c r="K230" i="12" s="1"/>
  <c r="K194" i="12" s="1"/>
  <c r="C245" i="12"/>
  <c r="O252" i="12"/>
  <c r="O251" i="12" s="1"/>
  <c r="L260" i="12"/>
  <c r="E270" i="12"/>
  <c r="E269" i="12" s="1"/>
  <c r="O272" i="12"/>
  <c r="C280" i="12"/>
  <c r="L293" i="12"/>
  <c r="L21" i="12"/>
  <c r="C21" i="12" s="1"/>
  <c r="I67" i="12"/>
  <c r="I53" i="12" s="1"/>
  <c r="C70" i="12"/>
  <c r="C79" i="12"/>
  <c r="C121" i="12"/>
  <c r="L144" i="12"/>
  <c r="C158" i="12"/>
  <c r="L166" i="12"/>
  <c r="L165" i="12" s="1"/>
  <c r="D187" i="12"/>
  <c r="C212" i="12"/>
  <c r="C213" i="12"/>
  <c r="L264" i="12"/>
  <c r="C56" i="12"/>
  <c r="D54" i="12"/>
  <c r="D53" i="12" s="1"/>
  <c r="L67" i="12"/>
  <c r="L53" i="12" s="1"/>
  <c r="C78" i="12"/>
  <c r="M83" i="12"/>
  <c r="M75" i="12" s="1"/>
  <c r="O103" i="12"/>
  <c r="L116" i="12"/>
  <c r="C124" i="12"/>
  <c r="H195" i="12"/>
  <c r="L205" i="12"/>
  <c r="O216" i="12"/>
  <c r="J204" i="12"/>
  <c r="J195" i="12" s="1"/>
  <c r="N204" i="12"/>
  <c r="N195" i="12" s="1"/>
  <c r="N194" i="12" s="1"/>
  <c r="I252" i="12"/>
  <c r="I251" i="12" s="1"/>
  <c r="O264" i="12"/>
  <c r="O259" i="12" s="1"/>
  <c r="O276" i="12"/>
  <c r="C28" i="12"/>
  <c r="L27" i="12"/>
  <c r="O292" i="12"/>
  <c r="O291" i="12" s="1"/>
  <c r="C37" i="12"/>
  <c r="L36" i="12"/>
  <c r="C36" i="12" s="1"/>
  <c r="C80" i="12"/>
  <c r="C34" i="12"/>
  <c r="L33" i="12"/>
  <c r="C33" i="12" s="1"/>
  <c r="M20" i="12"/>
  <c r="C23" i="12"/>
  <c r="C24" i="12"/>
  <c r="F43" i="12"/>
  <c r="C43" i="12" s="1"/>
  <c r="C46" i="12"/>
  <c r="O45" i="12"/>
  <c r="H53" i="12"/>
  <c r="O54" i="12"/>
  <c r="O53" i="12" s="1"/>
  <c r="O76" i="12"/>
  <c r="D292" i="12"/>
  <c r="D291" i="12" s="1"/>
  <c r="D20" i="12"/>
  <c r="H292" i="12"/>
  <c r="H291" i="12" s="1"/>
  <c r="H20" i="12"/>
  <c r="C42" i="12"/>
  <c r="F41" i="12"/>
  <c r="C41" i="12" s="1"/>
  <c r="C57" i="12"/>
  <c r="C133" i="12"/>
  <c r="I131" i="12"/>
  <c r="C142" i="12"/>
  <c r="F141" i="12"/>
  <c r="C141" i="12" s="1"/>
  <c r="C237" i="12"/>
  <c r="F235" i="12"/>
  <c r="C301" i="12"/>
  <c r="J20" i="12"/>
  <c r="N20" i="12"/>
  <c r="F69" i="12"/>
  <c r="F77" i="12"/>
  <c r="C86" i="12"/>
  <c r="C87" i="12"/>
  <c r="C90" i="12"/>
  <c r="F89" i="12"/>
  <c r="C102" i="12"/>
  <c r="C106" i="12"/>
  <c r="C107" i="12"/>
  <c r="O112" i="12"/>
  <c r="F116" i="12"/>
  <c r="I116" i="12"/>
  <c r="C117" i="12"/>
  <c r="C120" i="12"/>
  <c r="J130" i="12"/>
  <c r="J75" i="12" s="1"/>
  <c r="N130" i="12"/>
  <c r="N75" i="12" s="1"/>
  <c r="N52" i="12" s="1"/>
  <c r="N51" i="12" s="1"/>
  <c r="N50" i="12" s="1"/>
  <c r="O136" i="12"/>
  <c r="O144" i="12"/>
  <c r="F151" i="12"/>
  <c r="C168" i="12"/>
  <c r="C170" i="12"/>
  <c r="F166" i="12"/>
  <c r="N173" i="12"/>
  <c r="G174" i="12"/>
  <c r="G173" i="12" s="1"/>
  <c r="G52" i="12" s="1"/>
  <c r="C177" i="12"/>
  <c r="I175" i="12"/>
  <c r="C184" i="12"/>
  <c r="I188" i="12"/>
  <c r="I187" i="12" s="1"/>
  <c r="C189" i="12"/>
  <c r="C208" i="12"/>
  <c r="I205" i="12"/>
  <c r="O231" i="12"/>
  <c r="F103" i="12"/>
  <c r="C104" i="12"/>
  <c r="F173" i="12"/>
  <c r="G20" i="12"/>
  <c r="K20" i="12"/>
  <c r="F58" i="12"/>
  <c r="C58" i="12" s="1"/>
  <c r="C88" i="12"/>
  <c r="C92" i="12"/>
  <c r="C93" i="12"/>
  <c r="F95" i="12"/>
  <c r="C95" i="12" s="1"/>
  <c r="C96" i="12"/>
  <c r="L103" i="12"/>
  <c r="C108" i="12"/>
  <c r="O122" i="12"/>
  <c r="C153" i="12"/>
  <c r="I151" i="12"/>
  <c r="C156" i="12"/>
  <c r="I160" i="12"/>
  <c r="C160" i="12" s="1"/>
  <c r="C161" i="12"/>
  <c r="C164" i="12"/>
  <c r="C172" i="12"/>
  <c r="I184" i="12"/>
  <c r="C185" i="12"/>
  <c r="H194" i="12"/>
  <c r="C268" i="12"/>
  <c r="I264" i="12"/>
  <c r="I259" i="12" s="1"/>
  <c r="K289" i="12"/>
  <c r="C286" i="12"/>
  <c r="C84" i="12"/>
  <c r="L89" i="12"/>
  <c r="I112" i="12"/>
  <c r="C113" i="12"/>
  <c r="O116" i="12"/>
  <c r="C126" i="12"/>
  <c r="F122" i="12"/>
  <c r="C122" i="12" s="1"/>
  <c r="I128" i="12"/>
  <c r="C128" i="12" s="1"/>
  <c r="C129" i="12"/>
  <c r="E130" i="12"/>
  <c r="E75" i="12" s="1"/>
  <c r="E52" i="12" s="1"/>
  <c r="I136" i="12"/>
  <c r="C136" i="12" s="1"/>
  <c r="C137" i="12"/>
  <c r="I144" i="12"/>
  <c r="C144" i="12" s="1"/>
  <c r="C145" i="12"/>
  <c r="L151" i="12"/>
  <c r="L130" i="12" s="1"/>
  <c r="J173" i="12"/>
  <c r="O174" i="12"/>
  <c r="O173" i="12" s="1"/>
  <c r="C181" i="12"/>
  <c r="I179" i="12"/>
  <c r="C179" i="12" s="1"/>
  <c r="C200" i="12"/>
  <c r="I198" i="12"/>
  <c r="C261" i="12"/>
  <c r="F260" i="12"/>
  <c r="C132" i="12"/>
  <c r="C152" i="12"/>
  <c r="C176" i="12"/>
  <c r="C180" i="12"/>
  <c r="C197" i="12"/>
  <c r="F196" i="12"/>
  <c r="D194" i="12"/>
  <c r="L216" i="12"/>
  <c r="L204" i="12" s="1"/>
  <c r="I227" i="12"/>
  <c r="C227" i="12" s="1"/>
  <c r="C228" i="12"/>
  <c r="C232" i="12"/>
  <c r="C233" i="12"/>
  <c r="L231" i="12"/>
  <c r="I235" i="12"/>
  <c r="C236" i="12"/>
  <c r="C249" i="12"/>
  <c r="F246" i="12"/>
  <c r="C273" i="12"/>
  <c r="F272" i="12"/>
  <c r="L276" i="12"/>
  <c r="L270" i="12" s="1"/>
  <c r="L269" i="12" s="1"/>
  <c r="C288" i="12"/>
  <c r="I286" i="12"/>
  <c r="C300" i="12"/>
  <c r="O205" i="12"/>
  <c r="O204" i="12" s="1"/>
  <c r="O195" i="12" s="1"/>
  <c r="C217" i="12"/>
  <c r="F216" i="12"/>
  <c r="J230" i="12"/>
  <c r="C239" i="12"/>
  <c r="C241" i="12"/>
  <c r="F238" i="12"/>
  <c r="C248" i="12"/>
  <c r="I246" i="12"/>
  <c r="E230" i="12"/>
  <c r="C253" i="12"/>
  <c r="F252" i="12"/>
  <c r="M259" i="12"/>
  <c r="M230" i="12" s="1"/>
  <c r="C265" i="12"/>
  <c r="F264" i="12"/>
  <c r="C275" i="12"/>
  <c r="C281" i="12"/>
  <c r="C285" i="12"/>
  <c r="F284" i="12"/>
  <c r="C193" i="12"/>
  <c r="F192" i="12"/>
  <c r="E195" i="12"/>
  <c r="M195" i="12"/>
  <c r="L196" i="12"/>
  <c r="C207" i="12"/>
  <c r="C209" i="12"/>
  <c r="F205" i="12"/>
  <c r="C219" i="12"/>
  <c r="C220" i="12"/>
  <c r="G231" i="12"/>
  <c r="G230" i="12" s="1"/>
  <c r="C240" i="12"/>
  <c r="I238" i="12"/>
  <c r="C243" i="12"/>
  <c r="C255" i="12"/>
  <c r="C256" i="12"/>
  <c r="L259" i="12"/>
  <c r="C267" i="12"/>
  <c r="M270" i="12"/>
  <c r="M269" i="12" s="1"/>
  <c r="C277" i="12"/>
  <c r="F276" i="12"/>
  <c r="C295" i="12"/>
  <c r="C297" i="12"/>
  <c r="F293" i="12"/>
  <c r="C293" i="12" s="1"/>
  <c r="C199" i="12"/>
  <c r="C287" i="12"/>
  <c r="D289" i="12" l="1"/>
  <c r="O83" i="12"/>
  <c r="O130" i="12"/>
  <c r="O230" i="12"/>
  <c r="L292" i="12"/>
  <c r="L291" i="12" s="1"/>
  <c r="M52" i="12"/>
  <c r="H289" i="12"/>
  <c r="K52" i="12"/>
  <c r="K51" i="12" s="1"/>
  <c r="K50" i="12" s="1"/>
  <c r="G289" i="12"/>
  <c r="J289" i="12"/>
  <c r="I83" i="12"/>
  <c r="D52" i="12"/>
  <c r="D51" i="12" s="1"/>
  <c r="C276" i="12"/>
  <c r="C216" i="12"/>
  <c r="I204" i="12"/>
  <c r="C151" i="12"/>
  <c r="E289" i="12"/>
  <c r="I231" i="12"/>
  <c r="I230" i="12" s="1"/>
  <c r="I174" i="12"/>
  <c r="I173" i="12" s="1"/>
  <c r="F291" i="12"/>
  <c r="C188" i="12"/>
  <c r="O270" i="12"/>
  <c r="O269" i="12" s="1"/>
  <c r="O194" i="12" s="1"/>
  <c r="M289" i="12"/>
  <c r="H52" i="12"/>
  <c r="H51" i="12" s="1"/>
  <c r="G194" i="12"/>
  <c r="G51" i="12" s="1"/>
  <c r="J194" i="12"/>
  <c r="L83" i="12"/>
  <c r="L75" i="12" s="1"/>
  <c r="L52" i="12" s="1"/>
  <c r="N289" i="12"/>
  <c r="J52" i="12"/>
  <c r="C116" i="12"/>
  <c r="C166" i="12"/>
  <c r="F165" i="12"/>
  <c r="C165" i="12" s="1"/>
  <c r="L195" i="12"/>
  <c r="C198" i="12"/>
  <c r="I196" i="12"/>
  <c r="F130" i="12"/>
  <c r="C103" i="12"/>
  <c r="F83" i="12"/>
  <c r="C83" i="12" s="1"/>
  <c r="C89" i="12"/>
  <c r="C77" i="12"/>
  <c r="F76" i="12"/>
  <c r="I130" i="12"/>
  <c r="I75" i="12" s="1"/>
  <c r="F54" i="12"/>
  <c r="C27" i="12"/>
  <c r="L26" i="12"/>
  <c r="C205" i="12"/>
  <c r="F204" i="12"/>
  <c r="M194" i="12"/>
  <c r="M51" i="12" s="1"/>
  <c r="C284" i="12"/>
  <c r="F283" i="12"/>
  <c r="C283" i="12" s="1"/>
  <c r="C252" i="12"/>
  <c r="F251" i="12"/>
  <c r="C251" i="12" s="1"/>
  <c r="C246" i="12"/>
  <c r="L230" i="12"/>
  <c r="L289" i="12" s="1"/>
  <c r="C112" i="12"/>
  <c r="C173" i="12"/>
  <c r="F67" i="12"/>
  <c r="C67" i="12" s="1"/>
  <c r="C69" i="12"/>
  <c r="F20" i="12"/>
  <c r="I292" i="12"/>
  <c r="O75" i="12"/>
  <c r="C131" i="12"/>
  <c r="C192" i="12"/>
  <c r="F191" i="12"/>
  <c r="E194" i="12"/>
  <c r="E51" i="12" s="1"/>
  <c r="C264" i="12"/>
  <c r="C238" i="12"/>
  <c r="F270" i="12"/>
  <c r="C272" i="12"/>
  <c r="C260" i="12"/>
  <c r="F259" i="12"/>
  <c r="C259" i="12" s="1"/>
  <c r="C175" i="12"/>
  <c r="C174" i="12"/>
  <c r="N290" i="12"/>
  <c r="C235" i="12"/>
  <c r="F231" i="12"/>
  <c r="C45" i="12"/>
  <c r="O20" i="12"/>
  <c r="D290" i="12" l="1"/>
  <c r="D50" i="12"/>
  <c r="I52" i="12"/>
  <c r="O289" i="12"/>
  <c r="C204" i="12"/>
  <c r="I195" i="12"/>
  <c r="I194" i="12" s="1"/>
  <c r="K290" i="12"/>
  <c r="G50" i="12"/>
  <c r="G290" i="12"/>
  <c r="C130" i="12"/>
  <c r="J51" i="12"/>
  <c r="C196" i="12"/>
  <c r="E290" i="12"/>
  <c r="E50" i="12"/>
  <c r="H290" i="12"/>
  <c r="H50" i="12"/>
  <c r="F269" i="12"/>
  <c r="C270" i="12"/>
  <c r="C191" i="12"/>
  <c r="F187" i="12"/>
  <c r="C187" i="12" s="1"/>
  <c r="C292" i="12"/>
  <c r="I291" i="12"/>
  <c r="C291" i="12" s="1"/>
  <c r="O52" i="12"/>
  <c r="O51" i="12" s="1"/>
  <c r="C54" i="12"/>
  <c r="F53" i="12"/>
  <c r="L194" i="12"/>
  <c r="L51" i="12" s="1"/>
  <c r="L50" i="12" s="1"/>
  <c r="F230" i="12"/>
  <c r="C230" i="12" s="1"/>
  <c r="C231" i="12"/>
  <c r="C26" i="12"/>
  <c r="L20" i="12"/>
  <c r="C20" i="12" s="1"/>
  <c r="F75" i="12"/>
  <c r="C75" i="12" s="1"/>
  <c r="C76" i="12"/>
  <c r="F195" i="12"/>
  <c r="M50" i="12"/>
  <c r="M290" i="12"/>
  <c r="L290" i="12" l="1"/>
  <c r="I289" i="12"/>
  <c r="I51" i="12"/>
  <c r="J50" i="12"/>
  <c r="J290" i="12"/>
  <c r="O50" i="12"/>
  <c r="O290" i="12"/>
  <c r="F194" i="12"/>
  <c r="C194" i="12" s="1"/>
  <c r="C195" i="12"/>
  <c r="C53" i="12"/>
  <c r="F52" i="12"/>
  <c r="C269" i="12"/>
  <c r="F289" i="12"/>
  <c r="C289" i="12" l="1"/>
  <c r="I50" i="12"/>
  <c r="I290" i="12"/>
  <c r="F51" i="12"/>
  <c r="C52" i="12"/>
  <c r="F290" i="12" l="1"/>
  <c r="C290" i="12" s="1"/>
  <c r="F50" i="12"/>
  <c r="C50" i="12" s="1"/>
  <c r="C51" i="12"/>
  <c r="O301" i="11" l="1"/>
  <c r="L301" i="11"/>
  <c r="I301" i="11"/>
  <c r="F301" i="11"/>
  <c r="O300" i="11"/>
  <c r="L300" i="11"/>
  <c r="I300" i="11"/>
  <c r="F300" i="11"/>
  <c r="O299" i="11"/>
  <c r="L299" i="11"/>
  <c r="I299" i="11"/>
  <c r="F299" i="11"/>
  <c r="O298" i="11"/>
  <c r="L298" i="11"/>
  <c r="I298" i="11"/>
  <c r="F298" i="11"/>
  <c r="O297" i="11"/>
  <c r="L297" i="11"/>
  <c r="I297" i="11"/>
  <c r="F297" i="11"/>
  <c r="O296" i="11"/>
  <c r="L296" i="11"/>
  <c r="I296" i="11"/>
  <c r="F296" i="11"/>
  <c r="O295" i="11"/>
  <c r="L295" i="11"/>
  <c r="I295" i="11"/>
  <c r="F295" i="11"/>
  <c r="O294" i="11"/>
  <c r="L294" i="11"/>
  <c r="I294" i="11"/>
  <c r="F294" i="11"/>
  <c r="N293" i="11"/>
  <c r="M293" i="11"/>
  <c r="K293" i="11"/>
  <c r="J293" i="11"/>
  <c r="H293" i="11"/>
  <c r="G293" i="11"/>
  <c r="E293" i="11"/>
  <c r="D293" i="11"/>
  <c r="O288" i="11"/>
  <c r="L288" i="11"/>
  <c r="I288" i="11"/>
  <c r="F288" i="11"/>
  <c r="O287" i="11"/>
  <c r="L287" i="11"/>
  <c r="L286" i="11" s="1"/>
  <c r="I287" i="11"/>
  <c r="I286" i="11" s="1"/>
  <c r="F287" i="11"/>
  <c r="O286" i="11"/>
  <c r="N286" i="11"/>
  <c r="M286" i="11"/>
  <c r="K286" i="11"/>
  <c r="J286" i="11"/>
  <c r="H286" i="11"/>
  <c r="G286" i="11"/>
  <c r="F286" i="11"/>
  <c r="E286" i="11"/>
  <c r="D286" i="11"/>
  <c r="O285" i="11"/>
  <c r="O284" i="11" s="1"/>
  <c r="O283" i="11" s="1"/>
  <c r="L285" i="11"/>
  <c r="L284" i="11" s="1"/>
  <c r="L283" i="11" s="1"/>
  <c r="I285" i="11"/>
  <c r="F285" i="11"/>
  <c r="F284" i="11" s="1"/>
  <c r="N284" i="11"/>
  <c r="N283" i="11" s="1"/>
  <c r="M284" i="11"/>
  <c r="M283" i="11" s="1"/>
  <c r="K284" i="11"/>
  <c r="K283" i="11" s="1"/>
  <c r="J284" i="11"/>
  <c r="I284" i="11"/>
  <c r="I283" i="11" s="1"/>
  <c r="H284" i="11"/>
  <c r="H283" i="11" s="1"/>
  <c r="G284" i="11"/>
  <c r="E284" i="11"/>
  <c r="D284" i="11"/>
  <c r="D283" i="11" s="1"/>
  <c r="J283" i="11"/>
  <c r="G283" i="11"/>
  <c r="E283" i="11"/>
  <c r="O282" i="11"/>
  <c r="L282" i="11"/>
  <c r="I282" i="11"/>
  <c r="I281" i="11" s="1"/>
  <c r="F282" i="11"/>
  <c r="O281" i="11"/>
  <c r="N281" i="11"/>
  <c r="M281" i="11"/>
  <c r="K281" i="11"/>
  <c r="J281" i="11"/>
  <c r="H281" i="11"/>
  <c r="G281" i="11"/>
  <c r="F281" i="11"/>
  <c r="E281" i="11"/>
  <c r="D281" i="11"/>
  <c r="O280" i="11"/>
  <c r="L280" i="11"/>
  <c r="I280" i="11"/>
  <c r="F280" i="11"/>
  <c r="O279" i="11"/>
  <c r="L279" i="11"/>
  <c r="I279" i="11"/>
  <c r="F279" i="11"/>
  <c r="O278" i="11"/>
  <c r="L278" i="11"/>
  <c r="I278" i="11"/>
  <c r="F278" i="11"/>
  <c r="O277" i="11"/>
  <c r="O276" i="11" s="1"/>
  <c r="L277" i="11"/>
  <c r="L276" i="11" s="1"/>
  <c r="I277" i="11"/>
  <c r="F277" i="11"/>
  <c r="F276" i="11" s="1"/>
  <c r="N276" i="11"/>
  <c r="M276" i="11"/>
  <c r="K276" i="11"/>
  <c r="J276" i="11"/>
  <c r="H276" i="11"/>
  <c r="G276" i="11"/>
  <c r="E276" i="11"/>
  <c r="D276" i="11"/>
  <c r="O275" i="11"/>
  <c r="L275" i="11"/>
  <c r="I275" i="11"/>
  <c r="F275" i="11"/>
  <c r="O274" i="11"/>
  <c r="L274" i="11"/>
  <c r="I274" i="11"/>
  <c r="F274" i="11"/>
  <c r="O273" i="11"/>
  <c r="O272" i="11" s="1"/>
  <c r="L273" i="11"/>
  <c r="I273" i="11"/>
  <c r="F273" i="11"/>
  <c r="F272" i="11" s="1"/>
  <c r="N272" i="11"/>
  <c r="N270" i="11" s="1"/>
  <c r="N269" i="11" s="1"/>
  <c r="M272" i="11"/>
  <c r="K272" i="11"/>
  <c r="K270" i="11" s="1"/>
  <c r="K269" i="11" s="1"/>
  <c r="J272" i="11"/>
  <c r="I272" i="11"/>
  <c r="H272" i="11"/>
  <c r="G272" i="11"/>
  <c r="G270" i="11" s="1"/>
  <c r="G269" i="11" s="1"/>
  <c r="E272" i="11"/>
  <c r="D272" i="11"/>
  <c r="O271" i="11"/>
  <c r="L271" i="11"/>
  <c r="I271" i="11"/>
  <c r="F271" i="11"/>
  <c r="F270" i="11" s="1"/>
  <c r="M270" i="11"/>
  <c r="M269" i="11" s="1"/>
  <c r="J270" i="11"/>
  <c r="J269" i="11" s="1"/>
  <c r="E270" i="11"/>
  <c r="E269" i="11" s="1"/>
  <c r="O268" i="11"/>
  <c r="L268" i="11"/>
  <c r="I268" i="11"/>
  <c r="F268" i="11"/>
  <c r="O267" i="11"/>
  <c r="L267" i="11"/>
  <c r="I267" i="11"/>
  <c r="F267" i="11"/>
  <c r="O266" i="11"/>
  <c r="L266" i="11"/>
  <c r="I266" i="11"/>
  <c r="F266" i="11"/>
  <c r="O265" i="11"/>
  <c r="O264" i="11" s="1"/>
  <c r="L265" i="11"/>
  <c r="I265" i="11"/>
  <c r="F265" i="11"/>
  <c r="N264" i="11"/>
  <c r="M264" i="11"/>
  <c r="K264" i="11"/>
  <c r="J264" i="11"/>
  <c r="H264" i="11"/>
  <c r="G264" i="11"/>
  <c r="E264" i="11"/>
  <c r="D264" i="11"/>
  <c r="O263" i="11"/>
  <c r="L263" i="11"/>
  <c r="I263" i="11"/>
  <c r="F263" i="11"/>
  <c r="O262" i="11"/>
  <c r="L262" i="11"/>
  <c r="I262" i="11"/>
  <c r="F262" i="11"/>
  <c r="O261" i="11"/>
  <c r="O260" i="11" s="1"/>
  <c r="L261" i="11"/>
  <c r="L260" i="11" s="1"/>
  <c r="I261" i="11"/>
  <c r="F261" i="11"/>
  <c r="N260" i="11"/>
  <c r="M260" i="11"/>
  <c r="K260" i="11"/>
  <c r="J260" i="11"/>
  <c r="J259" i="11" s="1"/>
  <c r="H260" i="11"/>
  <c r="H259" i="11" s="1"/>
  <c r="G260" i="11"/>
  <c r="E260" i="11"/>
  <c r="D260" i="11"/>
  <c r="N259" i="11"/>
  <c r="M259" i="11"/>
  <c r="K259" i="11"/>
  <c r="G259" i="11"/>
  <c r="E259" i="11"/>
  <c r="O258" i="11"/>
  <c r="L258" i="11"/>
  <c r="I258" i="11"/>
  <c r="F258" i="11"/>
  <c r="O257" i="11"/>
  <c r="L257" i="11"/>
  <c r="I257" i="11"/>
  <c r="F257" i="11"/>
  <c r="C257" i="11" s="1"/>
  <c r="O256" i="11"/>
  <c r="L256" i="11"/>
  <c r="I256" i="11"/>
  <c r="F256" i="11"/>
  <c r="O255" i="11"/>
  <c r="L255" i="11"/>
  <c r="I255" i="11"/>
  <c r="F255" i="11"/>
  <c r="O254" i="11"/>
  <c r="L254" i="11"/>
  <c r="I254" i="11"/>
  <c r="F254" i="11"/>
  <c r="O253" i="11"/>
  <c r="O252" i="11" s="1"/>
  <c r="L253" i="11"/>
  <c r="L252" i="11" s="1"/>
  <c r="L251" i="11" s="1"/>
  <c r="I253" i="11"/>
  <c r="F253" i="11"/>
  <c r="C253" i="11" s="1"/>
  <c r="N252" i="11"/>
  <c r="M252" i="11"/>
  <c r="M251" i="11" s="1"/>
  <c r="K252" i="11"/>
  <c r="K251" i="11" s="1"/>
  <c r="J252" i="11"/>
  <c r="H252" i="11"/>
  <c r="H251" i="11" s="1"/>
  <c r="G252" i="11"/>
  <c r="G251" i="11" s="1"/>
  <c r="E252" i="11"/>
  <c r="D252" i="11"/>
  <c r="D251" i="11" s="1"/>
  <c r="N251" i="11"/>
  <c r="J251" i="11"/>
  <c r="E251" i="11"/>
  <c r="O250" i="11"/>
  <c r="L250" i="11"/>
  <c r="I250" i="11"/>
  <c r="F250" i="11"/>
  <c r="O249" i="11"/>
  <c r="L249" i="11"/>
  <c r="I249" i="11"/>
  <c r="F249" i="11"/>
  <c r="C249" i="11" s="1"/>
  <c r="O248" i="11"/>
  <c r="L248" i="11"/>
  <c r="I248" i="11"/>
  <c r="F248" i="11"/>
  <c r="O247" i="11"/>
  <c r="L247" i="11"/>
  <c r="I247" i="11"/>
  <c r="F247" i="11"/>
  <c r="N246" i="11"/>
  <c r="M246" i="11"/>
  <c r="K246" i="11"/>
  <c r="J246" i="11"/>
  <c r="H246" i="11"/>
  <c r="G246" i="11"/>
  <c r="E246" i="11"/>
  <c r="D246" i="11"/>
  <c r="O245" i="11"/>
  <c r="L245" i="11"/>
  <c r="I245" i="11"/>
  <c r="F245" i="11"/>
  <c r="O244" i="11"/>
  <c r="L244" i="11"/>
  <c r="I244" i="11"/>
  <c r="F244" i="11"/>
  <c r="O243" i="11"/>
  <c r="L243" i="11"/>
  <c r="I243" i="11"/>
  <c r="F243" i="11"/>
  <c r="O242" i="11"/>
  <c r="L242" i="11"/>
  <c r="I242" i="11"/>
  <c r="F242" i="11"/>
  <c r="O241" i="11"/>
  <c r="L241" i="11"/>
  <c r="I241" i="11"/>
  <c r="F241" i="11"/>
  <c r="O240" i="11"/>
  <c r="L240" i="11"/>
  <c r="I240" i="11"/>
  <c r="F240" i="11"/>
  <c r="O239" i="11"/>
  <c r="L239" i="11"/>
  <c r="I239" i="11"/>
  <c r="I238" i="11" s="1"/>
  <c r="F239" i="11"/>
  <c r="F238" i="11" s="1"/>
  <c r="N238" i="11"/>
  <c r="M238" i="11"/>
  <c r="K238" i="11"/>
  <c r="J238" i="11"/>
  <c r="H238" i="11"/>
  <c r="G238" i="11"/>
  <c r="E238" i="11"/>
  <c r="D238" i="11"/>
  <c r="O237" i="11"/>
  <c r="L237" i="11"/>
  <c r="I237" i="11"/>
  <c r="F237" i="11"/>
  <c r="C237" i="11" s="1"/>
  <c r="O236" i="11"/>
  <c r="L236" i="11"/>
  <c r="L235" i="11" s="1"/>
  <c r="I236" i="11"/>
  <c r="I235" i="11" s="1"/>
  <c r="F236" i="11"/>
  <c r="N235" i="11"/>
  <c r="M235" i="11"/>
  <c r="K235" i="11"/>
  <c r="J235" i="11"/>
  <c r="H235" i="11"/>
  <c r="G235" i="11"/>
  <c r="E235" i="11"/>
  <c r="D235" i="11"/>
  <c r="O234" i="11"/>
  <c r="L234" i="11"/>
  <c r="L233" i="11" s="1"/>
  <c r="I234" i="11"/>
  <c r="I233" i="11" s="1"/>
  <c r="F234" i="11"/>
  <c r="O233" i="11"/>
  <c r="N233" i="11"/>
  <c r="M233" i="11"/>
  <c r="K233" i="11"/>
  <c r="K231" i="11" s="1"/>
  <c r="J233" i="11"/>
  <c r="H233" i="11"/>
  <c r="G233" i="11"/>
  <c r="G231" i="11" s="1"/>
  <c r="E233" i="11"/>
  <c r="D233" i="11"/>
  <c r="O232" i="11"/>
  <c r="L232" i="11"/>
  <c r="I232" i="11"/>
  <c r="F232" i="11"/>
  <c r="M231" i="11"/>
  <c r="H231" i="11"/>
  <c r="O229" i="11"/>
  <c r="L229" i="11"/>
  <c r="I229" i="11"/>
  <c r="F229" i="11"/>
  <c r="C229" i="11" s="1"/>
  <c r="O228" i="11"/>
  <c r="L228" i="11"/>
  <c r="I228" i="11"/>
  <c r="F228" i="11"/>
  <c r="O227" i="11"/>
  <c r="N227" i="11"/>
  <c r="M227" i="11"/>
  <c r="L227" i="11"/>
  <c r="K227" i="11"/>
  <c r="J227" i="11"/>
  <c r="I227" i="11"/>
  <c r="H227" i="11"/>
  <c r="G227" i="11"/>
  <c r="E227" i="11"/>
  <c r="D227" i="11"/>
  <c r="O226" i="11"/>
  <c r="L226" i="11"/>
  <c r="I226" i="11"/>
  <c r="F226" i="11"/>
  <c r="O225" i="11"/>
  <c r="L225" i="11"/>
  <c r="I225" i="11"/>
  <c r="F225" i="11"/>
  <c r="O224" i="11"/>
  <c r="L224" i="11"/>
  <c r="I224" i="11"/>
  <c r="F224" i="11"/>
  <c r="O223" i="11"/>
  <c r="L223" i="11"/>
  <c r="I223" i="11"/>
  <c r="F223" i="11"/>
  <c r="O222" i="11"/>
  <c r="L222" i="11"/>
  <c r="I222" i="11"/>
  <c r="F222" i="11"/>
  <c r="O221" i="11"/>
  <c r="L221" i="11"/>
  <c r="I221" i="11"/>
  <c r="F221" i="11"/>
  <c r="C221" i="11"/>
  <c r="O220" i="11"/>
  <c r="L220" i="11"/>
  <c r="I220" i="11"/>
  <c r="F220" i="11"/>
  <c r="O219" i="11"/>
  <c r="L219" i="11"/>
  <c r="I219" i="11"/>
  <c r="F219" i="11"/>
  <c r="O218" i="11"/>
  <c r="L218" i="11"/>
  <c r="I218" i="11"/>
  <c r="F218" i="11"/>
  <c r="O217" i="11"/>
  <c r="L217" i="11"/>
  <c r="I217" i="11"/>
  <c r="I216" i="11" s="1"/>
  <c r="F217" i="11"/>
  <c r="C217" i="11" s="1"/>
  <c r="N216" i="11"/>
  <c r="M216" i="11"/>
  <c r="K216" i="11"/>
  <c r="J216" i="11"/>
  <c r="H216" i="11"/>
  <c r="G216" i="11"/>
  <c r="E216" i="11"/>
  <c r="D216" i="11"/>
  <c r="O215" i="11"/>
  <c r="L215" i="11"/>
  <c r="I215" i="11"/>
  <c r="F215" i="11"/>
  <c r="O214" i="11"/>
  <c r="L214" i="11"/>
  <c r="I214" i="11"/>
  <c r="F214" i="11"/>
  <c r="O213" i="11"/>
  <c r="L213" i="11"/>
  <c r="I213" i="11"/>
  <c r="F213" i="11"/>
  <c r="O212" i="11"/>
  <c r="L212" i="11"/>
  <c r="I212" i="11"/>
  <c r="F212" i="11"/>
  <c r="O211" i="11"/>
  <c r="L211" i="11"/>
  <c r="I211" i="11"/>
  <c r="F211" i="11"/>
  <c r="O210" i="11"/>
  <c r="L210" i="11"/>
  <c r="I210" i="11"/>
  <c r="F210" i="11"/>
  <c r="O209" i="11"/>
  <c r="L209" i="11"/>
  <c r="I209" i="11"/>
  <c r="F209" i="11"/>
  <c r="C209" i="11" s="1"/>
  <c r="O208" i="11"/>
  <c r="L208" i="11"/>
  <c r="I208" i="11"/>
  <c r="F208" i="11"/>
  <c r="O207" i="11"/>
  <c r="L207" i="11"/>
  <c r="I207" i="11"/>
  <c r="F207" i="11"/>
  <c r="O206" i="11"/>
  <c r="L206" i="11"/>
  <c r="I206" i="11"/>
  <c r="F206" i="11"/>
  <c r="O205" i="11"/>
  <c r="N205" i="11"/>
  <c r="M205" i="11"/>
  <c r="M204" i="11" s="1"/>
  <c r="K205" i="11"/>
  <c r="J205" i="11"/>
  <c r="H205" i="11"/>
  <c r="G205" i="11"/>
  <c r="E205" i="11"/>
  <c r="D205" i="11"/>
  <c r="D204" i="11" s="1"/>
  <c r="N204" i="11"/>
  <c r="O203" i="11"/>
  <c r="L203" i="11"/>
  <c r="I203" i="11"/>
  <c r="F203" i="11"/>
  <c r="O202" i="11"/>
  <c r="L202" i="11"/>
  <c r="I202" i="11"/>
  <c r="F202" i="11"/>
  <c r="O201" i="11"/>
  <c r="L201" i="11"/>
  <c r="I201" i="11"/>
  <c r="F201" i="11"/>
  <c r="O200" i="11"/>
  <c r="L200" i="11"/>
  <c r="I200" i="11"/>
  <c r="F200" i="11"/>
  <c r="O199" i="11"/>
  <c r="O198" i="11" s="1"/>
  <c r="L199" i="11"/>
  <c r="L198" i="11" s="1"/>
  <c r="I199" i="11"/>
  <c r="F199" i="11"/>
  <c r="N198" i="11"/>
  <c r="N196" i="11" s="1"/>
  <c r="N195" i="11" s="1"/>
  <c r="M198" i="11"/>
  <c r="M196" i="11" s="1"/>
  <c r="M195" i="11" s="1"/>
  <c r="K198" i="11"/>
  <c r="J198" i="11"/>
  <c r="J196" i="11" s="1"/>
  <c r="H198" i="11"/>
  <c r="H196" i="11" s="1"/>
  <c r="G198" i="11"/>
  <c r="G196" i="11" s="1"/>
  <c r="F198" i="11"/>
  <c r="E198" i="11"/>
  <c r="E196" i="11" s="1"/>
  <c r="D198" i="11"/>
  <c r="O197" i="11"/>
  <c r="L197" i="11"/>
  <c r="I197" i="11"/>
  <c r="F197" i="11"/>
  <c r="C197" i="11" s="1"/>
  <c r="K196" i="11"/>
  <c r="D196" i="11"/>
  <c r="O193" i="11"/>
  <c r="O192" i="11" s="1"/>
  <c r="O191" i="11" s="1"/>
  <c r="L193" i="11"/>
  <c r="I193" i="11"/>
  <c r="I192" i="11" s="1"/>
  <c r="I191" i="11" s="1"/>
  <c r="F193" i="11"/>
  <c r="N192" i="11"/>
  <c r="N191" i="11" s="1"/>
  <c r="M192" i="11"/>
  <c r="M191" i="11" s="1"/>
  <c r="L192" i="11"/>
  <c r="L191" i="11" s="1"/>
  <c r="K192" i="11"/>
  <c r="J192" i="11"/>
  <c r="J191" i="11" s="1"/>
  <c r="H192" i="11"/>
  <c r="H191" i="11" s="1"/>
  <c r="G192" i="11"/>
  <c r="G191" i="11" s="1"/>
  <c r="E192" i="11"/>
  <c r="D192" i="11"/>
  <c r="D191" i="11" s="1"/>
  <c r="K191" i="11"/>
  <c r="E191" i="11"/>
  <c r="O190" i="11"/>
  <c r="L190" i="11"/>
  <c r="I190" i="11"/>
  <c r="F190" i="11"/>
  <c r="O189" i="11"/>
  <c r="L189" i="11"/>
  <c r="L188" i="11" s="1"/>
  <c r="I189" i="11"/>
  <c r="I188" i="11" s="1"/>
  <c r="F189" i="11"/>
  <c r="O188" i="11"/>
  <c r="O187" i="11" s="1"/>
  <c r="N188" i="11"/>
  <c r="M188" i="11"/>
  <c r="K188" i="11"/>
  <c r="J188" i="11"/>
  <c r="H188" i="11"/>
  <c r="G188" i="11"/>
  <c r="F188" i="11"/>
  <c r="E188" i="11"/>
  <c r="D188" i="11"/>
  <c r="J187" i="11"/>
  <c r="O186" i="11"/>
  <c r="L186" i="11"/>
  <c r="I186" i="11"/>
  <c r="F186" i="11"/>
  <c r="O185" i="11"/>
  <c r="L185" i="11"/>
  <c r="L184" i="11" s="1"/>
  <c r="I185" i="11"/>
  <c r="I184" i="11" s="1"/>
  <c r="F185" i="11"/>
  <c r="N184" i="11"/>
  <c r="M184" i="11"/>
  <c r="K184" i="11"/>
  <c r="J184" i="11"/>
  <c r="H184" i="11"/>
  <c r="G184" i="11"/>
  <c r="E184" i="11"/>
  <c r="D184" i="11"/>
  <c r="O183" i="11"/>
  <c r="L183" i="11"/>
  <c r="I183" i="11"/>
  <c r="F183" i="11"/>
  <c r="O182" i="11"/>
  <c r="L182" i="11"/>
  <c r="I182" i="11"/>
  <c r="F182" i="11"/>
  <c r="O181" i="11"/>
  <c r="L181" i="11"/>
  <c r="I181" i="11"/>
  <c r="F181" i="11"/>
  <c r="O180" i="11"/>
  <c r="L180" i="11"/>
  <c r="I180" i="11"/>
  <c r="F180" i="11"/>
  <c r="F179" i="11" s="1"/>
  <c r="N179" i="11"/>
  <c r="M179" i="11"/>
  <c r="K179" i="11"/>
  <c r="J179" i="11"/>
  <c r="H179" i="11"/>
  <c r="G179" i="11"/>
  <c r="E179" i="11"/>
  <c r="D179" i="11"/>
  <c r="O178" i="11"/>
  <c r="L178" i="11"/>
  <c r="I178" i="11"/>
  <c r="F178" i="11"/>
  <c r="C178" i="11" s="1"/>
  <c r="O177" i="11"/>
  <c r="L177" i="11"/>
  <c r="I177" i="11"/>
  <c r="F177" i="11"/>
  <c r="O176" i="11"/>
  <c r="L176" i="11"/>
  <c r="L175" i="11" s="1"/>
  <c r="I176" i="11"/>
  <c r="F176" i="11"/>
  <c r="N175" i="11"/>
  <c r="N174" i="11" s="1"/>
  <c r="N173" i="11" s="1"/>
  <c r="M175" i="11"/>
  <c r="K175" i="11"/>
  <c r="J175" i="11"/>
  <c r="J174" i="11" s="1"/>
  <c r="H175" i="11"/>
  <c r="H174" i="11" s="1"/>
  <c r="H173" i="11" s="1"/>
  <c r="G175" i="11"/>
  <c r="F175" i="11"/>
  <c r="E175" i="11"/>
  <c r="E174" i="11" s="1"/>
  <c r="D175" i="11"/>
  <c r="D174" i="11" s="1"/>
  <c r="D173" i="11" s="1"/>
  <c r="K174" i="11"/>
  <c r="K173" i="11" s="1"/>
  <c r="O172" i="11"/>
  <c r="L172" i="11"/>
  <c r="I172" i="11"/>
  <c r="F172" i="11"/>
  <c r="O171" i="11"/>
  <c r="L171" i="11"/>
  <c r="I171" i="11"/>
  <c r="F171" i="11"/>
  <c r="O170" i="11"/>
  <c r="L170" i="11"/>
  <c r="I170" i="11"/>
  <c r="F170" i="11"/>
  <c r="O169" i="11"/>
  <c r="L169" i="11"/>
  <c r="I169" i="11"/>
  <c r="F169" i="11"/>
  <c r="O168" i="11"/>
  <c r="L168" i="11"/>
  <c r="I168" i="11"/>
  <c r="F168" i="11"/>
  <c r="O167" i="11"/>
  <c r="L167" i="11"/>
  <c r="L166" i="11" s="1"/>
  <c r="L165" i="11" s="1"/>
  <c r="I167" i="11"/>
  <c r="F167" i="11"/>
  <c r="N166" i="11"/>
  <c r="M166" i="11"/>
  <c r="M165" i="11" s="1"/>
  <c r="K166" i="11"/>
  <c r="K165" i="11" s="1"/>
  <c r="J166" i="11"/>
  <c r="H166" i="11"/>
  <c r="H165" i="11" s="1"/>
  <c r="G166" i="11"/>
  <c r="G165" i="11" s="1"/>
  <c r="E166" i="11"/>
  <c r="E165" i="11" s="1"/>
  <c r="D166" i="11"/>
  <c r="N165" i="11"/>
  <c r="J165" i="11"/>
  <c r="D165" i="11"/>
  <c r="O164" i="11"/>
  <c r="L164" i="11"/>
  <c r="I164" i="11"/>
  <c r="F164" i="11"/>
  <c r="O163" i="11"/>
  <c r="L163" i="11"/>
  <c r="I163" i="11"/>
  <c r="F163" i="11"/>
  <c r="O162" i="11"/>
  <c r="L162" i="11"/>
  <c r="I162" i="11"/>
  <c r="F162" i="11"/>
  <c r="C162" i="11" s="1"/>
  <c r="O161" i="11"/>
  <c r="L161" i="11"/>
  <c r="L160" i="11" s="1"/>
  <c r="I161" i="11"/>
  <c r="F161" i="11"/>
  <c r="N160" i="11"/>
  <c r="M160" i="11"/>
  <c r="K160" i="11"/>
  <c r="J160" i="11"/>
  <c r="H160" i="11"/>
  <c r="G160" i="11"/>
  <c r="E160" i="11"/>
  <c r="D160" i="11"/>
  <c r="O159" i="11"/>
  <c r="L159" i="11"/>
  <c r="I159" i="11"/>
  <c r="F159" i="11"/>
  <c r="O158" i="11"/>
  <c r="L158" i="11"/>
  <c r="I158" i="11"/>
  <c r="F158" i="11"/>
  <c r="O157" i="11"/>
  <c r="L157" i="11"/>
  <c r="I157" i="11"/>
  <c r="F157" i="11"/>
  <c r="O156" i="11"/>
  <c r="L156" i="11"/>
  <c r="I156" i="11"/>
  <c r="F156" i="11"/>
  <c r="O155" i="11"/>
  <c r="L155" i="11"/>
  <c r="I155" i="11"/>
  <c r="F155" i="11"/>
  <c r="O154" i="11"/>
  <c r="L154" i="11"/>
  <c r="I154" i="11"/>
  <c r="F154" i="11"/>
  <c r="O153" i="11"/>
  <c r="L153" i="11"/>
  <c r="I153" i="11"/>
  <c r="F153" i="11"/>
  <c r="O152" i="11"/>
  <c r="L152" i="11"/>
  <c r="I152" i="11"/>
  <c r="F152" i="11"/>
  <c r="N151" i="11"/>
  <c r="M151" i="11"/>
  <c r="K151" i="11"/>
  <c r="J151" i="11"/>
  <c r="H151" i="11"/>
  <c r="G151" i="11"/>
  <c r="E151" i="11"/>
  <c r="D151" i="11"/>
  <c r="O150" i="11"/>
  <c r="L150" i="11"/>
  <c r="I150" i="11"/>
  <c r="F150" i="11"/>
  <c r="O149" i="11"/>
  <c r="L149" i="11"/>
  <c r="I149" i="11"/>
  <c r="F149" i="11"/>
  <c r="O148" i="11"/>
  <c r="L148" i="11"/>
  <c r="I148" i="11"/>
  <c r="F148" i="11"/>
  <c r="O147" i="11"/>
  <c r="L147" i="11"/>
  <c r="I147" i="11"/>
  <c r="F147" i="11"/>
  <c r="O146" i="11"/>
  <c r="O144" i="11" s="1"/>
  <c r="L146" i="11"/>
  <c r="I146" i="11"/>
  <c r="F146" i="11"/>
  <c r="C146" i="11"/>
  <c r="O145" i="11"/>
  <c r="L145" i="11"/>
  <c r="I145" i="11"/>
  <c r="F145" i="11"/>
  <c r="N144" i="11"/>
  <c r="M144" i="11"/>
  <c r="K144" i="11"/>
  <c r="J144" i="11"/>
  <c r="H144" i="11"/>
  <c r="G144" i="11"/>
  <c r="E144" i="11"/>
  <c r="D144" i="11"/>
  <c r="O143" i="11"/>
  <c r="L143" i="11"/>
  <c r="I143" i="11"/>
  <c r="F143" i="11"/>
  <c r="O142" i="11"/>
  <c r="O141" i="11" s="1"/>
  <c r="L142" i="11"/>
  <c r="I142" i="11"/>
  <c r="I141" i="11" s="1"/>
  <c r="F142" i="11"/>
  <c r="C142" i="11" s="1"/>
  <c r="N141" i="11"/>
  <c r="M141" i="11"/>
  <c r="K141" i="11"/>
  <c r="J141" i="11"/>
  <c r="H141" i="11"/>
  <c r="G141" i="11"/>
  <c r="E141" i="11"/>
  <c r="D141" i="11"/>
  <c r="O140" i="11"/>
  <c r="L140" i="11"/>
  <c r="I140" i="11"/>
  <c r="F140" i="11"/>
  <c r="O139" i="11"/>
  <c r="L139" i="11"/>
  <c r="I139" i="11"/>
  <c r="F139" i="11"/>
  <c r="O138" i="11"/>
  <c r="L138" i="11"/>
  <c r="I138" i="11"/>
  <c r="F138" i="11"/>
  <c r="O137" i="11"/>
  <c r="L137" i="11"/>
  <c r="I137" i="11"/>
  <c r="I136" i="11" s="1"/>
  <c r="F137" i="11"/>
  <c r="N136" i="11"/>
  <c r="M136" i="11"/>
  <c r="K136" i="11"/>
  <c r="J136" i="11"/>
  <c r="H136" i="11"/>
  <c r="G136" i="11"/>
  <c r="E136" i="11"/>
  <c r="D136" i="11"/>
  <c r="O135" i="11"/>
  <c r="L135" i="11"/>
  <c r="I135" i="11"/>
  <c r="F135" i="11"/>
  <c r="O134" i="11"/>
  <c r="L134" i="11"/>
  <c r="I134" i="11"/>
  <c r="F134" i="11"/>
  <c r="O133" i="11"/>
  <c r="L133" i="11"/>
  <c r="I133" i="11"/>
  <c r="F133" i="11"/>
  <c r="O132" i="11"/>
  <c r="L132" i="11"/>
  <c r="L131" i="11" s="1"/>
  <c r="I132" i="11"/>
  <c r="I131" i="11" s="1"/>
  <c r="F132" i="11"/>
  <c r="N131" i="11"/>
  <c r="M131" i="11"/>
  <c r="K131" i="11"/>
  <c r="J131" i="11"/>
  <c r="H131" i="11"/>
  <c r="H130" i="11" s="1"/>
  <c r="G131" i="11"/>
  <c r="E131" i="11"/>
  <c r="D131" i="11"/>
  <c r="M130" i="11"/>
  <c r="O129" i="11"/>
  <c r="L129" i="11"/>
  <c r="I129" i="11"/>
  <c r="I128" i="11" s="1"/>
  <c r="F129" i="11"/>
  <c r="F128" i="11" s="1"/>
  <c r="O128" i="11"/>
  <c r="N128" i="11"/>
  <c r="M128" i="11"/>
  <c r="K128" i="11"/>
  <c r="J128" i="11"/>
  <c r="H128" i="11"/>
  <c r="G128" i="11"/>
  <c r="E128" i="11"/>
  <c r="D128" i="11"/>
  <c r="O127" i="11"/>
  <c r="L127" i="11"/>
  <c r="I127" i="11"/>
  <c r="F127" i="11"/>
  <c r="O126" i="11"/>
  <c r="L126" i="11"/>
  <c r="I126" i="11"/>
  <c r="F126" i="11"/>
  <c r="O125" i="11"/>
  <c r="L125" i="11"/>
  <c r="I125" i="11"/>
  <c r="F125" i="11"/>
  <c r="O124" i="11"/>
  <c r="L124" i="11"/>
  <c r="I124" i="11"/>
  <c r="F124" i="11"/>
  <c r="O123" i="11"/>
  <c r="L123" i="11"/>
  <c r="L122" i="11" s="1"/>
  <c r="I123" i="11"/>
  <c r="F123" i="11"/>
  <c r="N122" i="11"/>
  <c r="M122" i="11"/>
  <c r="K122" i="11"/>
  <c r="J122" i="11"/>
  <c r="H122" i="11"/>
  <c r="G122" i="11"/>
  <c r="E122" i="11"/>
  <c r="D122" i="11"/>
  <c r="O121" i="11"/>
  <c r="L121" i="11"/>
  <c r="I121" i="11"/>
  <c r="F121" i="11"/>
  <c r="O120" i="11"/>
  <c r="L120" i="11"/>
  <c r="I120" i="11"/>
  <c r="F120" i="11"/>
  <c r="O119" i="11"/>
  <c r="L119" i="11"/>
  <c r="I119" i="11"/>
  <c r="F119" i="11"/>
  <c r="O118" i="11"/>
  <c r="L118" i="11"/>
  <c r="I118" i="11"/>
  <c r="F118" i="11"/>
  <c r="O117" i="11"/>
  <c r="L117" i="11"/>
  <c r="I117" i="11"/>
  <c r="F117" i="11"/>
  <c r="N116" i="11"/>
  <c r="M116" i="11"/>
  <c r="K116" i="11"/>
  <c r="J116" i="11"/>
  <c r="H116" i="11"/>
  <c r="G116" i="11"/>
  <c r="E116" i="11"/>
  <c r="D116" i="11"/>
  <c r="O115" i="11"/>
  <c r="L115" i="11"/>
  <c r="I115" i="11"/>
  <c r="F115" i="11"/>
  <c r="O114" i="11"/>
  <c r="L114" i="11"/>
  <c r="I114" i="11"/>
  <c r="F114" i="11"/>
  <c r="O113" i="11"/>
  <c r="O112" i="11" s="1"/>
  <c r="L113" i="11"/>
  <c r="I113" i="11"/>
  <c r="F113" i="11"/>
  <c r="F112" i="11" s="1"/>
  <c r="N112" i="11"/>
  <c r="M112" i="11"/>
  <c r="K112" i="11"/>
  <c r="J112" i="11"/>
  <c r="H112" i="11"/>
  <c r="G112" i="11"/>
  <c r="E112" i="11"/>
  <c r="D112" i="11"/>
  <c r="O111" i="11"/>
  <c r="L111" i="11"/>
  <c r="I111" i="11"/>
  <c r="F111" i="11"/>
  <c r="O110" i="11"/>
  <c r="L110" i="11"/>
  <c r="I110" i="11"/>
  <c r="F110" i="11"/>
  <c r="O109" i="11"/>
  <c r="L109" i="11"/>
  <c r="I109" i="11"/>
  <c r="F109" i="11"/>
  <c r="O108" i="11"/>
  <c r="L108" i="11"/>
  <c r="I108" i="11"/>
  <c r="F108" i="11"/>
  <c r="O107" i="11"/>
  <c r="L107" i="11"/>
  <c r="I107" i="11"/>
  <c r="F107" i="11"/>
  <c r="O106" i="11"/>
  <c r="L106" i="11"/>
  <c r="I106" i="11"/>
  <c r="F106" i="11"/>
  <c r="O105" i="11"/>
  <c r="L105" i="11"/>
  <c r="I105" i="11"/>
  <c r="F105" i="11"/>
  <c r="O104" i="11"/>
  <c r="L104" i="11"/>
  <c r="I104" i="11"/>
  <c r="F104" i="11"/>
  <c r="N103" i="11"/>
  <c r="M103" i="11"/>
  <c r="K103" i="11"/>
  <c r="J103" i="11"/>
  <c r="H103" i="11"/>
  <c r="G103" i="11"/>
  <c r="E103" i="11"/>
  <c r="D103" i="11"/>
  <c r="O102" i="11"/>
  <c r="L102" i="11"/>
  <c r="I102" i="11"/>
  <c r="F102" i="11"/>
  <c r="O101" i="11"/>
  <c r="L101" i="11"/>
  <c r="I101" i="11"/>
  <c r="F101" i="11"/>
  <c r="O100" i="11"/>
  <c r="L100" i="11"/>
  <c r="I100" i="11"/>
  <c r="F100" i="11"/>
  <c r="O99" i="11"/>
  <c r="L99" i="11"/>
  <c r="I99" i="11"/>
  <c r="F99" i="11"/>
  <c r="O98" i="11"/>
  <c r="L98" i="11"/>
  <c r="I98" i="11"/>
  <c r="F98" i="11"/>
  <c r="O97" i="11"/>
  <c r="L97" i="11"/>
  <c r="I97" i="11"/>
  <c r="F97" i="11"/>
  <c r="O96" i="11"/>
  <c r="L96" i="11"/>
  <c r="I96" i="11"/>
  <c r="F96" i="11"/>
  <c r="N95" i="11"/>
  <c r="M95" i="11"/>
  <c r="K95" i="11"/>
  <c r="J95" i="11"/>
  <c r="I95" i="11"/>
  <c r="H95" i="11"/>
  <c r="G95" i="11"/>
  <c r="E95" i="11"/>
  <c r="D95" i="11"/>
  <c r="O94" i="11"/>
  <c r="L94" i="11"/>
  <c r="I94" i="11"/>
  <c r="F94" i="11"/>
  <c r="O93" i="11"/>
  <c r="L93" i="11"/>
  <c r="I93" i="11"/>
  <c r="F93" i="11"/>
  <c r="O92" i="11"/>
  <c r="L92" i="11"/>
  <c r="I92" i="11"/>
  <c r="F92" i="11"/>
  <c r="O91" i="11"/>
  <c r="L91" i="11"/>
  <c r="I91" i="11"/>
  <c r="F91" i="11"/>
  <c r="O90" i="11"/>
  <c r="L90" i="11"/>
  <c r="I90" i="11"/>
  <c r="F90" i="11"/>
  <c r="O89" i="11"/>
  <c r="N89" i="11"/>
  <c r="M89" i="11"/>
  <c r="K89" i="11"/>
  <c r="J89" i="11"/>
  <c r="H89" i="11"/>
  <c r="G89" i="11"/>
  <c r="E89" i="11"/>
  <c r="D89" i="11"/>
  <c r="O88" i="11"/>
  <c r="L88" i="11"/>
  <c r="I88" i="11"/>
  <c r="F88" i="11"/>
  <c r="O87" i="11"/>
  <c r="L87" i="11"/>
  <c r="I87" i="11"/>
  <c r="F87" i="11"/>
  <c r="O86" i="11"/>
  <c r="L86" i="11"/>
  <c r="I86" i="11"/>
  <c r="F86" i="11"/>
  <c r="O85" i="11"/>
  <c r="O84" i="11" s="1"/>
  <c r="L85" i="11"/>
  <c r="I85" i="11"/>
  <c r="F85" i="11"/>
  <c r="F84" i="11" s="1"/>
  <c r="N84" i="11"/>
  <c r="M84" i="11"/>
  <c r="L84" i="11"/>
  <c r="K84" i="11"/>
  <c r="K83" i="11" s="1"/>
  <c r="J84" i="11"/>
  <c r="H84" i="11"/>
  <c r="G84" i="11"/>
  <c r="E84" i="11"/>
  <c r="E83" i="11" s="1"/>
  <c r="D84" i="11"/>
  <c r="O82" i="11"/>
  <c r="L82" i="11"/>
  <c r="I82" i="11"/>
  <c r="F82" i="11"/>
  <c r="O81" i="11"/>
  <c r="O80" i="11" s="1"/>
  <c r="L81" i="11"/>
  <c r="I81" i="11"/>
  <c r="F81" i="11"/>
  <c r="N80" i="11"/>
  <c r="M80" i="11"/>
  <c r="K80" i="11"/>
  <c r="J80" i="11"/>
  <c r="H80" i="11"/>
  <c r="G80" i="11"/>
  <c r="F80" i="11"/>
  <c r="E80" i="11"/>
  <c r="D80" i="11"/>
  <c r="O79" i="11"/>
  <c r="L79" i="11"/>
  <c r="I79" i="11"/>
  <c r="F79" i="11"/>
  <c r="O78" i="11"/>
  <c r="L78" i="11"/>
  <c r="L77" i="11" s="1"/>
  <c r="I78" i="11"/>
  <c r="F78" i="11"/>
  <c r="O77" i="11"/>
  <c r="N77" i="11"/>
  <c r="N76" i="11" s="1"/>
  <c r="M77" i="11"/>
  <c r="M76" i="11" s="1"/>
  <c r="K77" i="11"/>
  <c r="J77" i="11"/>
  <c r="H77" i="11"/>
  <c r="G77" i="11"/>
  <c r="G76" i="11" s="1"/>
  <c r="F77" i="11"/>
  <c r="E77" i="11"/>
  <c r="D77" i="11"/>
  <c r="D76" i="11" s="1"/>
  <c r="O74" i="11"/>
  <c r="L74" i="11"/>
  <c r="I74" i="11"/>
  <c r="F74" i="11"/>
  <c r="O73" i="11"/>
  <c r="L73" i="11"/>
  <c r="I73" i="11"/>
  <c r="F73" i="11"/>
  <c r="O72" i="11"/>
  <c r="L72" i="11"/>
  <c r="I72" i="11"/>
  <c r="F72" i="11"/>
  <c r="O71" i="11"/>
  <c r="L71" i="11"/>
  <c r="I71" i="11"/>
  <c r="F71" i="11"/>
  <c r="O70" i="11"/>
  <c r="L70" i="11"/>
  <c r="I70" i="11"/>
  <c r="I69" i="11" s="1"/>
  <c r="F70" i="11"/>
  <c r="O69" i="11"/>
  <c r="N69" i="11"/>
  <c r="N67" i="11" s="1"/>
  <c r="M69" i="11"/>
  <c r="M67" i="11" s="1"/>
  <c r="K69" i="11"/>
  <c r="K67" i="11" s="1"/>
  <c r="J69" i="11"/>
  <c r="J67" i="11" s="1"/>
  <c r="H69" i="11"/>
  <c r="G69" i="11"/>
  <c r="G67" i="11" s="1"/>
  <c r="E69" i="11"/>
  <c r="E67" i="11" s="1"/>
  <c r="D69" i="11"/>
  <c r="O68" i="11"/>
  <c r="O67" i="11" s="1"/>
  <c r="L68" i="11"/>
  <c r="I68" i="11"/>
  <c r="F68" i="11"/>
  <c r="H67" i="11"/>
  <c r="D67" i="11"/>
  <c r="O66" i="11"/>
  <c r="L66" i="11"/>
  <c r="I66" i="11"/>
  <c r="F66" i="11"/>
  <c r="O65" i="11"/>
  <c r="L65" i="11"/>
  <c r="I65" i="11"/>
  <c r="F65" i="11"/>
  <c r="O64" i="11"/>
  <c r="L64" i="11"/>
  <c r="I64" i="11"/>
  <c r="F64" i="11"/>
  <c r="O63" i="11"/>
  <c r="L63" i="11"/>
  <c r="I63" i="11"/>
  <c r="F63" i="11"/>
  <c r="O62" i="11"/>
  <c r="L62" i="11"/>
  <c r="I62" i="11"/>
  <c r="F62" i="11"/>
  <c r="O61" i="11"/>
  <c r="L61" i="11"/>
  <c r="I61" i="11"/>
  <c r="F61" i="11"/>
  <c r="C61" i="11" s="1"/>
  <c r="O60" i="11"/>
  <c r="L60" i="11"/>
  <c r="I60" i="11"/>
  <c r="F60" i="11"/>
  <c r="O59" i="11"/>
  <c r="L59" i="11"/>
  <c r="I59" i="11"/>
  <c r="F59" i="11"/>
  <c r="N58" i="11"/>
  <c r="M58" i="11"/>
  <c r="K58" i="11"/>
  <c r="J58" i="11"/>
  <c r="H58" i="11"/>
  <c r="G58" i="11"/>
  <c r="E58" i="11"/>
  <c r="D58" i="11"/>
  <c r="O57" i="11"/>
  <c r="L57" i="11"/>
  <c r="I57" i="11"/>
  <c r="F57" i="11"/>
  <c r="O56" i="11"/>
  <c r="L56" i="11"/>
  <c r="L55" i="11" s="1"/>
  <c r="I56" i="11"/>
  <c r="I55" i="11" s="1"/>
  <c r="F56" i="11"/>
  <c r="N55" i="11"/>
  <c r="M55" i="11"/>
  <c r="M54" i="11" s="1"/>
  <c r="K55" i="11"/>
  <c r="J55" i="11"/>
  <c r="H55" i="11"/>
  <c r="H54" i="11" s="1"/>
  <c r="G55" i="11"/>
  <c r="E55" i="11"/>
  <c r="D55" i="11"/>
  <c r="N54" i="11"/>
  <c r="N53" i="11" s="1"/>
  <c r="E54" i="11"/>
  <c r="O47" i="11"/>
  <c r="C47" i="11" s="1"/>
  <c r="O46" i="11"/>
  <c r="C46" i="11" s="1"/>
  <c r="N45" i="11"/>
  <c r="M45" i="11"/>
  <c r="L44" i="11"/>
  <c r="L43" i="11" s="1"/>
  <c r="I44" i="11"/>
  <c r="I43" i="11" s="1"/>
  <c r="F44" i="11"/>
  <c r="F43" i="11" s="1"/>
  <c r="K43" i="11"/>
  <c r="J43" i="11"/>
  <c r="H43" i="11"/>
  <c r="G43" i="11"/>
  <c r="E43" i="11"/>
  <c r="D43" i="11"/>
  <c r="F42" i="11"/>
  <c r="C42" i="11" s="1"/>
  <c r="E41" i="11"/>
  <c r="D41" i="11"/>
  <c r="L40" i="11"/>
  <c r="C40" i="11" s="1"/>
  <c r="L39" i="11"/>
  <c r="C39" i="11" s="1"/>
  <c r="L38" i="11"/>
  <c r="C38" i="11" s="1"/>
  <c r="L37" i="11"/>
  <c r="C37" i="11" s="1"/>
  <c r="K36" i="11"/>
  <c r="J36" i="11"/>
  <c r="L35" i="11"/>
  <c r="C35" i="11" s="1"/>
  <c r="L34" i="11"/>
  <c r="C34" i="11" s="1"/>
  <c r="K33" i="11"/>
  <c r="J33" i="11"/>
  <c r="L32" i="11"/>
  <c r="L31" i="11" s="1"/>
  <c r="C31" i="11" s="1"/>
  <c r="K31" i="11"/>
  <c r="J31" i="11"/>
  <c r="L30" i="11"/>
  <c r="C30" i="11" s="1"/>
  <c r="L29" i="11"/>
  <c r="C29" i="11" s="1"/>
  <c r="L28" i="11"/>
  <c r="C28" i="11" s="1"/>
  <c r="K27" i="11"/>
  <c r="K26" i="11" s="1"/>
  <c r="J27" i="11"/>
  <c r="F25" i="11"/>
  <c r="C25" i="11" s="1"/>
  <c r="I24" i="11"/>
  <c r="F24" i="11"/>
  <c r="O23" i="11"/>
  <c r="L23" i="11"/>
  <c r="I23" i="11"/>
  <c r="F23" i="11"/>
  <c r="O22" i="11"/>
  <c r="O21" i="11" s="1"/>
  <c r="L22" i="11"/>
  <c r="L21" i="11" s="1"/>
  <c r="L292" i="11" s="1"/>
  <c r="I22" i="11"/>
  <c r="I21" i="11" s="1"/>
  <c r="F22" i="11"/>
  <c r="N21" i="11"/>
  <c r="N292" i="11" s="1"/>
  <c r="N291" i="11" s="1"/>
  <c r="M21" i="11"/>
  <c r="M292" i="11" s="1"/>
  <c r="M291" i="11" s="1"/>
  <c r="K21" i="11"/>
  <c r="K292" i="11" s="1"/>
  <c r="K291" i="11" s="1"/>
  <c r="J21" i="11"/>
  <c r="J292" i="11" s="1"/>
  <c r="J291" i="11" s="1"/>
  <c r="H21" i="11"/>
  <c r="H292" i="11" s="1"/>
  <c r="H291" i="11" s="1"/>
  <c r="G21" i="11"/>
  <c r="G292" i="11" s="1"/>
  <c r="G291" i="11" s="1"/>
  <c r="F21" i="11"/>
  <c r="F292" i="11" s="1"/>
  <c r="E21" i="11"/>
  <c r="E292" i="11" s="1"/>
  <c r="E291" i="11" s="1"/>
  <c r="D21" i="11"/>
  <c r="D292" i="11" s="1"/>
  <c r="D291" i="11" s="1"/>
  <c r="G20" i="11"/>
  <c r="K20" i="11" l="1"/>
  <c r="K54" i="11"/>
  <c r="C65" i="11"/>
  <c r="I67" i="11"/>
  <c r="C245" i="11"/>
  <c r="C301" i="11"/>
  <c r="L27" i="11"/>
  <c r="C27" i="11" s="1"/>
  <c r="C126" i="11"/>
  <c r="I160" i="11"/>
  <c r="C182" i="11"/>
  <c r="E187" i="11"/>
  <c r="C234" i="11"/>
  <c r="D231" i="11"/>
  <c r="H187" i="11"/>
  <c r="C24" i="11"/>
  <c r="G54" i="11"/>
  <c r="J54" i="11"/>
  <c r="J53" i="11" s="1"/>
  <c r="C59" i="11"/>
  <c r="C60" i="11"/>
  <c r="F76" i="11"/>
  <c r="K76" i="11"/>
  <c r="C101" i="11"/>
  <c r="C105" i="11"/>
  <c r="C109" i="11"/>
  <c r="C111" i="11"/>
  <c r="C120" i="11"/>
  <c r="C124" i="11"/>
  <c r="C125" i="11"/>
  <c r="C134" i="11"/>
  <c r="C158" i="11"/>
  <c r="E130" i="11"/>
  <c r="O160" i="11"/>
  <c r="C168" i="11"/>
  <c r="C170" i="11"/>
  <c r="C177" i="11"/>
  <c r="G174" i="11"/>
  <c r="G173" i="11" s="1"/>
  <c r="M174" i="11"/>
  <c r="L187" i="11"/>
  <c r="D187" i="11"/>
  <c r="C200" i="11"/>
  <c r="C297" i="11"/>
  <c r="M20" i="11"/>
  <c r="C32" i="11"/>
  <c r="L33" i="11"/>
  <c r="C33" i="11" s="1"/>
  <c r="F41" i="11"/>
  <c r="C41" i="11" s="1"/>
  <c r="C73" i="11"/>
  <c r="E76" i="11"/>
  <c r="N83" i="11"/>
  <c r="C106" i="11"/>
  <c r="I116" i="11"/>
  <c r="C156" i="11"/>
  <c r="I166" i="11"/>
  <c r="I165" i="11" s="1"/>
  <c r="C193" i="11"/>
  <c r="J204" i="11"/>
  <c r="J195" i="11" s="1"/>
  <c r="M83" i="11"/>
  <c r="O184" i="11"/>
  <c r="G230" i="11"/>
  <c r="K230" i="11"/>
  <c r="O238" i="11"/>
  <c r="C261" i="11"/>
  <c r="C278" i="11"/>
  <c r="C298" i="11"/>
  <c r="O45" i="11"/>
  <c r="E53" i="11"/>
  <c r="C93" i="11"/>
  <c r="C97" i="11"/>
  <c r="C138" i="11"/>
  <c r="F141" i="11"/>
  <c r="M187" i="11"/>
  <c r="C201" i="11"/>
  <c r="C213" i="11"/>
  <c r="C225" i="11"/>
  <c r="C240" i="11"/>
  <c r="C265" i="11"/>
  <c r="C285" i="11"/>
  <c r="E75" i="11"/>
  <c r="M75" i="11"/>
  <c r="G53" i="11"/>
  <c r="C113" i="11"/>
  <c r="J26" i="11"/>
  <c r="L36" i="11"/>
  <c r="C36" i="11" s="1"/>
  <c r="D54" i="11"/>
  <c r="D53" i="11" s="1"/>
  <c r="C62" i="11"/>
  <c r="J76" i="11"/>
  <c r="O76" i="11"/>
  <c r="H83" i="11"/>
  <c r="C86" i="11"/>
  <c r="C117" i="11"/>
  <c r="C118" i="11"/>
  <c r="C121" i="11"/>
  <c r="G130" i="11"/>
  <c r="K130" i="11"/>
  <c r="L141" i="11"/>
  <c r="C141" i="11" s="1"/>
  <c r="I144" i="11"/>
  <c r="C150" i="11"/>
  <c r="C152" i="11"/>
  <c r="C154" i="11"/>
  <c r="C157" i="11"/>
  <c r="C164" i="11"/>
  <c r="C181" i="11"/>
  <c r="F192" i="11"/>
  <c r="F191" i="11" s="1"/>
  <c r="F187" i="11" s="1"/>
  <c r="C203" i="11"/>
  <c r="G204" i="11"/>
  <c r="G195" i="11" s="1"/>
  <c r="G194" i="11" s="1"/>
  <c r="I205" i="11"/>
  <c r="C211" i="11"/>
  <c r="C212" i="11"/>
  <c r="H204" i="11"/>
  <c r="C226" i="11"/>
  <c r="O235" i="11"/>
  <c r="O231" i="11" s="1"/>
  <c r="C247" i="11"/>
  <c r="C248" i="11"/>
  <c r="O246" i="11"/>
  <c r="D259" i="11"/>
  <c r="D230" i="11" s="1"/>
  <c r="C273" i="11"/>
  <c r="O270" i="11"/>
  <c r="O269" i="11" s="1"/>
  <c r="I276" i="11"/>
  <c r="C85" i="11"/>
  <c r="I103" i="11"/>
  <c r="C186" i="11"/>
  <c r="C241" i="11"/>
  <c r="C44" i="11"/>
  <c r="C57" i="11"/>
  <c r="L58" i="11"/>
  <c r="K53" i="11"/>
  <c r="C70" i="11"/>
  <c r="C78" i="11"/>
  <c r="H76" i="11"/>
  <c r="L80" i="11"/>
  <c r="L76" i="11" s="1"/>
  <c r="I89" i="11"/>
  <c r="L95" i="11"/>
  <c r="C102" i="11"/>
  <c r="C108" i="11"/>
  <c r="L112" i="11"/>
  <c r="C119" i="11"/>
  <c r="C133" i="11"/>
  <c r="C140" i="11"/>
  <c r="L151" i="11"/>
  <c r="C169" i="11"/>
  <c r="J173" i="11"/>
  <c r="O175" i="11"/>
  <c r="C183" i="11"/>
  <c r="G187" i="11"/>
  <c r="L196" i="11"/>
  <c r="C214" i="11"/>
  <c r="O216" i="11"/>
  <c r="F233" i="11"/>
  <c r="C233" i="11" s="1"/>
  <c r="N231" i="11"/>
  <c r="N230" i="11" s="1"/>
  <c r="N194" i="11" s="1"/>
  <c r="L238" i="11"/>
  <c r="C238" i="11" s="1"/>
  <c r="I246" i="11"/>
  <c r="C250" i="11"/>
  <c r="C254" i="11"/>
  <c r="F260" i="11"/>
  <c r="L264" i="11"/>
  <c r="C275" i="11"/>
  <c r="C277" i="11"/>
  <c r="C288" i="11"/>
  <c r="C295" i="11"/>
  <c r="O293" i="11"/>
  <c r="I77" i="11"/>
  <c r="C77" i="11" s="1"/>
  <c r="C81" i="11"/>
  <c r="C23" i="11"/>
  <c r="E20" i="11"/>
  <c r="C43" i="11"/>
  <c r="H53" i="11"/>
  <c r="C64" i="11"/>
  <c r="C88" i="11"/>
  <c r="J83" i="11"/>
  <c r="C99" i="11"/>
  <c r="C100" i="11"/>
  <c r="I122" i="11"/>
  <c r="D130" i="11"/>
  <c r="O136" i="11"/>
  <c r="J130" i="11"/>
  <c r="C155" i="11"/>
  <c r="C172" i="11"/>
  <c r="L179" i="11"/>
  <c r="L174" i="11" s="1"/>
  <c r="L173" i="11" s="1"/>
  <c r="K204" i="11"/>
  <c r="K195" i="11" s="1"/>
  <c r="C223" i="11"/>
  <c r="C224" i="11"/>
  <c r="E231" i="11"/>
  <c r="E230" i="11" s="1"/>
  <c r="C242" i="11"/>
  <c r="C243" i="11"/>
  <c r="C244" i="11"/>
  <c r="L246" i="11"/>
  <c r="C262" i="11"/>
  <c r="C271" i="11"/>
  <c r="D270" i="11"/>
  <c r="D269" i="11" s="1"/>
  <c r="C274" i="11"/>
  <c r="C280" i="11"/>
  <c r="I292" i="11"/>
  <c r="I20" i="11"/>
  <c r="O292" i="11"/>
  <c r="O20" i="11"/>
  <c r="C145" i="11"/>
  <c r="F144" i="11"/>
  <c r="C161" i="11"/>
  <c r="F160" i="11"/>
  <c r="C160" i="11" s="1"/>
  <c r="I179" i="11"/>
  <c r="C180" i="11"/>
  <c r="C294" i="11"/>
  <c r="L293" i="11"/>
  <c r="L291" i="11" s="1"/>
  <c r="D20" i="11"/>
  <c r="H20" i="11"/>
  <c r="C21" i="11"/>
  <c r="C45" i="11"/>
  <c r="L54" i="11"/>
  <c r="O58" i="11"/>
  <c r="C66" i="11"/>
  <c r="C68" i="11"/>
  <c r="L69" i="11"/>
  <c r="L67" i="11" s="1"/>
  <c r="C74" i="11"/>
  <c r="D83" i="11"/>
  <c r="C91" i="11"/>
  <c r="C92" i="11"/>
  <c r="F89" i="11"/>
  <c r="C98" i="11"/>
  <c r="O103" i="11"/>
  <c r="L103" i="11"/>
  <c r="C110" i="11"/>
  <c r="L116" i="11"/>
  <c r="O122" i="11"/>
  <c r="C137" i="11"/>
  <c r="F136" i="11"/>
  <c r="M53" i="11"/>
  <c r="J75" i="11"/>
  <c r="J52" i="11" s="1"/>
  <c r="O95" i="11"/>
  <c r="C104" i="11"/>
  <c r="F103" i="11"/>
  <c r="N130" i="11"/>
  <c r="N75" i="11" s="1"/>
  <c r="C56" i="11"/>
  <c r="F55" i="11"/>
  <c r="C22" i="11"/>
  <c r="F20" i="11"/>
  <c r="J20" i="11"/>
  <c r="N20" i="11"/>
  <c r="O55" i="11"/>
  <c r="F58" i="11"/>
  <c r="I58" i="11"/>
  <c r="I54" i="11" s="1"/>
  <c r="I53" i="11" s="1"/>
  <c r="C63" i="11"/>
  <c r="C71" i="11"/>
  <c r="C72" i="11"/>
  <c r="F69" i="11"/>
  <c r="K75" i="11"/>
  <c r="C79" i="11"/>
  <c r="C82" i="11"/>
  <c r="G83" i="11"/>
  <c r="G75" i="11" s="1"/>
  <c r="G52" i="11" s="1"/>
  <c r="G51" i="11" s="1"/>
  <c r="C87" i="11"/>
  <c r="L89" i="11"/>
  <c r="C94" i="11"/>
  <c r="C96" i="11"/>
  <c r="F95" i="11"/>
  <c r="C107" i="11"/>
  <c r="C114" i="11"/>
  <c r="O116" i="11"/>
  <c r="C129" i="11"/>
  <c r="L128" i="11"/>
  <c r="C128" i="11" s="1"/>
  <c r="C132" i="11"/>
  <c r="F131" i="11"/>
  <c r="O166" i="11"/>
  <c r="O165" i="11" s="1"/>
  <c r="C263" i="11"/>
  <c r="I260" i="11"/>
  <c r="I80" i="11"/>
  <c r="I84" i="11"/>
  <c r="C84" i="11" s="1"/>
  <c r="C90" i="11"/>
  <c r="I112" i="11"/>
  <c r="F122" i="11"/>
  <c r="C127" i="11"/>
  <c r="C135" i="11"/>
  <c r="C139" i="11"/>
  <c r="C143" i="11"/>
  <c r="C147" i="11"/>
  <c r="C148" i="11"/>
  <c r="F151" i="11"/>
  <c r="O151" i="11"/>
  <c r="C159" i="11"/>
  <c r="C163" i="11"/>
  <c r="C171" i="11"/>
  <c r="M173" i="11"/>
  <c r="F174" i="11"/>
  <c r="C185" i="11"/>
  <c r="F184" i="11"/>
  <c r="C184" i="11" s="1"/>
  <c r="C188" i="11"/>
  <c r="K187" i="11"/>
  <c r="O204" i="11"/>
  <c r="C256" i="11"/>
  <c r="F252" i="11"/>
  <c r="F269" i="11"/>
  <c r="C115" i="11"/>
  <c r="C123" i="11"/>
  <c r="L136" i="11"/>
  <c r="L144" i="11"/>
  <c r="C149" i="11"/>
  <c r="C153" i="11"/>
  <c r="E173" i="11"/>
  <c r="E52" i="11" s="1"/>
  <c r="I175" i="11"/>
  <c r="C176" i="11"/>
  <c r="O179" i="11"/>
  <c r="I231" i="11"/>
  <c r="F116" i="11"/>
  <c r="C116" i="11" s="1"/>
  <c r="O131" i="11"/>
  <c r="I151" i="11"/>
  <c r="I130" i="11" s="1"/>
  <c r="F166" i="11"/>
  <c r="C167" i="11"/>
  <c r="I187" i="11"/>
  <c r="L216" i="11"/>
  <c r="C189" i="11"/>
  <c r="D195" i="11"/>
  <c r="F196" i="11"/>
  <c r="E204" i="11"/>
  <c r="E195" i="11" s="1"/>
  <c r="C206" i="11"/>
  <c r="C207" i="11"/>
  <c r="C208" i="11"/>
  <c r="F205" i="11"/>
  <c r="C218" i="11"/>
  <c r="C219" i="11"/>
  <c r="C220" i="11"/>
  <c r="F216" i="11"/>
  <c r="L231" i="11"/>
  <c r="C236" i="11"/>
  <c r="F235" i="11"/>
  <c r="H230" i="11"/>
  <c r="C255" i="11"/>
  <c r="I252" i="11"/>
  <c r="I251" i="11" s="1"/>
  <c r="C258" i="11"/>
  <c r="C266" i="11"/>
  <c r="C268" i="11"/>
  <c r="F264" i="11"/>
  <c r="H270" i="11"/>
  <c r="H269" i="11" s="1"/>
  <c r="L272" i="11"/>
  <c r="L270" i="11" s="1"/>
  <c r="C282" i="11"/>
  <c r="L281" i="11"/>
  <c r="C281" i="11" s="1"/>
  <c r="C284" i="11"/>
  <c r="F283" i="11"/>
  <c r="C283" i="11" s="1"/>
  <c r="C190" i="11"/>
  <c r="O196" i="11"/>
  <c r="I198" i="11"/>
  <c r="C198" i="11" s="1"/>
  <c r="C199" i="11"/>
  <c r="C202" i="11"/>
  <c r="I204" i="11"/>
  <c r="C210" i="11"/>
  <c r="C222" i="11"/>
  <c r="C228" i="11"/>
  <c r="F227" i="11"/>
  <c r="C227" i="11" s="1"/>
  <c r="M230" i="11"/>
  <c r="M289" i="11" s="1"/>
  <c r="O259" i="11"/>
  <c r="C267" i="11"/>
  <c r="I264" i="11"/>
  <c r="C296" i="11"/>
  <c r="F293" i="11"/>
  <c r="N187" i="11"/>
  <c r="H195" i="11"/>
  <c r="L205" i="11"/>
  <c r="C215" i="11"/>
  <c r="C232" i="11"/>
  <c r="J231" i="11"/>
  <c r="J230" i="11" s="1"/>
  <c r="C239" i="11"/>
  <c r="F246" i="11"/>
  <c r="C246" i="11" s="1"/>
  <c r="O251" i="11"/>
  <c r="L259" i="11"/>
  <c r="I270" i="11"/>
  <c r="I269" i="11" s="1"/>
  <c r="C276" i="11"/>
  <c r="C279" i="11"/>
  <c r="C286" i="11"/>
  <c r="C287" i="11"/>
  <c r="I293" i="11"/>
  <c r="C299" i="11"/>
  <c r="C300" i="11"/>
  <c r="O291" i="11"/>
  <c r="I174" i="11" l="1"/>
  <c r="I173" i="11" s="1"/>
  <c r="L26" i="11"/>
  <c r="L20" i="11" s="1"/>
  <c r="K194" i="11"/>
  <c r="C192" i="11"/>
  <c r="L130" i="11"/>
  <c r="L75" i="11" s="1"/>
  <c r="J194" i="11"/>
  <c r="J51" i="11" s="1"/>
  <c r="C235" i="11"/>
  <c r="C191" i="11"/>
  <c r="O195" i="11"/>
  <c r="O130" i="11"/>
  <c r="C112" i="11"/>
  <c r="O83" i="11"/>
  <c r="C187" i="11"/>
  <c r="C179" i="11"/>
  <c r="C122" i="11"/>
  <c r="C80" i="11"/>
  <c r="C69" i="11"/>
  <c r="C103" i="11"/>
  <c r="F67" i="11"/>
  <c r="C67" i="11" s="1"/>
  <c r="L53" i="11"/>
  <c r="I196" i="11"/>
  <c r="I195" i="11" s="1"/>
  <c r="H75" i="11"/>
  <c r="H52" i="11" s="1"/>
  <c r="C293" i="11"/>
  <c r="K52" i="11"/>
  <c r="K51" i="11" s="1"/>
  <c r="L269" i="11"/>
  <c r="C269" i="11" s="1"/>
  <c r="C216" i="11"/>
  <c r="C151" i="11"/>
  <c r="D75" i="11"/>
  <c r="D52" i="11" s="1"/>
  <c r="C144" i="11"/>
  <c r="M194" i="11"/>
  <c r="L83" i="11"/>
  <c r="O54" i="11"/>
  <c r="O53" i="11" s="1"/>
  <c r="C20" i="11"/>
  <c r="O75" i="11"/>
  <c r="C136" i="11"/>
  <c r="I291" i="11"/>
  <c r="N52" i="11"/>
  <c r="N51" i="11" s="1"/>
  <c r="N289" i="11"/>
  <c r="K50" i="11"/>
  <c r="K290" i="11"/>
  <c r="G290" i="11"/>
  <c r="G50" i="11"/>
  <c r="D289" i="11"/>
  <c r="E194" i="11"/>
  <c r="E51" i="11" s="1"/>
  <c r="E289" i="11"/>
  <c r="F204" i="11"/>
  <c r="C204" i="11" s="1"/>
  <c r="C205" i="11"/>
  <c r="L204" i="11"/>
  <c r="L195" i="11" s="1"/>
  <c r="O230" i="11"/>
  <c r="H289" i="11"/>
  <c r="F165" i="11"/>
  <c r="C165" i="11" s="1"/>
  <c r="C166" i="11"/>
  <c r="K289" i="11"/>
  <c r="C252" i="11"/>
  <c r="F251" i="11"/>
  <c r="C251" i="11" s="1"/>
  <c r="C175" i="11"/>
  <c r="C260" i="11"/>
  <c r="I259" i="11"/>
  <c r="I230" i="11" s="1"/>
  <c r="C26" i="11"/>
  <c r="C89" i="11"/>
  <c r="G289" i="11"/>
  <c r="O174" i="11"/>
  <c r="O173" i="11" s="1"/>
  <c r="O52" i="11" s="1"/>
  <c r="C131" i="11"/>
  <c r="F130" i="11"/>
  <c r="C55" i="11"/>
  <c r="F54" i="11"/>
  <c r="F291" i="11"/>
  <c r="F231" i="11"/>
  <c r="H194" i="11"/>
  <c r="H51" i="11" s="1"/>
  <c r="J289" i="11"/>
  <c r="C264" i="11"/>
  <c r="F259" i="11"/>
  <c r="F173" i="11"/>
  <c r="I83" i="11"/>
  <c r="M52" i="11"/>
  <c r="M51" i="11" s="1"/>
  <c r="D194" i="11"/>
  <c r="F83" i="11"/>
  <c r="O194" i="11"/>
  <c r="C272" i="11"/>
  <c r="L230" i="11"/>
  <c r="F195" i="11"/>
  <c r="C270" i="11"/>
  <c r="C95" i="11"/>
  <c r="C58" i="11"/>
  <c r="I76" i="11"/>
  <c r="C292" i="11"/>
  <c r="O51" i="11" l="1"/>
  <c r="J290" i="11"/>
  <c r="J50" i="11"/>
  <c r="C130" i="11"/>
  <c r="I194" i="11"/>
  <c r="L52" i="11"/>
  <c r="L289" i="11"/>
  <c r="C196" i="11"/>
  <c r="C291" i="11"/>
  <c r="L194" i="11"/>
  <c r="L51" i="11" s="1"/>
  <c r="C259" i="11"/>
  <c r="O50" i="11"/>
  <c r="O290" i="11"/>
  <c r="C231" i="11"/>
  <c r="F230" i="11"/>
  <c r="C83" i="11"/>
  <c r="F75" i="11"/>
  <c r="C174" i="11"/>
  <c r="C173" i="11"/>
  <c r="O289" i="11"/>
  <c r="I75" i="11"/>
  <c r="C76" i="11"/>
  <c r="C195" i="11"/>
  <c r="M50" i="11"/>
  <c r="M290" i="11"/>
  <c r="H290" i="11"/>
  <c r="H50" i="11"/>
  <c r="C54" i="11"/>
  <c r="F53" i="11"/>
  <c r="D51" i="11"/>
  <c r="E290" i="11"/>
  <c r="E50" i="11"/>
  <c r="N50" i="11"/>
  <c r="N290" i="11"/>
  <c r="L50" i="11" l="1"/>
  <c r="L290" i="11"/>
  <c r="F52" i="11"/>
  <c r="C53" i="11"/>
  <c r="C230" i="11"/>
  <c r="F289" i="11"/>
  <c r="I52" i="11"/>
  <c r="I51" i="11" s="1"/>
  <c r="I289" i="11"/>
  <c r="C75" i="11"/>
  <c r="D290" i="11"/>
  <c r="D50" i="11"/>
  <c r="F194" i="11"/>
  <c r="C194" i="11" s="1"/>
  <c r="C289" i="11" l="1"/>
  <c r="F51" i="11"/>
  <c r="C52" i="11"/>
  <c r="I290" i="11"/>
  <c r="I50" i="11"/>
  <c r="F290" i="11" l="1"/>
  <c r="C290" i="11" s="1"/>
  <c r="C51" i="11"/>
  <c r="F50" i="11"/>
  <c r="C50" i="11" s="1"/>
  <c r="O301" i="10" l="1"/>
  <c r="L301" i="10"/>
  <c r="I301" i="10"/>
  <c r="F301" i="10"/>
  <c r="O300" i="10"/>
  <c r="L300" i="10"/>
  <c r="I300" i="10"/>
  <c r="F300" i="10"/>
  <c r="C300" i="10" s="1"/>
  <c r="O299" i="10"/>
  <c r="L299" i="10"/>
  <c r="I299" i="10"/>
  <c r="F299" i="10"/>
  <c r="C299" i="10" s="1"/>
  <c r="O298" i="10"/>
  <c r="L298" i="10"/>
  <c r="I298" i="10"/>
  <c r="F298" i="10"/>
  <c r="C298" i="10" s="1"/>
  <c r="O297" i="10"/>
  <c r="L297" i="10"/>
  <c r="I297" i="10"/>
  <c r="F297" i="10"/>
  <c r="O296" i="10"/>
  <c r="L296" i="10"/>
  <c r="I296" i="10"/>
  <c r="F296" i="10"/>
  <c r="O295" i="10"/>
  <c r="L295" i="10"/>
  <c r="I295" i="10"/>
  <c r="F295" i="10"/>
  <c r="O294" i="10"/>
  <c r="O293" i="10" s="1"/>
  <c r="L294" i="10"/>
  <c r="I294" i="10"/>
  <c r="F294" i="10"/>
  <c r="N293" i="10"/>
  <c r="M293" i="10"/>
  <c r="K293" i="10"/>
  <c r="J293" i="10"/>
  <c r="H293" i="10"/>
  <c r="G293" i="10"/>
  <c r="E293" i="10"/>
  <c r="D293" i="10"/>
  <c r="O288" i="10"/>
  <c r="L288" i="10"/>
  <c r="I288" i="10"/>
  <c r="F288" i="10"/>
  <c r="O287" i="10"/>
  <c r="L287" i="10"/>
  <c r="L286" i="10" s="1"/>
  <c r="I287" i="10"/>
  <c r="F287" i="10"/>
  <c r="O286" i="10"/>
  <c r="N286" i="10"/>
  <c r="M286" i="10"/>
  <c r="K286" i="10"/>
  <c r="J286" i="10"/>
  <c r="H286" i="10"/>
  <c r="G286" i="10"/>
  <c r="F286" i="10"/>
  <c r="E286" i="10"/>
  <c r="D286" i="10"/>
  <c r="O285" i="10"/>
  <c r="L285" i="10"/>
  <c r="L284" i="10" s="1"/>
  <c r="L283" i="10" s="1"/>
  <c r="I285" i="10"/>
  <c r="F285" i="10"/>
  <c r="O284" i="10"/>
  <c r="O283" i="10" s="1"/>
  <c r="N284" i="10"/>
  <c r="N283" i="10" s="1"/>
  <c r="M284" i="10"/>
  <c r="M283" i="10" s="1"/>
  <c r="K284" i="10"/>
  <c r="J284" i="10"/>
  <c r="J283" i="10" s="1"/>
  <c r="I284" i="10"/>
  <c r="I283" i="10" s="1"/>
  <c r="H284" i="10"/>
  <c r="H283" i="10" s="1"/>
  <c r="G284" i="10"/>
  <c r="G283" i="10" s="1"/>
  <c r="E284" i="10"/>
  <c r="E283" i="10" s="1"/>
  <c r="D284" i="10"/>
  <c r="D283" i="10" s="1"/>
  <c r="K283" i="10"/>
  <c r="O282" i="10"/>
  <c r="O281" i="10" s="1"/>
  <c r="L282" i="10"/>
  <c r="L281" i="10" s="1"/>
  <c r="I282" i="10"/>
  <c r="F282" i="10"/>
  <c r="N281" i="10"/>
  <c r="M281" i="10"/>
  <c r="K281" i="10"/>
  <c r="J281" i="10"/>
  <c r="I281" i="10"/>
  <c r="H281" i="10"/>
  <c r="G281" i="10"/>
  <c r="E281" i="10"/>
  <c r="D281" i="10"/>
  <c r="O280" i="10"/>
  <c r="L280" i="10"/>
  <c r="I280" i="10"/>
  <c r="F280" i="10"/>
  <c r="O279" i="10"/>
  <c r="L279" i="10"/>
  <c r="I279" i="10"/>
  <c r="F279" i="10"/>
  <c r="O278" i="10"/>
  <c r="L278" i="10"/>
  <c r="I278" i="10"/>
  <c r="F278" i="10"/>
  <c r="C278" i="10" s="1"/>
  <c r="O277" i="10"/>
  <c r="L277" i="10"/>
  <c r="I277" i="10"/>
  <c r="I276" i="10" s="1"/>
  <c r="F277" i="10"/>
  <c r="N276" i="10"/>
  <c r="M276" i="10"/>
  <c r="K276" i="10"/>
  <c r="J276" i="10"/>
  <c r="H276" i="10"/>
  <c r="G276" i="10"/>
  <c r="E276" i="10"/>
  <c r="D276" i="10"/>
  <c r="O275" i="10"/>
  <c r="L275" i="10"/>
  <c r="I275" i="10"/>
  <c r="F275" i="10"/>
  <c r="O274" i="10"/>
  <c r="L274" i="10"/>
  <c r="I274" i="10"/>
  <c r="F274" i="10"/>
  <c r="C274" i="10" s="1"/>
  <c r="O273" i="10"/>
  <c r="L273" i="10"/>
  <c r="I273" i="10"/>
  <c r="I272" i="10" s="1"/>
  <c r="F273" i="10"/>
  <c r="N272" i="10"/>
  <c r="N270" i="10" s="1"/>
  <c r="N269" i="10" s="1"/>
  <c r="M272" i="10"/>
  <c r="M270" i="10" s="1"/>
  <c r="K272" i="10"/>
  <c r="J272" i="10"/>
  <c r="J270" i="10" s="1"/>
  <c r="J269" i="10" s="1"/>
  <c r="H272" i="10"/>
  <c r="H270" i="10" s="1"/>
  <c r="H269" i="10" s="1"/>
  <c r="G272" i="10"/>
  <c r="E272" i="10"/>
  <c r="D272" i="10"/>
  <c r="O271" i="10"/>
  <c r="L271" i="10"/>
  <c r="I271" i="10"/>
  <c r="F271" i="10"/>
  <c r="O268" i="10"/>
  <c r="L268" i="10"/>
  <c r="I268" i="10"/>
  <c r="F268" i="10"/>
  <c r="O267" i="10"/>
  <c r="L267" i="10"/>
  <c r="I267" i="10"/>
  <c r="F267" i="10"/>
  <c r="O266" i="10"/>
  <c r="L266" i="10"/>
  <c r="I266" i="10"/>
  <c r="F266" i="10"/>
  <c r="O265" i="10"/>
  <c r="L265" i="10"/>
  <c r="I265" i="10"/>
  <c r="F265" i="10"/>
  <c r="N264" i="10"/>
  <c r="M264" i="10"/>
  <c r="K264" i="10"/>
  <c r="J264" i="10"/>
  <c r="H264" i="10"/>
  <c r="G264" i="10"/>
  <c r="E264" i="10"/>
  <c r="D264" i="10"/>
  <c r="O263" i="10"/>
  <c r="L263" i="10"/>
  <c r="I263" i="10"/>
  <c r="F263" i="10"/>
  <c r="O262" i="10"/>
  <c r="L262" i="10"/>
  <c r="I262" i="10"/>
  <c r="F262" i="10"/>
  <c r="O261" i="10"/>
  <c r="L261" i="10"/>
  <c r="I261" i="10"/>
  <c r="F261" i="10"/>
  <c r="N260" i="10"/>
  <c r="M260" i="10"/>
  <c r="K260" i="10"/>
  <c r="J260" i="10"/>
  <c r="J259" i="10" s="1"/>
  <c r="H260" i="10"/>
  <c r="H259" i="10" s="1"/>
  <c r="G260" i="10"/>
  <c r="E260" i="10"/>
  <c r="E259" i="10" s="1"/>
  <c r="D260" i="10"/>
  <c r="D259" i="10" s="1"/>
  <c r="G259" i="10"/>
  <c r="O258" i="10"/>
  <c r="L258" i="10"/>
  <c r="I258" i="10"/>
  <c r="F258" i="10"/>
  <c r="O257" i="10"/>
  <c r="L257" i="10"/>
  <c r="I257" i="10"/>
  <c r="F257" i="10"/>
  <c r="O256" i="10"/>
  <c r="L256" i="10"/>
  <c r="I256" i="10"/>
  <c r="F256" i="10"/>
  <c r="O255" i="10"/>
  <c r="L255" i="10"/>
  <c r="I255" i="10"/>
  <c r="F255" i="10"/>
  <c r="O254" i="10"/>
  <c r="L254" i="10"/>
  <c r="I254" i="10"/>
  <c r="F254" i="10"/>
  <c r="O253" i="10"/>
  <c r="L253" i="10"/>
  <c r="I253" i="10"/>
  <c r="F253" i="10"/>
  <c r="N252" i="10"/>
  <c r="M252" i="10"/>
  <c r="M251" i="10" s="1"/>
  <c r="K252" i="10"/>
  <c r="K251" i="10" s="1"/>
  <c r="J252" i="10"/>
  <c r="J251" i="10" s="1"/>
  <c r="H252" i="10"/>
  <c r="H251" i="10" s="1"/>
  <c r="G252" i="10"/>
  <c r="E252" i="10"/>
  <c r="E251" i="10" s="1"/>
  <c r="D252" i="10"/>
  <c r="N251" i="10"/>
  <c r="G251" i="10"/>
  <c r="D251" i="10"/>
  <c r="O250" i="10"/>
  <c r="L250" i="10"/>
  <c r="I250" i="10"/>
  <c r="F250" i="10"/>
  <c r="C250" i="10" s="1"/>
  <c r="O249" i="10"/>
  <c r="L249" i="10"/>
  <c r="I249" i="10"/>
  <c r="F249" i="10"/>
  <c r="O248" i="10"/>
  <c r="L248" i="10"/>
  <c r="I248" i="10"/>
  <c r="F248" i="10"/>
  <c r="O247" i="10"/>
  <c r="L247" i="10"/>
  <c r="L246" i="10" s="1"/>
  <c r="I247" i="10"/>
  <c r="F247" i="10"/>
  <c r="N246" i="10"/>
  <c r="M246" i="10"/>
  <c r="K246" i="10"/>
  <c r="J246" i="10"/>
  <c r="H246" i="10"/>
  <c r="G246" i="10"/>
  <c r="E246" i="10"/>
  <c r="D246" i="10"/>
  <c r="O245" i="10"/>
  <c r="L245" i="10"/>
  <c r="I245" i="10"/>
  <c r="F245" i="10"/>
  <c r="O244" i="10"/>
  <c r="L244" i="10"/>
  <c r="I244" i="10"/>
  <c r="F244" i="10"/>
  <c r="O243" i="10"/>
  <c r="L243" i="10"/>
  <c r="I243" i="10"/>
  <c r="F243" i="10"/>
  <c r="O242" i="10"/>
  <c r="L242" i="10"/>
  <c r="I242" i="10"/>
  <c r="F242" i="10"/>
  <c r="O241" i="10"/>
  <c r="L241" i="10"/>
  <c r="I241" i="10"/>
  <c r="F241" i="10"/>
  <c r="O240" i="10"/>
  <c r="L240" i="10"/>
  <c r="I240" i="10"/>
  <c r="F240" i="10"/>
  <c r="O239" i="10"/>
  <c r="L239" i="10"/>
  <c r="L238" i="10" s="1"/>
  <c r="I239" i="10"/>
  <c r="F239" i="10"/>
  <c r="F238" i="10" s="1"/>
  <c r="N238" i="10"/>
  <c r="M238" i="10"/>
  <c r="K238" i="10"/>
  <c r="J238" i="10"/>
  <c r="H238" i="10"/>
  <c r="G238" i="10"/>
  <c r="E238" i="10"/>
  <c r="D238" i="10"/>
  <c r="O237" i="10"/>
  <c r="L237" i="10"/>
  <c r="I237" i="10"/>
  <c r="F237" i="10"/>
  <c r="O236" i="10"/>
  <c r="L236" i="10"/>
  <c r="L235" i="10" s="1"/>
  <c r="I236" i="10"/>
  <c r="F236" i="10"/>
  <c r="O235" i="10"/>
  <c r="N235" i="10"/>
  <c r="M235" i="10"/>
  <c r="K235" i="10"/>
  <c r="J235" i="10"/>
  <c r="H235" i="10"/>
  <c r="G235" i="10"/>
  <c r="E235" i="10"/>
  <c r="D235" i="10"/>
  <c r="O234" i="10"/>
  <c r="O233" i="10" s="1"/>
  <c r="L234" i="10"/>
  <c r="I234" i="10"/>
  <c r="I233" i="10" s="1"/>
  <c r="F234" i="10"/>
  <c r="F233" i="10" s="1"/>
  <c r="N233" i="10"/>
  <c r="M233" i="10"/>
  <c r="L233" i="10"/>
  <c r="K233" i="10"/>
  <c r="J233" i="10"/>
  <c r="H233" i="10"/>
  <c r="G233" i="10"/>
  <c r="E233" i="10"/>
  <c r="E231" i="10" s="1"/>
  <c r="D233" i="10"/>
  <c r="O232" i="10"/>
  <c r="L232" i="10"/>
  <c r="I232" i="10"/>
  <c r="F232" i="10"/>
  <c r="J231" i="10"/>
  <c r="O229" i="10"/>
  <c r="L229" i="10"/>
  <c r="I229" i="10"/>
  <c r="F229" i="10"/>
  <c r="O228" i="10"/>
  <c r="L228" i="10"/>
  <c r="L227" i="10" s="1"/>
  <c r="I228" i="10"/>
  <c r="F228" i="10"/>
  <c r="O227" i="10"/>
  <c r="N227" i="10"/>
  <c r="M227" i="10"/>
  <c r="K227" i="10"/>
  <c r="J227" i="10"/>
  <c r="H227" i="10"/>
  <c r="G227" i="10"/>
  <c r="F227" i="10"/>
  <c r="E227" i="10"/>
  <c r="D227" i="10"/>
  <c r="O226" i="10"/>
  <c r="L226" i="10"/>
  <c r="I226" i="10"/>
  <c r="F226" i="10"/>
  <c r="O225" i="10"/>
  <c r="L225" i="10"/>
  <c r="I225" i="10"/>
  <c r="F225" i="10"/>
  <c r="O224" i="10"/>
  <c r="L224" i="10"/>
  <c r="I224" i="10"/>
  <c r="F224" i="10"/>
  <c r="O223" i="10"/>
  <c r="L223" i="10"/>
  <c r="I223" i="10"/>
  <c r="F223" i="10"/>
  <c r="O222" i="10"/>
  <c r="L222" i="10"/>
  <c r="I222" i="10"/>
  <c r="F222" i="10"/>
  <c r="O221" i="10"/>
  <c r="L221" i="10"/>
  <c r="I221" i="10"/>
  <c r="F221" i="10"/>
  <c r="O220" i="10"/>
  <c r="L220" i="10"/>
  <c r="I220" i="10"/>
  <c r="F220" i="10"/>
  <c r="O219" i="10"/>
  <c r="L219" i="10"/>
  <c r="I219" i="10"/>
  <c r="F219" i="10"/>
  <c r="O218" i="10"/>
  <c r="L218" i="10"/>
  <c r="I218" i="10"/>
  <c r="F218" i="10"/>
  <c r="O217" i="10"/>
  <c r="L217" i="10"/>
  <c r="I217" i="10"/>
  <c r="F217" i="10"/>
  <c r="N216" i="10"/>
  <c r="M216" i="10"/>
  <c r="K216" i="10"/>
  <c r="J216" i="10"/>
  <c r="H216" i="10"/>
  <c r="G216" i="10"/>
  <c r="E216" i="10"/>
  <c r="D216" i="10"/>
  <c r="O215" i="10"/>
  <c r="L215" i="10"/>
  <c r="I215" i="10"/>
  <c r="F215" i="10"/>
  <c r="O214" i="10"/>
  <c r="L214" i="10"/>
  <c r="I214" i="10"/>
  <c r="F214" i="10"/>
  <c r="O213" i="10"/>
  <c r="L213" i="10"/>
  <c r="I213" i="10"/>
  <c r="F213" i="10"/>
  <c r="O212" i="10"/>
  <c r="L212" i="10"/>
  <c r="I212" i="10"/>
  <c r="F212" i="10"/>
  <c r="O211" i="10"/>
  <c r="L211" i="10"/>
  <c r="I211" i="10"/>
  <c r="F211" i="10"/>
  <c r="O210" i="10"/>
  <c r="L210" i="10"/>
  <c r="I210" i="10"/>
  <c r="F210" i="10"/>
  <c r="O209" i="10"/>
  <c r="L209" i="10"/>
  <c r="I209" i="10"/>
  <c r="F209" i="10"/>
  <c r="O208" i="10"/>
  <c r="L208" i="10"/>
  <c r="I208" i="10"/>
  <c r="F208" i="10"/>
  <c r="O207" i="10"/>
  <c r="L207" i="10"/>
  <c r="I207" i="10"/>
  <c r="F207" i="10"/>
  <c r="O206" i="10"/>
  <c r="L206" i="10"/>
  <c r="I206" i="10"/>
  <c r="F206" i="10"/>
  <c r="N205" i="10"/>
  <c r="M205" i="10"/>
  <c r="K205" i="10"/>
  <c r="K204" i="10" s="1"/>
  <c r="J205" i="10"/>
  <c r="H205" i="10"/>
  <c r="G205" i="10"/>
  <c r="G204" i="10" s="1"/>
  <c r="E205" i="10"/>
  <c r="D205" i="10"/>
  <c r="D204" i="10" s="1"/>
  <c r="O203" i="10"/>
  <c r="L203" i="10"/>
  <c r="I203" i="10"/>
  <c r="F203" i="10"/>
  <c r="O202" i="10"/>
  <c r="L202" i="10"/>
  <c r="I202" i="10"/>
  <c r="F202" i="10"/>
  <c r="O201" i="10"/>
  <c r="L201" i="10"/>
  <c r="I201" i="10"/>
  <c r="F201" i="10"/>
  <c r="O200" i="10"/>
  <c r="L200" i="10"/>
  <c r="I200" i="10"/>
  <c r="F200" i="10"/>
  <c r="O199" i="10"/>
  <c r="L199" i="10"/>
  <c r="L198" i="10" s="1"/>
  <c r="I199" i="10"/>
  <c r="F199" i="10"/>
  <c r="F198" i="10" s="1"/>
  <c r="O198" i="10"/>
  <c r="N198" i="10"/>
  <c r="M198" i="10"/>
  <c r="K198" i="10"/>
  <c r="K196" i="10" s="1"/>
  <c r="J198" i="10"/>
  <c r="J196" i="10" s="1"/>
  <c r="H198" i="10"/>
  <c r="H196" i="10" s="1"/>
  <c r="G198" i="10"/>
  <c r="G196" i="10" s="1"/>
  <c r="E198" i="10"/>
  <c r="D198" i="10"/>
  <c r="D196" i="10" s="1"/>
  <c r="D195" i="10" s="1"/>
  <c r="O197" i="10"/>
  <c r="L197" i="10"/>
  <c r="I197" i="10"/>
  <c r="F197" i="10"/>
  <c r="N196" i="10"/>
  <c r="M196" i="10"/>
  <c r="E196" i="10"/>
  <c r="O193" i="10"/>
  <c r="L193" i="10"/>
  <c r="L192" i="10" s="1"/>
  <c r="L191" i="10" s="1"/>
  <c r="I193" i="10"/>
  <c r="I192" i="10" s="1"/>
  <c r="I191" i="10" s="1"/>
  <c r="F193" i="10"/>
  <c r="O192" i="10"/>
  <c r="O191" i="10" s="1"/>
  <c r="N192" i="10"/>
  <c r="N191" i="10" s="1"/>
  <c r="M192" i="10"/>
  <c r="M191" i="10" s="1"/>
  <c r="K192" i="10"/>
  <c r="J192" i="10"/>
  <c r="J191" i="10" s="1"/>
  <c r="H192" i="10"/>
  <c r="H191" i="10" s="1"/>
  <c r="G192" i="10"/>
  <c r="F192" i="10"/>
  <c r="E192" i="10"/>
  <c r="E191" i="10" s="1"/>
  <c r="D192" i="10"/>
  <c r="D191" i="10" s="1"/>
  <c r="K191" i="10"/>
  <c r="G191" i="10"/>
  <c r="F191" i="10"/>
  <c r="O190" i="10"/>
  <c r="L190" i="10"/>
  <c r="I190" i="10"/>
  <c r="F190" i="10"/>
  <c r="O189" i="10"/>
  <c r="O188" i="10" s="1"/>
  <c r="O187" i="10" s="1"/>
  <c r="L189" i="10"/>
  <c r="L188" i="10" s="1"/>
  <c r="I189" i="10"/>
  <c r="F189" i="10"/>
  <c r="F188" i="10" s="1"/>
  <c r="N188" i="10"/>
  <c r="M188" i="10"/>
  <c r="M187" i="10" s="1"/>
  <c r="K188" i="10"/>
  <c r="K187" i="10" s="1"/>
  <c r="J188" i="10"/>
  <c r="J187" i="10" s="1"/>
  <c r="H188" i="10"/>
  <c r="G188" i="10"/>
  <c r="E188" i="10"/>
  <c r="D188" i="10"/>
  <c r="O186" i="10"/>
  <c r="L186" i="10"/>
  <c r="I186" i="10"/>
  <c r="F186" i="10"/>
  <c r="O185" i="10"/>
  <c r="O184" i="10" s="1"/>
  <c r="L185" i="10"/>
  <c r="L184" i="10" s="1"/>
  <c r="I185" i="10"/>
  <c r="F185" i="10"/>
  <c r="F184" i="10" s="1"/>
  <c r="N184" i="10"/>
  <c r="M184" i="10"/>
  <c r="K184" i="10"/>
  <c r="J184" i="10"/>
  <c r="H184" i="10"/>
  <c r="G184" i="10"/>
  <c r="E184" i="10"/>
  <c r="D184" i="10"/>
  <c r="O183" i="10"/>
  <c r="L183" i="10"/>
  <c r="I183" i="10"/>
  <c r="F183" i="10"/>
  <c r="O182" i="10"/>
  <c r="L182" i="10"/>
  <c r="I182" i="10"/>
  <c r="F182" i="10"/>
  <c r="O181" i="10"/>
  <c r="L181" i="10"/>
  <c r="I181" i="10"/>
  <c r="F181" i="10"/>
  <c r="C181" i="10" s="1"/>
  <c r="O180" i="10"/>
  <c r="O179" i="10" s="1"/>
  <c r="L180" i="10"/>
  <c r="I180" i="10"/>
  <c r="I179" i="10" s="1"/>
  <c r="F180" i="10"/>
  <c r="C180" i="10" s="1"/>
  <c r="N179" i="10"/>
  <c r="M179" i="10"/>
  <c r="L179" i="10"/>
  <c r="K179" i="10"/>
  <c r="J179" i="10"/>
  <c r="H179" i="10"/>
  <c r="G179" i="10"/>
  <c r="E179" i="10"/>
  <c r="D179" i="10"/>
  <c r="O178" i="10"/>
  <c r="L178" i="10"/>
  <c r="I178" i="10"/>
  <c r="F178" i="10"/>
  <c r="O177" i="10"/>
  <c r="L177" i="10"/>
  <c r="I177" i="10"/>
  <c r="F177" i="10"/>
  <c r="O176" i="10"/>
  <c r="O175" i="10" s="1"/>
  <c r="O174" i="10" s="1"/>
  <c r="L176" i="10"/>
  <c r="I176" i="10"/>
  <c r="I175" i="10" s="1"/>
  <c r="F176" i="10"/>
  <c r="N175" i="10"/>
  <c r="N174" i="10" s="1"/>
  <c r="N173" i="10" s="1"/>
  <c r="M175" i="10"/>
  <c r="K175" i="10"/>
  <c r="J175" i="10"/>
  <c r="J174" i="10" s="1"/>
  <c r="H175" i="10"/>
  <c r="G175" i="10"/>
  <c r="F175" i="10"/>
  <c r="E175" i="10"/>
  <c r="D175" i="10"/>
  <c r="M174" i="10"/>
  <c r="M173" i="10" s="1"/>
  <c r="K174" i="10"/>
  <c r="K173" i="10" s="1"/>
  <c r="O172" i="10"/>
  <c r="L172" i="10"/>
  <c r="I172" i="10"/>
  <c r="F172" i="10"/>
  <c r="O171" i="10"/>
  <c r="L171" i="10"/>
  <c r="I171" i="10"/>
  <c r="F171" i="10"/>
  <c r="O170" i="10"/>
  <c r="L170" i="10"/>
  <c r="I170" i="10"/>
  <c r="F170" i="10"/>
  <c r="O169" i="10"/>
  <c r="L169" i="10"/>
  <c r="I169" i="10"/>
  <c r="F169" i="10"/>
  <c r="O168" i="10"/>
  <c r="L168" i="10"/>
  <c r="I168" i="10"/>
  <c r="F168" i="10"/>
  <c r="O167" i="10"/>
  <c r="L167" i="10"/>
  <c r="I167" i="10"/>
  <c r="F167" i="10"/>
  <c r="N166" i="10"/>
  <c r="M166" i="10"/>
  <c r="M165" i="10" s="1"/>
  <c r="K166" i="10"/>
  <c r="K165" i="10" s="1"/>
  <c r="J166" i="10"/>
  <c r="J165" i="10" s="1"/>
  <c r="H166" i="10"/>
  <c r="H165" i="10" s="1"/>
  <c r="G166" i="10"/>
  <c r="G165" i="10" s="1"/>
  <c r="E166" i="10"/>
  <c r="E165" i="10" s="1"/>
  <c r="D166" i="10"/>
  <c r="D165" i="10" s="1"/>
  <c r="N165" i="10"/>
  <c r="O164" i="10"/>
  <c r="L164" i="10"/>
  <c r="I164" i="10"/>
  <c r="F164" i="10"/>
  <c r="O163" i="10"/>
  <c r="L163" i="10"/>
  <c r="I163" i="10"/>
  <c r="F163" i="10"/>
  <c r="O162" i="10"/>
  <c r="L162" i="10"/>
  <c r="I162" i="10"/>
  <c r="F162" i="10"/>
  <c r="O161" i="10"/>
  <c r="L161" i="10"/>
  <c r="L160" i="10" s="1"/>
  <c r="I161" i="10"/>
  <c r="F161" i="10"/>
  <c r="F160" i="10" s="1"/>
  <c r="O160" i="10"/>
  <c r="N160" i="10"/>
  <c r="M160" i="10"/>
  <c r="K160" i="10"/>
  <c r="J160" i="10"/>
  <c r="H160" i="10"/>
  <c r="G160" i="10"/>
  <c r="E160" i="10"/>
  <c r="D160" i="10"/>
  <c r="O159" i="10"/>
  <c r="L159" i="10"/>
  <c r="I159" i="10"/>
  <c r="F159" i="10"/>
  <c r="O158" i="10"/>
  <c r="L158" i="10"/>
  <c r="I158" i="10"/>
  <c r="F158" i="10"/>
  <c r="O157" i="10"/>
  <c r="L157" i="10"/>
  <c r="I157" i="10"/>
  <c r="F157" i="10"/>
  <c r="O156" i="10"/>
  <c r="L156" i="10"/>
  <c r="I156" i="10"/>
  <c r="F156" i="10"/>
  <c r="O155" i="10"/>
  <c r="L155" i="10"/>
  <c r="I155" i="10"/>
  <c r="F155" i="10"/>
  <c r="O154" i="10"/>
  <c r="L154" i="10"/>
  <c r="I154" i="10"/>
  <c r="F154" i="10"/>
  <c r="O153" i="10"/>
  <c r="L153" i="10"/>
  <c r="I153" i="10"/>
  <c r="F153" i="10"/>
  <c r="O152" i="10"/>
  <c r="L152" i="10"/>
  <c r="I152" i="10"/>
  <c r="F152" i="10"/>
  <c r="N151" i="10"/>
  <c r="M151" i="10"/>
  <c r="K151" i="10"/>
  <c r="J151" i="10"/>
  <c r="H151" i="10"/>
  <c r="G151" i="10"/>
  <c r="E151" i="10"/>
  <c r="D151" i="10"/>
  <c r="O150" i="10"/>
  <c r="L150" i="10"/>
  <c r="I150" i="10"/>
  <c r="C150" i="10" s="1"/>
  <c r="F150" i="10"/>
  <c r="O149" i="10"/>
  <c r="L149" i="10"/>
  <c r="I149" i="10"/>
  <c r="F149" i="10"/>
  <c r="O148" i="10"/>
  <c r="L148" i="10"/>
  <c r="I148" i="10"/>
  <c r="C148" i="10" s="1"/>
  <c r="F148" i="10"/>
  <c r="O147" i="10"/>
  <c r="L147" i="10"/>
  <c r="I147" i="10"/>
  <c r="F147" i="10"/>
  <c r="O146" i="10"/>
  <c r="L146" i="10"/>
  <c r="I146" i="10"/>
  <c r="F146" i="10"/>
  <c r="O145" i="10"/>
  <c r="L145" i="10"/>
  <c r="L144" i="10" s="1"/>
  <c r="I145" i="10"/>
  <c r="F145" i="10"/>
  <c r="F144" i="10" s="1"/>
  <c r="N144" i="10"/>
  <c r="M144" i="10"/>
  <c r="K144" i="10"/>
  <c r="J144" i="10"/>
  <c r="H144" i="10"/>
  <c r="G144" i="10"/>
  <c r="E144" i="10"/>
  <c r="D144" i="10"/>
  <c r="O143" i="10"/>
  <c r="L143" i="10"/>
  <c r="I143" i="10"/>
  <c r="F143" i="10"/>
  <c r="O142" i="10"/>
  <c r="O141" i="10" s="1"/>
  <c r="L142" i="10"/>
  <c r="L141" i="10" s="1"/>
  <c r="I142" i="10"/>
  <c r="F142" i="10"/>
  <c r="N141" i="10"/>
  <c r="M141" i="10"/>
  <c r="K141" i="10"/>
  <c r="J141" i="10"/>
  <c r="H141" i="10"/>
  <c r="G141" i="10"/>
  <c r="F141" i="10"/>
  <c r="E141" i="10"/>
  <c r="D141" i="10"/>
  <c r="O140" i="10"/>
  <c r="L140" i="10"/>
  <c r="I140" i="10"/>
  <c r="F140" i="10"/>
  <c r="O139" i="10"/>
  <c r="L139" i="10"/>
  <c r="I139" i="10"/>
  <c r="F139" i="10"/>
  <c r="O138" i="10"/>
  <c r="L138" i="10"/>
  <c r="I138" i="10"/>
  <c r="F138" i="10"/>
  <c r="O137" i="10"/>
  <c r="L137" i="10"/>
  <c r="L136" i="10" s="1"/>
  <c r="I137" i="10"/>
  <c r="F137" i="10"/>
  <c r="F136" i="10" s="1"/>
  <c r="O136" i="10"/>
  <c r="N136" i="10"/>
  <c r="M136" i="10"/>
  <c r="K136" i="10"/>
  <c r="J136" i="10"/>
  <c r="H136" i="10"/>
  <c r="G136" i="10"/>
  <c r="E136" i="10"/>
  <c r="D136" i="10"/>
  <c r="O135" i="10"/>
  <c r="L135" i="10"/>
  <c r="I135" i="10"/>
  <c r="F135" i="10"/>
  <c r="O134" i="10"/>
  <c r="L134" i="10"/>
  <c r="I134" i="10"/>
  <c r="F134" i="10"/>
  <c r="O133" i="10"/>
  <c r="L133" i="10"/>
  <c r="I133" i="10"/>
  <c r="F133" i="10"/>
  <c r="O132" i="10"/>
  <c r="O131" i="10" s="1"/>
  <c r="L132" i="10"/>
  <c r="L131" i="10" s="1"/>
  <c r="I132" i="10"/>
  <c r="I131" i="10" s="1"/>
  <c r="F132" i="10"/>
  <c r="N131" i="10"/>
  <c r="M131" i="10"/>
  <c r="K131" i="10"/>
  <c r="J131" i="10"/>
  <c r="H131" i="10"/>
  <c r="G131" i="10"/>
  <c r="E131" i="10"/>
  <c r="D131" i="10"/>
  <c r="O129" i="10"/>
  <c r="L129" i="10"/>
  <c r="L128" i="10" s="1"/>
  <c r="I129" i="10"/>
  <c r="I128" i="10" s="1"/>
  <c r="F129" i="10"/>
  <c r="F128" i="10" s="1"/>
  <c r="O128" i="10"/>
  <c r="N128" i="10"/>
  <c r="M128" i="10"/>
  <c r="K128" i="10"/>
  <c r="J128" i="10"/>
  <c r="H128" i="10"/>
  <c r="G128" i="10"/>
  <c r="E128" i="10"/>
  <c r="D128" i="10"/>
  <c r="O127" i="10"/>
  <c r="L127" i="10"/>
  <c r="I127" i="10"/>
  <c r="F127" i="10"/>
  <c r="O126" i="10"/>
  <c r="L126" i="10"/>
  <c r="I126" i="10"/>
  <c r="F126" i="10"/>
  <c r="O125" i="10"/>
  <c r="L125" i="10"/>
  <c r="I125" i="10"/>
  <c r="F125" i="10"/>
  <c r="O124" i="10"/>
  <c r="L124" i="10"/>
  <c r="I124" i="10"/>
  <c r="C124" i="10" s="1"/>
  <c r="F124" i="10"/>
  <c r="O123" i="10"/>
  <c r="L123" i="10"/>
  <c r="L122" i="10" s="1"/>
  <c r="I123" i="10"/>
  <c r="F123" i="10"/>
  <c r="N122" i="10"/>
  <c r="M122" i="10"/>
  <c r="K122" i="10"/>
  <c r="J122" i="10"/>
  <c r="H122" i="10"/>
  <c r="G122" i="10"/>
  <c r="E122" i="10"/>
  <c r="D122" i="10"/>
  <c r="O121" i="10"/>
  <c r="L121" i="10"/>
  <c r="I121" i="10"/>
  <c r="F121" i="10"/>
  <c r="O120" i="10"/>
  <c r="L120" i="10"/>
  <c r="I120" i="10"/>
  <c r="F120" i="10"/>
  <c r="O119" i="10"/>
  <c r="L119" i="10"/>
  <c r="I119" i="10"/>
  <c r="F119" i="10"/>
  <c r="O118" i="10"/>
  <c r="L118" i="10"/>
  <c r="I118" i="10"/>
  <c r="F118" i="10"/>
  <c r="O117" i="10"/>
  <c r="L117" i="10"/>
  <c r="I117" i="10"/>
  <c r="F117" i="10"/>
  <c r="F116" i="10" s="1"/>
  <c r="O116" i="10"/>
  <c r="N116" i="10"/>
  <c r="M116" i="10"/>
  <c r="K116" i="10"/>
  <c r="J116" i="10"/>
  <c r="H116" i="10"/>
  <c r="G116" i="10"/>
  <c r="E116" i="10"/>
  <c r="D116" i="10"/>
  <c r="O115" i="10"/>
  <c r="L115" i="10"/>
  <c r="I115" i="10"/>
  <c r="F115" i="10"/>
  <c r="O114" i="10"/>
  <c r="L114" i="10"/>
  <c r="I114" i="10"/>
  <c r="F114" i="10"/>
  <c r="O113" i="10"/>
  <c r="L113" i="10"/>
  <c r="L112" i="10" s="1"/>
  <c r="I113" i="10"/>
  <c r="F113" i="10"/>
  <c r="F112" i="10" s="1"/>
  <c r="O112" i="10"/>
  <c r="N112" i="10"/>
  <c r="M112" i="10"/>
  <c r="K112" i="10"/>
  <c r="J112" i="10"/>
  <c r="H112" i="10"/>
  <c r="G112" i="10"/>
  <c r="E112" i="10"/>
  <c r="D112" i="10"/>
  <c r="O111" i="10"/>
  <c r="L111" i="10"/>
  <c r="I111" i="10"/>
  <c r="F111" i="10"/>
  <c r="O110" i="10"/>
  <c r="L110" i="10"/>
  <c r="I110" i="10"/>
  <c r="F110" i="10"/>
  <c r="O109" i="10"/>
  <c r="L109" i="10"/>
  <c r="I109" i="10"/>
  <c r="F109" i="10"/>
  <c r="O108" i="10"/>
  <c r="L108" i="10"/>
  <c r="I108" i="10"/>
  <c r="F108" i="10"/>
  <c r="O107" i="10"/>
  <c r="L107" i="10"/>
  <c r="I107" i="10"/>
  <c r="F107" i="10"/>
  <c r="O106" i="10"/>
  <c r="L106" i="10"/>
  <c r="I106" i="10"/>
  <c r="F106" i="10"/>
  <c r="O105" i="10"/>
  <c r="L105" i="10"/>
  <c r="I105" i="10"/>
  <c r="F105" i="10"/>
  <c r="O104" i="10"/>
  <c r="L104" i="10"/>
  <c r="L103" i="10" s="1"/>
  <c r="I104" i="10"/>
  <c r="F104" i="10"/>
  <c r="N103" i="10"/>
  <c r="M103" i="10"/>
  <c r="K103" i="10"/>
  <c r="J103" i="10"/>
  <c r="H103" i="10"/>
  <c r="G103" i="10"/>
  <c r="E103" i="10"/>
  <c r="D103" i="10"/>
  <c r="O102" i="10"/>
  <c r="L102" i="10"/>
  <c r="I102" i="10"/>
  <c r="F102" i="10"/>
  <c r="O101" i="10"/>
  <c r="L101" i="10"/>
  <c r="I101" i="10"/>
  <c r="F101" i="10"/>
  <c r="O100" i="10"/>
  <c r="L100" i="10"/>
  <c r="I100" i="10"/>
  <c r="F100" i="10"/>
  <c r="C100" i="10" s="1"/>
  <c r="O99" i="10"/>
  <c r="L99" i="10"/>
  <c r="I99" i="10"/>
  <c r="F99" i="10"/>
  <c r="O98" i="10"/>
  <c r="L98" i="10"/>
  <c r="I98" i="10"/>
  <c r="F98" i="10"/>
  <c r="O97" i="10"/>
  <c r="L97" i="10"/>
  <c r="I97" i="10"/>
  <c r="F97" i="10"/>
  <c r="O96" i="10"/>
  <c r="O95" i="10" s="1"/>
  <c r="L96" i="10"/>
  <c r="I96" i="10"/>
  <c r="F96" i="10"/>
  <c r="N95" i="10"/>
  <c r="M95" i="10"/>
  <c r="K95" i="10"/>
  <c r="J95" i="10"/>
  <c r="H95" i="10"/>
  <c r="G95" i="10"/>
  <c r="E95" i="10"/>
  <c r="D95" i="10"/>
  <c r="O94" i="10"/>
  <c r="L94" i="10"/>
  <c r="I94" i="10"/>
  <c r="F94" i="10"/>
  <c r="O93" i="10"/>
  <c r="L93" i="10"/>
  <c r="I93" i="10"/>
  <c r="F93" i="10"/>
  <c r="O92" i="10"/>
  <c r="L92" i="10"/>
  <c r="I92" i="10"/>
  <c r="F92" i="10"/>
  <c r="C92" i="10" s="1"/>
  <c r="O91" i="10"/>
  <c r="L91" i="10"/>
  <c r="I91" i="10"/>
  <c r="F91" i="10"/>
  <c r="O90" i="10"/>
  <c r="O89" i="10" s="1"/>
  <c r="L90" i="10"/>
  <c r="I90" i="10"/>
  <c r="F90" i="10"/>
  <c r="F89" i="10" s="1"/>
  <c r="N89" i="10"/>
  <c r="M89" i="10"/>
  <c r="K89" i="10"/>
  <c r="J89" i="10"/>
  <c r="H89" i="10"/>
  <c r="G89" i="10"/>
  <c r="E89" i="10"/>
  <c r="D89" i="10"/>
  <c r="O88" i="10"/>
  <c r="L88" i="10"/>
  <c r="I88" i="10"/>
  <c r="F88" i="10"/>
  <c r="O87" i="10"/>
  <c r="L87" i="10"/>
  <c r="I87" i="10"/>
  <c r="F87" i="10"/>
  <c r="O86" i="10"/>
  <c r="L86" i="10"/>
  <c r="I86" i="10"/>
  <c r="F86" i="10"/>
  <c r="O85" i="10"/>
  <c r="L85" i="10"/>
  <c r="L84" i="10" s="1"/>
  <c r="I85" i="10"/>
  <c r="F85" i="10"/>
  <c r="N84" i="10"/>
  <c r="M84" i="10"/>
  <c r="M83" i="10" s="1"/>
  <c r="K84" i="10"/>
  <c r="J84" i="10"/>
  <c r="H84" i="10"/>
  <c r="G84" i="10"/>
  <c r="E84" i="10"/>
  <c r="D84" i="10"/>
  <c r="O82" i="10"/>
  <c r="L82" i="10"/>
  <c r="I82" i="10"/>
  <c r="F82" i="10"/>
  <c r="O81" i="10"/>
  <c r="L81" i="10"/>
  <c r="I81" i="10"/>
  <c r="F81" i="10"/>
  <c r="F80" i="10" s="1"/>
  <c r="O80" i="10"/>
  <c r="N80" i="10"/>
  <c r="M80" i="10"/>
  <c r="K80" i="10"/>
  <c r="J80" i="10"/>
  <c r="H80" i="10"/>
  <c r="G80" i="10"/>
  <c r="E80" i="10"/>
  <c r="D80" i="10"/>
  <c r="O79" i="10"/>
  <c r="L79" i="10"/>
  <c r="I79" i="10"/>
  <c r="F79" i="10"/>
  <c r="O78" i="10"/>
  <c r="O77" i="10" s="1"/>
  <c r="L78" i="10"/>
  <c r="L77" i="10" s="1"/>
  <c r="I78" i="10"/>
  <c r="F78" i="10"/>
  <c r="C78" i="10" s="1"/>
  <c r="N77" i="10"/>
  <c r="N76" i="10" s="1"/>
  <c r="M77" i="10"/>
  <c r="K77" i="10"/>
  <c r="K76" i="10" s="1"/>
  <c r="J77" i="10"/>
  <c r="I77" i="10"/>
  <c r="H77" i="10"/>
  <c r="G77" i="10"/>
  <c r="E77" i="10"/>
  <c r="D77" i="10"/>
  <c r="M76" i="10"/>
  <c r="E76" i="10"/>
  <c r="O74" i="10"/>
  <c r="L74" i="10"/>
  <c r="I74" i="10"/>
  <c r="F74" i="10"/>
  <c r="C74" i="10" s="1"/>
  <c r="O73" i="10"/>
  <c r="L73" i="10"/>
  <c r="I73" i="10"/>
  <c r="F73" i="10"/>
  <c r="O72" i="10"/>
  <c r="L72" i="10"/>
  <c r="I72" i="10"/>
  <c r="F72" i="10"/>
  <c r="O71" i="10"/>
  <c r="L71" i="10"/>
  <c r="I71" i="10"/>
  <c r="F71" i="10"/>
  <c r="O70" i="10"/>
  <c r="L70" i="10"/>
  <c r="I70" i="10"/>
  <c r="F70" i="10"/>
  <c r="F69" i="10" s="1"/>
  <c r="N69" i="10"/>
  <c r="M69" i="10"/>
  <c r="K69" i="10"/>
  <c r="K67" i="10" s="1"/>
  <c r="J69" i="10"/>
  <c r="J67" i="10" s="1"/>
  <c r="H69" i="10"/>
  <c r="H67" i="10" s="1"/>
  <c r="G69" i="10"/>
  <c r="G67" i="10" s="1"/>
  <c r="E69" i="10"/>
  <c r="E67" i="10" s="1"/>
  <c r="D69" i="10"/>
  <c r="D67" i="10" s="1"/>
  <c r="O68" i="10"/>
  <c r="L68" i="10"/>
  <c r="I68" i="10"/>
  <c r="F68" i="10"/>
  <c r="N67" i="10"/>
  <c r="M67" i="10"/>
  <c r="O66" i="10"/>
  <c r="L66" i="10"/>
  <c r="I66" i="10"/>
  <c r="F66" i="10"/>
  <c r="O65" i="10"/>
  <c r="L65" i="10"/>
  <c r="I65" i="10"/>
  <c r="F65" i="10"/>
  <c r="O64" i="10"/>
  <c r="L64" i="10"/>
  <c r="I64" i="10"/>
  <c r="F64" i="10"/>
  <c r="O63" i="10"/>
  <c r="L63" i="10"/>
  <c r="I63" i="10"/>
  <c r="F63" i="10"/>
  <c r="O62" i="10"/>
  <c r="O58" i="10" s="1"/>
  <c r="L62" i="10"/>
  <c r="I62" i="10"/>
  <c r="F62" i="10"/>
  <c r="C62" i="10"/>
  <c r="O61" i="10"/>
  <c r="L61" i="10"/>
  <c r="I61" i="10"/>
  <c r="F61" i="10"/>
  <c r="O60" i="10"/>
  <c r="L60" i="10"/>
  <c r="I60" i="10"/>
  <c r="F60" i="10"/>
  <c r="O59" i="10"/>
  <c r="L59" i="10"/>
  <c r="I59" i="10"/>
  <c r="I58" i="10" s="1"/>
  <c r="F59" i="10"/>
  <c r="N58" i="10"/>
  <c r="M58" i="10"/>
  <c r="K58" i="10"/>
  <c r="J58" i="10"/>
  <c r="H58" i="10"/>
  <c r="G58" i="10"/>
  <c r="E58" i="10"/>
  <c r="D58" i="10"/>
  <c r="O57" i="10"/>
  <c r="L57" i="10"/>
  <c r="I57" i="10"/>
  <c r="F57" i="10"/>
  <c r="O56" i="10"/>
  <c r="L56" i="10"/>
  <c r="L55" i="10" s="1"/>
  <c r="I56" i="10"/>
  <c r="I55" i="10" s="1"/>
  <c r="I54" i="10" s="1"/>
  <c r="F56" i="10"/>
  <c r="N55" i="10"/>
  <c r="N54" i="10" s="1"/>
  <c r="N53" i="10" s="1"/>
  <c r="M55" i="10"/>
  <c r="M54" i="10" s="1"/>
  <c r="M53" i="10" s="1"/>
  <c r="K55" i="10"/>
  <c r="K54" i="10" s="1"/>
  <c r="K53" i="10" s="1"/>
  <c r="J55" i="10"/>
  <c r="J54" i="10" s="1"/>
  <c r="H55" i="10"/>
  <c r="G55" i="10"/>
  <c r="F55" i="10"/>
  <c r="E55" i="10"/>
  <c r="D55" i="10"/>
  <c r="H54" i="10"/>
  <c r="H53" i="10" s="1"/>
  <c r="G54" i="10"/>
  <c r="G53" i="10" s="1"/>
  <c r="D54" i="10"/>
  <c r="O47" i="10"/>
  <c r="C47" i="10" s="1"/>
  <c r="O46" i="10"/>
  <c r="C46" i="10" s="1"/>
  <c r="O45" i="10"/>
  <c r="N45" i="10"/>
  <c r="M45" i="10"/>
  <c r="L44" i="10"/>
  <c r="L43" i="10" s="1"/>
  <c r="I44" i="10"/>
  <c r="F44" i="10"/>
  <c r="K43" i="10"/>
  <c r="J43" i="10"/>
  <c r="I43" i="10"/>
  <c r="H43" i="10"/>
  <c r="G43" i="10"/>
  <c r="F43" i="10"/>
  <c r="E43" i="10"/>
  <c r="D43" i="10"/>
  <c r="F42" i="10"/>
  <c r="C42" i="10" s="1"/>
  <c r="F41" i="10"/>
  <c r="C41" i="10" s="1"/>
  <c r="E41" i="10"/>
  <c r="D41" i="10"/>
  <c r="L40" i="10"/>
  <c r="C40" i="10" s="1"/>
  <c r="L39" i="10"/>
  <c r="C39" i="10" s="1"/>
  <c r="L38" i="10"/>
  <c r="C38" i="10" s="1"/>
  <c r="L37" i="10"/>
  <c r="C37" i="10" s="1"/>
  <c r="K36" i="10"/>
  <c r="J36" i="10"/>
  <c r="L35" i="10"/>
  <c r="C35" i="10" s="1"/>
  <c r="L34" i="10"/>
  <c r="C34" i="10" s="1"/>
  <c r="L33" i="10"/>
  <c r="C33" i="10" s="1"/>
  <c r="K33" i="10"/>
  <c r="J33" i="10"/>
  <c r="L32" i="10"/>
  <c r="C32" i="10" s="1"/>
  <c r="K31" i="10"/>
  <c r="J31" i="10"/>
  <c r="L30" i="10"/>
  <c r="C30" i="10" s="1"/>
  <c r="L29" i="10"/>
  <c r="C29" i="10" s="1"/>
  <c r="L28" i="10"/>
  <c r="C28" i="10" s="1"/>
  <c r="K27" i="10"/>
  <c r="J27" i="10"/>
  <c r="F25" i="10"/>
  <c r="C25" i="10" s="1"/>
  <c r="I24" i="10"/>
  <c r="F24" i="10"/>
  <c r="O23" i="10"/>
  <c r="L23" i="10"/>
  <c r="I23" i="10"/>
  <c r="F23" i="10"/>
  <c r="O22" i="10"/>
  <c r="L22" i="10"/>
  <c r="L21" i="10" s="1"/>
  <c r="L292" i="10" s="1"/>
  <c r="I22" i="10"/>
  <c r="I21" i="10" s="1"/>
  <c r="F22" i="10"/>
  <c r="O21" i="10"/>
  <c r="N21" i="10"/>
  <c r="N292" i="10" s="1"/>
  <c r="N291" i="10" s="1"/>
  <c r="M21" i="10"/>
  <c r="M292" i="10" s="1"/>
  <c r="K21" i="10"/>
  <c r="K292" i="10" s="1"/>
  <c r="K291" i="10" s="1"/>
  <c r="J21" i="10"/>
  <c r="H21" i="10"/>
  <c r="H292" i="10" s="1"/>
  <c r="H291" i="10" s="1"/>
  <c r="G21" i="10"/>
  <c r="G292" i="10" s="1"/>
  <c r="F21" i="10"/>
  <c r="F292" i="10" s="1"/>
  <c r="E21" i="10"/>
  <c r="D21" i="10"/>
  <c r="D292" i="10" s="1"/>
  <c r="D291" i="10" s="1"/>
  <c r="M20" i="10"/>
  <c r="C66" i="10" l="1"/>
  <c r="C110" i="10"/>
  <c r="C115" i="10"/>
  <c r="C168" i="10"/>
  <c r="C156" i="10"/>
  <c r="N83" i="10"/>
  <c r="C126" i="10"/>
  <c r="O166" i="10"/>
  <c r="O165" i="10" s="1"/>
  <c r="C258" i="10"/>
  <c r="C24" i="10"/>
  <c r="C86" i="10"/>
  <c r="C128" i="10"/>
  <c r="E174" i="10"/>
  <c r="E173" i="10" s="1"/>
  <c r="J173" i="10"/>
  <c r="N187" i="10"/>
  <c r="L187" i="10"/>
  <c r="C218" i="10"/>
  <c r="D20" i="10"/>
  <c r="L27" i="10"/>
  <c r="C27" i="10" s="1"/>
  <c r="H76" i="10"/>
  <c r="H83" i="10"/>
  <c r="L89" i="10"/>
  <c r="C120" i="10"/>
  <c r="M130" i="10"/>
  <c r="C152" i="10"/>
  <c r="I260" i="10"/>
  <c r="K259" i="10"/>
  <c r="D270" i="10"/>
  <c r="L36" i="10"/>
  <c r="C36" i="10" s="1"/>
  <c r="C44" i="10"/>
  <c r="F67" i="10"/>
  <c r="C72" i="10"/>
  <c r="C73" i="10"/>
  <c r="C88" i="10"/>
  <c r="D83" i="10"/>
  <c r="E130" i="10"/>
  <c r="I166" i="10"/>
  <c r="I165" i="10" s="1"/>
  <c r="C176" i="10"/>
  <c r="L175" i="10"/>
  <c r="L174" i="10" s="1"/>
  <c r="L173" i="10" s="1"/>
  <c r="G174" i="10"/>
  <c r="G173" i="10" s="1"/>
  <c r="K195" i="10"/>
  <c r="C202" i="10"/>
  <c r="C214" i="10"/>
  <c r="D231" i="10"/>
  <c r="D230" i="10" s="1"/>
  <c r="C234" i="10"/>
  <c r="N231" i="10"/>
  <c r="O238" i="10"/>
  <c r="L264" i="10"/>
  <c r="I270" i="10"/>
  <c r="I269" i="10" s="1"/>
  <c r="K270" i="10"/>
  <c r="K269" i="10" s="1"/>
  <c r="C294" i="10"/>
  <c r="O20" i="10"/>
  <c r="I84" i="10"/>
  <c r="J83" i="10"/>
  <c r="C104" i="10"/>
  <c r="C108" i="10"/>
  <c r="C206" i="10"/>
  <c r="C210" i="10"/>
  <c r="C211" i="10"/>
  <c r="C213" i="10"/>
  <c r="C222" i="10"/>
  <c r="M231" i="10"/>
  <c r="F246" i="10"/>
  <c r="C249" i="10"/>
  <c r="O246" i="10"/>
  <c r="O260" i="10"/>
  <c r="N259" i="10"/>
  <c r="M269" i="10"/>
  <c r="L272" i="10"/>
  <c r="C275" i="10"/>
  <c r="G270" i="10"/>
  <c r="G269" i="10" s="1"/>
  <c r="C282" i="10"/>
  <c r="J76" i="10"/>
  <c r="C96" i="10"/>
  <c r="C98" i="10"/>
  <c r="E83" i="10"/>
  <c r="O122" i="10"/>
  <c r="C140" i="10"/>
  <c r="C164" i="10"/>
  <c r="C172" i="10"/>
  <c r="C224" i="10"/>
  <c r="E204" i="10"/>
  <c r="J204" i="10"/>
  <c r="J195" i="10" s="1"/>
  <c r="C242" i="10"/>
  <c r="C244" i="10"/>
  <c r="C254" i="10"/>
  <c r="C257" i="10"/>
  <c r="C266" i="10"/>
  <c r="N204" i="10"/>
  <c r="N195" i="10" s="1"/>
  <c r="H20" i="10"/>
  <c r="E292" i="10"/>
  <c r="E291" i="10" s="1"/>
  <c r="J292" i="10"/>
  <c r="J291" i="10" s="1"/>
  <c r="O292" i="10"/>
  <c r="O291" i="10" s="1"/>
  <c r="E20" i="10"/>
  <c r="C45" i="10"/>
  <c r="C64" i="10"/>
  <c r="C65" i="10"/>
  <c r="D76" i="10"/>
  <c r="C91" i="10"/>
  <c r="L95" i="10"/>
  <c r="C102" i="10"/>
  <c r="C119" i="10"/>
  <c r="C132" i="10"/>
  <c r="C154" i="10"/>
  <c r="C157" i="10"/>
  <c r="C159" i="10"/>
  <c r="C171" i="10"/>
  <c r="O173" i="10"/>
  <c r="I174" i="10"/>
  <c r="C182" i="10"/>
  <c r="E187" i="10"/>
  <c r="D187" i="10"/>
  <c r="H187" i="10"/>
  <c r="C192" i="10"/>
  <c r="O196" i="10"/>
  <c r="H204" i="10"/>
  <c r="L205" i="10"/>
  <c r="C212" i="10"/>
  <c r="C215" i="10"/>
  <c r="O216" i="10"/>
  <c r="L252" i="10"/>
  <c r="L251" i="10" s="1"/>
  <c r="O264" i="10"/>
  <c r="O272" i="10"/>
  <c r="C280" i="10"/>
  <c r="C287" i="10"/>
  <c r="L293" i="10"/>
  <c r="L291" i="10"/>
  <c r="O259" i="10"/>
  <c r="C23" i="10"/>
  <c r="J26" i="10"/>
  <c r="O55" i="10"/>
  <c r="O54" i="10" s="1"/>
  <c r="L69" i="10"/>
  <c r="C93" i="10"/>
  <c r="C105" i="10"/>
  <c r="C133" i="10"/>
  <c r="C143" i="10"/>
  <c r="C147" i="10"/>
  <c r="O144" i="10"/>
  <c r="L151" i="10"/>
  <c r="L130" i="10" s="1"/>
  <c r="C158" i="10"/>
  <c r="C163" i="10"/>
  <c r="C170" i="10"/>
  <c r="G187" i="10"/>
  <c r="C201" i="10"/>
  <c r="C221" i="10"/>
  <c r="C226" i="10"/>
  <c r="C229" i="10"/>
  <c r="K231" i="10"/>
  <c r="K230" i="10" s="1"/>
  <c r="K194" i="10" s="1"/>
  <c r="C241" i="10"/>
  <c r="F281" i="10"/>
  <c r="C262" i="10"/>
  <c r="D269" i="10"/>
  <c r="D194" i="10" s="1"/>
  <c r="G291" i="10"/>
  <c r="M291" i="10"/>
  <c r="K26" i="10"/>
  <c r="K20" i="10" s="1"/>
  <c r="E54" i="10"/>
  <c r="E53" i="10" s="1"/>
  <c r="C57" i="10"/>
  <c r="C68" i="10"/>
  <c r="D53" i="10"/>
  <c r="C70" i="10"/>
  <c r="M75" i="10"/>
  <c r="M52" i="10" s="1"/>
  <c r="K83" i="10"/>
  <c r="C87" i="10"/>
  <c r="C94" i="10"/>
  <c r="I103" i="10"/>
  <c r="C106" i="10"/>
  <c r="C111" i="10"/>
  <c r="C125" i="10"/>
  <c r="C127" i="10"/>
  <c r="C134" i="10"/>
  <c r="C139" i="10"/>
  <c r="C149" i="10"/>
  <c r="O151" i="10"/>
  <c r="C178" i="10"/>
  <c r="G195" i="10"/>
  <c r="C203" i="10"/>
  <c r="M204" i="10"/>
  <c r="L216" i="10"/>
  <c r="C223" i="10"/>
  <c r="C225" i="10"/>
  <c r="H231" i="10"/>
  <c r="H230" i="10" s="1"/>
  <c r="C245" i="10"/>
  <c r="O252" i="10"/>
  <c r="O251" i="10" s="1"/>
  <c r="I264" i="10"/>
  <c r="I259" i="10" s="1"/>
  <c r="C271" i="10"/>
  <c r="O276" i="10"/>
  <c r="C296" i="10"/>
  <c r="I293" i="10"/>
  <c r="C301" i="10"/>
  <c r="C21" i="10"/>
  <c r="I20" i="10"/>
  <c r="C43" i="10"/>
  <c r="C60" i="10"/>
  <c r="C61" i="10"/>
  <c r="F58" i="10"/>
  <c r="O69" i="10"/>
  <c r="O67" i="10" s="1"/>
  <c r="G76" i="10"/>
  <c r="O76" i="10"/>
  <c r="C81" i="10"/>
  <c r="L80" i="10"/>
  <c r="L76" i="10" s="1"/>
  <c r="O84" i="10"/>
  <c r="C107" i="10"/>
  <c r="F103" i="10"/>
  <c r="C167" i="10"/>
  <c r="F166" i="10"/>
  <c r="C114" i="10"/>
  <c r="I112" i="10"/>
  <c r="C112" i="10" s="1"/>
  <c r="C220" i="10"/>
  <c r="I216" i="10"/>
  <c r="C261" i="10"/>
  <c r="F260" i="10"/>
  <c r="L67" i="10"/>
  <c r="E75" i="10"/>
  <c r="C135" i="10"/>
  <c r="F131" i="10"/>
  <c r="F187" i="10"/>
  <c r="C82" i="10"/>
  <c r="I80" i="10"/>
  <c r="C146" i="10"/>
  <c r="I144" i="10"/>
  <c r="C144" i="10" s="1"/>
  <c r="C237" i="10"/>
  <c r="F235" i="10"/>
  <c r="G20" i="10"/>
  <c r="J53" i="10"/>
  <c r="C56" i="10"/>
  <c r="L58" i="10"/>
  <c r="L54" i="10" s="1"/>
  <c r="C63" i="10"/>
  <c r="C71" i="10"/>
  <c r="C175" i="10"/>
  <c r="C277" i="10"/>
  <c r="F276" i="10"/>
  <c r="C22" i="10"/>
  <c r="L31" i="10"/>
  <c r="C59" i="10"/>
  <c r="I69" i="10"/>
  <c r="I67" i="10" s="1"/>
  <c r="C79" i="10"/>
  <c r="C97" i="10"/>
  <c r="C99" i="10"/>
  <c r="F95" i="10"/>
  <c r="C109" i="10"/>
  <c r="H130" i="10"/>
  <c r="H75" i="10" s="1"/>
  <c r="C169" i="10"/>
  <c r="C177" i="10"/>
  <c r="C190" i="10"/>
  <c r="I188" i="10"/>
  <c r="I187" i="10" s="1"/>
  <c r="E195" i="10"/>
  <c r="C208" i="10"/>
  <c r="I205" i="10"/>
  <c r="O231" i="10"/>
  <c r="O230" i="10" s="1"/>
  <c r="C256" i="10"/>
  <c r="I252" i="10"/>
  <c r="I251" i="10" s="1"/>
  <c r="F20" i="10"/>
  <c r="J20" i="10"/>
  <c r="N20" i="10"/>
  <c r="F77" i="10"/>
  <c r="I95" i="10"/>
  <c r="C101" i="10"/>
  <c r="C118" i="10"/>
  <c r="I116" i="10"/>
  <c r="C121" i="10"/>
  <c r="I122" i="10"/>
  <c r="D130" i="10"/>
  <c r="D75" i="10" s="1"/>
  <c r="J130" i="10"/>
  <c r="J75" i="10" s="1"/>
  <c r="N130" i="10"/>
  <c r="N75" i="10" s="1"/>
  <c r="N52" i="10" s="1"/>
  <c r="K130" i="10"/>
  <c r="K75" i="10" s="1"/>
  <c r="K289" i="10" s="1"/>
  <c r="I141" i="10"/>
  <c r="C141" i="10" s="1"/>
  <c r="C142" i="10"/>
  <c r="C153" i="10"/>
  <c r="C155" i="10"/>
  <c r="F151" i="10"/>
  <c r="C162" i="10"/>
  <c r="I160" i="10"/>
  <c r="C160" i="10" s="1"/>
  <c r="L166" i="10"/>
  <c r="L165" i="10" s="1"/>
  <c r="D174" i="10"/>
  <c r="D173" i="10" s="1"/>
  <c r="H174" i="10"/>
  <c r="H173" i="10" s="1"/>
  <c r="C186" i="10"/>
  <c r="I184" i="10"/>
  <c r="C184" i="10" s="1"/>
  <c r="C191" i="10"/>
  <c r="L204" i="10"/>
  <c r="O270" i="10"/>
  <c r="O269" i="10" s="1"/>
  <c r="G83" i="10"/>
  <c r="F84" i="10"/>
  <c r="C85" i="10"/>
  <c r="I89" i="10"/>
  <c r="C90" i="10"/>
  <c r="O103" i="10"/>
  <c r="L116" i="10"/>
  <c r="L83" i="10" s="1"/>
  <c r="C123" i="10"/>
  <c r="F122" i="10"/>
  <c r="O130" i="10"/>
  <c r="G130" i="10"/>
  <c r="C138" i="10"/>
  <c r="I136" i="10"/>
  <c r="I151" i="10"/>
  <c r="C183" i="10"/>
  <c r="F179" i="10"/>
  <c r="C179" i="10" s="1"/>
  <c r="C200" i="10"/>
  <c r="I198" i="10"/>
  <c r="C113" i="10"/>
  <c r="C117" i="10"/>
  <c r="C129" i="10"/>
  <c r="C137" i="10"/>
  <c r="C145" i="10"/>
  <c r="C161" i="10"/>
  <c r="C185" i="10"/>
  <c r="C189" i="10"/>
  <c r="C197" i="10"/>
  <c r="F196" i="10"/>
  <c r="H195" i="10"/>
  <c r="H194" i="10" s="1"/>
  <c r="I227" i="10"/>
  <c r="C228" i="10"/>
  <c r="L231" i="10"/>
  <c r="I235" i="10"/>
  <c r="C236" i="10"/>
  <c r="E270" i="10"/>
  <c r="E269" i="10" s="1"/>
  <c r="C285" i="10"/>
  <c r="F284" i="10"/>
  <c r="C288" i="10"/>
  <c r="I286" i="10"/>
  <c r="O205" i="10"/>
  <c r="O204" i="10" s="1"/>
  <c r="O195" i="10" s="1"/>
  <c r="C217" i="10"/>
  <c r="F216" i="10"/>
  <c r="J230" i="10"/>
  <c r="J289" i="10" s="1"/>
  <c r="C232" i="10"/>
  <c r="C248" i="10"/>
  <c r="I246" i="10"/>
  <c r="C246" i="10" s="1"/>
  <c r="E230" i="10"/>
  <c r="C253" i="10"/>
  <c r="F252" i="10"/>
  <c r="M259" i="10"/>
  <c r="M230" i="10" s="1"/>
  <c r="C265" i="10"/>
  <c r="F264" i="10"/>
  <c r="C264" i="10" s="1"/>
  <c r="C273" i="10"/>
  <c r="F272" i="10"/>
  <c r="C193" i="10"/>
  <c r="M195" i="10"/>
  <c r="L196" i="10"/>
  <c r="L195" i="10" s="1"/>
  <c r="C207" i="10"/>
  <c r="C209" i="10"/>
  <c r="F205" i="10"/>
  <c r="C219" i="10"/>
  <c r="C227" i="10"/>
  <c r="C233" i="10"/>
  <c r="G231" i="10"/>
  <c r="G230" i="10" s="1"/>
  <c r="C240" i="10"/>
  <c r="I238" i="10"/>
  <c r="C238" i="10" s="1"/>
  <c r="C243" i="10"/>
  <c r="C255" i="10"/>
  <c r="L260" i="10"/>
  <c r="L259" i="10" s="1"/>
  <c r="C263" i="10"/>
  <c r="C267" i="10"/>
  <c r="C268" i="10"/>
  <c r="L276" i="10"/>
  <c r="L270" i="10" s="1"/>
  <c r="L269" i="10" s="1"/>
  <c r="C279" i="10"/>
  <c r="C281" i="10"/>
  <c r="C295" i="10"/>
  <c r="C297" i="10"/>
  <c r="F293" i="10"/>
  <c r="C199" i="10"/>
  <c r="C239" i="10"/>
  <c r="C247" i="10"/>
  <c r="H52" i="10" l="1"/>
  <c r="H51" i="10" s="1"/>
  <c r="L53" i="10"/>
  <c r="E289" i="10"/>
  <c r="O83" i="10"/>
  <c r="O75" i="10" s="1"/>
  <c r="N230" i="10"/>
  <c r="J194" i="10"/>
  <c r="C293" i="10"/>
  <c r="M289" i="10"/>
  <c r="C216" i="10"/>
  <c r="L75" i="10"/>
  <c r="L52" i="10" s="1"/>
  <c r="G194" i="10"/>
  <c r="C122" i="10"/>
  <c r="D289" i="10"/>
  <c r="C151" i="10"/>
  <c r="D52" i="10"/>
  <c r="D51" i="10" s="1"/>
  <c r="E52" i="10"/>
  <c r="O53" i="10"/>
  <c r="O194" i="10"/>
  <c r="I83" i="10"/>
  <c r="I173" i="10"/>
  <c r="C55" i="10"/>
  <c r="D290" i="10"/>
  <c r="D50" i="10"/>
  <c r="C67" i="10"/>
  <c r="I53" i="10"/>
  <c r="H290" i="10"/>
  <c r="H50" i="10"/>
  <c r="C166" i="10"/>
  <c r="F165" i="10"/>
  <c r="C165" i="10" s="1"/>
  <c r="C58" i="10"/>
  <c r="F270" i="10"/>
  <c r="C272" i="10"/>
  <c r="I231" i="10"/>
  <c r="I230" i="10" s="1"/>
  <c r="C286" i="10"/>
  <c r="C284" i="10"/>
  <c r="F283" i="10"/>
  <c r="C283" i="10" s="1"/>
  <c r="C198" i="10"/>
  <c r="I196" i="10"/>
  <c r="C89" i="10"/>
  <c r="H289" i="10"/>
  <c r="L26" i="10"/>
  <c r="C31" i="10"/>
  <c r="K52" i="10"/>
  <c r="K51" i="10" s="1"/>
  <c r="C131" i="10"/>
  <c r="F130" i="10"/>
  <c r="G75" i="10"/>
  <c r="C276" i="10"/>
  <c r="C205" i="10"/>
  <c r="F204" i="10"/>
  <c r="M194" i="10"/>
  <c r="M51" i="10" s="1"/>
  <c r="L230" i="10"/>
  <c r="L194" i="10" s="1"/>
  <c r="F174" i="10"/>
  <c r="E194" i="10"/>
  <c r="E51" i="10" s="1"/>
  <c r="C95" i="10"/>
  <c r="J52" i="10"/>
  <c r="J51" i="10" s="1"/>
  <c r="C235" i="10"/>
  <c r="F231" i="10"/>
  <c r="C80" i="10"/>
  <c r="I76" i="10"/>
  <c r="C188" i="10"/>
  <c r="C69" i="10"/>
  <c r="F54" i="10"/>
  <c r="C103" i="10"/>
  <c r="F291" i="10"/>
  <c r="I204" i="10"/>
  <c r="C252" i="10"/>
  <c r="F251" i="10"/>
  <c r="C251" i="10" s="1"/>
  <c r="C136" i="10"/>
  <c r="I130" i="10"/>
  <c r="F83" i="10"/>
  <c r="C84" i="10"/>
  <c r="C116" i="10"/>
  <c r="C77" i="10"/>
  <c r="F76" i="10"/>
  <c r="C187" i="10"/>
  <c r="C260" i="10"/>
  <c r="F259" i="10"/>
  <c r="C259" i="10" s="1"/>
  <c r="I292" i="10"/>
  <c r="O52" i="10" l="1"/>
  <c r="O51" i="10" s="1"/>
  <c r="L289" i="10"/>
  <c r="C130" i="10"/>
  <c r="N194" i="10"/>
  <c r="N51" i="10" s="1"/>
  <c r="N289" i="10"/>
  <c r="C83" i="10"/>
  <c r="I75" i="10"/>
  <c r="C204" i="10"/>
  <c r="I195" i="10"/>
  <c r="I194" i="10" s="1"/>
  <c r="I52" i="10"/>
  <c r="I51" i="10" s="1"/>
  <c r="I50" i="10" s="1"/>
  <c r="O50" i="10"/>
  <c r="O290" i="10"/>
  <c r="E290" i="10"/>
  <c r="E50" i="10"/>
  <c r="F269" i="10"/>
  <c r="C270" i="10"/>
  <c r="C76" i="10"/>
  <c r="F75" i="10"/>
  <c r="C75" i="10" s="1"/>
  <c r="F53" i="10"/>
  <c r="C54" i="10"/>
  <c r="C196" i="10"/>
  <c r="C26" i="10"/>
  <c r="L20" i="10"/>
  <c r="C20" i="10" s="1"/>
  <c r="L51" i="10"/>
  <c r="L50" i="10" s="1"/>
  <c r="O289" i="10"/>
  <c r="I291" i="10"/>
  <c r="C291" i="10" s="1"/>
  <c r="C292" i="10"/>
  <c r="C174" i="10"/>
  <c r="F173" i="10"/>
  <c r="C173" i="10" s="1"/>
  <c r="M50" i="10"/>
  <c r="M290" i="10"/>
  <c r="G289" i="10"/>
  <c r="G52" i="10"/>
  <c r="G51" i="10" s="1"/>
  <c r="K50" i="10"/>
  <c r="K290" i="10"/>
  <c r="J50" i="10"/>
  <c r="J290" i="10"/>
  <c r="F195" i="10"/>
  <c r="F230" i="10"/>
  <c r="C230" i="10" s="1"/>
  <c r="C231" i="10"/>
  <c r="N50" i="10" l="1"/>
  <c r="N290" i="10"/>
  <c r="I290" i="10"/>
  <c r="I289" i="10"/>
  <c r="C53" i="10"/>
  <c r="F52" i="10"/>
  <c r="L290" i="10"/>
  <c r="G290" i="10"/>
  <c r="G50" i="10"/>
  <c r="C269" i="10"/>
  <c r="F289" i="10"/>
  <c r="C289" i="10" s="1"/>
  <c r="F194" i="10"/>
  <c r="C194" i="10" s="1"/>
  <c r="C195" i="10"/>
  <c r="C52" i="10" l="1"/>
  <c r="F51" i="10"/>
  <c r="F290" i="10" l="1"/>
  <c r="C290" i="10" s="1"/>
  <c r="F50" i="10"/>
  <c r="C50" i="10" s="1"/>
  <c r="C51" i="10"/>
  <c r="O301" i="9" l="1"/>
  <c r="L301" i="9"/>
  <c r="I301" i="9"/>
  <c r="F301" i="9"/>
  <c r="O300" i="9"/>
  <c r="L300" i="9"/>
  <c r="I300" i="9"/>
  <c r="F300" i="9"/>
  <c r="O299" i="9"/>
  <c r="L299" i="9"/>
  <c r="I299" i="9"/>
  <c r="F299" i="9"/>
  <c r="O298" i="9"/>
  <c r="L298" i="9"/>
  <c r="I298" i="9"/>
  <c r="F298" i="9"/>
  <c r="O297" i="9"/>
  <c r="L297" i="9"/>
  <c r="I297" i="9"/>
  <c r="F297" i="9"/>
  <c r="O296" i="9"/>
  <c r="L296" i="9"/>
  <c r="I296" i="9"/>
  <c r="F296" i="9"/>
  <c r="O295" i="9"/>
  <c r="L295" i="9"/>
  <c r="I295" i="9"/>
  <c r="F295" i="9"/>
  <c r="O294" i="9"/>
  <c r="L294" i="9"/>
  <c r="I294" i="9"/>
  <c r="I293" i="9" s="1"/>
  <c r="F294" i="9"/>
  <c r="N293" i="9"/>
  <c r="M293" i="9"/>
  <c r="K293" i="9"/>
  <c r="J293" i="9"/>
  <c r="H293" i="9"/>
  <c r="G293" i="9"/>
  <c r="E293" i="9"/>
  <c r="D293" i="9"/>
  <c r="O288" i="9"/>
  <c r="L288" i="9"/>
  <c r="I288" i="9"/>
  <c r="F288" i="9"/>
  <c r="O287" i="9"/>
  <c r="O286" i="9" s="1"/>
  <c r="L287" i="9"/>
  <c r="L286" i="9" s="1"/>
  <c r="I287" i="9"/>
  <c r="F287" i="9"/>
  <c r="F286" i="9" s="1"/>
  <c r="N286" i="9"/>
  <c r="M286" i="9"/>
  <c r="K286" i="9"/>
  <c r="J286" i="9"/>
  <c r="H286" i="9"/>
  <c r="G286" i="9"/>
  <c r="E286" i="9"/>
  <c r="D286" i="9"/>
  <c r="O285" i="9"/>
  <c r="L285" i="9"/>
  <c r="L284" i="9" s="1"/>
  <c r="L283" i="9" s="1"/>
  <c r="I285" i="9"/>
  <c r="I284" i="9" s="1"/>
  <c r="I283" i="9" s="1"/>
  <c r="F285" i="9"/>
  <c r="O284" i="9"/>
  <c r="O283" i="9" s="1"/>
  <c r="N284" i="9"/>
  <c r="N283" i="9" s="1"/>
  <c r="M284" i="9"/>
  <c r="M283" i="9" s="1"/>
  <c r="K284" i="9"/>
  <c r="K283" i="9" s="1"/>
  <c r="J284" i="9"/>
  <c r="J283" i="9" s="1"/>
  <c r="H284" i="9"/>
  <c r="G284" i="9"/>
  <c r="G283" i="9" s="1"/>
  <c r="E284" i="9"/>
  <c r="E283" i="9" s="1"/>
  <c r="D284" i="9"/>
  <c r="D283" i="9" s="1"/>
  <c r="H283" i="9"/>
  <c r="O282" i="9"/>
  <c r="O281" i="9" s="1"/>
  <c r="L282" i="9"/>
  <c r="L281" i="9" s="1"/>
  <c r="I282" i="9"/>
  <c r="I281" i="9" s="1"/>
  <c r="F282" i="9"/>
  <c r="N281" i="9"/>
  <c r="M281" i="9"/>
  <c r="K281" i="9"/>
  <c r="J281" i="9"/>
  <c r="H281" i="9"/>
  <c r="G281" i="9"/>
  <c r="E281" i="9"/>
  <c r="D281" i="9"/>
  <c r="O280" i="9"/>
  <c r="L280" i="9"/>
  <c r="I280" i="9"/>
  <c r="F280" i="9"/>
  <c r="O279" i="9"/>
  <c r="L279" i="9"/>
  <c r="I279" i="9"/>
  <c r="F279" i="9"/>
  <c r="O278" i="9"/>
  <c r="L278" i="9"/>
  <c r="I278" i="9"/>
  <c r="F278" i="9"/>
  <c r="O277" i="9"/>
  <c r="L277" i="9"/>
  <c r="I277" i="9"/>
  <c r="I276" i="9" s="1"/>
  <c r="F277" i="9"/>
  <c r="N276" i="9"/>
  <c r="M276" i="9"/>
  <c r="K276" i="9"/>
  <c r="J276" i="9"/>
  <c r="H276" i="9"/>
  <c r="G276" i="9"/>
  <c r="E276" i="9"/>
  <c r="D276" i="9"/>
  <c r="O275" i="9"/>
  <c r="L275" i="9"/>
  <c r="I275" i="9"/>
  <c r="F275" i="9"/>
  <c r="O274" i="9"/>
  <c r="L274" i="9"/>
  <c r="I274" i="9"/>
  <c r="F274" i="9"/>
  <c r="O273" i="9"/>
  <c r="L273" i="9"/>
  <c r="I273" i="9"/>
  <c r="I272" i="9" s="1"/>
  <c r="F273" i="9"/>
  <c r="N272" i="9"/>
  <c r="N270" i="9" s="1"/>
  <c r="N269" i="9" s="1"/>
  <c r="M272" i="9"/>
  <c r="K272" i="9"/>
  <c r="K270" i="9" s="1"/>
  <c r="K269" i="9" s="1"/>
  <c r="J272" i="9"/>
  <c r="J270" i="9" s="1"/>
  <c r="J269" i="9" s="1"/>
  <c r="H272" i="9"/>
  <c r="G272" i="9"/>
  <c r="G270" i="9" s="1"/>
  <c r="G269" i="9" s="1"/>
  <c r="E272" i="9"/>
  <c r="D272" i="9"/>
  <c r="D270" i="9" s="1"/>
  <c r="O271" i="9"/>
  <c r="L271" i="9"/>
  <c r="I271" i="9"/>
  <c r="F271" i="9"/>
  <c r="O268" i="9"/>
  <c r="L268" i="9"/>
  <c r="I268" i="9"/>
  <c r="F268" i="9"/>
  <c r="O267" i="9"/>
  <c r="L267" i="9"/>
  <c r="I267" i="9"/>
  <c r="F267" i="9"/>
  <c r="O266" i="9"/>
  <c r="L266" i="9"/>
  <c r="I266" i="9"/>
  <c r="F266" i="9"/>
  <c r="O265" i="9"/>
  <c r="L265" i="9"/>
  <c r="L264" i="9" s="1"/>
  <c r="I265" i="9"/>
  <c r="F265" i="9"/>
  <c r="N264" i="9"/>
  <c r="M264" i="9"/>
  <c r="K264" i="9"/>
  <c r="J264" i="9"/>
  <c r="H264" i="9"/>
  <c r="G264" i="9"/>
  <c r="E264" i="9"/>
  <c r="D264" i="9"/>
  <c r="O263" i="9"/>
  <c r="L263" i="9"/>
  <c r="I263" i="9"/>
  <c r="F263" i="9"/>
  <c r="O262" i="9"/>
  <c r="L262" i="9"/>
  <c r="I262" i="9"/>
  <c r="F262" i="9"/>
  <c r="O261" i="9"/>
  <c r="L261" i="9"/>
  <c r="L260" i="9" s="1"/>
  <c r="I261" i="9"/>
  <c r="I260" i="9" s="1"/>
  <c r="F261" i="9"/>
  <c r="N260" i="9"/>
  <c r="M260" i="9"/>
  <c r="K260" i="9"/>
  <c r="K259" i="9" s="1"/>
  <c r="J260" i="9"/>
  <c r="H260" i="9"/>
  <c r="H259" i="9" s="1"/>
  <c r="G260" i="9"/>
  <c r="G259" i="9" s="1"/>
  <c r="E260" i="9"/>
  <c r="E259" i="9" s="1"/>
  <c r="D260" i="9"/>
  <c r="N259" i="9"/>
  <c r="J259" i="9"/>
  <c r="O258" i="9"/>
  <c r="L258" i="9"/>
  <c r="I258" i="9"/>
  <c r="F258" i="9"/>
  <c r="O257" i="9"/>
  <c r="L257" i="9"/>
  <c r="I257" i="9"/>
  <c r="F257" i="9"/>
  <c r="O256" i="9"/>
  <c r="L256" i="9"/>
  <c r="I256" i="9"/>
  <c r="F256" i="9"/>
  <c r="O255" i="9"/>
  <c r="L255" i="9"/>
  <c r="I255" i="9"/>
  <c r="F255" i="9"/>
  <c r="O254" i="9"/>
  <c r="L254" i="9"/>
  <c r="I254" i="9"/>
  <c r="F254" i="9"/>
  <c r="O253" i="9"/>
  <c r="L253" i="9"/>
  <c r="L252" i="9" s="1"/>
  <c r="I253" i="9"/>
  <c r="F253" i="9"/>
  <c r="N252" i="9"/>
  <c r="M252" i="9"/>
  <c r="M251" i="9" s="1"/>
  <c r="K252" i="9"/>
  <c r="K251" i="9" s="1"/>
  <c r="J252" i="9"/>
  <c r="J251" i="9" s="1"/>
  <c r="H252" i="9"/>
  <c r="G252" i="9"/>
  <c r="G251" i="9" s="1"/>
  <c r="E252" i="9"/>
  <c r="E251" i="9" s="1"/>
  <c r="D252" i="9"/>
  <c r="D251" i="9" s="1"/>
  <c r="N251" i="9"/>
  <c r="H251" i="9"/>
  <c r="O250" i="9"/>
  <c r="L250" i="9"/>
  <c r="I250" i="9"/>
  <c r="F250" i="9"/>
  <c r="O249" i="9"/>
  <c r="L249" i="9"/>
  <c r="I249" i="9"/>
  <c r="F249" i="9"/>
  <c r="O248" i="9"/>
  <c r="L248" i="9"/>
  <c r="I248" i="9"/>
  <c r="F248" i="9"/>
  <c r="O247" i="9"/>
  <c r="L247" i="9"/>
  <c r="L246" i="9" s="1"/>
  <c r="I247" i="9"/>
  <c r="F247" i="9"/>
  <c r="O246" i="9"/>
  <c r="N246" i="9"/>
  <c r="M246" i="9"/>
  <c r="K246" i="9"/>
  <c r="J246" i="9"/>
  <c r="H246" i="9"/>
  <c r="G246" i="9"/>
  <c r="E246" i="9"/>
  <c r="D246" i="9"/>
  <c r="O245" i="9"/>
  <c r="L245" i="9"/>
  <c r="I245" i="9"/>
  <c r="F245" i="9"/>
  <c r="O244" i="9"/>
  <c r="L244" i="9"/>
  <c r="I244" i="9"/>
  <c r="F244" i="9"/>
  <c r="O243" i="9"/>
  <c r="L243" i="9"/>
  <c r="I243" i="9"/>
  <c r="F243" i="9"/>
  <c r="O242" i="9"/>
  <c r="L242" i="9"/>
  <c r="I242" i="9"/>
  <c r="F242" i="9"/>
  <c r="O241" i="9"/>
  <c r="L241" i="9"/>
  <c r="I241" i="9"/>
  <c r="F241" i="9"/>
  <c r="O240" i="9"/>
  <c r="L240" i="9"/>
  <c r="I240" i="9"/>
  <c r="F240" i="9"/>
  <c r="O239" i="9"/>
  <c r="L239" i="9"/>
  <c r="I239" i="9"/>
  <c r="F239" i="9"/>
  <c r="F238" i="9" s="1"/>
  <c r="N238" i="9"/>
  <c r="M238" i="9"/>
  <c r="K238" i="9"/>
  <c r="J238" i="9"/>
  <c r="H238" i="9"/>
  <c r="G238" i="9"/>
  <c r="E238" i="9"/>
  <c r="D238" i="9"/>
  <c r="O237" i="9"/>
  <c r="L237" i="9"/>
  <c r="I237" i="9"/>
  <c r="F237" i="9"/>
  <c r="O236" i="9"/>
  <c r="O235" i="9" s="1"/>
  <c r="L236" i="9"/>
  <c r="L235" i="9" s="1"/>
  <c r="I236" i="9"/>
  <c r="F236" i="9"/>
  <c r="N235" i="9"/>
  <c r="M235" i="9"/>
  <c r="K235" i="9"/>
  <c r="J235" i="9"/>
  <c r="H235" i="9"/>
  <c r="G235" i="9"/>
  <c r="F235" i="9"/>
  <c r="E235" i="9"/>
  <c r="D235" i="9"/>
  <c r="O234" i="9"/>
  <c r="O233" i="9" s="1"/>
  <c r="L234" i="9"/>
  <c r="L233" i="9" s="1"/>
  <c r="I234" i="9"/>
  <c r="I233" i="9" s="1"/>
  <c r="F234" i="9"/>
  <c r="F233" i="9" s="1"/>
  <c r="N233" i="9"/>
  <c r="M233" i="9"/>
  <c r="K233" i="9"/>
  <c r="J233" i="9"/>
  <c r="H233" i="9"/>
  <c r="G233" i="9"/>
  <c r="E233" i="9"/>
  <c r="D233" i="9"/>
  <c r="O232" i="9"/>
  <c r="L232" i="9"/>
  <c r="I232" i="9"/>
  <c r="F232" i="9"/>
  <c r="O229" i="9"/>
  <c r="L229" i="9"/>
  <c r="I229" i="9"/>
  <c r="F229" i="9"/>
  <c r="O228" i="9"/>
  <c r="O227" i="9" s="1"/>
  <c r="L228" i="9"/>
  <c r="L227" i="9" s="1"/>
  <c r="I228" i="9"/>
  <c r="F228" i="9"/>
  <c r="F227" i="9" s="1"/>
  <c r="N227" i="9"/>
  <c r="M227" i="9"/>
  <c r="K227" i="9"/>
  <c r="J227" i="9"/>
  <c r="H227" i="9"/>
  <c r="G227" i="9"/>
  <c r="E227" i="9"/>
  <c r="D227" i="9"/>
  <c r="O226" i="9"/>
  <c r="L226" i="9"/>
  <c r="I226" i="9"/>
  <c r="F226" i="9"/>
  <c r="O225" i="9"/>
  <c r="L225" i="9"/>
  <c r="I225" i="9"/>
  <c r="F225" i="9"/>
  <c r="O224" i="9"/>
  <c r="L224" i="9"/>
  <c r="I224" i="9"/>
  <c r="F224" i="9"/>
  <c r="O223" i="9"/>
  <c r="L223" i="9"/>
  <c r="I223" i="9"/>
  <c r="F223" i="9"/>
  <c r="O222" i="9"/>
  <c r="L222" i="9"/>
  <c r="I222" i="9"/>
  <c r="F222" i="9"/>
  <c r="O221" i="9"/>
  <c r="L221" i="9"/>
  <c r="I221" i="9"/>
  <c r="F221" i="9"/>
  <c r="O220" i="9"/>
  <c r="L220" i="9"/>
  <c r="I220" i="9"/>
  <c r="F220" i="9"/>
  <c r="O219" i="9"/>
  <c r="L219" i="9"/>
  <c r="I219" i="9"/>
  <c r="F219" i="9"/>
  <c r="O218" i="9"/>
  <c r="L218" i="9"/>
  <c r="I218" i="9"/>
  <c r="F218" i="9"/>
  <c r="O217" i="9"/>
  <c r="L217" i="9"/>
  <c r="I217" i="9"/>
  <c r="F217" i="9"/>
  <c r="N216" i="9"/>
  <c r="M216" i="9"/>
  <c r="K216" i="9"/>
  <c r="J216" i="9"/>
  <c r="H216" i="9"/>
  <c r="G216" i="9"/>
  <c r="E216" i="9"/>
  <c r="D216" i="9"/>
  <c r="O215" i="9"/>
  <c r="L215" i="9"/>
  <c r="I215" i="9"/>
  <c r="F215" i="9"/>
  <c r="O214" i="9"/>
  <c r="L214" i="9"/>
  <c r="I214" i="9"/>
  <c r="F214" i="9"/>
  <c r="O213" i="9"/>
  <c r="L213" i="9"/>
  <c r="I213" i="9"/>
  <c r="F213" i="9"/>
  <c r="O212" i="9"/>
  <c r="L212" i="9"/>
  <c r="I212" i="9"/>
  <c r="F212" i="9"/>
  <c r="O211" i="9"/>
  <c r="L211" i="9"/>
  <c r="I211" i="9"/>
  <c r="F211" i="9"/>
  <c r="O210" i="9"/>
  <c r="L210" i="9"/>
  <c r="I210" i="9"/>
  <c r="F210" i="9"/>
  <c r="O209" i="9"/>
  <c r="L209" i="9"/>
  <c r="I209" i="9"/>
  <c r="F209" i="9"/>
  <c r="O208" i="9"/>
  <c r="L208" i="9"/>
  <c r="I208" i="9"/>
  <c r="F208" i="9"/>
  <c r="O207" i="9"/>
  <c r="L207" i="9"/>
  <c r="I207" i="9"/>
  <c r="F207" i="9"/>
  <c r="O206" i="9"/>
  <c r="L206" i="9"/>
  <c r="I206" i="9"/>
  <c r="F206" i="9"/>
  <c r="N205" i="9"/>
  <c r="M205" i="9"/>
  <c r="K205" i="9"/>
  <c r="K204" i="9" s="1"/>
  <c r="J205" i="9"/>
  <c r="H205" i="9"/>
  <c r="G205" i="9"/>
  <c r="G204" i="9" s="1"/>
  <c r="E205" i="9"/>
  <c r="E204" i="9" s="1"/>
  <c r="D205" i="9"/>
  <c r="O203" i="9"/>
  <c r="L203" i="9"/>
  <c r="I203" i="9"/>
  <c r="F203" i="9"/>
  <c r="O202" i="9"/>
  <c r="L202" i="9"/>
  <c r="I202" i="9"/>
  <c r="F202" i="9"/>
  <c r="O201" i="9"/>
  <c r="L201" i="9"/>
  <c r="I201" i="9"/>
  <c r="F201" i="9"/>
  <c r="O200" i="9"/>
  <c r="L200" i="9"/>
  <c r="I200" i="9"/>
  <c r="F200" i="9"/>
  <c r="O199" i="9"/>
  <c r="O198" i="9" s="1"/>
  <c r="L199" i="9"/>
  <c r="L198" i="9" s="1"/>
  <c r="I199" i="9"/>
  <c r="F199" i="9"/>
  <c r="F198" i="9" s="1"/>
  <c r="N198" i="9"/>
  <c r="M198" i="9"/>
  <c r="K198" i="9"/>
  <c r="K196" i="9" s="1"/>
  <c r="J198" i="9"/>
  <c r="J196" i="9" s="1"/>
  <c r="H198" i="9"/>
  <c r="G198" i="9"/>
  <c r="G196" i="9" s="1"/>
  <c r="E198" i="9"/>
  <c r="E196" i="9" s="1"/>
  <c r="D198" i="9"/>
  <c r="D196" i="9" s="1"/>
  <c r="O197" i="9"/>
  <c r="L197" i="9"/>
  <c r="I197" i="9"/>
  <c r="F197" i="9"/>
  <c r="N196" i="9"/>
  <c r="M196" i="9"/>
  <c r="H196" i="9"/>
  <c r="O193" i="9"/>
  <c r="L193" i="9"/>
  <c r="I193" i="9"/>
  <c r="F193" i="9"/>
  <c r="F192" i="9" s="1"/>
  <c r="F191" i="9" s="1"/>
  <c r="O192" i="9"/>
  <c r="O191" i="9" s="1"/>
  <c r="N192" i="9"/>
  <c r="M192" i="9"/>
  <c r="M191" i="9" s="1"/>
  <c r="L192" i="9"/>
  <c r="L191" i="9" s="1"/>
  <c r="K192" i="9"/>
  <c r="K191" i="9" s="1"/>
  <c r="J192" i="9"/>
  <c r="I192" i="9"/>
  <c r="I191" i="9" s="1"/>
  <c r="H192" i="9"/>
  <c r="H191" i="9" s="1"/>
  <c r="G192" i="9"/>
  <c r="G191" i="9" s="1"/>
  <c r="E192" i="9"/>
  <c r="E191" i="9" s="1"/>
  <c r="D192" i="9"/>
  <c r="D191" i="9" s="1"/>
  <c r="N191" i="9"/>
  <c r="J191" i="9"/>
  <c r="O190" i="9"/>
  <c r="L190" i="9"/>
  <c r="I190" i="9"/>
  <c r="F190" i="9"/>
  <c r="O189" i="9"/>
  <c r="L189" i="9"/>
  <c r="L188" i="9" s="1"/>
  <c r="I189" i="9"/>
  <c r="F189" i="9"/>
  <c r="F188" i="9" s="1"/>
  <c r="O188" i="9"/>
  <c r="N188" i="9"/>
  <c r="M188" i="9"/>
  <c r="K188" i="9"/>
  <c r="J188" i="9"/>
  <c r="J187" i="9" s="1"/>
  <c r="H188" i="9"/>
  <c r="G188" i="9"/>
  <c r="E188" i="9"/>
  <c r="E187" i="9" s="1"/>
  <c r="D188" i="9"/>
  <c r="O186" i="9"/>
  <c r="L186" i="9"/>
  <c r="I186" i="9"/>
  <c r="F186" i="9"/>
  <c r="O185" i="9"/>
  <c r="L185" i="9"/>
  <c r="L184" i="9" s="1"/>
  <c r="I185" i="9"/>
  <c r="F185" i="9"/>
  <c r="F184" i="9" s="1"/>
  <c r="O184" i="9"/>
  <c r="N184" i="9"/>
  <c r="M184" i="9"/>
  <c r="K184" i="9"/>
  <c r="J184" i="9"/>
  <c r="H184" i="9"/>
  <c r="G184" i="9"/>
  <c r="E184" i="9"/>
  <c r="D184" i="9"/>
  <c r="O183" i="9"/>
  <c r="L183" i="9"/>
  <c r="I183" i="9"/>
  <c r="F183" i="9"/>
  <c r="O182" i="9"/>
  <c r="L182" i="9"/>
  <c r="I182" i="9"/>
  <c r="F182" i="9"/>
  <c r="O181" i="9"/>
  <c r="L181" i="9"/>
  <c r="I181" i="9"/>
  <c r="F181" i="9"/>
  <c r="O180" i="9"/>
  <c r="O179" i="9" s="1"/>
  <c r="L180" i="9"/>
  <c r="I180" i="9"/>
  <c r="I179" i="9" s="1"/>
  <c r="F180" i="9"/>
  <c r="N179" i="9"/>
  <c r="M179" i="9"/>
  <c r="K179" i="9"/>
  <c r="J179" i="9"/>
  <c r="H179" i="9"/>
  <c r="G179" i="9"/>
  <c r="E179" i="9"/>
  <c r="D179" i="9"/>
  <c r="O178" i="9"/>
  <c r="L178" i="9"/>
  <c r="I178" i="9"/>
  <c r="F178" i="9"/>
  <c r="O177" i="9"/>
  <c r="L177" i="9"/>
  <c r="I177" i="9"/>
  <c r="F177" i="9"/>
  <c r="O176" i="9"/>
  <c r="O175" i="9" s="1"/>
  <c r="L176" i="9"/>
  <c r="L175" i="9" s="1"/>
  <c r="I176" i="9"/>
  <c r="I175" i="9" s="1"/>
  <c r="I174" i="9" s="1"/>
  <c r="F176" i="9"/>
  <c r="N175" i="9"/>
  <c r="M175" i="9"/>
  <c r="K175" i="9"/>
  <c r="K174" i="9" s="1"/>
  <c r="K173" i="9" s="1"/>
  <c r="J175" i="9"/>
  <c r="J174" i="9" s="1"/>
  <c r="J173" i="9" s="1"/>
  <c r="H175" i="9"/>
  <c r="G175" i="9"/>
  <c r="G174" i="9" s="1"/>
  <c r="E175" i="9"/>
  <c r="E174" i="9" s="1"/>
  <c r="E173" i="9" s="1"/>
  <c r="D175" i="9"/>
  <c r="O172" i="9"/>
  <c r="L172" i="9"/>
  <c r="I172" i="9"/>
  <c r="F172" i="9"/>
  <c r="O171" i="9"/>
  <c r="L171" i="9"/>
  <c r="I171" i="9"/>
  <c r="F171" i="9"/>
  <c r="O170" i="9"/>
  <c r="L170" i="9"/>
  <c r="I170" i="9"/>
  <c r="F170" i="9"/>
  <c r="O169" i="9"/>
  <c r="L169" i="9"/>
  <c r="I169" i="9"/>
  <c r="F169" i="9"/>
  <c r="O168" i="9"/>
  <c r="L168" i="9"/>
  <c r="I168" i="9"/>
  <c r="F168" i="9"/>
  <c r="O167" i="9"/>
  <c r="L167" i="9"/>
  <c r="L166" i="9" s="1"/>
  <c r="L165" i="9" s="1"/>
  <c r="I167" i="9"/>
  <c r="F167" i="9"/>
  <c r="N166" i="9"/>
  <c r="M166" i="9"/>
  <c r="M165" i="9" s="1"/>
  <c r="K166" i="9"/>
  <c r="K165" i="9" s="1"/>
  <c r="J166" i="9"/>
  <c r="J165" i="9" s="1"/>
  <c r="H166" i="9"/>
  <c r="G166" i="9"/>
  <c r="G165" i="9" s="1"/>
  <c r="E166" i="9"/>
  <c r="E165" i="9" s="1"/>
  <c r="D166" i="9"/>
  <c r="D165" i="9" s="1"/>
  <c r="N165" i="9"/>
  <c r="H165" i="9"/>
  <c r="O164" i="9"/>
  <c r="L164" i="9"/>
  <c r="I164" i="9"/>
  <c r="F164" i="9"/>
  <c r="O163" i="9"/>
  <c r="L163" i="9"/>
  <c r="I163" i="9"/>
  <c r="F163" i="9"/>
  <c r="O162" i="9"/>
  <c r="L162" i="9"/>
  <c r="I162" i="9"/>
  <c r="F162" i="9"/>
  <c r="O161" i="9"/>
  <c r="L161" i="9"/>
  <c r="L160" i="9" s="1"/>
  <c r="I161" i="9"/>
  <c r="F161" i="9"/>
  <c r="F160" i="9" s="1"/>
  <c r="O160" i="9"/>
  <c r="N160" i="9"/>
  <c r="M160" i="9"/>
  <c r="K160" i="9"/>
  <c r="J160" i="9"/>
  <c r="H160" i="9"/>
  <c r="G160" i="9"/>
  <c r="E160" i="9"/>
  <c r="D160" i="9"/>
  <c r="O159" i="9"/>
  <c r="L159" i="9"/>
  <c r="I159" i="9"/>
  <c r="F159" i="9"/>
  <c r="O158" i="9"/>
  <c r="L158" i="9"/>
  <c r="I158" i="9"/>
  <c r="F158" i="9"/>
  <c r="O157" i="9"/>
  <c r="L157" i="9"/>
  <c r="I157" i="9"/>
  <c r="F157" i="9"/>
  <c r="O156" i="9"/>
  <c r="L156" i="9"/>
  <c r="I156" i="9"/>
  <c r="F156" i="9"/>
  <c r="O155" i="9"/>
  <c r="L155" i="9"/>
  <c r="I155" i="9"/>
  <c r="F155" i="9"/>
  <c r="O154" i="9"/>
  <c r="L154" i="9"/>
  <c r="I154" i="9"/>
  <c r="F154" i="9"/>
  <c r="O153" i="9"/>
  <c r="L153" i="9"/>
  <c r="I153" i="9"/>
  <c r="F153" i="9"/>
  <c r="O152" i="9"/>
  <c r="L152" i="9"/>
  <c r="L151" i="9" s="1"/>
  <c r="I152" i="9"/>
  <c r="F152" i="9"/>
  <c r="N151" i="9"/>
  <c r="M151" i="9"/>
  <c r="K151" i="9"/>
  <c r="J151" i="9"/>
  <c r="H151" i="9"/>
  <c r="G151" i="9"/>
  <c r="E151" i="9"/>
  <c r="D151" i="9"/>
  <c r="O150" i="9"/>
  <c r="L150" i="9"/>
  <c r="I150" i="9"/>
  <c r="F150" i="9"/>
  <c r="O149" i="9"/>
  <c r="L149" i="9"/>
  <c r="I149" i="9"/>
  <c r="F149" i="9"/>
  <c r="O148" i="9"/>
  <c r="L148" i="9"/>
  <c r="I148" i="9"/>
  <c r="F148" i="9"/>
  <c r="O147" i="9"/>
  <c r="L147" i="9"/>
  <c r="I147" i="9"/>
  <c r="F147" i="9"/>
  <c r="O146" i="9"/>
  <c r="L146" i="9"/>
  <c r="I146" i="9"/>
  <c r="F146" i="9"/>
  <c r="O145" i="9"/>
  <c r="L145" i="9"/>
  <c r="I145" i="9"/>
  <c r="F145" i="9"/>
  <c r="F144" i="9" s="1"/>
  <c r="N144" i="9"/>
  <c r="M144" i="9"/>
  <c r="K144" i="9"/>
  <c r="J144" i="9"/>
  <c r="H144" i="9"/>
  <c r="G144" i="9"/>
  <c r="E144" i="9"/>
  <c r="D144" i="9"/>
  <c r="O143" i="9"/>
  <c r="L143" i="9"/>
  <c r="I143" i="9"/>
  <c r="F143" i="9"/>
  <c r="O142" i="9"/>
  <c r="O141" i="9" s="1"/>
  <c r="L142" i="9"/>
  <c r="I142" i="9"/>
  <c r="F142" i="9"/>
  <c r="N141" i="9"/>
  <c r="M141" i="9"/>
  <c r="L141" i="9"/>
  <c r="K141" i="9"/>
  <c r="J141" i="9"/>
  <c r="H141" i="9"/>
  <c r="G141" i="9"/>
  <c r="F141" i="9"/>
  <c r="E141" i="9"/>
  <c r="D141" i="9"/>
  <c r="O140" i="9"/>
  <c r="L140" i="9"/>
  <c r="I140" i="9"/>
  <c r="F140" i="9"/>
  <c r="O139" i="9"/>
  <c r="L139" i="9"/>
  <c r="I139" i="9"/>
  <c r="F139" i="9"/>
  <c r="O138" i="9"/>
  <c r="L138" i="9"/>
  <c r="I138" i="9"/>
  <c r="F138" i="9"/>
  <c r="O137" i="9"/>
  <c r="O136" i="9" s="1"/>
  <c r="L137" i="9"/>
  <c r="I137" i="9"/>
  <c r="F137" i="9"/>
  <c r="F136" i="9" s="1"/>
  <c r="N136" i="9"/>
  <c r="M136" i="9"/>
  <c r="K136" i="9"/>
  <c r="J136" i="9"/>
  <c r="H136" i="9"/>
  <c r="G136" i="9"/>
  <c r="E136" i="9"/>
  <c r="D136" i="9"/>
  <c r="O135" i="9"/>
  <c r="L135" i="9"/>
  <c r="I135" i="9"/>
  <c r="F135" i="9"/>
  <c r="O134" i="9"/>
  <c r="L134" i="9"/>
  <c r="I134" i="9"/>
  <c r="F134" i="9"/>
  <c r="O133" i="9"/>
  <c r="L133" i="9"/>
  <c r="I133" i="9"/>
  <c r="F133" i="9"/>
  <c r="O132" i="9"/>
  <c r="O131" i="9" s="1"/>
  <c r="L132" i="9"/>
  <c r="I132" i="9"/>
  <c r="I131" i="9" s="1"/>
  <c r="F132" i="9"/>
  <c r="N131" i="9"/>
  <c r="M131" i="9"/>
  <c r="M130" i="9" s="1"/>
  <c r="K131" i="9"/>
  <c r="J131" i="9"/>
  <c r="H131" i="9"/>
  <c r="G131" i="9"/>
  <c r="E131" i="9"/>
  <c r="D131" i="9"/>
  <c r="O129" i="9"/>
  <c r="O128" i="9" s="1"/>
  <c r="L129" i="9"/>
  <c r="L128" i="9" s="1"/>
  <c r="I129" i="9"/>
  <c r="I128" i="9" s="1"/>
  <c r="F129" i="9"/>
  <c r="F128" i="9" s="1"/>
  <c r="N128" i="9"/>
  <c r="M128" i="9"/>
  <c r="K128" i="9"/>
  <c r="J128" i="9"/>
  <c r="H128" i="9"/>
  <c r="G128" i="9"/>
  <c r="E128" i="9"/>
  <c r="D128" i="9"/>
  <c r="O127" i="9"/>
  <c r="L127" i="9"/>
  <c r="I127" i="9"/>
  <c r="F127" i="9"/>
  <c r="O126" i="9"/>
  <c r="L126" i="9"/>
  <c r="I126" i="9"/>
  <c r="F126" i="9"/>
  <c r="O125" i="9"/>
  <c r="L125" i="9"/>
  <c r="I125" i="9"/>
  <c r="F125" i="9"/>
  <c r="O124" i="9"/>
  <c r="L124" i="9"/>
  <c r="I124" i="9"/>
  <c r="F124" i="9"/>
  <c r="O123" i="9"/>
  <c r="L123" i="9"/>
  <c r="I123" i="9"/>
  <c r="I122" i="9" s="1"/>
  <c r="F123" i="9"/>
  <c r="O122" i="9"/>
  <c r="N122" i="9"/>
  <c r="M122" i="9"/>
  <c r="K122" i="9"/>
  <c r="J122" i="9"/>
  <c r="H122" i="9"/>
  <c r="G122" i="9"/>
  <c r="E122" i="9"/>
  <c r="D122" i="9"/>
  <c r="O121" i="9"/>
  <c r="L121" i="9"/>
  <c r="I121" i="9"/>
  <c r="F121" i="9"/>
  <c r="O120" i="9"/>
  <c r="L120" i="9"/>
  <c r="I120" i="9"/>
  <c r="F120" i="9"/>
  <c r="O119" i="9"/>
  <c r="L119" i="9"/>
  <c r="I119" i="9"/>
  <c r="F119" i="9"/>
  <c r="O118" i="9"/>
  <c r="L118" i="9"/>
  <c r="I118" i="9"/>
  <c r="F118" i="9"/>
  <c r="O117" i="9"/>
  <c r="L117" i="9"/>
  <c r="I117" i="9"/>
  <c r="F117" i="9"/>
  <c r="N116" i="9"/>
  <c r="M116" i="9"/>
  <c r="K116" i="9"/>
  <c r="J116" i="9"/>
  <c r="H116" i="9"/>
  <c r="G116" i="9"/>
  <c r="E116" i="9"/>
  <c r="D116" i="9"/>
  <c r="O115" i="9"/>
  <c r="L115" i="9"/>
  <c r="I115" i="9"/>
  <c r="F115" i="9"/>
  <c r="O114" i="9"/>
  <c r="L114" i="9"/>
  <c r="I114" i="9"/>
  <c r="F114" i="9"/>
  <c r="O113" i="9"/>
  <c r="L113" i="9"/>
  <c r="L112" i="9" s="1"/>
  <c r="I113" i="9"/>
  <c r="F113" i="9"/>
  <c r="N112" i="9"/>
  <c r="M112" i="9"/>
  <c r="K112" i="9"/>
  <c r="J112" i="9"/>
  <c r="H112" i="9"/>
  <c r="G112" i="9"/>
  <c r="E112" i="9"/>
  <c r="D112" i="9"/>
  <c r="O111" i="9"/>
  <c r="L111" i="9"/>
  <c r="I111" i="9"/>
  <c r="F111" i="9"/>
  <c r="O110" i="9"/>
  <c r="L110" i="9"/>
  <c r="I110" i="9"/>
  <c r="F110" i="9"/>
  <c r="O109" i="9"/>
  <c r="L109" i="9"/>
  <c r="I109" i="9"/>
  <c r="F109" i="9"/>
  <c r="O108" i="9"/>
  <c r="L108" i="9"/>
  <c r="I108" i="9"/>
  <c r="F108" i="9"/>
  <c r="O107" i="9"/>
  <c r="L107" i="9"/>
  <c r="I107" i="9"/>
  <c r="F107" i="9"/>
  <c r="O106" i="9"/>
  <c r="L106" i="9"/>
  <c r="I106" i="9"/>
  <c r="F106" i="9"/>
  <c r="O105" i="9"/>
  <c r="L105" i="9"/>
  <c r="I105" i="9"/>
  <c r="F105" i="9"/>
  <c r="O104" i="9"/>
  <c r="L104" i="9"/>
  <c r="I104" i="9"/>
  <c r="F104" i="9"/>
  <c r="N103" i="9"/>
  <c r="M103" i="9"/>
  <c r="K103" i="9"/>
  <c r="J103" i="9"/>
  <c r="H103" i="9"/>
  <c r="G103" i="9"/>
  <c r="E103" i="9"/>
  <c r="D103" i="9"/>
  <c r="O102" i="9"/>
  <c r="L102" i="9"/>
  <c r="I102" i="9"/>
  <c r="F102" i="9"/>
  <c r="O101" i="9"/>
  <c r="L101" i="9"/>
  <c r="I101" i="9"/>
  <c r="F101" i="9"/>
  <c r="O100" i="9"/>
  <c r="L100" i="9"/>
  <c r="I100" i="9"/>
  <c r="F100" i="9"/>
  <c r="O99" i="9"/>
  <c r="L99" i="9"/>
  <c r="I99" i="9"/>
  <c r="F99" i="9"/>
  <c r="O98" i="9"/>
  <c r="L98" i="9"/>
  <c r="I98" i="9"/>
  <c r="F98" i="9"/>
  <c r="O97" i="9"/>
  <c r="L97" i="9"/>
  <c r="I97" i="9"/>
  <c r="F97" i="9"/>
  <c r="O96" i="9"/>
  <c r="L96" i="9"/>
  <c r="L95" i="9" s="1"/>
  <c r="I96" i="9"/>
  <c r="F96" i="9"/>
  <c r="N95" i="9"/>
  <c r="M95" i="9"/>
  <c r="K95" i="9"/>
  <c r="J95" i="9"/>
  <c r="H95" i="9"/>
  <c r="G95" i="9"/>
  <c r="E95" i="9"/>
  <c r="D95" i="9"/>
  <c r="O94" i="9"/>
  <c r="L94" i="9"/>
  <c r="I94" i="9"/>
  <c r="F94" i="9"/>
  <c r="O93" i="9"/>
  <c r="L93" i="9"/>
  <c r="I93" i="9"/>
  <c r="F93" i="9"/>
  <c r="O92" i="9"/>
  <c r="L92" i="9"/>
  <c r="I92" i="9"/>
  <c r="F92" i="9"/>
  <c r="O91" i="9"/>
  <c r="L91" i="9"/>
  <c r="I91" i="9"/>
  <c r="F91" i="9"/>
  <c r="O90" i="9"/>
  <c r="L90" i="9"/>
  <c r="I90" i="9"/>
  <c r="F90" i="9"/>
  <c r="F89" i="9" s="1"/>
  <c r="N89" i="9"/>
  <c r="M89" i="9"/>
  <c r="K89" i="9"/>
  <c r="J89" i="9"/>
  <c r="H89" i="9"/>
  <c r="G89" i="9"/>
  <c r="E89" i="9"/>
  <c r="D89" i="9"/>
  <c r="O88" i="9"/>
  <c r="L88" i="9"/>
  <c r="I88" i="9"/>
  <c r="F88" i="9"/>
  <c r="O87" i="9"/>
  <c r="L87" i="9"/>
  <c r="I87" i="9"/>
  <c r="F87" i="9"/>
  <c r="O86" i="9"/>
  <c r="L86" i="9"/>
  <c r="I86" i="9"/>
  <c r="F86" i="9"/>
  <c r="O85" i="9"/>
  <c r="L85" i="9"/>
  <c r="I85" i="9"/>
  <c r="F85" i="9"/>
  <c r="N84" i="9"/>
  <c r="M84" i="9"/>
  <c r="K84" i="9"/>
  <c r="J84" i="9"/>
  <c r="H84" i="9"/>
  <c r="G84" i="9"/>
  <c r="E84" i="9"/>
  <c r="D84" i="9"/>
  <c r="O82" i="9"/>
  <c r="L82" i="9"/>
  <c r="I82" i="9"/>
  <c r="F82" i="9"/>
  <c r="O81" i="9"/>
  <c r="L81" i="9"/>
  <c r="I81" i="9"/>
  <c r="F81" i="9"/>
  <c r="F80" i="9" s="1"/>
  <c r="O80" i="9"/>
  <c r="N80" i="9"/>
  <c r="M80" i="9"/>
  <c r="K80" i="9"/>
  <c r="J80" i="9"/>
  <c r="H80" i="9"/>
  <c r="G80" i="9"/>
  <c r="E80" i="9"/>
  <c r="D80" i="9"/>
  <c r="O79" i="9"/>
  <c r="L79" i="9"/>
  <c r="I79" i="9"/>
  <c r="F79" i="9"/>
  <c r="O78" i="9"/>
  <c r="O77" i="9" s="1"/>
  <c r="L78" i="9"/>
  <c r="I78" i="9"/>
  <c r="I77" i="9" s="1"/>
  <c r="F78" i="9"/>
  <c r="N77" i="9"/>
  <c r="N76" i="9" s="1"/>
  <c r="M77" i="9"/>
  <c r="L77" i="9"/>
  <c r="K77" i="9"/>
  <c r="J77" i="9"/>
  <c r="H77" i="9"/>
  <c r="G77" i="9"/>
  <c r="G76" i="9" s="1"/>
  <c r="F77" i="9"/>
  <c r="E77" i="9"/>
  <c r="D77" i="9"/>
  <c r="M76" i="9"/>
  <c r="O74" i="9"/>
  <c r="L74" i="9"/>
  <c r="I74" i="9"/>
  <c r="F74" i="9"/>
  <c r="O73" i="9"/>
  <c r="L73" i="9"/>
  <c r="I73" i="9"/>
  <c r="F73" i="9"/>
  <c r="O72" i="9"/>
  <c r="L72" i="9"/>
  <c r="I72" i="9"/>
  <c r="F72" i="9"/>
  <c r="O71" i="9"/>
  <c r="L71" i="9"/>
  <c r="I71" i="9"/>
  <c r="F71" i="9"/>
  <c r="O70" i="9"/>
  <c r="L70" i="9"/>
  <c r="I70" i="9"/>
  <c r="F70" i="9"/>
  <c r="N69" i="9"/>
  <c r="N67" i="9" s="1"/>
  <c r="M69" i="9"/>
  <c r="M67" i="9" s="1"/>
  <c r="K69" i="9"/>
  <c r="K67" i="9" s="1"/>
  <c r="J69" i="9"/>
  <c r="J67" i="9" s="1"/>
  <c r="H69" i="9"/>
  <c r="G69" i="9"/>
  <c r="G67" i="9" s="1"/>
  <c r="E69" i="9"/>
  <c r="E67" i="9" s="1"/>
  <c r="D69" i="9"/>
  <c r="O68" i="9"/>
  <c r="L68" i="9"/>
  <c r="I68" i="9"/>
  <c r="F68" i="9"/>
  <c r="H67" i="9"/>
  <c r="D67" i="9"/>
  <c r="O66" i="9"/>
  <c r="L66" i="9"/>
  <c r="I66" i="9"/>
  <c r="F66" i="9"/>
  <c r="O65" i="9"/>
  <c r="L65" i="9"/>
  <c r="I65" i="9"/>
  <c r="F65" i="9"/>
  <c r="O64" i="9"/>
  <c r="L64" i="9"/>
  <c r="I64" i="9"/>
  <c r="F64" i="9"/>
  <c r="O63" i="9"/>
  <c r="L63" i="9"/>
  <c r="I63" i="9"/>
  <c r="F63" i="9"/>
  <c r="O62" i="9"/>
  <c r="L62" i="9"/>
  <c r="I62" i="9"/>
  <c r="F62" i="9"/>
  <c r="O61" i="9"/>
  <c r="L61" i="9"/>
  <c r="I61" i="9"/>
  <c r="F61" i="9"/>
  <c r="O60" i="9"/>
  <c r="L60" i="9"/>
  <c r="I60" i="9"/>
  <c r="F60" i="9"/>
  <c r="O59" i="9"/>
  <c r="L59" i="9"/>
  <c r="I59" i="9"/>
  <c r="I58" i="9" s="1"/>
  <c r="F59" i="9"/>
  <c r="N58" i="9"/>
  <c r="M58" i="9"/>
  <c r="K58" i="9"/>
  <c r="J58" i="9"/>
  <c r="H58" i="9"/>
  <c r="G58" i="9"/>
  <c r="E58" i="9"/>
  <c r="D58" i="9"/>
  <c r="O57" i="9"/>
  <c r="L57" i="9"/>
  <c r="I57" i="9"/>
  <c r="F57" i="9"/>
  <c r="O56" i="9"/>
  <c r="O55" i="9" s="1"/>
  <c r="L56" i="9"/>
  <c r="I56" i="9"/>
  <c r="I55" i="9" s="1"/>
  <c r="F56" i="9"/>
  <c r="N55" i="9"/>
  <c r="M55" i="9"/>
  <c r="L55" i="9"/>
  <c r="K55" i="9"/>
  <c r="J55" i="9"/>
  <c r="H55" i="9"/>
  <c r="H54" i="9" s="1"/>
  <c r="G55" i="9"/>
  <c r="G54" i="9" s="1"/>
  <c r="E55" i="9"/>
  <c r="D55" i="9"/>
  <c r="M54" i="9"/>
  <c r="O47" i="9"/>
  <c r="C47" i="9" s="1"/>
  <c r="O46" i="9"/>
  <c r="C46" i="9" s="1"/>
  <c r="N45" i="9"/>
  <c r="M45" i="9"/>
  <c r="L44" i="9"/>
  <c r="L43" i="9" s="1"/>
  <c r="I44" i="9"/>
  <c r="F44" i="9"/>
  <c r="F43" i="9" s="1"/>
  <c r="K43" i="9"/>
  <c r="J43" i="9"/>
  <c r="H43" i="9"/>
  <c r="G43" i="9"/>
  <c r="E43" i="9"/>
  <c r="D43" i="9"/>
  <c r="F42" i="9"/>
  <c r="F41" i="9" s="1"/>
  <c r="C41" i="9" s="1"/>
  <c r="E41" i="9"/>
  <c r="D41" i="9"/>
  <c r="L40" i="9"/>
  <c r="C40" i="9" s="1"/>
  <c r="L39" i="9"/>
  <c r="C39" i="9" s="1"/>
  <c r="L38" i="9"/>
  <c r="C38" i="9" s="1"/>
  <c r="L37" i="9"/>
  <c r="C37" i="9" s="1"/>
  <c r="K36" i="9"/>
  <c r="J36" i="9"/>
  <c r="L35" i="9"/>
  <c r="C35" i="9" s="1"/>
  <c r="L34" i="9"/>
  <c r="C34" i="9" s="1"/>
  <c r="K33" i="9"/>
  <c r="J33" i="9"/>
  <c r="L32" i="9"/>
  <c r="L31" i="9" s="1"/>
  <c r="C31" i="9" s="1"/>
  <c r="K31" i="9"/>
  <c r="J31" i="9"/>
  <c r="L30" i="9"/>
  <c r="C30" i="9" s="1"/>
  <c r="L29" i="9"/>
  <c r="C29" i="9" s="1"/>
  <c r="L28" i="9"/>
  <c r="K27" i="9"/>
  <c r="J27" i="9"/>
  <c r="J26" i="9" s="1"/>
  <c r="F25" i="9"/>
  <c r="C25" i="9" s="1"/>
  <c r="I24" i="9"/>
  <c r="F24" i="9"/>
  <c r="O23" i="9"/>
  <c r="L23" i="9"/>
  <c r="I23" i="9"/>
  <c r="F23" i="9"/>
  <c r="O22" i="9"/>
  <c r="L22" i="9"/>
  <c r="L21" i="9" s="1"/>
  <c r="I22" i="9"/>
  <c r="I21" i="9" s="1"/>
  <c r="F22" i="9"/>
  <c r="N21" i="9"/>
  <c r="N292" i="9" s="1"/>
  <c r="N291" i="9" s="1"/>
  <c r="M21" i="9"/>
  <c r="K21" i="9"/>
  <c r="K292" i="9" s="1"/>
  <c r="K291" i="9" s="1"/>
  <c r="J21" i="9"/>
  <c r="H21" i="9"/>
  <c r="H292" i="9" s="1"/>
  <c r="H291" i="9" s="1"/>
  <c r="G21" i="9"/>
  <c r="E21" i="9"/>
  <c r="E292" i="9" s="1"/>
  <c r="E291" i="9" s="1"/>
  <c r="D21" i="9"/>
  <c r="C32" i="9" l="1"/>
  <c r="C42" i="9"/>
  <c r="L136" i="9"/>
  <c r="D76" i="9"/>
  <c r="C114" i="9"/>
  <c r="C118" i="9"/>
  <c r="C120" i="9"/>
  <c r="D83" i="9"/>
  <c r="C266" i="9"/>
  <c r="C294" i="9"/>
  <c r="C298" i="9"/>
  <c r="C299" i="9"/>
  <c r="J20" i="9"/>
  <c r="C23" i="9"/>
  <c r="C24" i="9"/>
  <c r="E54" i="9"/>
  <c r="C64" i="9"/>
  <c r="J76" i="9"/>
  <c r="O76" i="9"/>
  <c r="N187" i="9"/>
  <c r="C206" i="9"/>
  <c r="C218" i="9"/>
  <c r="C220" i="9"/>
  <c r="E231" i="9"/>
  <c r="G292" i="9"/>
  <c r="G291" i="9" s="1"/>
  <c r="K76" i="9"/>
  <c r="N20" i="9"/>
  <c r="G53" i="9"/>
  <c r="K54" i="9"/>
  <c r="C168" i="9"/>
  <c r="C170" i="9"/>
  <c r="F187" i="9"/>
  <c r="C254" i="9"/>
  <c r="C258" i="9"/>
  <c r="C280" i="9"/>
  <c r="M20" i="9"/>
  <c r="M53" i="9"/>
  <c r="C72" i="9"/>
  <c r="C92" i="9"/>
  <c r="E130" i="9"/>
  <c r="C176" i="9"/>
  <c r="O264" i="9"/>
  <c r="L80" i="9"/>
  <c r="L76" i="9" s="1"/>
  <c r="L179" i="9"/>
  <c r="L27" i="9"/>
  <c r="C27" i="9" s="1"/>
  <c r="H76" i="9"/>
  <c r="C148" i="9"/>
  <c r="C226" i="9"/>
  <c r="N231" i="9"/>
  <c r="N230" i="9" s="1"/>
  <c r="O252" i="9"/>
  <c r="O251" i="9" s="1"/>
  <c r="H270" i="9"/>
  <c r="H269" i="9" s="1"/>
  <c r="K53" i="9"/>
  <c r="C91" i="9"/>
  <c r="C94" i="9"/>
  <c r="C98" i="9"/>
  <c r="H83" i="9"/>
  <c r="N83" i="9"/>
  <c r="N75" i="9" s="1"/>
  <c r="N130" i="9"/>
  <c r="C147" i="9"/>
  <c r="O144" i="9"/>
  <c r="F175" i="9"/>
  <c r="E195" i="9"/>
  <c r="C202" i="9"/>
  <c r="M204" i="9"/>
  <c r="M195" i="9" s="1"/>
  <c r="J231" i="9"/>
  <c r="J230" i="9" s="1"/>
  <c r="C296" i="9"/>
  <c r="K26" i="9"/>
  <c r="D20" i="9"/>
  <c r="J54" i="9"/>
  <c r="J53" i="9" s="1"/>
  <c r="E76" i="9"/>
  <c r="C86" i="9"/>
  <c r="C88" i="9"/>
  <c r="C96" i="9"/>
  <c r="C97" i="9"/>
  <c r="C108" i="9"/>
  <c r="O112" i="9"/>
  <c r="C124" i="9"/>
  <c r="C140" i="9"/>
  <c r="C156" i="9"/>
  <c r="C159" i="9"/>
  <c r="O166" i="9"/>
  <c r="O165" i="9" s="1"/>
  <c r="C180" i="9"/>
  <c r="H187" i="9"/>
  <c r="D187" i="9"/>
  <c r="C214" i="9"/>
  <c r="M231" i="9"/>
  <c r="C242" i="9"/>
  <c r="C262" i="9"/>
  <c r="D259" i="9"/>
  <c r="O272" i="9"/>
  <c r="O276" i="9"/>
  <c r="O84" i="9"/>
  <c r="C28" i="9"/>
  <c r="L36" i="9"/>
  <c r="C36" i="9" s="1"/>
  <c r="C56" i="9"/>
  <c r="C57" i="9"/>
  <c r="C60" i="9"/>
  <c r="F69" i="9"/>
  <c r="F67" i="9" s="1"/>
  <c r="C71" i="9"/>
  <c r="G83" i="9"/>
  <c r="C110" i="9"/>
  <c r="I112" i="9"/>
  <c r="C134" i="9"/>
  <c r="K130" i="9"/>
  <c r="C139" i="9"/>
  <c r="C152" i="9"/>
  <c r="C154" i="9"/>
  <c r="C164" i="9"/>
  <c r="C172" i="9"/>
  <c r="D174" i="9"/>
  <c r="D173" i="9" s="1"/>
  <c r="M174" i="9"/>
  <c r="M173" i="9" s="1"/>
  <c r="D204" i="9"/>
  <c r="D195" i="9" s="1"/>
  <c r="C210" i="9"/>
  <c r="C213" i="9"/>
  <c r="C222" i="9"/>
  <c r="C223" i="9"/>
  <c r="C225" i="9"/>
  <c r="D231" i="9"/>
  <c r="H231" i="9"/>
  <c r="H230" i="9" s="1"/>
  <c r="C250" i="9"/>
  <c r="C278" i="9"/>
  <c r="C282" i="9"/>
  <c r="C44" i="9"/>
  <c r="D54" i="9"/>
  <c r="D53" i="9" s="1"/>
  <c r="H53" i="9"/>
  <c r="I54" i="9"/>
  <c r="C59" i="9"/>
  <c r="C61" i="9"/>
  <c r="C63" i="9"/>
  <c r="I69" i="9"/>
  <c r="I67" i="9" s="1"/>
  <c r="C73" i="9"/>
  <c r="C82" i="9"/>
  <c r="C90" i="9"/>
  <c r="C93" i="9"/>
  <c r="J83" i="9"/>
  <c r="F103" i="9"/>
  <c r="C107" i="9"/>
  <c r="I116" i="9"/>
  <c r="H130" i="9"/>
  <c r="L131" i="9"/>
  <c r="C158" i="9"/>
  <c r="C163" i="9"/>
  <c r="C177" i="9"/>
  <c r="L187" i="9"/>
  <c r="K195" i="9"/>
  <c r="C201" i="9"/>
  <c r="H204" i="9"/>
  <c r="H195" i="9" s="1"/>
  <c r="C212" i="9"/>
  <c r="C215" i="9"/>
  <c r="I216" i="9"/>
  <c r="C224" i="9"/>
  <c r="C237" i="9"/>
  <c r="C241" i="9"/>
  <c r="O238" i="9"/>
  <c r="E230" i="9"/>
  <c r="C257" i="9"/>
  <c r="C267" i="9"/>
  <c r="F281" i="9"/>
  <c r="C281" i="9" s="1"/>
  <c r="D292" i="9"/>
  <c r="D291" i="9" s="1"/>
  <c r="O45" i="9"/>
  <c r="N54" i="9"/>
  <c r="N53" i="9" s="1"/>
  <c r="C62" i="9"/>
  <c r="C65" i="9"/>
  <c r="C68" i="9"/>
  <c r="C74" i="9"/>
  <c r="C85" i="9"/>
  <c r="M83" i="9"/>
  <c r="M75" i="9" s="1"/>
  <c r="C100" i="9"/>
  <c r="C102" i="9"/>
  <c r="C104" i="9"/>
  <c r="C106" i="9"/>
  <c r="C109" i="9"/>
  <c r="O116" i="9"/>
  <c r="C127" i="9"/>
  <c r="D130" i="9"/>
  <c r="D75" i="9" s="1"/>
  <c r="J130" i="9"/>
  <c r="C132" i="9"/>
  <c r="C150" i="9"/>
  <c r="H174" i="9"/>
  <c r="H173" i="9" s="1"/>
  <c r="C178" i="9"/>
  <c r="G195" i="9"/>
  <c r="C203" i="9"/>
  <c r="C211" i="9"/>
  <c r="J204" i="9"/>
  <c r="J195" i="9" s="1"/>
  <c r="N204" i="9"/>
  <c r="N195" i="9" s="1"/>
  <c r="C234" i="9"/>
  <c r="K231" i="9"/>
  <c r="K230" i="9" s="1"/>
  <c r="C243" i="9"/>
  <c r="C245" i="9"/>
  <c r="L251" i="9"/>
  <c r="C256" i="9"/>
  <c r="M270" i="9"/>
  <c r="M269" i="9" s="1"/>
  <c r="L272" i="9"/>
  <c r="O293" i="9"/>
  <c r="L293" i="9"/>
  <c r="C274" i="9"/>
  <c r="H20" i="9"/>
  <c r="J292" i="9"/>
  <c r="J291" i="9" s="1"/>
  <c r="C22" i="9"/>
  <c r="O21" i="9"/>
  <c r="L33" i="9"/>
  <c r="C33" i="9" s="1"/>
  <c r="F55" i="9"/>
  <c r="C55" i="9" s="1"/>
  <c r="L58" i="9"/>
  <c r="L54" i="9" s="1"/>
  <c r="C66" i="9"/>
  <c r="O69" i="9"/>
  <c r="O67" i="9" s="1"/>
  <c r="L69" i="9"/>
  <c r="L67" i="9" s="1"/>
  <c r="C79" i="9"/>
  <c r="E83" i="9"/>
  <c r="K83" i="9"/>
  <c r="C87" i="9"/>
  <c r="I89" i="9"/>
  <c r="L89" i="9"/>
  <c r="L103" i="9"/>
  <c r="C126" i="9"/>
  <c r="C128" i="9"/>
  <c r="C143" i="9"/>
  <c r="C153" i="9"/>
  <c r="C169" i="9"/>
  <c r="C171" i="9"/>
  <c r="G173" i="9"/>
  <c r="N174" i="9"/>
  <c r="N173" i="9" s="1"/>
  <c r="C182" i="9"/>
  <c r="K187" i="9"/>
  <c r="C221" i="9"/>
  <c r="C229" i="9"/>
  <c r="L238" i="9"/>
  <c r="L231" i="9" s="1"/>
  <c r="C244" i="9"/>
  <c r="F246" i="9"/>
  <c r="C249" i="9"/>
  <c r="O260" i="9"/>
  <c r="O259" i="9" s="1"/>
  <c r="I270" i="9"/>
  <c r="I269" i="9" s="1"/>
  <c r="C279" i="9"/>
  <c r="D269" i="9"/>
  <c r="C295" i="9"/>
  <c r="L292" i="9"/>
  <c r="E53" i="9"/>
  <c r="E75" i="9"/>
  <c r="O292" i="9"/>
  <c r="F76" i="9"/>
  <c r="I141" i="9"/>
  <c r="C141" i="9" s="1"/>
  <c r="C142" i="9"/>
  <c r="C155" i="9"/>
  <c r="F151" i="9"/>
  <c r="C162" i="9"/>
  <c r="I160" i="9"/>
  <c r="C160" i="9" s="1"/>
  <c r="C301" i="9"/>
  <c r="G20" i="9"/>
  <c r="K20" i="9"/>
  <c r="F21" i="9"/>
  <c r="F58" i="9"/>
  <c r="C77" i="9"/>
  <c r="C81" i="9"/>
  <c r="I95" i="9"/>
  <c r="C99" i="9"/>
  <c r="O103" i="9"/>
  <c r="C111" i="9"/>
  <c r="C115" i="9"/>
  <c r="C119" i="9"/>
  <c r="C123" i="9"/>
  <c r="F122" i="9"/>
  <c r="G130" i="9"/>
  <c r="G75" i="9" s="1"/>
  <c r="C138" i="9"/>
  <c r="I136" i="9"/>
  <c r="I151" i="9"/>
  <c r="C157" i="9"/>
  <c r="I166" i="9"/>
  <c r="I165" i="9" s="1"/>
  <c r="C181" i="9"/>
  <c r="C183" i="9"/>
  <c r="F179" i="9"/>
  <c r="C179" i="9" s="1"/>
  <c r="O187" i="9"/>
  <c r="C197" i="9"/>
  <c r="F196" i="9"/>
  <c r="C268" i="9"/>
  <c r="I264" i="9"/>
  <c r="I259" i="9" s="1"/>
  <c r="M292" i="9"/>
  <c r="M291" i="9" s="1"/>
  <c r="F112" i="9"/>
  <c r="C112" i="9" s="1"/>
  <c r="C113" i="9"/>
  <c r="F116" i="9"/>
  <c r="C117" i="9"/>
  <c r="C186" i="9"/>
  <c r="I184" i="9"/>
  <c r="C184" i="9" s="1"/>
  <c r="I43" i="9"/>
  <c r="C43" i="9" s="1"/>
  <c r="O58" i="9"/>
  <c r="O54" i="9" s="1"/>
  <c r="C70" i="9"/>
  <c r="C78" i="9"/>
  <c r="I80" i="9"/>
  <c r="C80" i="9" s="1"/>
  <c r="I84" i="9"/>
  <c r="L84" i="9"/>
  <c r="O89" i="9"/>
  <c r="C101" i="9"/>
  <c r="C105" i="9"/>
  <c r="L116" i="9"/>
  <c r="C121" i="9"/>
  <c r="C125" i="9"/>
  <c r="C133" i="9"/>
  <c r="C135" i="9"/>
  <c r="F131" i="9"/>
  <c r="C146" i="9"/>
  <c r="I144" i="9"/>
  <c r="C149" i="9"/>
  <c r="C167" i="9"/>
  <c r="F166" i="9"/>
  <c r="C175" i="9"/>
  <c r="O174" i="9"/>
  <c r="O173" i="9" s="1"/>
  <c r="C261" i="9"/>
  <c r="F260" i="9"/>
  <c r="E20" i="9"/>
  <c r="F84" i="9"/>
  <c r="F95" i="9"/>
  <c r="O95" i="9"/>
  <c r="I103" i="9"/>
  <c r="L122" i="9"/>
  <c r="L144" i="9"/>
  <c r="L130" i="9" s="1"/>
  <c r="O151" i="9"/>
  <c r="O130" i="9" s="1"/>
  <c r="L174" i="9"/>
  <c r="L173" i="9" s="1"/>
  <c r="G187" i="9"/>
  <c r="M187" i="9"/>
  <c r="C190" i="9"/>
  <c r="I188" i="9"/>
  <c r="C192" i="9"/>
  <c r="C191" i="9"/>
  <c r="C207" i="9"/>
  <c r="L205" i="9"/>
  <c r="C232" i="9"/>
  <c r="F231" i="9"/>
  <c r="C253" i="9"/>
  <c r="F252" i="9"/>
  <c r="C129" i="9"/>
  <c r="C137" i="9"/>
  <c r="C145" i="9"/>
  <c r="C161" i="9"/>
  <c r="C185" i="9"/>
  <c r="C189" i="9"/>
  <c r="C193" i="9"/>
  <c r="O196" i="9"/>
  <c r="O205" i="9"/>
  <c r="C217" i="9"/>
  <c r="F216" i="9"/>
  <c r="O216" i="9"/>
  <c r="C233" i="9"/>
  <c r="I235" i="9"/>
  <c r="C236" i="9"/>
  <c r="C255" i="9"/>
  <c r="C263" i="9"/>
  <c r="E270" i="9"/>
  <c r="E269" i="9" s="1"/>
  <c r="E289" i="9" s="1"/>
  <c r="C273" i="9"/>
  <c r="F272" i="9"/>
  <c r="L276" i="9"/>
  <c r="L270" i="9" s="1"/>
  <c r="L269" i="9" s="1"/>
  <c r="C288" i="9"/>
  <c r="I286" i="9"/>
  <c r="C286" i="9" s="1"/>
  <c r="C300" i="9"/>
  <c r="L196" i="9"/>
  <c r="C209" i="9"/>
  <c r="F205" i="9"/>
  <c r="C219" i="9"/>
  <c r="O231" i="9"/>
  <c r="C248" i="9"/>
  <c r="I246" i="9"/>
  <c r="M259" i="9"/>
  <c r="M230" i="9" s="1"/>
  <c r="L259" i="9"/>
  <c r="C265" i="9"/>
  <c r="F264" i="9"/>
  <c r="C275" i="9"/>
  <c r="C285" i="9"/>
  <c r="F284" i="9"/>
  <c r="C200" i="9"/>
  <c r="I198" i="9"/>
  <c r="C208" i="9"/>
  <c r="I205" i="9"/>
  <c r="L216" i="9"/>
  <c r="I227" i="9"/>
  <c r="C227" i="9" s="1"/>
  <c r="C228" i="9"/>
  <c r="G231" i="9"/>
  <c r="G230" i="9" s="1"/>
  <c r="G194" i="9" s="1"/>
  <c r="C240" i="9"/>
  <c r="I238" i="9"/>
  <c r="I252" i="9"/>
  <c r="I251" i="9" s="1"/>
  <c r="C277" i="9"/>
  <c r="F276" i="9"/>
  <c r="C297" i="9"/>
  <c r="F293" i="9"/>
  <c r="C199" i="9"/>
  <c r="C239" i="9"/>
  <c r="C247" i="9"/>
  <c r="C271" i="9"/>
  <c r="C287" i="9"/>
  <c r="O20" i="9" l="1"/>
  <c r="L230" i="9"/>
  <c r="O291" i="9"/>
  <c r="N289" i="9"/>
  <c r="H194" i="9"/>
  <c r="M52" i="9"/>
  <c r="L26" i="9"/>
  <c r="L20" i="9" s="1"/>
  <c r="D230" i="9"/>
  <c r="H75" i="9"/>
  <c r="H289" i="9" s="1"/>
  <c r="J75" i="9"/>
  <c r="J289" i="9" s="1"/>
  <c r="M289" i="9"/>
  <c r="N194" i="9"/>
  <c r="C264" i="9"/>
  <c r="O53" i="9"/>
  <c r="I76" i="9"/>
  <c r="C76" i="9" s="1"/>
  <c r="C238" i="9"/>
  <c r="C246" i="9"/>
  <c r="C272" i="9"/>
  <c r="F174" i="9"/>
  <c r="C174" i="9" s="1"/>
  <c r="C45" i="9"/>
  <c r="K75" i="9"/>
  <c r="K52" i="9" s="1"/>
  <c r="O270" i="9"/>
  <c r="O269" i="9" s="1"/>
  <c r="J194" i="9"/>
  <c r="E194" i="9"/>
  <c r="D289" i="9"/>
  <c r="D52" i="9"/>
  <c r="C67" i="9"/>
  <c r="I53" i="9"/>
  <c r="J52" i="9"/>
  <c r="J51" i="9" s="1"/>
  <c r="J50" i="9" s="1"/>
  <c r="C293" i="9"/>
  <c r="O230" i="9"/>
  <c r="C103" i="9"/>
  <c r="D194" i="9"/>
  <c r="I231" i="9"/>
  <c r="I230" i="9" s="1"/>
  <c r="I20" i="9"/>
  <c r="C89" i="9"/>
  <c r="C69" i="9"/>
  <c r="E52" i="9"/>
  <c r="L291" i="9"/>
  <c r="K194" i="9"/>
  <c r="L53" i="9"/>
  <c r="C58" i="9"/>
  <c r="G52" i="9"/>
  <c r="G51" i="9" s="1"/>
  <c r="G290" i="9" s="1"/>
  <c r="N52" i="9"/>
  <c r="N51" i="9" s="1"/>
  <c r="C198" i="9"/>
  <c r="I196" i="9"/>
  <c r="C196" i="9" s="1"/>
  <c r="L83" i="9"/>
  <c r="L75" i="9" s="1"/>
  <c r="C276" i="9"/>
  <c r="I204" i="9"/>
  <c r="G289" i="9"/>
  <c r="C216" i="9"/>
  <c r="F270" i="9"/>
  <c r="C235" i="9"/>
  <c r="C260" i="9"/>
  <c r="F259" i="9"/>
  <c r="C259" i="9" s="1"/>
  <c r="C144" i="9"/>
  <c r="I83" i="9"/>
  <c r="I130" i="9"/>
  <c r="C122" i="9"/>
  <c r="F54" i="9"/>
  <c r="I173" i="9"/>
  <c r="C26" i="9"/>
  <c r="C136" i="9"/>
  <c r="L204" i="9"/>
  <c r="L195" i="9" s="1"/>
  <c r="F83" i="9"/>
  <c r="C84" i="9"/>
  <c r="M194" i="9"/>
  <c r="M51" i="9" s="1"/>
  <c r="C252" i="9"/>
  <c r="F251" i="9"/>
  <c r="C251" i="9" s="1"/>
  <c r="J290" i="9"/>
  <c r="C166" i="9"/>
  <c r="F165" i="9"/>
  <c r="C165" i="9" s="1"/>
  <c r="C116" i="9"/>
  <c r="F292" i="9"/>
  <c r="C21" i="9"/>
  <c r="F20" i="9"/>
  <c r="O83" i="9"/>
  <c r="O75" i="9" s="1"/>
  <c r="O52" i="9" s="1"/>
  <c r="I187" i="9"/>
  <c r="C187" i="9" s="1"/>
  <c r="C188" i="9"/>
  <c r="C284" i="9"/>
  <c r="F283" i="9"/>
  <c r="C283" i="9" s="1"/>
  <c r="C205" i="9"/>
  <c r="F204" i="9"/>
  <c r="O204" i="9"/>
  <c r="O195" i="9" s="1"/>
  <c r="C95" i="9"/>
  <c r="I292" i="9"/>
  <c r="I291" i="9" s="1"/>
  <c r="C131" i="9"/>
  <c r="F130" i="9"/>
  <c r="C151" i="9"/>
  <c r="K51" i="9" l="1"/>
  <c r="H52" i="9"/>
  <c r="H51" i="9" s="1"/>
  <c r="H290" i="9" s="1"/>
  <c r="K289" i="9"/>
  <c r="C20" i="9"/>
  <c r="G50" i="9"/>
  <c r="E51" i="9"/>
  <c r="F173" i="9"/>
  <c r="C173" i="9" s="1"/>
  <c r="D51" i="9"/>
  <c r="H50" i="9"/>
  <c r="C231" i="9"/>
  <c r="N50" i="9"/>
  <c r="N290" i="9"/>
  <c r="F75" i="9"/>
  <c r="L52" i="9"/>
  <c r="I75" i="9"/>
  <c r="I52" i="9" s="1"/>
  <c r="K50" i="9"/>
  <c r="K290" i="9"/>
  <c r="L194" i="9"/>
  <c r="L289" i="9"/>
  <c r="M50" i="9"/>
  <c r="M290" i="9"/>
  <c r="O194" i="9"/>
  <c r="O51" i="9" s="1"/>
  <c r="O289" i="9"/>
  <c r="F269" i="9"/>
  <c r="C270" i="9"/>
  <c r="C130" i="9"/>
  <c r="F230" i="9"/>
  <c r="C230" i="9" s="1"/>
  <c r="C292" i="9"/>
  <c r="F291" i="9"/>
  <c r="C291" i="9" s="1"/>
  <c r="C204" i="9"/>
  <c r="F53" i="9"/>
  <c r="C54" i="9"/>
  <c r="C83" i="9"/>
  <c r="F195" i="9"/>
  <c r="I195" i="9"/>
  <c r="L51" i="9" l="1"/>
  <c r="C75" i="9"/>
  <c r="E50" i="9"/>
  <c r="E290" i="9"/>
  <c r="D290" i="9"/>
  <c r="D50" i="9"/>
  <c r="O50" i="9"/>
  <c r="O290" i="9"/>
  <c r="C269" i="9"/>
  <c r="F289" i="9"/>
  <c r="I194" i="9"/>
  <c r="I51" i="9" s="1"/>
  <c r="I289" i="9"/>
  <c r="F52" i="9"/>
  <c r="C53" i="9"/>
  <c r="F194" i="9"/>
  <c r="C194" i="9" s="1"/>
  <c r="C195" i="9"/>
  <c r="L50" i="9"/>
  <c r="L290" i="9"/>
  <c r="I290" i="9" l="1"/>
  <c r="I50" i="9"/>
  <c r="C289" i="9"/>
  <c r="F51" i="9"/>
  <c r="C52" i="9"/>
  <c r="F290" i="9" l="1"/>
  <c r="C290" i="9" s="1"/>
  <c r="C51" i="9"/>
  <c r="F50" i="9"/>
  <c r="C50" i="9" s="1"/>
  <c r="O301" i="8" l="1"/>
  <c r="L301" i="8"/>
  <c r="I301" i="8"/>
  <c r="F301" i="8"/>
  <c r="O300" i="8"/>
  <c r="L300" i="8"/>
  <c r="I300" i="8"/>
  <c r="F300" i="8"/>
  <c r="O299" i="8"/>
  <c r="L299" i="8"/>
  <c r="I299" i="8"/>
  <c r="F299" i="8"/>
  <c r="O298" i="8"/>
  <c r="L298" i="8"/>
  <c r="I298" i="8"/>
  <c r="F298" i="8"/>
  <c r="O297" i="8"/>
  <c r="L297" i="8"/>
  <c r="I297" i="8"/>
  <c r="F297" i="8"/>
  <c r="O296" i="8"/>
  <c r="L296" i="8"/>
  <c r="I296" i="8"/>
  <c r="F296" i="8"/>
  <c r="O295" i="8"/>
  <c r="L295" i="8"/>
  <c r="I295" i="8"/>
  <c r="F295" i="8"/>
  <c r="O294" i="8"/>
  <c r="L294" i="8"/>
  <c r="L293" i="8" s="1"/>
  <c r="I294" i="8"/>
  <c r="F294" i="8"/>
  <c r="N293" i="8"/>
  <c r="M293" i="8"/>
  <c r="K293" i="8"/>
  <c r="J293" i="8"/>
  <c r="H293" i="8"/>
  <c r="G293" i="8"/>
  <c r="E293" i="8"/>
  <c r="D293" i="8"/>
  <c r="O288" i="8"/>
  <c r="L288" i="8"/>
  <c r="I288" i="8"/>
  <c r="F288" i="8"/>
  <c r="O287" i="8"/>
  <c r="L287" i="8"/>
  <c r="L286" i="8" s="1"/>
  <c r="I287" i="8"/>
  <c r="F287" i="8"/>
  <c r="O286" i="8"/>
  <c r="N286" i="8"/>
  <c r="M286" i="8"/>
  <c r="K286" i="8"/>
  <c r="J286" i="8"/>
  <c r="H286" i="8"/>
  <c r="G286" i="8"/>
  <c r="F286" i="8"/>
  <c r="E286" i="8"/>
  <c r="D286" i="8"/>
  <c r="O285" i="8"/>
  <c r="O284" i="8" s="1"/>
  <c r="O283" i="8" s="1"/>
  <c r="L285" i="8"/>
  <c r="L284" i="8" s="1"/>
  <c r="L283" i="8" s="1"/>
  <c r="I285" i="8"/>
  <c r="I284" i="8" s="1"/>
  <c r="I283" i="8" s="1"/>
  <c r="F285" i="8"/>
  <c r="N284" i="8"/>
  <c r="N283" i="8" s="1"/>
  <c r="M284" i="8"/>
  <c r="M283" i="8" s="1"/>
  <c r="K284" i="8"/>
  <c r="J284" i="8"/>
  <c r="J283" i="8" s="1"/>
  <c r="H284" i="8"/>
  <c r="H283" i="8" s="1"/>
  <c r="G284" i="8"/>
  <c r="E284" i="8"/>
  <c r="E283" i="8" s="1"/>
  <c r="D284" i="8"/>
  <c r="D283" i="8" s="1"/>
  <c r="K283" i="8"/>
  <c r="G283" i="8"/>
  <c r="O282" i="8"/>
  <c r="O281" i="8" s="1"/>
  <c r="L282" i="8"/>
  <c r="I282" i="8"/>
  <c r="I281" i="8" s="1"/>
  <c r="F282" i="8"/>
  <c r="N281" i="8"/>
  <c r="M281" i="8"/>
  <c r="L281" i="8"/>
  <c r="K281" i="8"/>
  <c r="J281" i="8"/>
  <c r="H281" i="8"/>
  <c r="G281" i="8"/>
  <c r="E281" i="8"/>
  <c r="D281" i="8"/>
  <c r="O280" i="8"/>
  <c r="L280" i="8"/>
  <c r="I280" i="8"/>
  <c r="F280" i="8"/>
  <c r="O279" i="8"/>
  <c r="L279" i="8"/>
  <c r="I279" i="8"/>
  <c r="F279" i="8"/>
  <c r="O278" i="8"/>
  <c r="L278" i="8"/>
  <c r="I278" i="8"/>
  <c r="F278" i="8"/>
  <c r="O277" i="8"/>
  <c r="L277" i="8"/>
  <c r="I277" i="8"/>
  <c r="I276" i="8" s="1"/>
  <c r="F277" i="8"/>
  <c r="N276" i="8"/>
  <c r="M276" i="8"/>
  <c r="K276" i="8"/>
  <c r="J276" i="8"/>
  <c r="H276" i="8"/>
  <c r="G276" i="8"/>
  <c r="E276" i="8"/>
  <c r="D276" i="8"/>
  <c r="O275" i="8"/>
  <c r="L275" i="8"/>
  <c r="I275" i="8"/>
  <c r="F275" i="8"/>
  <c r="O274" i="8"/>
  <c r="L274" i="8"/>
  <c r="I274" i="8"/>
  <c r="F274" i="8"/>
  <c r="O273" i="8"/>
  <c r="L273" i="8"/>
  <c r="I273" i="8"/>
  <c r="I272" i="8" s="1"/>
  <c r="F273" i="8"/>
  <c r="N272" i="8"/>
  <c r="N270" i="8" s="1"/>
  <c r="N269" i="8" s="1"/>
  <c r="M272" i="8"/>
  <c r="M270" i="8" s="1"/>
  <c r="M269" i="8" s="1"/>
  <c r="K272" i="8"/>
  <c r="J272" i="8"/>
  <c r="H272" i="8"/>
  <c r="H270" i="8" s="1"/>
  <c r="H269" i="8" s="1"/>
  <c r="G272" i="8"/>
  <c r="E272" i="8"/>
  <c r="D272" i="8"/>
  <c r="D270" i="8" s="1"/>
  <c r="D269" i="8" s="1"/>
  <c r="O271" i="8"/>
  <c r="L271" i="8"/>
  <c r="I271" i="8"/>
  <c r="F271" i="8"/>
  <c r="J270" i="8"/>
  <c r="J269" i="8" s="1"/>
  <c r="O268" i="8"/>
  <c r="L268" i="8"/>
  <c r="I268" i="8"/>
  <c r="F268" i="8"/>
  <c r="O267" i="8"/>
  <c r="L267" i="8"/>
  <c r="I267" i="8"/>
  <c r="F267" i="8"/>
  <c r="O266" i="8"/>
  <c r="L266" i="8"/>
  <c r="I266" i="8"/>
  <c r="F266" i="8"/>
  <c r="O265" i="8"/>
  <c r="L265" i="8"/>
  <c r="I265" i="8"/>
  <c r="I264" i="8" s="1"/>
  <c r="F265" i="8"/>
  <c r="N264" i="8"/>
  <c r="M264" i="8"/>
  <c r="K264" i="8"/>
  <c r="J264" i="8"/>
  <c r="H264" i="8"/>
  <c r="G264" i="8"/>
  <c r="E264" i="8"/>
  <c r="D264" i="8"/>
  <c r="O263" i="8"/>
  <c r="L263" i="8"/>
  <c r="I263" i="8"/>
  <c r="F263" i="8"/>
  <c r="O262" i="8"/>
  <c r="L262" i="8"/>
  <c r="I262" i="8"/>
  <c r="F262" i="8"/>
  <c r="O261" i="8"/>
  <c r="L261" i="8"/>
  <c r="I261" i="8"/>
  <c r="F261" i="8"/>
  <c r="N260" i="8"/>
  <c r="M260" i="8"/>
  <c r="M259" i="8" s="1"/>
  <c r="K260" i="8"/>
  <c r="K259" i="8" s="1"/>
  <c r="J260" i="8"/>
  <c r="H260" i="8"/>
  <c r="H259" i="8" s="1"/>
  <c r="G260" i="8"/>
  <c r="G259" i="8" s="1"/>
  <c r="E260" i="8"/>
  <c r="D260" i="8"/>
  <c r="D259" i="8" s="1"/>
  <c r="N259" i="8"/>
  <c r="O258" i="8"/>
  <c r="L258" i="8"/>
  <c r="I258" i="8"/>
  <c r="F258" i="8"/>
  <c r="O257" i="8"/>
  <c r="L257" i="8"/>
  <c r="I257" i="8"/>
  <c r="F257" i="8"/>
  <c r="O256" i="8"/>
  <c r="L256" i="8"/>
  <c r="I256" i="8"/>
  <c r="F256" i="8"/>
  <c r="O255" i="8"/>
  <c r="L255" i="8"/>
  <c r="I255" i="8"/>
  <c r="F255" i="8"/>
  <c r="O254" i="8"/>
  <c r="L254" i="8"/>
  <c r="I254" i="8"/>
  <c r="F254" i="8"/>
  <c r="O253" i="8"/>
  <c r="L253" i="8"/>
  <c r="I253" i="8"/>
  <c r="F253" i="8"/>
  <c r="N252" i="8"/>
  <c r="M252" i="8"/>
  <c r="M251" i="8" s="1"/>
  <c r="K252" i="8"/>
  <c r="K251" i="8" s="1"/>
  <c r="J252" i="8"/>
  <c r="J251" i="8" s="1"/>
  <c r="H252" i="8"/>
  <c r="H251" i="8" s="1"/>
  <c r="G252" i="8"/>
  <c r="G251" i="8" s="1"/>
  <c r="E252" i="8"/>
  <c r="E251" i="8" s="1"/>
  <c r="D252" i="8"/>
  <c r="N251" i="8"/>
  <c r="D251" i="8"/>
  <c r="O250" i="8"/>
  <c r="L250" i="8"/>
  <c r="I250" i="8"/>
  <c r="F250" i="8"/>
  <c r="O249" i="8"/>
  <c r="L249" i="8"/>
  <c r="I249" i="8"/>
  <c r="F249" i="8"/>
  <c r="O248" i="8"/>
  <c r="L248" i="8"/>
  <c r="I248" i="8"/>
  <c r="F248" i="8"/>
  <c r="O247" i="8"/>
  <c r="L247" i="8"/>
  <c r="L246" i="8" s="1"/>
  <c r="I247" i="8"/>
  <c r="F247" i="8"/>
  <c r="O246" i="8"/>
  <c r="N246" i="8"/>
  <c r="M246" i="8"/>
  <c r="K246" i="8"/>
  <c r="J246" i="8"/>
  <c r="H246" i="8"/>
  <c r="G246" i="8"/>
  <c r="E246" i="8"/>
  <c r="D246" i="8"/>
  <c r="O245" i="8"/>
  <c r="L245" i="8"/>
  <c r="I245" i="8"/>
  <c r="F245" i="8"/>
  <c r="O244" i="8"/>
  <c r="L244" i="8"/>
  <c r="I244" i="8"/>
  <c r="F244" i="8"/>
  <c r="O243" i="8"/>
  <c r="L243" i="8"/>
  <c r="I243" i="8"/>
  <c r="F243" i="8"/>
  <c r="O242" i="8"/>
  <c r="L242" i="8"/>
  <c r="I242" i="8"/>
  <c r="F242" i="8"/>
  <c r="O241" i="8"/>
  <c r="L241" i="8"/>
  <c r="I241" i="8"/>
  <c r="F241" i="8"/>
  <c r="O240" i="8"/>
  <c r="L240" i="8"/>
  <c r="I240" i="8"/>
  <c r="F240" i="8"/>
  <c r="O239" i="8"/>
  <c r="L239" i="8"/>
  <c r="L238" i="8" s="1"/>
  <c r="I239" i="8"/>
  <c r="F239" i="8"/>
  <c r="F238" i="8" s="1"/>
  <c r="N238" i="8"/>
  <c r="M238" i="8"/>
  <c r="K238" i="8"/>
  <c r="J238" i="8"/>
  <c r="H238" i="8"/>
  <c r="G238" i="8"/>
  <c r="E238" i="8"/>
  <c r="D238" i="8"/>
  <c r="O237" i="8"/>
  <c r="L237" i="8"/>
  <c r="I237" i="8"/>
  <c r="F237" i="8"/>
  <c r="O236" i="8"/>
  <c r="O235" i="8" s="1"/>
  <c r="L236" i="8"/>
  <c r="I236" i="8"/>
  <c r="F236" i="8"/>
  <c r="F235" i="8" s="1"/>
  <c r="N235" i="8"/>
  <c r="M235" i="8"/>
  <c r="L235" i="8"/>
  <c r="K235" i="8"/>
  <c r="J235" i="8"/>
  <c r="H235" i="8"/>
  <c r="G235" i="8"/>
  <c r="E235" i="8"/>
  <c r="D235" i="8"/>
  <c r="O234" i="8"/>
  <c r="O233" i="8" s="1"/>
  <c r="L234" i="8"/>
  <c r="L233" i="8" s="1"/>
  <c r="I234" i="8"/>
  <c r="I233" i="8" s="1"/>
  <c r="F234" i="8"/>
  <c r="N233" i="8"/>
  <c r="M233" i="8"/>
  <c r="K233" i="8"/>
  <c r="J233" i="8"/>
  <c r="H233" i="8"/>
  <c r="G233" i="8"/>
  <c r="F233" i="8"/>
  <c r="E233" i="8"/>
  <c r="D233" i="8"/>
  <c r="O232" i="8"/>
  <c r="L232" i="8"/>
  <c r="I232" i="8"/>
  <c r="F232" i="8"/>
  <c r="M231" i="8"/>
  <c r="O229" i="8"/>
  <c r="L229" i="8"/>
  <c r="I229" i="8"/>
  <c r="F229" i="8"/>
  <c r="O228" i="8"/>
  <c r="L228" i="8"/>
  <c r="I228" i="8"/>
  <c r="F228" i="8"/>
  <c r="F227" i="8" s="1"/>
  <c r="O227" i="8"/>
  <c r="N227" i="8"/>
  <c r="M227" i="8"/>
  <c r="L227" i="8"/>
  <c r="K227" i="8"/>
  <c r="J227" i="8"/>
  <c r="H227" i="8"/>
  <c r="G227" i="8"/>
  <c r="E227" i="8"/>
  <c r="D227" i="8"/>
  <c r="O226" i="8"/>
  <c r="L226" i="8"/>
  <c r="I226" i="8"/>
  <c r="F226" i="8"/>
  <c r="O225" i="8"/>
  <c r="L225" i="8"/>
  <c r="I225" i="8"/>
  <c r="F225" i="8"/>
  <c r="O224" i="8"/>
  <c r="L224" i="8"/>
  <c r="I224" i="8"/>
  <c r="F224" i="8"/>
  <c r="O223" i="8"/>
  <c r="L223" i="8"/>
  <c r="I223" i="8"/>
  <c r="F223" i="8"/>
  <c r="O222" i="8"/>
  <c r="L222" i="8"/>
  <c r="I222" i="8"/>
  <c r="F222" i="8"/>
  <c r="O221" i="8"/>
  <c r="L221" i="8"/>
  <c r="I221" i="8"/>
  <c r="F221" i="8"/>
  <c r="O220" i="8"/>
  <c r="L220" i="8"/>
  <c r="I220" i="8"/>
  <c r="F220" i="8"/>
  <c r="O219" i="8"/>
  <c r="L219" i="8"/>
  <c r="I219" i="8"/>
  <c r="F219" i="8"/>
  <c r="O218" i="8"/>
  <c r="L218" i="8"/>
  <c r="I218" i="8"/>
  <c r="F218" i="8"/>
  <c r="O217" i="8"/>
  <c r="L217" i="8"/>
  <c r="I217" i="8"/>
  <c r="I216" i="8" s="1"/>
  <c r="F217" i="8"/>
  <c r="N216" i="8"/>
  <c r="M216" i="8"/>
  <c r="K216" i="8"/>
  <c r="J216" i="8"/>
  <c r="H216" i="8"/>
  <c r="G216" i="8"/>
  <c r="E216" i="8"/>
  <c r="D216" i="8"/>
  <c r="O215" i="8"/>
  <c r="L215" i="8"/>
  <c r="I215" i="8"/>
  <c r="F215" i="8"/>
  <c r="O214" i="8"/>
  <c r="L214" i="8"/>
  <c r="I214" i="8"/>
  <c r="F214" i="8"/>
  <c r="O213" i="8"/>
  <c r="L213" i="8"/>
  <c r="I213" i="8"/>
  <c r="F213" i="8"/>
  <c r="O212" i="8"/>
  <c r="L212" i="8"/>
  <c r="I212" i="8"/>
  <c r="F212" i="8"/>
  <c r="O211" i="8"/>
  <c r="L211" i="8"/>
  <c r="I211" i="8"/>
  <c r="F211" i="8"/>
  <c r="O210" i="8"/>
  <c r="L210" i="8"/>
  <c r="I210" i="8"/>
  <c r="F210" i="8"/>
  <c r="O209" i="8"/>
  <c r="L209" i="8"/>
  <c r="I209" i="8"/>
  <c r="F209" i="8"/>
  <c r="O208" i="8"/>
  <c r="L208" i="8"/>
  <c r="I208" i="8"/>
  <c r="F208" i="8"/>
  <c r="O207" i="8"/>
  <c r="L207" i="8"/>
  <c r="I207" i="8"/>
  <c r="F207" i="8"/>
  <c r="O206" i="8"/>
  <c r="O205" i="8" s="1"/>
  <c r="L206" i="8"/>
  <c r="I206" i="8"/>
  <c r="F206" i="8"/>
  <c r="N205" i="8"/>
  <c r="M205" i="8"/>
  <c r="K205" i="8"/>
  <c r="J205" i="8"/>
  <c r="H205" i="8"/>
  <c r="G205" i="8"/>
  <c r="G204" i="8" s="1"/>
  <c r="E205" i="8"/>
  <c r="D205" i="8"/>
  <c r="O203" i="8"/>
  <c r="L203" i="8"/>
  <c r="I203" i="8"/>
  <c r="F203" i="8"/>
  <c r="O202" i="8"/>
  <c r="L202" i="8"/>
  <c r="I202" i="8"/>
  <c r="F202" i="8"/>
  <c r="O201" i="8"/>
  <c r="L201" i="8"/>
  <c r="I201" i="8"/>
  <c r="F201" i="8"/>
  <c r="O200" i="8"/>
  <c r="L200" i="8"/>
  <c r="I200" i="8"/>
  <c r="F200" i="8"/>
  <c r="O199" i="8"/>
  <c r="L199" i="8"/>
  <c r="L198" i="8" s="1"/>
  <c r="I199" i="8"/>
  <c r="F199" i="8"/>
  <c r="F198" i="8" s="1"/>
  <c r="O198" i="8"/>
  <c r="N198" i="8"/>
  <c r="M198" i="8"/>
  <c r="K198" i="8"/>
  <c r="K196" i="8" s="1"/>
  <c r="J198" i="8"/>
  <c r="J196" i="8" s="1"/>
  <c r="H198" i="8"/>
  <c r="H196" i="8" s="1"/>
  <c r="G198" i="8"/>
  <c r="E198" i="8"/>
  <c r="E196" i="8" s="1"/>
  <c r="D198" i="8"/>
  <c r="D196" i="8" s="1"/>
  <c r="O197" i="8"/>
  <c r="L197" i="8"/>
  <c r="I197" i="8"/>
  <c r="F197" i="8"/>
  <c r="N196" i="8"/>
  <c r="M196" i="8"/>
  <c r="G196" i="8"/>
  <c r="O193" i="8"/>
  <c r="L193" i="8"/>
  <c r="L192" i="8" s="1"/>
  <c r="L191" i="8" s="1"/>
  <c r="I193" i="8"/>
  <c r="F193" i="8"/>
  <c r="O192" i="8"/>
  <c r="O191" i="8" s="1"/>
  <c r="N192" i="8"/>
  <c r="N191" i="8" s="1"/>
  <c r="M192" i="8"/>
  <c r="M191" i="8" s="1"/>
  <c r="K192" i="8"/>
  <c r="K191" i="8" s="1"/>
  <c r="J192" i="8"/>
  <c r="J191" i="8" s="1"/>
  <c r="I192" i="8"/>
  <c r="I191" i="8" s="1"/>
  <c r="H192" i="8"/>
  <c r="H191" i="8" s="1"/>
  <c r="G192" i="8"/>
  <c r="G191" i="8" s="1"/>
  <c r="E192" i="8"/>
  <c r="E191" i="8" s="1"/>
  <c r="D192" i="8"/>
  <c r="D191" i="8" s="1"/>
  <c r="O190" i="8"/>
  <c r="L190" i="8"/>
  <c r="I190" i="8"/>
  <c r="F190" i="8"/>
  <c r="O189" i="8"/>
  <c r="L189" i="8"/>
  <c r="L188" i="8" s="1"/>
  <c r="I189" i="8"/>
  <c r="I188" i="8" s="1"/>
  <c r="F189" i="8"/>
  <c r="O188" i="8"/>
  <c r="N188" i="8"/>
  <c r="M188" i="8"/>
  <c r="K188" i="8"/>
  <c r="K187" i="8" s="1"/>
  <c r="J188" i="8"/>
  <c r="H188" i="8"/>
  <c r="G188" i="8"/>
  <c r="F188" i="8"/>
  <c r="E188" i="8"/>
  <c r="D188" i="8"/>
  <c r="O186" i="8"/>
  <c r="L186" i="8"/>
  <c r="I186" i="8"/>
  <c r="F186" i="8"/>
  <c r="O185" i="8"/>
  <c r="L185" i="8"/>
  <c r="L184" i="8" s="1"/>
  <c r="I185" i="8"/>
  <c r="I184" i="8" s="1"/>
  <c r="F185" i="8"/>
  <c r="O184" i="8"/>
  <c r="N184" i="8"/>
  <c r="M184" i="8"/>
  <c r="K184" i="8"/>
  <c r="J184" i="8"/>
  <c r="H184" i="8"/>
  <c r="G184" i="8"/>
  <c r="F184" i="8"/>
  <c r="E184" i="8"/>
  <c r="D184" i="8"/>
  <c r="O183" i="8"/>
  <c r="L183" i="8"/>
  <c r="I183" i="8"/>
  <c r="F183" i="8"/>
  <c r="O182" i="8"/>
  <c r="L182" i="8"/>
  <c r="I182" i="8"/>
  <c r="F182" i="8"/>
  <c r="O181" i="8"/>
  <c r="L181" i="8"/>
  <c r="I181" i="8"/>
  <c r="F181" i="8"/>
  <c r="O180" i="8"/>
  <c r="O179" i="8" s="1"/>
  <c r="L180" i="8"/>
  <c r="L179" i="8" s="1"/>
  <c r="I180" i="8"/>
  <c r="F180" i="8"/>
  <c r="N179" i="8"/>
  <c r="M179" i="8"/>
  <c r="K179" i="8"/>
  <c r="J179" i="8"/>
  <c r="H179" i="8"/>
  <c r="G179" i="8"/>
  <c r="E179" i="8"/>
  <c r="D179" i="8"/>
  <c r="O178" i="8"/>
  <c r="L178" i="8"/>
  <c r="I178" i="8"/>
  <c r="F178" i="8"/>
  <c r="O177" i="8"/>
  <c r="L177" i="8"/>
  <c r="I177" i="8"/>
  <c r="F177" i="8"/>
  <c r="O176" i="8"/>
  <c r="O175" i="8" s="1"/>
  <c r="L176" i="8"/>
  <c r="I176" i="8"/>
  <c r="F176" i="8"/>
  <c r="N175" i="8"/>
  <c r="M175" i="8"/>
  <c r="K175" i="8"/>
  <c r="K174" i="8" s="1"/>
  <c r="K173" i="8" s="1"/>
  <c r="J175" i="8"/>
  <c r="J174" i="8" s="1"/>
  <c r="J173" i="8" s="1"/>
  <c r="H175" i="8"/>
  <c r="G175" i="8"/>
  <c r="E175" i="8"/>
  <c r="E174" i="8" s="1"/>
  <c r="E173" i="8" s="1"/>
  <c r="D175" i="8"/>
  <c r="D174" i="8" s="1"/>
  <c r="M174" i="8"/>
  <c r="O172" i="8"/>
  <c r="L172" i="8"/>
  <c r="I172" i="8"/>
  <c r="F172" i="8"/>
  <c r="O171" i="8"/>
  <c r="L171" i="8"/>
  <c r="I171" i="8"/>
  <c r="F171" i="8"/>
  <c r="O170" i="8"/>
  <c r="L170" i="8"/>
  <c r="I170" i="8"/>
  <c r="F170" i="8"/>
  <c r="O169" i="8"/>
  <c r="L169" i="8"/>
  <c r="I169" i="8"/>
  <c r="F169" i="8"/>
  <c r="O168" i="8"/>
  <c r="L168" i="8"/>
  <c r="I168" i="8"/>
  <c r="F168" i="8"/>
  <c r="O167" i="8"/>
  <c r="O166" i="8" s="1"/>
  <c r="O165" i="8" s="1"/>
  <c r="L167" i="8"/>
  <c r="I167" i="8"/>
  <c r="I166" i="8" s="1"/>
  <c r="I165" i="8" s="1"/>
  <c r="F167" i="8"/>
  <c r="N166" i="8"/>
  <c r="N165" i="8" s="1"/>
  <c r="M166" i="8"/>
  <c r="M165" i="8" s="1"/>
  <c r="K166" i="8"/>
  <c r="K165" i="8" s="1"/>
  <c r="J166" i="8"/>
  <c r="J165" i="8" s="1"/>
  <c r="H166" i="8"/>
  <c r="H165" i="8" s="1"/>
  <c r="G166" i="8"/>
  <c r="E166" i="8"/>
  <c r="E165" i="8" s="1"/>
  <c r="D166" i="8"/>
  <c r="D165" i="8" s="1"/>
  <c r="G165" i="8"/>
  <c r="O164" i="8"/>
  <c r="L164" i="8"/>
  <c r="I164" i="8"/>
  <c r="F164" i="8"/>
  <c r="O163" i="8"/>
  <c r="L163" i="8"/>
  <c r="I163" i="8"/>
  <c r="F163" i="8"/>
  <c r="O162" i="8"/>
  <c r="L162" i="8"/>
  <c r="I162" i="8"/>
  <c r="F162" i="8"/>
  <c r="O161" i="8"/>
  <c r="L161" i="8"/>
  <c r="L160" i="8" s="1"/>
  <c r="I161" i="8"/>
  <c r="I160" i="8" s="1"/>
  <c r="F161" i="8"/>
  <c r="O160" i="8"/>
  <c r="N160" i="8"/>
  <c r="M160" i="8"/>
  <c r="K160" i="8"/>
  <c r="J160" i="8"/>
  <c r="H160" i="8"/>
  <c r="G160" i="8"/>
  <c r="F160" i="8"/>
  <c r="E160" i="8"/>
  <c r="D160" i="8"/>
  <c r="O159" i="8"/>
  <c r="L159" i="8"/>
  <c r="I159" i="8"/>
  <c r="F159" i="8"/>
  <c r="O158" i="8"/>
  <c r="L158" i="8"/>
  <c r="I158" i="8"/>
  <c r="F158" i="8"/>
  <c r="O157" i="8"/>
  <c r="L157" i="8"/>
  <c r="I157" i="8"/>
  <c r="F157" i="8"/>
  <c r="O156" i="8"/>
  <c r="L156" i="8"/>
  <c r="I156" i="8"/>
  <c r="F156" i="8"/>
  <c r="O155" i="8"/>
  <c r="L155" i="8"/>
  <c r="I155" i="8"/>
  <c r="F155" i="8"/>
  <c r="O154" i="8"/>
  <c r="L154" i="8"/>
  <c r="I154" i="8"/>
  <c r="F154" i="8"/>
  <c r="O153" i="8"/>
  <c r="L153" i="8"/>
  <c r="I153" i="8"/>
  <c r="F153" i="8"/>
  <c r="O152" i="8"/>
  <c r="L152" i="8"/>
  <c r="I152" i="8"/>
  <c r="F152" i="8"/>
  <c r="N151" i="8"/>
  <c r="M151" i="8"/>
  <c r="K151" i="8"/>
  <c r="J151" i="8"/>
  <c r="H151" i="8"/>
  <c r="G151" i="8"/>
  <c r="E151" i="8"/>
  <c r="D151" i="8"/>
  <c r="O150" i="8"/>
  <c r="L150" i="8"/>
  <c r="I150" i="8"/>
  <c r="F150" i="8"/>
  <c r="O149" i="8"/>
  <c r="L149" i="8"/>
  <c r="I149" i="8"/>
  <c r="F149" i="8"/>
  <c r="O148" i="8"/>
  <c r="L148" i="8"/>
  <c r="I148" i="8"/>
  <c r="F148" i="8"/>
  <c r="O147" i="8"/>
  <c r="L147" i="8"/>
  <c r="I147" i="8"/>
  <c r="F147" i="8"/>
  <c r="O146" i="8"/>
  <c r="L146" i="8"/>
  <c r="I146" i="8"/>
  <c r="F146" i="8"/>
  <c r="O145" i="8"/>
  <c r="L145" i="8"/>
  <c r="I145" i="8"/>
  <c r="F145" i="8"/>
  <c r="N144" i="8"/>
  <c r="M144" i="8"/>
  <c r="K144" i="8"/>
  <c r="J144" i="8"/>
  <c r="H144" i="8"/>
  <c r="G144" i="8"/>
  <c r="E144" i="8"/>
  <c r="D144" i="8"/>
  <c r="O143" i="8"/>
  <c r="L143" i="8"/>
  <c r="I143" i="8"/>
  <c r="F143" i="8"/>
  <c r="O142" i="8"/>
  <c r="O141" i="8" s="1"/>
  <c r="L142" i="8"/>
  <c r="L141" i="8" s="1"/>
  <c r="I142" i="8"/>
  <c r="F142" i="8"/>
  <c r="N141" i="8"/>
  <c r="M141" i="8"/>
  <c r="K141" i="8"/>
  <c r="J141" i="8"/>
  <c r="H141" i="8"/>
  <c r="G141" i="8"/>
  <c r="F141" i="8"/>
  <c r="E141" i="8"/>
  <c r="D141" i="8"/>
  <c r="O140" i="8"/>
  <c r="L140" i="8"/>
  <c r="I140" i="8"/>
  <c r="F140" i="8"/>
  <c r="O139" i="8"/>
  <c r="L139" i="8"/>
  <c r="I139" i="8"/>
  <c r="F139" i="8"/>
  <c r="O138" i="8"/>
  <c r="L138" i="8"/>
  <c r="I138" i="8"/>
  <c r="F138" i="8"/>
  <c r="O137" i="8"/>
  <c r="L137" i="8"/>
  <c r="L136" i="8" s="1"/>
  <c r="I137" i="8"/>
  <c r="F137" i="8"/>
  <c r="O136" i="8"/>
  <c r="N136" i="8"/>
  <c r="M136" i="8"/>
  <c r="K136" i="8"/>
  <c r="J136" i="8"/>
  <c r="H136" i="8"/>
  <c r="G136" i="8"/>
  <c r="E136" i="8"/>
  <c r="D136" i="8"/>
  <c r="O135" i="8"/>
  <c r="L135" i="8"/>
  <c r="I135" i="8"/>
  <c r="F135" i="8"/>
  <c r="O134" i="8"/>
  <c r="L134" i="8"/>
  <c r="I134" i="8"/>
  <c r="F134" i="8"/>
  <c r="O133" i="8"/>
  <c r="L133" i="8"/>
  <c r="I133" i="8"/>
  <c r="F133" i="8"/>
  <c r="O132" i="8"/>
  <c r="O131" i="8" s="1"/>
  <c r="L132" i="8"/>
  <c r="L131" i="8" s="1"/>
  <c r="I132" i="8"/>
  <c r="F132" i="8"/>
  <c r="N131" i="8"/>
  <c r="M131" i="8"/>
  <c r="K131" i="8"/>
  <c r="J131" i="8"/>
  <c r="H131" i="8"/>
  <c r="G131" i="8"/>
  <c r="E131" i="8"/>
  <c r="D131" i="8"/>
  <c r="O129" i="8"/>
  <c r="O128" i="8" s="1"/>
  <c r="L129" i="8"/>
  <c r="I129" i="8"/>
  <c r="I128" i="8" s="1"/>
  <c r="F129" i="8"/>
  <c r="F128" i="8" s="1"/>
  <c r="N128" i="8"/>
  <c r="M128" i="8"/>
  <c r="K128" i="8"/>
  <c r="J128" i="8"/>
  <c r="H128" i="8"/>
  <c r="G128" i="8"/>
  <c r="E128" i="8"/>
  <c r="D128" i="8"/>
  <c r="O127" i="8"/>
  <c r="L127" i="8"/>
  <c r="I127" i="8"/>
  <c r="F127" i="8"/>
  <c r="O126" i="8"/>
  <c r="L126" i="8"/>
  <c r="I126" i="8"/>
  <c r="F126" i="8"/>
  <c r="O125" i="8"/>
  <c r="L125" i="8"/>
  <c r="I125" i="8"/>
  <c r="F125" i="8"/>
  <c r="O124" i="8"/>
  <c r="L124" i="8"/>
  <c r="I124" i="8"/>
  <c r="F124" i="8"/>
  <c r="O123" i="8"/>
  <c r="L123" i="8"/>
  <c r="I123" i="8"/>
  <c r="I122" i="8" s="1"/>
  <c r="F123" i="8"/>
  <c r="N122" i="8"/>
  <c r="M122" i="8"/>
  <c r="K122" i="8"/>
  <c r="J122" i="8"/>
  <c r="H122" i="8"/>
  <c r="G122" i="8"/>
  <c r="E122" i="8"/>
  <c r="D122" i="8"/>
  <c r="O121" i="8"/>
  <c r="L121" i="8"/>
  <c r="I121" i="8"/>
  <c r="F121" i="8"/>
  <c r="O120" i="8"/>
  <c r="L120" i="8"/>
  <c r="I120" i="8"/>
  <c r="F120" i="8"/>
  <c r="O119" i="8"/>
  <c r="L119" i="8"/>
  <c r="I119" i="8"/>
  <c r="F119" i="8"/>
  <c r="O118" i="8"/>
  <c r="L118" i="8"/>
  <c r="I118" i="8"/>
  <c r="F118" i="8"/>
  <c r="O117" i="8"/>
  <c r="L117" i="8"/>
  <c r="I117" i="8"/>
  <c r="F117" i="8"/>
  <c r="F116" i="8" s="1"/>
  <c r="N116" i="8"/>
  <c r="M116" i="8"/>
  <c r="K116" i="8"/>
  <c r="J116" i="8"/>
  <c r="H116" i="8"/>
  <c r="G116" i="8"/>
  <c r="E116" i="8"/>
  <c r="D116" i="8"/>
  <c r="O115" i="8"/>
  <c r="L115" i="8"/>
  <c r="I115" i="8"/>
  <c r="F115" i="8"/>
  <c r="O114" i="8"/>
  <c r="L114" i="8"/>
  <c r="I114" i="8"/>
  <c r="F114" i="8"/>
  <c r="O113" i="8"/>
  <c r="L113" i="8"/>
  <c r="L112" i="8" s="1"/>
  <c r="I113" i="8"/>
  <c r="F113" i="8"/>
  <c r="F112" i="8" s="1"/>
  <c r="O112" i="8"/>
  <c r="N112" i="8"/>
  <c r="M112" i="8"/>
  <c r="K112" i="8"/>
  <c r="J112" i="8"/>
  <c r="H112" i="8"/>
  <c r="G112" i="8"/>
  <c r="E112" i="8"/>
  <c r="D112" i="8"/>
  <c r="O111" i="8"/>
  <c r="L111" i="8"/>
  <c r="I111" i="8"/>
  <c r="F111" i="8"/>
  <c r="O110" i="8"/>
  <c r="L110" i="8"/>
  <c r="I110" i="8"/>
  <c r="F110" i="8"/>
  <c r="O109" i="8"/>
  <c r="L109" i="8"/>
  <c r="I109" i="8"/>
  <c r="F109" i="8"/>
  <c r="O108" i="8"/>
  <c r="L108" i="8"/>
  <c r="I108" i="8"/>
  <c r="F108" i="8"/>
  <c r="O107" i="8"/>
  <c r="L107" i="8"/>
  <c r="I107" i="8"/>
  <c r="F107" i="8"/>
  <c r="O106" i="8"/>
  <c r="L106" i="8"/>
  <c r="I106" i="8"/>
  <c r="F106" i="8"/>
  <c r="O105" i="8"/>
  <c r="L105" i="8"/>
  <c r="I105" i="8"/>
  <c r="F105" i="8"/>
  <c r="O104" i="8"/>
  <c r="L104" i="8"/>
  <c r="I104" i="8"/>
  <c r="F104" i="8"/>
  <c r="N103" i="8"/>
  <c r="M103" i="8"/>
  <c r="L103" i="8"/>
  <c r="K103" i="8"/>
  <c r="J103" i="8"/>
  <c r="H103" i="8"/>
  <c r="G103" i="8"/>
  <c r="E103" i="8"/>
  <c r="D103" i="8"/>
  <c r="O102" i="8"/>
  <c r="L102" i="8"/>
  <c r="I102" i="8"/>
  <c r="F102" i="8"/>
  <c r="O101" i="8"/>
  <c r="L101" i="8"/>
  <c r="I101" i="8"/>
  <c r="F101" i="8"/>
  <c r="O100" i="8"/>
  <c r="L100" i="8"/>
  <c r="I100" i="8"/>
  <c r="F100" i="8"/>
  <c r="O99" i="8"/>
  <c r="L99" i="8"/>
  <c r="I99" i="8"/>
  <c r="F99" i="8"/>
  <c r="O98" i="8"/>
  <c r="L98" i="8"/>
  <c r="I98" i="8"/>
  <c r="F98" i="8"/>
  <c r="O97" i="8"/>
  <c r="L97" i="8"/>
  <c r="I97" i="8"/>
  <c r="F97" i="8"/>
  <c r="O96" i="8"/>
  <c r="L96" i="8"/>
  <c r="I96" i="8"/>
  <c r="F96" i="8"/>
  <c r="N95" i="8"/>
  <c r="M95" i="8"/>
  <c r="K95" i="8"/>
  <c r="J95" i="8"/>
  <c r="H95" i="8"/>
  <c r="G95" i="8"/>
  <c r="E95" i="8"/>
  <c r="D95" i="8"/>
  <c r="O94" i="8"/>
  <c r="L94" i="8"/>
  <c r="I94" i="8"/>
  <c r="F94" i="8"/>
  <c r="O93" i="8"/>
  <c r="L93" i="8"/>
  <c r="I93" i="8"/>
  <c r="F93" i="8"/>
  <c r="O92" i="8"/>
  <c r="L92" i="8"/>
  <c r="I92" i="8"/>
  <c r="F92" i="8"/>
  <c r="O91" i="8"/>
  <c r="L91" i="8"/>
  <c r="I91" i="8"/>
  <c r="F91" i="8"/>
  <c r="O90" i="8"/>
  <c r="L90" i="8"/>
  <c r="I90" i="8"/>
  <c r="F90" i="8"/>
  <c r="F89" i="8" s="1"/>
  <c r="N89" i="8"/>
  <c r="M89" i="8"/>
  <c r="K89" i="8"/>
  <c r="J89" i="8"/>
  <c r="H89" i="8"/>
  <c r="G89" i="8"/>
  <c r="E89" i="8"/>
  <c r="D89" i="8"/>
  <c r="O88" i="8"/>
  <c r="L88" i="8"/>
  <c r="I88" i="8"/>
  <c r="F88" i="8"/>
  <c r="O87" i="8"/>
  <c r="L87" i="8"/>
  <c r="I87" i="8"/>
  <c r="F87" i="8"/>
  <c r="O86" i="8"/>
  <c r="L86" i="8"/>
  <c r="I86" i="8"/>
  <c r="F86" i="8"/>
  <c r="O85" i="8"/>
  <c r="L85" i="8"/>
  <c r="I85" i="8"/>
  <c r="I84" i="8" s="1"/>
  <c r="F85" i="8"/>
  <c r="N84" i="8"/>
  <c r="M84" i="8"/>
  <c r="K84" i="8"/>
  <c r="J84" i="8"/>
  <c r="H84" i="8"/>
  <c r="G84" i="8"/>
  <c r="E84" i="8"/>
  <c r="D84" i="8"/>
  <c r="O82" i="8"/>
  <c r="L82" i="8"/>
  <c r="I82" i="8"/>
  <c r="F82" i="8"/>
  <c r="O81" i="8"/>
  <c r="O80" i="8" s="1"/>
  <c r="L81" i="8"/>
  <c r="I81" i="8"/>
  <c r="I80" i="8" s="1"/>
  <c r="F81" i="8"/>
  <c r="F80" i="8" s="1"/>
  <c r="N80" i="8"/>
  <c r="M80" i="8"/>
  <c r="K80" i="8"/>
  <c r="J80" i="8"/>
  <c r="H80" i="8"/>
  <c r="G80" i="8"/>
  <c r="E80" i="8"/>
  <c r="D80" i="8"/>
  <c r="O79" i="8"/>
  <c r="L79" i="8"/>
  <c r="I79" i="8"/>
  <c r="F79" i="8"/>
  <c r="O78" i="8"/>
  <c r="O77" i="8" s="1"/>
  <c r="L78" i="8"/>
  <c r="L77" i="8" s="1"/>
  <c r="I78" i="8"/>
  <c r="I77" i="8" s="1"/>
  <c r="F78" i="8"/>
  <c r="N77" i="8"/>
  <c r="M77" i="8"/>
  <c r="K77" i="8"/>
  <c r="J77" i="8"/>
  <c r="H77" i="8"/>
  <c r="G77" i="8"/>
  <c r="G76" i="8" s="1"/>
  <c r="E77" i="8"/>
  <c r="E76" i="8" s="1"/>
  <c r="D77" i="8"/>
  <c r="D76" i="8" s="1"/>
  <c r="H76" i="8"/>
  <c r="O74" i="8"/>
  <c r="L74" i="8"/>
  <c r="I74" i="8"/>
  <c r="F74" i="8"/>
  <c r="O73" i="8"/>
  <c r="L73" i="8"/>
  <c r="I73" i="8"/>
  <c r="F73" i="8"/>
  <c r="O72" i="8"/>
  <c r="L72" i="8"/>
  <c r="I72" i="8"/>
  <c r="F72" i="8"/>
  <c r="O71" i="8"/>
  <c r="L71" i="8"/>
  <c r="I71" i="8"/>
  <c r="F71" i="8"/>
  <c r="O70" i="8"/>
  <c r="L70" i="8"/>
  <c r="I70" i="8"/>
  <c r="I69" i="8" s="1"/>
  <c r="F70" i="8"/>
  <c r="F69" i="8" s="1"/>
  <c r="N69" i="8"/>
  <c r="N67" i="8" s="1"/>
  <c r="M69" i="8"/>
  <c r="M67" i="8" s="1"/>
  <c r="K69" i="8"/>
  <c r="K67" i="8" s="1"/>
  <c r="J69" i="8"/>
  <c r="J67" i="8" s="1"/>
  <c r="H69" i="8"/>
  <c r="G69" i="8"/>
  <c r="E69" i="8"/>
  <c r="E67" i="8" s="1"/>
  <c r="D69" i="8"/>
  <c r="D67" i="8" s="1"/>
  <c r="O68" i="8"/>
  <c r="L68" i="8"/>
  <c r="I68" i="8"/>
  <c r="F68" i="8"/>
  <c r="H67" i="8"/>
  <c r="G67" i="8"/>
  <c r="O66" i="8"/>
  <c r="L66" i="8"/>
  <c r="I66" i="8"/>
  <c r="F66" i="8"/>
  <c r="O65" i="8"/>
  <c r="L65" i="8"/>
  <c r="I65" i="8"/>
  <c r="F65" i="8"/>
  <c r="O64" i="8"/>
  <c r="L64" i="8"/>
  <c r="I64" i="8"/>
  <c r="F64" i="8"/>
  <c r="O63" i="8"/>
  <c r="L63" i="8"/>
  <c r="I63" i="8"/>
  <c r="F63" i="8"/>
  <c r="O62" i="8"/>
  <c r="L62" i="8"/>
  <c r="I62" i="8"/>
  <c r="F62" i="8"/>
  <c r="O61" i="8"/>
  <c r="L61" i="8"/>
  <c r="I61" i="8"/>
  <c r="F61" i="8"/>
  <c r="O60" i="8"/>
  <c r="L60" i="8"/>
  <c r="I60" i="8"/>
  <c r="F60" i="8"/>
  <c r="O59" i="8"/>
  <c r="L59" i="8"/>
  <c r="I59" i="8"/>
  <c r="F59" i="8"/>
  <c r="N58" i="8"/>
  <c r="M58" i="8"/>
  <c r="K58" i="8"/>
  <c r="J58" i="8"/>
  <c r="H58" i="8"/>
  <c r="G58" i="8"/>
  <c r="E58" i="8"/>
  <c r="D58" i="8"/>
  <c r="O57" i="8"/>
  <c r="L57" i="8"/>
  <c r="I57" i="8"/>
  <c r="F57" i="8"/>
  <c r="O56" i="8"/>
  <c r="O55" i="8" s="1"/>
  <c r="L56" i="8"/>
  <c r="I56" i="8"/>
  <c r="I55" i="8" s="1"/>
  <c r="F56" i="8"/>
  <c r="N55" i="8"/>
  <c r="N54" i="8" s="1"/>
  <c r="M55" i="8"/>
  <c r="L55" i="8"/>
  <c r="K55" i="8"/>
  <c r="J55" i="8"/>
  <c r="H55" i="8"/>
  <c r="G55" i="8"/>
  <c r="G54" i="8" s="1"/>
  <c r="G53" i="8" s="1"/>
  <c r="F55" i="8"/>
  <c r="E55" i="8"/>
  <c r="D55" i="8"/>
  <c r="O47" i="8"/>
  <c r="C47" i="8" s="1"/>
  <c r="O46" i="8"/>
  <c r="C46" i="8" s="1"/>
  <c r="N45" i="8"/>
  <c r="M45" i="8"/>
  <c r="L44" i="8"/>
  <c r="L43" i="8" s="1"/>
  <c r="I44" i="8"/>
  <c r="I43" i="8" s="1"/>
  <c r="F44" i="8"/>
  <c r="F43" i="8" s="1"/>
  <c r="K43" i="8"/>
  <c r="J43" i="8"/>
  <c r="H43" i="8"/>
  <c r="G43" i="8"/>
  <c r="E43" i="8"/>
  <c r="D43" i="8"/>
  <c r="F42" i="8"/>
  <c r="C42" i="8" s="1"/>
  <c r="E41" i="8"/>
  <c r="D41" i="8"/>
  <c r="L40" i="8"/>
  <c r="C40" i="8" s="1"/>
  <c r="L39" i="8"/>
  <c r="C39" i="8" s="1"/>
  <c r="L38" i="8"/>
  <c r="C38" i="8" s="1"/>
  <c r="L37" i="8"/>
  <c r="C37" i="8" s="1"/>
  <c r="K36" i="8"/>
  <c r="J36" i="8"/>
  <c r="L35" i="8"/>
  <c r="C35" i="8" s="1"/>
  <c r="L34" i="8"/>
  <c r="C34" i="8" s="1"/>
  <c r="K33" i="8"/>
  <c r="J33" i="8"/>
  <c r="L32" i="8"/>
  <c r="C32" i="8" s="1"/>
  <c r="K31" i="8"/>
  <c r="J31" i="8"/>
  <c r="L30" i="8"/>
  <c r="C30" i="8" s="1"/>
  <c r="L29" i="8"/>
  <c r="C29" i="8" s="1"/>
  <c r="L28" i="8"/>
  <c r="C28" i="8" s="1"/>
  <c r="K27" i="8"/>
  <c r="J27" i="8"/>
  <c r="F25" i="8"/>
  <c r="C25" i="8" s="1"/>
  <c r="I24" i="8"/>
  <c r="F24" i="8"/>
  <c r="O23" i="8"/>
  <c r="L23" i="8"/>
  <c r="I23" i="8"/>
  <c r="F23" i="8"/>
  <c r="O22" i="8"/>
  <c r="L22" i="8"/>
  <c r="L21" i="8" s="1"/>
  <c r="L292" i="8" s="1"/>
  <c r="L291" i="8" s="1"/>
  <c r="I22" i="8"/>
  <c r="I21" i="8" s="1"/>
  <c r="F22" i="8"/>
  <c r="N21" i="8"/>
  <c r="N292" i="8" s="1"/>
  <c r="M21" i="8"/>
  <c r="K21" i="8"/>
  <c r="J21" i="8"/>
  <c r="H21" i="8"/>
  <c r="H292" i="8" s="1"/>
  <c r="G21" i="8"/>
  <c r="E21" i="8"/>
  <c r="D21" i="8"/>
  <c r="D292" i="8" s="1"/>
  <c r="D291" i="8" s="1"/>
  <c r="E187" i="8" l="1"/>
  <c r="O69" i="8"/>
  <c r="O67" i="8" s="1"/>
  <c r="G195" i="8"/>
  <c r="F246" i="8"/>
  <c r="G187" i="8"/>
  <c r="M204" i="8"/>
  <c r="M195" i="8" s="1"/>
  <c r="K292" i="8"/>
  <c r="K291" i="8" s="1"/>
  <c r="E231" i="8"/>
  <c r="G292" i="8"/>
  <c r="G291" i="8" s="1"/>
  <c r="K204" i="8"/>
  <c r="K195" i="8" s="1"/>
  <c r="C212" i="8"/>
  <c r="C222" i="8"/>
  <c r="C226" i="8"/>
  <c r="N53" i="8"/>
  <c r="C140" i="8"/>
  <c r="N291" i="8"/>
  <c r="J26" i="8"/>
  <c r="H204" i="8"/>
  <c r="C237" i="8"/>
  <c r="K54" i="8"/>
  <c r="K53" i="8" s="1"/>
  <c r="C60" i="8"/>
  <c r="K76" i="8"/>
  <c r="C294" i="8"/>
  <c r="C298" i="8"/>
  <c r="C299" i="8"/>
  <c r="C300" i="8"/>
  <c r="D54" i="8"/>
  <c r="C72" i="8"/>
  <c r="C73" i="8"/>
  <c r="C74" i="8"/>
  <c r="C241" i="8"/>
  <c r="C168" i="8"/>
  <c r="C172" i="8"/>
  <c r="M76" i="8"/>
  <c r="C202" i="8"/>
  <c r="L31" i="8"/>
  <c r="C31" i="8" s="1"/>
  <c r="M83" i="8"/>
  <c r="C104" i="8"/>
  <c r="C110" i="8"/>
  <c r="C115" i="8"/>
  <c r="C156" i="8"/>
  <c r="H187" i="8"/>
  <c r="D53" i="8"/>
  <c r="C85" i="8"/>
  <c r="C86" i="8"/>
  <c r="C88" i="8"/>
  <c r="C164" i="8"/>
  <c r="N174" i="8"/>
  <c r="N173" i="8" s="1"/>
  <c r="D187" i="8"/>
  <c r="C250" i="8"/>
  <c r="C254" i="8"/>
  <c r="C258" i="8"/>
  <c r="C266" i="8"/>
  <c r="F67" i="8"/>
  <c r="C100" i="8"/>
  <c r="O187" i="8"/>
  <c r="I58" i="8"/>
  <c r="C43" i="8"/>
  <c r="G20" i="8"/>
  <c r="C55" i="8"/>
  <c r="E54" i="8"/>
  <c r="E53" i="8" s="1"/>
  <c r="C64" i="8"/>
  <c r="I76" i="8"/>
  <c r="C92" i="8"/>
  <c r="C93" i="8"/>
  <c r="J83" i="8"/>
  <c r="H83" i="8"/>
  <c r="C120" i="8"/>
  <c r="C148" i="8"/>
  <c r="E130" i="8"/>
  <c r="L166" i="8"/>
  <c r="L165" i="8" s="1"/>
  <c r="M173" i="8"/>
  <c r="C176" i="8"/>
  <c r="L175" i="8"/>
  <c r="L174" i="8" s="1"/>
  <c r="L173" i="8" s="1"/>
  <c r="C218" i="8"/>
  <c r="O276" i="8"/>
  <c r="C23" i="8"/>
  <c r="H54" i="8"/>
  <c r="H53" i="8" s="1"/>
  <c r="M54" i="8"/>
  <c r="M53" i="8" s="1"/>
  <c r="C68" i="8"/>
  <c r="L84" i="8"/>
  <c r="O174" i="8"/>
  <c r="O173" i="8" s="1"/>
  <c r="M187" i="8"/>
  <c r="O196" i="8"/>
  <c r="C210" i="8"/>
  <c r="C214" i="8"/>
  <c r="C215" i="8"/>
  <c r="C234" i="8"/>
  <c r="O238" i="8"/>
  <c r="O231" i="8" s="1"/>
  <c r="C262" i="8"/>
  <c r="J259" i="8"/>
  <c r="O264" i="8"/>
  <c r="C278" i="8"/>
  <c r="L80" i="8"/>
  <c r="L76" i="8" s="1"/>
  <c r="O116" i="8"/>
  <c r="O144" i="8"/>
  <c r="K270" i="8"/>
  <c r="K269" i="8" s="1"/>
  <c r="C56" i="8"/>
  <c r="C124" i="8"/>
  <c r="C125" i="8"/>
  <c r="C127" i="8"/>
  <c r="N83" i="8"/>
  <c r="M130" i="8"/>
  <c r="C152" i="8"/>
  <c r="C180" i="8"/>
  <c r="C181" i="8"/>
  <c r="C183" i="8"/>
  <c r="C184" i="8"/>
  <c r="C206" i="8"/>
  <c r="C224" i="8"/>
  <c r="O260" i="8"/>
  <c r="O259" i="8" s="1"/>
  <c r="C274" i="8"/>
  <c r="G270" i="8"/>
  <c r="G269" i="8" s="1"/>
  <c r="C282" i="8"/>
  <c r="C242" i="8"/>
  <c r="I293" i="8"/>
  <c r="J292" i="8"/>
  <c r="J291" i="8" s="1"/>
  <c r="K26" i="8"/>
  <c r="K20" i="8" s="1"/>
  <c r="C44" i="8"/>
  <c r="J54" i="8"/>
  <c r="J53" i="8" s="1"/>
  <c r="C62" i="8"/>
  <c r="C63" i="8"/>
  <c r="C65" i="8"/>
  <c r="C66" i="8"/>
  <c r="C82" i="8"/>
  <c r="C87" i="8"/>
  <c r="C94" i="8"/>
  <c r="C119" i="8"/>
  <c r="C126" i="8"/>
  <c r="C132" i="8"/>
  <c r="J130" i="8"/>
  <c r="N130" i="8"/>
  <c r="C157" i="8"/>
  <c r="C159" i="8"/>
  <c r="C160" i="8"/>
  <c r="D173" i="8"/>
  <c r="I179" i="8"/>
  <c r="I187" i="8"/>
  <c r="C201" i="8"/>
  <c r="D204" i="8"/>
  <c r="D195" i="8" s="1"/>
  <c r="E204" i="8"/>
  <c r="E195" i="8" s="1"/>
  <c r="O216" i="8"/>
  <c r="O204" i="8" s="1"/>
  <c r="J204" i="8"/>
  <c r="J195" i="8" s="1"/>
  <c r="N204" i="8"/>
  <c r="N195" i="8" s="1"/>
  <c r="K231" i="8"/>
  <c r="K230" i="8" s="1"/>
  <c r="C243" i="8"/>
  <c r="O252" i="8"/>
  <c r="I260" i="8"/>
  <c r="I259" i="8" s="1"/>
  <c r="C267" i="8"/>
  <c r="O272" i="8"/>
  <c r="C280" i="8"/>
  <c r="C287" i="8"/>
  <c r="L69" i="8"/>
  <c r="L67" i="8" s="1"/>
  <c r="J76" i="8"/>
  <c r="N76" i="8"/>
  <c r="D83" i="8"/>
  <c r="L89" i="8"/>
  <c r="L95" i="8"/>
  <c r="C102" i="8"/>
  <c r="C108" i="8"/>
  <c r="C133" i="8"/>
  <c r="C143" i="8"/>
  <c r="C145" i="8"/>
  <c r="L151" i="8"/>
  <c r="C171" i="8"/>
  <c r="N187" i="8"/>
  <c r="C188" i="8"/>
  <c r="C221" i="8"/>
  <c r="D231" i="8"/>
  <c r="D230" i="8" s="1"/>
  <c r="H231" i="8"/>
  <c r="H230" i="8" s="1"/>
  <c r="G231" i="8"/>
  <c r="G230" i="8" s="1"/>
  <c r="C244" i="8"/>
  <c r="C249" i="8"/>
  <c r="C255" i="8"/>
  <c r="C257" i="8"/>
  <c r="C268" i="8"/>
  <c r="C275" i="8"/>
  <c r="F281" i="8"/>
  <c r="C281" i="8" s="1"/>
  <c r="J20" i="8"/>
  <c r="H291" i="8"/>
  <c r="C24" i="8"/>
  <c r="C57" i="8"/>
  <c r="L58" i="8"/>
  <c r="L54" i="8" s="1"/>
  <c r="L53" i="8" s="1"/>
  <c r="C70" i="8"/>
  <c r="C71" i="8"/>
  <c r="F77" i="8"/>
  <c r="C77" i="8" s="1"/>
  <c r="E83" i="8"/>
  <c r="O84" i="8"/>
  <c r="C91" i="8"/>
  <c r="O95" i="8"/>
  <c r="C105" i="8"/>
  <c r="C111" i="8"/>
  <c r="O122" i="8"/>
  <c r="I144" i="8"/>
  <c r="C149" i="8"/>
  <c r="C150" i="8"/>
  <c r="C163" i="8"/>
  <c r="G174" i="8"/>
  <c r="G173" i="8" s="1"/>
  <c r="I175" i="8"/>
  <c r="H195" i="8"/>
  <c r="C213" i="8"/>
  <c r="C220" i="8"/>
  <c r="C225" i="8"/>
  <c r="C229" i="8"/>
  <c r="J231" i="8"/>
  <c r="J230" i="8" s="1"/>
  <c r="N231" i="8"/>
  <c r="N230" i="8" s="1"/>
  <c r="L252" i="8"/>
  <c r="L251" i="8" s="1"/>
  <c r="C256" i="8"/>
  <c r="L272" i="8"/>
  <c r="C295" i="8"/>
  <c r="C22" i="8"/>
  <c r="F21" i="8"/>
  <c r="C59" i="8"/>
  <c r="F58" i="8"/>
  <c r="N20" i="8"/>
  <c r="C61" i="8"/>
  <c r="I20" i="8"/>
  <c r="M20" i="8"/>
  <c r="M292" i="8"/>
  <c r="M291" i="8" s="1"/>
  <c r="I54" i="8"/>
  <c r="O76" i="8"/>
  <c r="E292" i="8"/>
  <c r="E291" i="8" s="1"/>
  <c r="E20" i="8"/>
  <c r="O21" i="8"/>
  <c r="O58" i="8"/>
  <c r="O54" i="8" s="1"/>
  <c r="I67" i="8"/>
  <c r="F76" i="8"/>
  <c r="C114" i="8"/>
  <c r="I112" i="8"/>
  <c r="C112" i="8" s="1"/>
  <c r="C301" i="8"/>
  <c r="L27" i="8"/>
  <c r="L33" i="8"/>
  <c r="C33" i="8" s="1"/>
  <c r="L36" i="8"/>
  <c r="C36" i="8" s="1"/>
  <c r="F41" i="8"/>
  <c r="C41" i="8" s="1"/>
  <c r="O45" i="8"/>
  <c r="G83" i="8"/>
  <c r="K83" i="8"/>
  <c r="O89" i="8"/>
  <c r="C97" i="8"/>
  <c r="C99" i="8"/>
  <c r="F95" i="8"/>
  <c r="C106" i="8"/>
  <c r="I103" i="8"/>
  <c r="C109" i="8"/>
  <c r="L122" i="8"/>
  <c r="C129" i="8"/>
  <c r="L128" i="8"/>
  <c r="C128" i="8" s="1"/>
  <c r="H130" i="8"/>
  <c r="C134" i="8"/>
  <c r="I131" i="8"/>
  <c r="L144" i="8"/>
  <c r="O151" i="8"/>
  <c r="O130" i="8" s="1"/>
  <c r="C167" i="8"/>
  <c r="F166" i="8"/>
  <c r="C177" i="8"/>
  <c r="C178" i="8"/>
  <c r="L187" i="8"/>
  <c r="J187" i="8"/>
  <c r="C193" i="8"/>
  <c r="F192" i="8"/>
  <c r="L205" i="8"/>
  <c r="C232" i="8"/>
  <c r="C96" i="8"/>
  <c r="C107" i="8"/>
  <c r="F103" i="8"/>
  <c r="C135" i="8"/>
  <c r="F131" i="8"/>
  <c r="D20" i="8"/>
  <c r="H20" i="8"/>
  <c r="C78" i="8"/>
  <c r="C98" i="8"/>
  <c r="I95" i="8"/>
  <c r="C101" i="8"/>
  <c r="C118" i="8"/>
  <c r="I116" i="8"/>
  <c r="C121" i="8"/>
  <c r="D130" i="8"/>
  <c r="D75" i="8" s="1"/>
  <c r="K130" i="8"/>
  <c r="C137" i="8"/>
  <c r="C139" i="8"/>
  <c r="F136" i="8"/>
  <c r="I141" i="8"/>
  <c r="C141" i="8" s="1"/>
  <c r="C142" i="8"/>
  <c r="C153" i="8"/>
  <c r="C154" i="8"/>
  <c r="C155" i="8"/>
  <c r="F151" i="8"/>
  <c r="C161" i="8"/>
  <c r="C162" i="8"/>
  <c r="C170" i="8"/>
  <c r="H174" i="8"/>
  <c r="H173" i="8" s="1"/>
  <c r="C185" i="8"/>
  <c r="C186" i="8"/>
  <c r="C189" i="8"/>
  <c r="C190" i="8"/>
  <c r="C217" i="8"/>
  <c r="F216" i="8"/>
  <c r="C79" i="8"/>
  <c r="C81" i="8"/>
  <c r="F84" i="8"/>
  <c r="I89" i="8"/>
  <c r="C90" i="8"/>
  <c r="O103" i="8"/>
  <c r="L116" i="8"/>
  <c r="C123" i="8"/>
  <c r="F122" i="8"/>
  <c r="G130" i="8"/>
  <c r="C138" i="8"/>
  <c r="I136" i="8"/>
  <c r="C146" i="8"/>
  <c r="C147" i="8"/>
  <c r="F144" i="8"/>
  <c r="I151" i="8"/>
  <c r="C158" i="8"/>
  <c r="C169" i="8"/>
  <c r="C182" i="8"/>
  <c r="C240" i="8"/>
  <c r="I238" i="8"/>
  <c r="C245" i="8"/>
  <c r="F231" i="8"/>
  <c r="C277" i="8"/>
  <c r="F276" i="8"/>
  <c r="C113" i="8"/>
  <c r="C117" i="8"/>
  <c r="L196" i="8"/>
  <c r="C207" i="8"/>
  <c r="C209" i="8"/>
  <c r="F205" i="8"/>
  <c r="C219" i="8"/>
  <c r="C233" i="8"/>
  <c r="M230" i="8"/>
  <c r="E259" i="8"/>
  <c r="E230" i="8" s="1"/>
  <c r="C261" i="8"/>
  <c r="F260" i="8"/>
  <c r="L264" i="8"/>
  <c r="C271" i="8"/>
  <c r="I270" i="8"/>
  <c r="I269" i="8" s="1"/>
  <c r="C279" i="8"/>
  <c r="C285" i="8"/>
  <c r="F284" i="8"/>
  <c r="C288" i="8"/>
  <c r="I286" i="8"/>
  <c r="F175" i="8"/>
  <c r="F179" i="8"/>
  <c r="C179" i="8" s="1"/>
  <c r="C200" i="8"/>
  <c r="I198" i="8"/>
  <c r="C203" i="8"/>
  <c r="C208" i="8"/>
  <c r="I205" i="8"/>
  <c r="C211" i="8"/>
  <c r="L216" i="8"/>
  <c r="C223" i="8"/>
  <c r="I235" i="8"/>
  <c r="C236" i="8"/>
  <c r="I252" i="8"/>
  <c r="I251" i="8" s="1"/>
  <c r="C263" i="8"/>
  <c r="E270" i="8"/>
  <c r="E269" i="8" s="1"/>
  <c r="C273" i="8"/>
  <c r="F272" i="8"/>
  <c r="L276" i="8"/>
  <c r="O293" i="8"/>
  <c r="C197" i="8"/>
  <c r="F196" i="8"/>
  <c r="I227" i="8"/>
  <c r="C227" i="8" s="1"/>
  <c r="C228" i="8"/>
  <c r="L231" i="8"/>
  <c r="C248" i="8"/>
  <c r="I246" i="8"/>
  <c r="C246" i="8" s="1"/>
  <c r="C253" i="8"/>
  <c r="F252" i="8"/>
  <c r="O251" i="8"/>
  <c r="L260" i="8"/>
  <c r="C265" i="8"/>
  <c r="F264" i="8"/>
  <c r="C296" i="8"/>
  <c r="C297" i="8"/>
  <c r="F293" i="8"/>
  <c r="C199" i="8"/>
  <c r="C239" i="8"/>
  <c r="C247" i="8"/>
  <c r="G194" i="8" l="1"/>
  <c r="C67" i="8"/>
  <c r="J75" i="8"/>
  <c r="J52" i="8" s="1"/>
  <c r="M194" i="8"/>
  <c r="H75" i="8"/>
  <c r="C80" i="8"/>
  <c r="E75" i="8"/>
  <c r="E52" i="8" s="1"/>
  <c r="K194" i="8"/>
  <c r="C238" i="8"/>
  <c r="L270" i="8"/>
  <c r="L269" i="8" s="1"/>
  <c r="O270" i="8"/>
  <c r="O269" i="8" s="1"/>
  <c r="O195" i="8"/>
  <c r="L83" i="8"/>
  <c r="O53" i="8"/>
  <c r="M75" i="8"/>
  <c r="M52" i="8" s="1"/>
  <c r="C69" i="8"/>
  <c r="N75" i="8"/>
  <c r="N289" i="8" s="1"/>
  <c r="C264" i="8"/>
  <c r="H289" i="8"/>
  <c r="L259" i="8"/>
  <c r="L230" i="8" s="1"/>
  <c r="D194" i="8"/>
  <c r="C89" i="8"/>
  <c r="L130" i="8"/>
  <c r="L75" i="8" s="1"/>
  <c r="L52" i="8" s="1"/>
  <c r="J289" i="8"/>
  <c r="O230" i="8"/>
  <c r="I204" i="8"/>
  <c r="C95" i="8"/>
  <c r="J194" i="8"/>
  <c r="H52" i="8"/>
  <c r="G75" i="8"/>
  <c r="G52" i="8" s="1"/>
  <c r="G51" i="8" s="1"/>
  <c r="H194" i="8"/>
  <c r="N194" i="8"/>
  <c r="I174" i="8"/>
  <c r="I173" i="8" s="1"/>
  <c r="O83" i="8"/>
  <c r="O75" i="8" s="1"/>
  <c r="C216" i="8"/>
  <c r="L204" i="8"/>
  <c r="L195" i="8" s="1"/>
  <c r="C58" i="8"/>
  <c r="C293" i="8"/>
  <c r="E289" i="8"/>
  <c r="I231" i="8"/>
  <c r="I230" i="8" s="1"/>
  <c r="C122" i="8"/>
  <c r="D52" i="8"/>
  <c r="D51" i="8" s="1"/>
  <c r="D289" i="8"/>
  <c r="C286" i="8"/>
  <c r="C136" i="8"/>
  <c r="F270" i="8"/>
  <c r="C272" i="8"/>
  <c r="C144" i="8"/>
  <c r="C103" i="8"/>
  <c r="C166" i="8"/>
  <c r="F165" i="8"/>
  <c r="C165" i="8" s="1"/>
  <c r="O292" i="8"/>
  <c r="O291" i="8" s="1"/>
  <c r="O20" i="8"/>
  <c r="I83" i="8"/>
  <c r="F54" i="8"/>
  <c r="C175" i="8"/>
  <c r="F174" i="8"/>
  <c r="C151" i="8"/>
  <c r="C116" i="8"/>
  <c r="F191" i="8"/>
  <c r="C192" i="8"/>
  <c r="I130" i="8"/>
  <c r="C45" i="8"/>
  <c r="C27" i="8"/>
  <c r="L26" i="8"/>
  <c r="I53" i="8"/>
  <c r="I292" i="8"/>
  <c r="I291" i="8" s="1"/>
  <c r="C252" i="8"/>
  <c r="F251" i="8"/>
  <c r="C251" i="8" s="1"/>
  <c r="C284" i="8"/>
  <c r="F283" i="8"/>
  <c r="C283" i="8" s="1"/>
  <c r="C198" i="8"/>
  <c r="I196" i="8"/>
  <c r="I195" i="8" s="1"/>
  <c r="C260" i="8"/>
  <c r="F259" i="8"/>
  <c r="C235" i="8"/>
  <c r="C205" i="8"/>
  <c r="F204" i="8"/>
  <c r="E194" i="8"/>
  <c r="E51" i="8" s="1"/>
  <c r="C276" i="8"/>
  <c r="F83" i="8"/>
  <c r="C84" i="8"/>
  <c r="C131" i="8"/>
  <c r="F130" i="8"/>
  <c r="K75" i="8"/>
  <c r="C76" i="8"/>
  <c r="F292" i="8"/>
  <c r="C21" i="8"/>
  <c r="F20" i="8"/>
  <c r="J51" i="8" l="1"/>
  <c r="M51" i="8"/>
  <c r="C259" i="8"/>
  <c r="O194" i="8"/>
  <c r="M289" i="8"/>
  <c r="M50" i="8"/>
  <c r="M290" i="8"/>
  <c r="G289" i="8"/>
  <c r="L194" i="8"/>
  <c r="L51" i="8" s="1"/>
  <c r="L50" i="8" s="1"/>
  <c r="N52" i="8"/>
  <c r="N51" i="8" s="1"/>
  <c r="N290" i="8" s="1"/>
  <c r="I75" i="8"/>
  <c r="I52" i="8" s="1"/>
  <c r="J50" i="8"/>
  <c r="J290" i="8"/>
  <c r="C204" i="8"/>
  <c r="C231" i="8"/>
  <c r="F75" i="8"/>
  <c r="I194" i="8"/>
  <c r="O289" i="8"/>
  <c r="I289" i="8"/>
  <c r="H51" i="8"/>
  <c r="C130" i="8"/>
  <c r="O52" i="8"/>
  <c r="K52" i="8"/>
  <c r="K51" i="8" s="1"/>
  <c r="K289" i="8"/>
  <c r="C83" i="8"/>
  <c r="C174" i="8"/>
  <c r="F173" i="8"/>
  <c r="C173" i="8" s="1"/>
  <c r="F195" i="8"/>
  <c r="F230" i="8"/>
  <c r="C230" i="8" s="1"/>
  <c r="C191" i="8"/>
  <c r="F187" i="8"/>
  <c r="C187" i="8" s="1"/>
  <c r="G290" i="8"/>
  <c r="G50" i="8"/>
  <c r="C292" i="8"/>
  <c r="F291" i="8"/>
  <c r="C291" i="8" s="1"/>
  <c r="C26" i="8"/>
  <c r="L20" i="8"/>
  <c r="C20" i="8" s="1"/>
  <c r="C196" i="8"/>
  <c r="E290" i="8"/>
  <c r="E50" i="8"/>
  <c r="C54" i="8"/>
  <c r="F53" i="8"/>
  <c r="F269" i="8"/>
  <c r="C270" i="8"/>
  <c r="D290" i="8"/>
  <c r="D50" i="8"/>
  <c r="L289" i="8"/>
  <c r="O51" i="8" l="1"/>
  <c r="O50" i="8" s="1"/>
  <c r="I51" i="8"/>
  <c r="I290" i="8" s="1"/>
  <c r="C75" i="8"/>
  <c r="N50" i="8"/>
  <c r="I50" i="8"/>
  <c r="H290" i="8"/>
  <c r="H50" i="8"/>
  <c r="L290" i="8"/>
  <c r="F194" i="8"/>
  <c r="C194" i="8" s="1"/>
  <c r="C195" i="8"/>
  <c r="C269" i="8"/>
  <c r="F289" i="8"/>
  <c r="C289" i="8" s="1"/>
  <c r="F52" i="8"/>
  <c r="C53" i="8"/>
  <c r="K50" i="8"/>
  <c r="K290" i="8"/>
  <c r="O290" i="8" l="1"/>
  <c r="F51" i="8"/>
  <c r="C52" i="8"/>
  <c r="F290" i="8" l="1"/>
  <c r="C290" i="8" s="1"/>
  <c r="C51" i="8"/>
  <c r="F50" i="8"/>
  <c r="C50" i="8" s="1"/>
  <c r="O301" i="7" l="1"/>
  <c r="L301" i="7"/>
  <c r="I301" i="7"/>
  <c r="F301" i="7"/>
  <c r="O300" i="7"/>
  <c r="L300" i="7"/>
  <c r="I300" i="7"/>
  <c r="F300" i="7"/>
  <c r="O299" i="7"/>
  <c r="L299" i="7"/>
  <c r="I299" i="7"/>
  <c r="F299" i="7"/>
  <c r="O298" i="7"/>
  <c r="L298" i="7"/>
  <c r="I298" i="7"/>
  <c r="F298" i="7"/>
  <c r="O297" i="7"/>
  <c r="L297" i="7"/>
  <c r="I297" i="7"/>
  <c r="F297" i="7"/>
  <c r="O296" i="7"/>
  <c r="L296" i="7"/>
  <c r="I296" i="7"/>
  <c r="F296" i="7"/>
  <c r="O295" i="7"/>
  <c r="L295" i="7"/>
  <c r="I295" i="7"/>
  <c r="F295" i="7"/>
  <c r="O294" i="7"/>
  <c r="L294" i="7"/>
  <c r="I294" i="7"/>
  <c r="F294" i="7"/>
  <c r="F293" i="7" s="1"/>
  <c r="N293" i="7"/>
  <c r="M293" i="7"/>
  <c r="K293" i="7"/>
  <c r="J293" i="7"/>
  <c r="H293" i="7"/>
  <c r="G293" i="7"/>
  <c r="E293" i="7"/>
  <c r="D293" i="7"/>
  <c r="O288" i="7"/>
  <c r="L288" i="7"/>
  <c r="I288" i="7"/>
  <c r="F288" i="7"/>
  <c r="O287" i="7"/>
  <c r="L287" i="7"/>
  <c r="L286" i="7" s="1"/>
  <c r="I287" i="7"/>
  <c r="I286" i="7" s="1"/>
  <c r="F287" i="7"/>
  <c r="N286" i="7"/>
  <c r="M286" i="7"/>
  <c r="K286" i="7"/>
  <c r="J286" i="7"/>
  <c r="H286" i="7"/>
  <c r="G286" i="7"/>
  <c r="E286" i="7"/>
  <c r="D286" i="7"/>
  <c r="O285" i="7"/>
  <c r="O284" i="7" s="1"/>
  <c r="O283" i="7" s="1"/>
  <c r="L285" i="7"/>
  <c r="I285" i="7"/>
  <c r="I284" i="7" s="1"/>
  <c r="I283" i="7" s="1"/>
  <c r="F285" i="7"/>
  <c r="F284" i="7" s="1"/>
  <c r="F283" i="7" s="1"/>
  <c r="N284" i="7"/>
  <c r="M284" i="7"/>
  <c r="M283" i="7" s="1"/>
  <c r="K284" i="7"/>
  <c r="K283" i="7" s="1"/>
  <c r="J284" i="7"/>
  <c r="J283" i="7" s="1"/>
  <c r="H284" i="7"/>
  <c r="H283" i="7" s="1"/>
  <c r="G284" i="7"/>
  <c r="G283" i="7" s="1"/>
  <c r="E284" i="7"/>
  <c r="E283" i="7" s="1"/>
  <c r="D284" i="7"/>
  <c r="D283" i="7" s="1"/>
  <c r="N283" i="7"/>
  <c r="O282" i="7"/>
  <c r="O281" i="7" s="1"/>
  <c r="L282" i="7"/>
  <c r="L281" i="7" s="1"/>
  <c r="I282" i="7"/>
  <c r="I281" i="7" s="1"/>
  <c r="F282" i="7"/>
  <c r="F281" i="7" s="1"/>
  <c r="N281" i="7"/>
  <c r="M281" i="7"/>
  <c r="K281" i="7"/>
  <c r="J281" i="7"/>
  <c r="H281" i="7"/>
  <c r="G281" i="7"/>
  <c r="E281" i="7"/>
  <c r="D281" i="7"/>
  <c r="O280" i="7"/>
  <c r="L280" i="7"/>
  <c r="I280" i="7"/>
  <c r="F280" i="7"/>
  <c r="O279" i="7"/>
  <c r="L279" i="7"/>
  <c r="I279" i="7"/>
  <c r="F279" i="7"/>
  <c r="O278" i="7"/>
  <c r="L278" i="7"/>
  <c r="I278" i="7"/>
  <c r="F278" i="7"/>
  <c r="O277" i="7"/>
  <c r="L277" i="7"/>
  <c r="I277" i="7"/>
  <c r="F277" i="7"/>
  <c r="O276" i="7"/>
  <c r="N276" i="7"/>
  <c r="M276" i="7"/>
  <c r="K276" i="7"/>
  <c r="J276" i="7"/>
  <c r="H276" i="7"/>
  <c r="G276" i="7"/>
  <c r="E276" i="7"/>
  <c r="D276" i="7"/>
  <c r="O275" i="7"/>
  <c r="L275" i="7"/>
  <c r="I275" i="7"/>
  <c r="F275" i="7"/>
  <c r="O274" i="7"/>
  <c r="L274" i="7"/>
  <c r="I274" i="7"/>
  <c r="F274" i="7"/>
  <c r="O273" i="7"/>
  <c r="L273" i="7"/>
  <c r="L272" i="7" s="1"/>
  <c r="I273" i="7"/>
  <c r="F273" i="7"/>
  <c r="O272" i="7"/>
  <c r="N272" i="7"/>
  <c r="M272" i="7"/>
  <c r="K272" i="7"/>
  <c r="J272" i="7"/>
  <c r="H272" i="7"/>
  <c r="H270" i="7" s="1"/>
  <c r="H269" i="7" s="1"/>
  <c r="G272" i="7"/>
  <c r="F272" i="7"/>
  <c r="E272" i="7"/>
  <c r="E270" i="7" s="1"/>
  <c r="D272" i="7"/>
  <c r="O271" i="7"/>
  <c r="L271" i="7"/>
  <c r="I271" i="7"/>
  <c r="F271" i="7"/>
  <c r="O268" i="7"/>
  <c r="L268" i="7"/>
  <c r="I268" i="7"/>
  <c r="F268" i="7"/>
  <c r="O267" i="7"/>
  <c r="L267" i="7"/>
  <c r="I267" i="7"/>
  <c r="F267" i="7"/>
  <c r="O266" i="7"/>
  <c r="L266" i="7"/>
  <c r="I266" i="7"/>
  <c r="F266" i="7"/>
  <c r="O265" i="7"/>
  <c r="L265" i="7"/>
  <c r="L264" i="7" s="1"/>
  <c r="I265" i="7"/>
  <c r="F265" i="7"/>
  <c r="N264" i="7"/>
  <c r="M264" i="7"/>
  <c r="K264" i="7"/>
  <c r="J264" i="7"/>
  <c r="H264" i="7"/>
  <c r="G264" i="7"/>
  <c r="E264" i="7"/>
  <c r="D264" i="7"/>
  <c r="O263" i="7"/>
  <c r="L263" i="7"/>
  <c r="I263" i="7"/>
  <c r="F263" i="7"/>
  <c r="O262" i="7"/>
  <c r="L262" i="7"/>
  <c r="I262" i="7"/>
  <c r="F262" i="7"/>
  <c r="O261" i="7"/>
  <c r="L261" i="7"/>
  <c r="L260" i="7" s="1"/>
  <c r="L259" i="7" s="1"/>
  <c r="I261" i="7"/>
  <c r="F261" i="7"/>
  <c r="O260" i="7"/>
  <c r="N260" i="7"/>
  <c r="M260" i="7"/>
  <c r="K260" i="7"/>
  <c r="J260" i="7"/>
  <c r="H260" i="7"/>
  <c r="H259" i="7" s="1"/>
  <c r="G260" i="7"/>
  <c r="E260" i="7"/>
  <c r="E259" i="7" s="1"/>
  <c r="D260" i="7"/>
  <c r="N259" i="7"/>
  <c r="O258" i="7"/>
  <c r="L258" i="7"/>
  <c r="I258" i="7"/>
  <c r="F258" i="7"/>
  <c r="O257" i="7"/>
  <c r="L257" i="7"/>
  <c r="I257" i="7"/>
  <c r="F257" i="7"/>
  <c r="O256" i="7"/>
  <c r="L256" i="7"/>
  <c r="I256" i="7"/>
  <c r="F256" i="7"/>
  <c r="O255" i="7"/>
  <c r="L255" i="7"/>
  <c r="I255" i="7"/>
  <c r="F255" i="7"/>
  <c r="O254" i="7"/>
  <c r="L254" i="7"/>
  <c r="I254" i="7"/>
  <c r="F254" i="7"/>
  <c r="O253" i="7"/>
  <c r="L253" i="7"/>
  <c r="L252" i="7" s="1"/>
  <c r="L251" i="7" s="1"/>
  <c r="I253" i="7"/>
  <c r="F253" i="7"/>
  <c r="N252" i="7"/>
  <c r="M252" i="7"/>
  <c r="K252" i="7"/>
  <c r="K251" i="7" s="1"/>
  <c r="J252" i="7"/>
  <c r="J251" i="7" s="1"/>
  <c r="H252" i="7"/>
  <c r="H251" i="7" s="1"/>
  <c r="G252" i="7"/>
  <c r="G251" i="7" s="1"/>
  <c r="E252" i="7"/>
  <c r="D252" i="7"/>
  <c r="D251" i="7" s="1"/>
  <c r="N251" i="7"/>
  <c r="M251" i="7"/>
  <c r="E251" i="7"/>
  <c r="O250" i="7"/>
  <c r="L250" i="7"/>
  <c r="I250" i="7"/>
  <c r="F250" i="7"/>
  <c r="O249" i="7"/>
  <c r="L249" i="7"/>
  <c r="I249" i="7"/>
  <c r="F249" i="7"/>
  <c r="O248" i="7"/>
  <c r="L248" i="7"/>
  <c r="I248" i="7"/>
  <c r="F248" i="7"/>
  <c r="O247" i="7"/>
  <c r="L247" i="7"/>
  <c r="I247" i="7"/>
  <c r="F247" i="7"/>
  <c r="N246" i="7"/>
  <c r="M246" i="7"/>
  <c r="K246" i="7"/>
  <c r="J246" i="7"/>
  <c r="H246" i="7"/>
  <c r="G246" i="7"/>
  <c r="E246" i="7"/>
  <c r="D246" i="7"/>
  <c r="O245" i="7"/>
  <c r="L245" i="7"/>
  <c r="I245" i="7"/>
  <c r="F245" i="7"/>
  <c r="O244" i="7"/>
  <c r="L244" i="7"/>
  <c r="I244" i="7"/>
  <c r="F244" i="7"/>
  <c r="O243" i="7"/>
  <c r="L243" i="7"/>
  <c r="I243" i="7"/>
  <c r="F243" i="7"/>
  <c r="O242" i="7"/>
  <c r="L242" i="7"/>
  <c r="I242" i="7"/>
  <c r="F242" i="7"/>
  <c r="O241" i="7"/>
  <c r="L241" i="7"/>
  <c r="I241" i="7"/>
  <c r="F241" i="7"/>
  <c r="O240" i="7"/>
  <c r="L240" i="7"/>
  <c r="I240" i="7"/>
  <c r="F240" i="7"/>
  <c r="O239" i="7"/>
  <c r="L239" i="7"/>
  <c r="I239" i="7"/>
  <c r="I238" i="7" s="1"/>
  <c r="F239" i="7"/>
  <c r="N238" i="7"/>
  <c r="M238" i="7"/>
  <c r="K238" i="7"/>
  <c r="J238" i="7"/>
  <c r="H238" i="7"/>
  <c r="G238" i="7"/>
  <c r="E238" i="7"/>
  <c r="D238" i="7"/>
  <c r="O237" i="7"/>
  <c r="L237" i="7"/>
  <c r="I237" i="7"/>
  <c r="F237" i="7"/>
  <c r="O236" i="7"/>
  <c r="O235" i="7" s="1"/>
  <c r="L236" i="7"/>
  <c r="L235" i="7" s="1"/>
  <c r="I236" i="7"/>
  <c r="I235" i="7" s="1"/>
  <c r="F236" i="7"/>
  <c r="N235" i="7"/>
  <c r="M235" i="7"/>
  <c r="K235" i="7"/>
  <c r="J235" i="7"/>
  <c r="H235" i="7"/>
  <c r="G235" i="7"/>
  <c r="E235" i="7"/>
  <c r="D235" i="7"/>
  <c r="O234" i="7"/>
  <c r="L234" i="7"/>
  <c r="L233" i="7" s="1"/>
  <c r="I234" i="7"/>
  <c r="F234" i="7"/>
  <c r="F233" i="7" s="1"/>
  <c r="O233" i="7"/>
  <c r="N233" i="7"/>
  <c r="M233" i="7"/>
  <c r="K233" i="7"/>
  <c r="J233" i="7"/>
  <c r="J231" i="7" s="1"/>
  <c r="H233" i="7"/>
  <c r="G233" i="7"/>
  <c r="E233" i="7"/>
  <c r="D233" i="7"/>
  <c r="O232" i="7"/>
  <c r="L232" i="7"/>
  <c r="I232" i="7"/>
  <c r="F232" i="7"/>
  <c r="C232" i="7" s="1"/>
  <c r="O229" i="7"/>
  <c r="L229" i="7"/>
  <c r="I229" i="7"/>
  <c r="F229" i="7"/>
  <c r="O228" i="7"/>
  <c r="O227" i="7" s="1"/>
  <c r="L228" i="7"/>
  <c r="L227" i="7" s="1"/>
  <c r="I228" i="7"/>
  <c r="F228" i="7"/>
  <c r="N227" i="7"/>
  <c r="M227" i="7"/>
  <c r="K227" i="7"/>
  <c r="J227" i="7"/>
  <c r="I227" i="7"/>
  <c r="H227" i="7"/>
  <c r="G227" i="7"/>
  <c r="F227" i="7"/>
  <c r="E227" i="7"/>
  <c r="D227" i="7"/>
  <c r="O226" i="7"/>
  <c r="L226" i="7"/>
  <c r="I226" i="7"/>
  <c r="F226" i="7"/>
  <c r="O225" i="7"/>
  <c r="L225" i="7"/>
  <c r="I225" i="7"/>
  <c r="F225" i="7"/>
  <c r="O224" i="7"/>
  <c r="L224" i="7"/>
  <c r="I224" i="7"/>
  <c r="F224" i="7"/>
  <c r="O223" i="7"/>
  <c r="L223" i="7"/>
  <c r="I223" i="7"/>
  <c r="F223" i="7"/>
  <c r="O222" i="7"/>
  <c r="L222" i="7"/>
  <c r="I222" i="7"/>
  <c r="F222" i="7"/>
  <c r="O221" i="7"/>
  <c r="L221" i="7"/>
  <c r="I221" i="7"/>
  <c r="F221" i="7"/>
  <c r="O220" i="7"/>
  <c r="L220" i="7"/>
  <c r="I220" i="7"/>
  <c r="F220" i="7"/>
  <c r="O219" i="7"/>
  <c r="L219" i="7"/>
  <c r="I219" i="7"/>
  <c r="F219" i="7"/>
  <c r="O218" i="7"/>
  <c r="L218" i="7"/>
  <c r="I218" i="7"/>
  <c r="F218" i="7"/>
  <c r="O217" i="7"/>
  <c r="L217" i="7"/>
  <c r="L216" i="7" s="1"/>
  <c r="I217" i="7"/>
  <c r="F217" i="7"/>
  <c r="N216" i="7"/>
  <c r="M216" i="7"/>
  <c r="K216" i="7"/>
  <c r="J216" i="7"/>
  <c r="H216" i="7"/>
  <c r="G216" i="7"/>
  <c r="E216" i="7"/>
  <c r="D216" i="7"/>
  <c r="O215" i="7"/>
  <c r="L215" i="7"/>
  <c r="I215" i="7"/>
  <c r="F215" i="7"/>
  <c r="O214" i="7"/>
  <c r="L214" i="7"/>
  <c r="I214" i="7"/>
  <c r="F214" i="7"/>
  <c r="O213" i="7"/>
  <c r="L213" i="7"/>
  <c r="I213" i="7"/>
  <c r="F213" i="7"/>
  <c r="O212" i="7"/>
  <c r="L212" i="7"/>
  <c r="I212" i="7"/>
  <c r="F212" i="7"/>
  <c r="O211" i="7"/>
  <c r="L211" i="7"/>
  <c r="I211" i="7"/>
  <c r="F211" i="7"/>
  <c r="O210" i="7"/>
  <c r="L210" i="7"/>
  <c r="I210" i="7"/>
  <c r="F210" i="7"/>
  <c r="O209" i="7"/>
  <c r="L209" i="7"/>
  <c r="I209" i="7"/>
  <c r="F209" i="7"/>
  <c r="O208" i="7"/>
  <c r="L208" i="7"/>
  <c r="I208" i="7"/>
  <c r="F208" i="7"/>
  <c r="O207" i="7"/>
  <c r="L207" i="7"/>
  <c r="I207" i="7"/>
  <c r="F207" i="7"/>
  <c r="O206" i="7"/>
  <c r="L206" i="7"/>
  <c r="I206" i="7"/>
  <c r="F206" i="7"/>
  <c r="N205" i="7"/>
  <c r="M205" i="7"/>
  <c r="M204" i="7" s="1"/>
  <c r="K205" i="7"/>
  <c r="J205" i="7"/>
  <c r="H205" i="7"/>
  <c r="G205" i="7"/>
  <c r="E205" i="7"/>
  <c r="E204" i="7" s="1"/>
  <c r="D205" i="7"/>
  <c r="O203" i="7"/>
  <c r="L203" i="7"/>
  <c r="I203" i="7"/>
  <c r="F203" i="7"/>
  <c r="O202" i="7"/>
  <c r="L202" i="7"/>
  <c r="I202" i="7"/>
  <c r="F202" i="7"/>
  <c r="O201" i="7"/>
  <c r="L201" i="7"/>
  <c r="I201" i="7"/>
  <c r="F201" i="7"/>
  <c r="O200" i="7"/>
  <c r="L200" i="7"/>
  <c r="I200" i="7"/>
  <c r="F200" i="7"/>
  <c r="O199" i="7"/>
  <c r="L199" i="7"/>
  <c r="L198" i="7" s="1"/>
  <c r="I199" i="7"/>
  <c r="I198" i="7" s="1"/>
  <c r="F199" i="7"/>
  <c r="N198" i="7"/>
  <c r="M198" i="7"/>
  <c r="M196" i="7" s="1"/>
  <c r="K198" i="7"/>
  <c r="K196" i="7" s="1"/>
  <c r="J198" i="7"/>
  <c r="H198" i="7"/>
  <c r="H196" i="7" s="1"/>
  <c r="G198" i="7"/>
  <c r="E198" i="7"/>
  <c r="E196" i="7" s="1"/>
  <c r="D198" i="7"/>
  <c r="O197" i="7"/>
  <c r="L197" i="7"/>
  <c r="I197" i="7"/>
  <c r="F197" i="7"/>
  <c r="N196" i="7"/>
  <c r="J196" i="7"/>
  <c r="G196" i="7"/>
  <c r="D196" i="7"/>
  <c r="O193" i="7"/>
  <c r="L193" i="7"/>
  <c r="I193" i="7"/>
  <c r="I192" i="7" s="1"/>
  <c r="I191" i="7" s="1"/>
  <c r="F193" i="7"/>
  <c r="O192" i="7"/>
  <c r="O191" i="7" s="1"/>
  <c r="N192" i="7"/>
  <c r="N191" i="7" s="1"/>
  <c r="M192" i="7"/>
  <c r="M191" i="7" s="1"/>
  <c r="K192" i="7"/>
  <c r="K191" i="7" s="1"/>
  <c r="J192" i="7"/>
  <c r="J191" i="7" s="1"/>
  <c r="H192" i="7"/>
  <c r="H191" i="7" s="1"/>
  <c r="G192" i="7"/>
  <c r="G191" i="7" s="1"/>
  <c r="F192" i="7"/>
  <c r="F191" i="7" s="1"/>
  <c r="E192" i="7"/>
  <c r="E191" i="7" s="1"/>
  <c r="D192" i="7"/>
  <c r="D191" i="7" s="1"/>
  <c r="O190" i="7"/>
  <c r="L190" i="7"/>
  <c r="I190" i="7"/>
  <c r="F190" i="7"/>
  <c r="O189" i="7"/>
  <c r="L189" i="7"/>
  <c r="L188" i="7" s="1"/>
  <c r="I189" i="7"/>
  <c r="F189" i="7"/>
  <c r="O188" i="7"/>
  <c r="N188" i="7"/>
  <c r="M188" i="7"/>
  <c r="K188" i="7"/>
  <c r="J188" i="7"/>
  <c r="H188" i="7"/>
  <c r="G188" i="7"/>
  <c r="F188" i="7"/>
  <c r="F187" i="7" s="1"/>
  <c r="E188" i="7"/>
  <c r="D188" i="7"/>
  <c r="G187" i="7"/>
  <c r="O186" i="7"/>
  <c r="L186" i="7"/>
  <c r="I186" i="7"/>
  <c r="F186" i="7"/>
  <c r="O185" i="7"/>
  <c r="O184" i="7" s="1"/>
  <c r="L185" i="7"/>
  <c r="L184" i="7" s="1"/>
  <c r="I185" i="7"/>
  <c r="F185" i="7"/>
  <c r="N184" i="7"/>
  <c r="M184" i="7"/>
  <c r="K184" i="7"/>
  <c r="J184" i="7"/>
  <c r="H184" i="7"/>
  <c r="G184" i="7"/>
  <c r="F184" i="7"/>
  <c r="E184" i="7"/>
  <c r="D184" i="7"/>
  <c r="O183" i="7"/>
  <c r="L183" i="7"/>
  <c r="I183" i="7"/>
  <c r="F183" i="7"/>
  <c r="O182" i="7"/>
  <c r="L182" i="7"/>
  <c r="I182" i="7"/>
  <c r="F182" i="7"/>
  <c r="O181" i="7"/>
  <c r="L181" i="7"/>
  <c r="I181" i="7"/>
  <c r="F181" i="7"/>
  <c r="O180" i="7"/>
  <c r="L180" i="7"/>
  <c r="I180" i="7"/>
  <c r="F180" i="7"/>
  <c r="N179" i="7"/>
  <c r="M179" i="7"/>
  <c r="K179" i="7"/>
  <c r="J179" i="7"/>
  <c r="H179" i="7"/>
  <c r="G179" i="7"/>
  <c r="E179" i="7"/>
  <c r="D179" i="7"/>
  <c r="O178" i="7"/>
  <c r="L178" i="7"/>
  <c r="I178" i="7"/>
  <c r="F178" i="7"/>
  <c r="O177" i="7"/>
  <c r="L177" i="7"/>
  <c r="I177" i="7"/>
  <c r="F177" i="7"/>
  <c r="O176" i="7"/>
  <c r="L176" i="7"/>
  <c r="L175" i="7" s="1"/>
  <c r="I176" i="7"/>
  <c r="F176" i="7"/>
  <c r="F175" i="7" s="1"/>
  <c r="O175" i="7"/>
  <c r="N175" i="7"/>
  <c r="M175" i="7"/>
  <c r="K175" i="7"/>
  <c r="J175" i="7"/>
  <c r="H175" i="7"/>
  <c r="H174" i="7" s="1"/>
  <c r="H173" i="7" s="1"/>
  <c r="G175" i="7"/>
  <c r="E175" i="7"/>
  <c r="D175" i="7"/>
  <c r="O172" i="7"/>
  <c r="L172" i="7"/>
  <c r="I172" i="7"/>
  <c r="F172" i="7"/>
  <c r="O171" i="7"/>
  <c r="L171" i="7"/>
  <c r="I171" i="7"/>
  <c r="F171" i="7"/>
  <c r="O170" i="7"/>
  <c r="L170" i="7"/>
  <c r="I170" i="7"/>
  <c r="F170" i="7"/>
  <c r="O169" i="7"/>
  <c r="L169" i="7"/>
  <c r="I169" i="7"/>
  <c r="F169" i="7"/>
  <c r="O168" i="7"/>
  <c r="L168" i="7"/>
  <c r="I168" i="7"/>
  <c r="F168" i="7"/>
  <c r="O167" i="7"/>
  <c r="O166" i="7" s="1"/>
  <c r="L167" i="7"/>
  <c r="L166" i="7" s="1"/>
  <c r="I167" i="7"/>
  <c r="I166" i="7" s="1"/>
  <c r="I165" i="7" s="1"/>
  <c r="F167" i="7"/>
  <c r="N166" i="7"/>
  <c r="N165" i="7" s="1"/>
  <c r="M166" i="7"/>
  <c r="K166" i="7"/>
  <c r="K165" i="7" s="1"/>
  <c r="J166" i="7"/>
  <c r="J165" i="7" s="1"/>
  <c r="H166" i="7"/>
  <c r="H165" i="7" s="1"/>
  <c r="G166" i="7"/>
  <c r="E166" i="7"/>
  <c r="E165" i="7" s="1"/>
  <c r="D166" i="7"/>
  <c r="D165" i="7" s="1"/>
  <c r="M165" i="7"/>
  <c r="G165" i="7"/>
  <c r="O164" i="7"/>
  <c r="L164" i="7"/>
  <c r="I164" i="7"/>
  <c r="F164" i="7"/>
  <c r="O163" i="7"/>
  <c r="L163" i="7"/>
  <c r="I163" i="7"/>
  <c r="F163" i="7"/>
  <c r="O162" i="7"/>
  <c r="L162" i="7"/>
  <c r="I162" i="7"/>
  <c r="F162" i="7"/>
  <c r="O161" i="7"/>
  <c r="O160" i="7" s="1"/>
  <c r="L161" i="7"/>
  <c r="L160" i="7" s="1"/>
  <c r="I161" i="7"/>
  <c r="F161" i="7"/>
  <c r="F160" i="7" s="1"/>
  <c r="N160" i="7"/>
  <c r="M160" i="7"/>
  <c r="K160" i="7"/>
  <c r="J160" i="7"/>
  <c r="H160" i="7"/>
  <c r="G160" i="7"/>
  <c r="E160" i="7"/>
  <c r="D160" i="7"/>
  <c r="O159" i="7"/>
  <c r="L159" i="7"/>
  <c r="I159" i="7"/>
  <c r="F159" i="7"/>
  <c r="O158" i="7"/>
  <c r="L158" i="7"/>
  <c r="I158" i="7"/>
  <c r="F158" i="7"/>
  <c r="O157" i="7"/>
  <c r="L157" i="7"/>
  <c r="I157" i="7"/>
  <c r="F157" i="7"/>
  <c r="O156" i="7"/>
  <c r="L156" i="7"/>
  <c r="I156" i="7"/>
  <c r="F156" i="7"/>
  <c r="O155" i="7"/>
  <c r="L155" i="7"/>
  <c r="I155" i="7"/>
  <c r="F155" i="7"/>
  <c r="O154" i="7"/>
  <c r="L154" i="7"/>
  <c r="I154" i="7"/>
  <c r="F154" i="7"/>
  <c r="O153" i="7"/>
  <c r="L153" i="7"/>
  <c r="I153" i="7"/>
  <c r="F153" i="7"/>
  <c r="O152" i="7"/>
  <c r="L152" i="7"/>
  <c r="I152" i="7"/>
  <c r="F152" i="7"/>
  <c r="N151" i="7"/>
  <c r="M151" i="7"/>
  <c r="K151" i="7"/>
  <c r="J151" i="7"/>
  <c r="H151" i="7"/>
  <c r="G151" i="7"/>
  <c r="E151" i="7"/>
  <c r="D151" i="7"/>
  <c r="O150" i="7"/>
  <c r="L150" i="7"/>
  <c r="I150" i="7"/>
  <c r="F150" i="7"/>
  <c r="O149" i="7"/>
  <c r="L149" i="7"/>
  <c r="I149" i="7"/>
  <c r="F149" i="7"/>
  <c r="O148" i="7"/>
  <c r="L148" i="7"/>
  <c r="I148" i="7"/>
  <c r="F148" i="7"/>
  <c r="O147" i="7"/>
  <c r="L147" i="7"/>
  <c r="I147" i="7"/>
  <c r="F147" i="7"/>
  <c r="O146" i="7"/>
  <c r="L146" i="7"/>
  <c r="I146" i="7"/>
  <c r="F146" i="7"/>
  <c r="O145" i="7"/>
  <c r="L145" i="7"/>
  <c r="I145" i="7"/>
  <c r="F145" i="7"/>
  <c r="N144" i="7"/>
  <c r="M144" i="7"/>
  <c r="K144" i="7"/>
  <c r="J144" i="7"/>
  <c r="H144" i="7"/>
  <c r="G144" i="7"/>
  <c r="E144" i="7"/>
  <c r="D144" i="7"/>
  <c r="O143" i="7"/>
  <c r="L143" i="7"/>
  <c r="I143" i="7"/>
  <c r="F143" i="7"/>
  <c r="O142" i="7"/>
  <c r="L142" i="7"/>
  <c r="I142" i="7"/>
  <c r="I141" i="7" s="1"/>
  <c r="F142" i="7"/>
  <c r="N141" i="7"/>
  <c r="M141" i="7"/>
  <c r="K141" i="7"/>
  <c r="J141" i="7"/>
  <c r="H141" i="7"/>
  <c r="G141" i="7"/>
  <c r="E141" i="7"/>
  <c r="D141" i="7"/>
  <c r="O140" i="7"/>
  <c r="L140" i="7"/>
  <c r="I140" i="7"/>
  <c r="F140" i="7"/>
  <c r="O139" i="7"/>
  <c r="L139" i="7"/>
  <c r="I139" i="7"/>
  <c r="F139" i="7"/>
  <c r="O138" i="7"/>
  <c r="L138" i="7"/>
  <c r="I138" i="7"/>
  <c r="F138" i="7"/>
  <c r="O137" i="7"/>
  <c r="L137" i="7"/>
  <c r="I137" i="7"/>
  <c r="F137" i="7"/>
  <c r="N136" i="7"/>
  <c r="M136" i="7"/>
  <c r="L136" i="7"/>
  <c r="K136" i="7"/>
  <c r="J136" i="7"/>
  <c r="H136" i="7"/>
  <c r="G136" i="7"/>
  <c r="E136" i="7"/>
  <c r="D136" i="7"/>
  <c r="O135" i="7"/>
  <c r="L135" i="7"/>
  <c r="C135" i="7" s="1"/>
  <c r="I135" i="7"/>
  <c r="F135" i="7"/>
  <c r="O134" i="7"/>
  <c r="L134" i="7"/>
  <c r="I134" i="7"/>
  <c r="F134" i="7"/>
  <c r="O133" i="7"/>
  <c r="L133" i="7"/>
  <c r="I133" i="7"/>
  <c r="F133" i="7"/>
  <c r="O132" i="7"/>
  <c r="L132" i="7"/>
  <c r="I132" i="7"/>
  <c r="F132" i="7"/>
  <c r="F131" i="7" s="1"/>
  <c r="N131" i="7"/>
  <c r="M131" i="7"/>
  <c r="K131" i="7"/>
  <c r="J131" i="7"/>
  <c r="H131" i="7"/>
  <c r="G131" i="7"/>
  <c r="E131" i="7"/>
  <c r="D131" i="7"/>
  <c r="O129" i="7"/>
  <c r="O128" i="7" s="1"/>
  <c r="L129" i="7"/>
  <c r="L128" i="7" s="1"/>
  <c r="I129" i="7"/>
  <c r="F129" i="7"/>
  <c r="N128" i="7"/>
  <c r="M128" i="7"/>
  <c r="K128" i="7"/>
  <c r="J128" i="7"/>
  <c r="H128" i="7"/>
  <c r="G128" i="7"/>
  <c r="F128" i="7"/>
  <c r="E128" i="7"/>
  <c r="D128" i="7"/>
  <c r="O127" i="7"/>
  <c r="L127" i="7"/>
  <c r="I127" i="7"/>
  <c r="F127" i="7"/>
  <c r="O126" i="7"/>
  <c r="L126" i="7"/>
  <c r="I126" i="7"/>
  <c r="F126" i="7"/>
  <c r="O125" i="7"/>
  <c r="L125" i="7"/>
  <c r="I125" i="7"/>
  <c r="F125" i="7"/>
  <c r="O124" i="7"/>
  <c r="L124" i="7"/>
  <c r="I124" i="7"/>
  <c r="F124" i="7"/>
  <c r="O123" i="7"/>
  <c r="L123" i="7"/>
  <c r="I123" i="7"/>
  <c r="F123" i="7"/>
  <c r="N122" i="7"/>
  <c r="M122" i="7"/>
  <c r="K122" i="7"/>
  <c r="J122" i="7"/>
  <c r="H122" i="7"/>
  <c r="G122" i="7"/>
  <c r="E122" i="7"/>
  <c r="D122" i="7"/>
  <c r="O121" i="7"/>
  <c r="L121" i="7"/>
  <c r="I121" i="7"/>
  <c r="F121" i="7"/>
  <c r="O120" i="7"/>
  <c r="L120" i="7"/>
  <c r="I120" i="7"/>
  <c r="F120" i="7"/>
  <c r="O119" i="7"/>
  <c r="L119" i="7"/>
  <c r="I119" i="7"/>
  <c r="F119" i="7"/>
  <c r="O118" i="7"/>
  <c r="L118" i="7"/>
  <c r="I118" i="7"/>
  <c r="F118" i="7"/>
  <c r="O117" i="7"/>
  <c r="L117" i="7"/>
  <c r="I117" i="7"/>
  <c r="F117" i="7"/>
  <c r="F116" i="7" s="1"/>
  <c r="N116" i="7"/>
  <c r="M116" i="7"/>
  <c r="K116" i="7"/>
  <c r="J116" i="7"/>
  <c r="H116" i="7"/>
  <c r="G116" i="7"/>
  <c r="E116" i="7"/>
  <c r="D116" i="7"/>
  <c r="O115" i="7"/>
  <c r="L115" i="7"/>
  <c r="I115" i="7"/>
  <c r="F115" i="7"/>
  <c r="O114" i="7"/>
  <c r="L114" i="7"/>
  <c r="I114" i="7"/>
  <c r="F114" i="7"/>
  <c r="O113" i="7"/>
  <c r="L113" i="7"/>
  <c r="L112" i="7" s="1"/>
  <c r="I113" i="7"/>
  <c r="F113" i="7"/>
  <c r="N112" i="7"/>
  <c r="M112" i="7"/>
  <c r="K112" i="7"/>
  <c r="J112" i="7"/>
  <c r="H112" i="7"/>
  <c r="G112" i="7"/>
  <c r="E112" i="7"/>
  <c r="D112" i="7"/>
  <c r="O111" i="7"/>
  <c r="L111" i="7"/>
  <c r="I111" i="7"/>
  <c r="F111" i="7"/>
  <c r="O110" i="7"/>
  <c r="L110" i="7"/>
  <c r="I110" i="7"/>
  <c r="F110" i="7"/>
  <c r="O109" i="7"/>
  <c r="L109" i="7"/>
  <c r="I109" i="7"/>
  <c r="F109" i="7"/>
  <c r="O108" i="7"/>
  <c r="L108" i="7"/>
  <c r="I108" i="7"/>
  <c r="F108" i="7"/>
  <c r="O107" i="7"/>
  <c r="L107" i="7"/>
  <c r="I107" i="7"/>
  <c r="F107" i="7"/>
  <c r="O106" i="7"/>
  <c r="L106" i="7"/>
  <c r="I106" i="7"/>
  <c r="F106" i="7"/>
  <c r="O105" i="7"/>
  <c r="L105" i="7"/>
  <c r="I105" i="7"/>
  <c r="F105" i="7"/>
  <c r="O104" i="7"/>
  <c r="L104" i="7"/>
  <c r="I104" i="7"/>
  <c r="F104" i="7"/>
  <c r="N103" i="7"/>
  <c r="M103" i="7"/>
  <c r="K103" i="7"/>
  <c r="J103" i="7"/>
  <c r="H103" i="7"/>
  <c r="G103" i="7"/>
  <c r="E103" i="7"/>
  <c r="D103" i="7"/>
  <c r="O102" i="7"/>
  <c r="L102" i="7"/>
  <c r="I102" i="7"/>
  <c r="F102" i="7"/>
  <c r="O101" i="7"/>
  <c r="L101" i="7"/>
  <c r="I101" i="7"/>
  <c r="F101" i="7"/>
  <c r="O100" i="7"/>
  <c r="L100" i="7"/>
  <c r="I100" i="7"/>
  <c r="F100" i="7"/>
  <c r="O99" i="7"/>
  <c r="L99" i="7"/>
  <c r="I99" i="7"/>
  <c r="F99" i="7"/>
  <c r="O98" i="7"/>
  <c r="L98" i="7"/>
  <c r="I98" i="7"/>
  <c r="F98" i="7"/>
  <c r="O97" i="7"/>
  <c r="L97" i="7"/>
  <c r="I97" i="7"/>
  <c r="F97" i="7"/>
  <c r="O96" i="7"/>
  <c r="L96" i="7"/>
  <c r="I96" i="7"/>
  <c r="F96" i="7"/>
  <c r="N95" i="7"/>
  <c r="M95" i="7"/>
  <c r="K95" i="7"/>
  <c r="J95" i="7"/>
  <c r="I95" i="7"/>
  <c r="H95" i="7"/>
  <c r="G95" i="7"/>
  <c r="E95" i="7"/>
  <c r="D95" i="7"/>
  <c r="O94" i="7"/>
  <c r="L94" i="7"/>
  <c r="I94" i="7"/>
  <c r="F94" i="7"/>
  <c r="O93" i="7"/>
  <c r="L93" i="7"/>
  <c r="I93" i="7"/>
  <c r="F93" i="7"/>
  <c r="O92" i="7"/>
  <c r="L92" i="7"/>
  <c r="I92" i="7"/>
  <c r="F92" i="7"/>
  <c r="O91" i="7"/>
  <c r="L91" i="7"/>
  <c r="I91" i="7"/>
  <c r="F91" i="7"/>
  <c r="O90" i="7"/>
  <c r="L90" i="7"/>
  <c r="I90" i="7"/>
  <c r="F90" i="7"/>
  <c r="N89" i="7"/>
  <c r="M89" i="7"/>
  <c r="K89" i="7"/>
  <c r="J89" i="7"/>
  <c r="H89" i="7"/>
  <c r="G89" i="7"/>
  <c r="E89" i="7"/>
  <c r="D89" i="7"/>
  <c r="O88" i="7"/>
  <c r="L88" i="7"/>
  <c r="I88" i="7"/>
  <c r="F88" i="7"/>
  <c r="O87" i="7"/>
  <c r="L87" i="7"/>
  <c r="I87" i="7"/>
  <c r="F87" i="7"/>
  <c r="O86" i="7"/>
  <c r="L86" i="7"/>
  <c r="I86" i="7"/>
  <c r="F86" i="7"/>
  <c r="O85" i="7"/>
  <c r="O84" i="7" s="1"/>
  <c r="L85" i="7"/>
  <c r="I85" i="7"/>
  <c r="I84" i="7" s="1"/>
  <c r="F85" i="7"/>
  <c r="N84" i="7"/>
  <c r="M84" i="7"/>
  <c r="L84" i="7"/>
  <c r="K84" i="7"/>
  <c r="J84" i="7"/>
  <c r="H84" i="7"/>
  <c r="G84" i="7"/>
  <c r="E84" i="7"/>
  <c r="D84" i="7"/>
  <c r="O82" i="7"/>
  <c r="L82" i="7"/>
  <c r="I82" i="7"/>
  <c r="F82" i="7"/>
  <c r="O81" i="7"/>
  <c r="O80" i="7" s="1"/>
  <c r="L81" i="7"/>
  <c r="L80" i="7" s="1"/>
  <c r="I81" i="7"/>
  <c r="I80" i="7" s="1"/>
  <c r="F81" i="7"/>
  <c r="N80" i="7"/>
  <c r="M80" i="7"/>
  <c r="K80" i="7"/>
  <c r="J80" i="7"/>
  <c r="H80" i="7"/>
  <c r="G80" i="7"/>
  <c r="F80" i="7"/>
  <c r="E80" i="7"/>
  <c r="D80" i="7"/>
  <c r="O79" i="7"/>
  <c r="L79" i="7"/>
  <c r="I79" i="7"/>
  <c r="F79" i="7"/>
  <c r="O78" i="7"/>
  <c r="O77" i="7" s="1"/>
  <c r="L78" i="7"/>
  <c r="L77" i="7" s="1"/>
  <c r="I78" i="7"/>
  <c r="I77" i="7" s="1"/>
  <c r="F78" i="7"/>
  <c r="F77" i="7" s="1"/>
  <c r="N77" i="7"/>
  <c r="M77" i="7"/>
  <c r="K77" i="7"/>
  <c r="J77" i="7"/>
  <c r="H77" i="7"/>
  <c r="G77" i="7"/>
  <c r="E77" i="7"/>
  <c r="D77" i="7"/>
  <c r="O74" i="7"/>
  <c r="L74" i="7"/>
  <c r="I74" i="7"/>
  <c r="F74" i="7"/>
  <c r="O73" i="7"/>
  <c r="L73" i="7"/>
  <c r="I73" i="7"/>
  <c r="F73" i="7"/>
  <c r="O72" i="7"/>
  <c r="L72" i="7"/>
  <c r="I72" i="7"/>
  <c r="F72" i="7"/>
  <c r="O71" i="7"/>
  <c r="L71" i="7"/>
  <c r="I71" i="7"/>
  <c r="F71" i="7"/>
  <c r="O70" i="7"/>
  <c r="L70" i="7"/>
  <c r="I70" i="7"/>
  <c r="I69" i="7" s="1"/>
  <c r="F70" i="7"/>
  <c r="N69" i="7"/>
  <c r="N67" i="7" s="1"/>
  <c r="M69" i="7"/>
  <c r="M67" i="7" s="1"/>
  <c r="K69" i="7"/>
  <c r="K67" i="7" s="1"/>
  <c r="J69" i="7"/>
  <c r="J67" i="7" s="1"/>
  <c r="H69" i="7"/>
  <c r="H67" i="7" s="1"/>
  <c r="G69" i="7"/>
  <c r="G67" i="7" s="1"/>
  <c r="E69" i="7"/>
  <c r="E67" i="7" s="1"/>
  <c r="D69" i="7"/>
  <c r="D67" i="7" s="1"/>
  <c r="O68" i="7"/>
  <c r="L68" i="7"/>
  <c r="I68" i="7"/>
  <c r="F68" i="7"/>
  <c r="O66" i="7"/>
  <c r="L66" i="7"/>
  <c r="I66" i="7"/>
  <c r="F66" i="7"/>
  <c r="O65" i="7"/>
  <c r="L65" i="7"/>
  <c r="I65" i="7"/>
  <c r="F65" i="7"/>
  <c r="O64" i="7"/>
  <c r="L64" i="7"/>
  <c r="I64" i="7"/>
  <c r="F64" i="7"/>
  <c r="O63" i="7"/>
  <c r="L63" i="7"/>
  <c r="I63" i="7"/>
  <c r="F63" i="7"/>
  <c r="O62" i="7"/>
  <c r="L62" i="7"/>
  <c r="I62" i="7"/>
  <c r="F62" i="7"/>
  <c r="O61" i="7"/>
  <c r="L61" i="7"/>
  <c r="I61" i="7"/>
  <c r="F61" i="7"/>
  <c r="O60" i="7"/>
  <c r="L60" i="7"/>
  <c r="I60" i="7"/>
  <c r="F60" i="7"/>
  <c r="O59" i="7"/>
  <c r="O58" i="7" s="1"/>
  <c r="L59" i="7"/>
  <c r="I59" i="7"/>
  <c r="F59" i="7"/>
  <c r="F58" i="7" s="1"/>
  <c r="N58" i="7"/>
  <c r="M58" i="7"/>
  <c r="K58" i="7"/>
  <c r="J58" i="7"/>
  <c r="H58" i="7"/>
  <c r="G58" i="7"/>
  <c r="E58" i="7"/>
  <c r="D58" i="7"/>
  <c r="O57" i="7"/>
  <c r="L57" i="7"/>
  <c r="I57" i="7"/>
  <c r="F57" i="7"/>
  <c r="O56" i="7"/>
  <c r="L56" i="7"/>
  <c r="I56" i="7"/>
  <c r="I55" i="7" s="1"/>
  <c r="F56" i="7"/>
  <c r="N55" i="7"/>
  <c r="N54" i="7" s="1"/>
  <c r="M55" i="7"/>
  <c r="L55" i="7"/>
  <c r="K55" i="7"/>
  <c r="J55" i="7"/>
  <c r="J54" i="7" s="1"/>
  <c r="J53" i="7" s="1"/>
  <c r="H55" i="7"/>
  <c r="G55" i="7"/>
  <c r="G54" i="7" s="1"/>
  <c r="E55" i="7"/>
  <c r="E54" i="7" s="1"/>
  <c r="D55" i="7"/>
  <c r="O47" i="7"/>
  <c r="C47" i="7" s="1"/>
  <c r="O46" i="7"/>
  <c r="C46" i="7" s="1"/>
  <c r="N45" i="7"/>
  <c r="M45" i="7"/>
  <c r="L44" i="7"/>
  <c r="L43" i="7" s="1"/>
  <c r="I44" i="7"/>
  <c r="I43" i="7" s="1"/>
  <c r="F44" i="7"/>
  <c r="C44" i="7" s="1"/>
  <c r="K43" i="7"/>
  <c r="J43" i="7"/>
  <c r="H43" i="7"/>
  <c r="G43" i="7"/>
  <c r="E43" i="7"/>
  <c r="D43" i="7"/>
  <c r="F42" i="7"/>
  <c r="C42" i="7" s="1"/>
  <c r="E41" i="7"/>
  <c r="D41" i="7"/>
  <c r="L40" i="7"/>
  <c r="C40" i="7" s="1"/>
  <c r="L39" i="7"/>
  <c r="C39" i="7" s="1"/>
  <c r="L38" i="7"/>
  <c r="C38" i="7" s="1"/>
  <c r="L37" i="7"/>
  <c r="C37" i="7" s="1"/>
  <c r="K36" i="7"/>
  <c r="J36" i="7"/>
  <c r="L35" i="7"/>
  <c r="C35" i="7" s="1"/>
  <c r="L34" i="7"/>
  <c r="C34" i="7" s="1"/>
  <c r="K33" i="7"/>
  <c r="J33" i="7"/>
  <c r="L32" i="7"/>
  <c r="C32" i="7" s="1"/>
  <c r="K31" i="7"/>
  <c r="J31" i="7"/>
  <c r="L30" i="7"/>
  <c r="C30" i="7" s="1"/>
  <c r="L29" i="7"/>
  <c r="C29" i="7" s="1"/>
  <c r="L28" i="7"/>
  <c r="C28" i="7" s="1"/>
  <c r="K27" i="7"/>
  <c r="J27" i="7"/>
  <c r="F25" i="7"/>
  <c r="C25" i="7" s="1"/>
  <c r="I24" i="7"/>
  <c r="F24" i="7"/>
  <c r="O23" i="7"/>
  <c r="L23" i="7"/>
  <c r="I23" i="7"/>
  <c r="F23" i="7"/>
  <c r="O22" i="7"/>
  <c r="O21" i="7" s="1"/>
  <c r="L22" i="7"/>
  <c r="I22" i="7"/>
  <c r="I21" i="7" s="1"/>
  <c r="F22" i="7"/>
  <c r="N21" i="7"/>
  <c r="N292" i="7" s="1"/>
  <c r="N291" i="7" s="1"/>
  <c r="M21" i="7"/>
  <c r="L21" i="7"/>
  <c r="K21" i="7"/>
  <c r="J21" i="7"/>
  <c r="J292" i="7" s="1"/>
  <c r="J291" i="7" s="1"/>
  <c r="H21" i="7"/>
  <c r="G21" i="7"/>
  <c r="G292" i="7" s="1"/>
  <c r="G291" i="7" s="1"/>
  <c r="F21" i="7"/>
  <c r="E21" i="7"/>
  <c r="E292" i="7" s="1"/>
  <c r="E291" i="7" s="1"/>
  <c r="D21" i="7"/>
  <c r="D292" i="7" s="1"/>
  <c r="D291" i="7" s="1"/>
  <c r="C297" i="7" l="1"/>
  <c r="C301" i="7"/>
  <c r="G53" i="7"/>
  <c r="F76" i="7"/>
  <c r="K76" i="7"/>
  <c r="G20" i="7"/>
  <c r="G83" i="7"/>
  <c r="N174" i="7"/>
  <c r="N173" i="7" s="1"/>
  <c r="K292" i="7"/>
  <c r="C57" i="7"/>
  <c r="C111" i="7"/>
  <c r="C115" i="7"/>
  <c r="C127" i="7"/>
  <c r="C183" i="7"/>
  <c r="M259" i="7"/>
  <c r="E269" i="7"/>
  <c r="N270" i="7"/>
  <c r="N269" i="7" s="1"/>
  <c r="C280" i="7"/>
  <c r="J187" i="7"/>
  <c r="L27" i="7"/>
  <c r="C27" i="7" s="1"/>
  <c r="J26" i="7"/>
  <c r="K26" i="7"/>
  <c r="K20" i="7" s="1"/>
  <c r="C73" i="7"/>
  <c r="M83" i="7"/>
  <c r="C171" i="7"/>
  <c r="J204" i="7"/>
  <c r="J195" i="7" s="1"/>
  <c r="G231" i="7"/>
  <c r="D231" i="7"/>
  <c r="E187" i="7"/>
  <c r="H54" i="7"/>
  <c r="H53" i="7" s="1"/>
  <c r="C85" i="7"/>
  <c r="C91" i="7"/>
  <c r="C92" i="7"/>
  <c r="C94" i="7"/>
  <c r="C143" i="7"/>
  <c r="C155" i="7"/>
  <c r="C156" i="7"/>
  <c r="C158" i="7"/>
  <c r="D187" i="7"/>
  <c r="H187" i="7"/>
  <c r="N187" i="7"/>
  <c r="C212" i="7"/>
  <c r="C214" i="7"/>
  <c r="K259" i="7"/>
  <c r="D259" i="7"/>
  <c r="J259" i="7"/>
  <c r="J230" i="7" s="1"/>
  <c r="M270" i="7"/>
  <c r="M269" i="7" s="1"/>
  <c r="K231" i="7"/>
  <c r="H292" i="7"/>
  <c r="H291" i="7" s="1"/>
  <c r="M292" i="7"/>
  <c r="M291" i="7" s="1"/>
  <c r="D54" i="7"/>
  <c r="D53" i="7" s="1"/>
  <c r="C61" i="7"/>
  <c r="C70" i="7"/>
  <c r="C71" i="7"/>
  <c r="C72" i="7"/>
  <c r="O69" i="7"/>
  <c r="M76" i="7"/>
  <c r="E83" i="7"/>
  <c r="C99" i="7"/>
  <c r="C101" i="7"/>
  <c r="I103" i="7"/>
  <c r="L122" i="7"/>
  <c r="D130" i="7"/>
  <c r="C134" i="7"/>
  <c r="O131" i="7"/>
  <c r="C147" i="7"/>
  <c r="C149" i="7"/>
  <c r="L179" i="7"/>
  <c r="L174" i="7" s="1"/>
  <c r="L173" i="7" s="1"/>
  <c r="K187" i="7"/>
  <c r="M187" i="7"/>
  <c r="C200" i="7"/>
  <c r="C201" i="7"/>
  <c r="C203" i="7"/>
  <c r="C208" i="7"/>
  <c r="C274" i="7"/>
  <c r="C275" i="7"/>
  <c r="D270" i="7"/>
  <c r="D269" i="7" s="1"/>
  <c r="J270" i="7"/>
  <c r="J269" i="7" s="1"/>
  <c r="K204" i="7"/>
  <c r="D76" i="7"/>
  <c r="H76" i="7"/>
  <c r="N76" i="7"/>
  <c r="H83" i="7"/>
  <c r="C106" i="7"/>
  <c r="C110" i="7"/>
  <c r="C119" i="7"/>
  <c r="C163" i="7"/>
  <c r="N204" i="7"/>
  <c r="N195" i="7" s="1"/>
  <c r="C224" i="7"/>
  <c r="G204" i="7"/>
  <c r="G195" i="7" s="1"/>
  <c r="C236" i="7"/>
  <c r="C237" i="7"/>
  <c r="C256" i="7"/>
  <c r="C258" i="7"/>
  <c r="C268" i="7"/>
  <c r="O95" i="7"/>
  <c r="H130" i="7"/>
  <c r="C24" i="7"/>
  <c r="F41" i="7"/>
  <c r="C41" i="7" s="1"/>
  <c r="F43" i="7"/>
  <c r="C43" i="7" s="1"/>
  <c r="K54" i="7"/>
  <c r="K53" i="7" s="1"/>
  <c r="C56" i="7"/>
  <c r="L69" i="7"/>
  <c r="L67" i="7" s="1"/>
  <c r="E76" i="7"/>
  <c r="J76" i="7"/>
  <c r="O89" i="7"/>
  <c r="C118" i="7"/>
  <c r="C123" i="7"/>
  <c r="L131" i="7"/>
  <c r="C139" i="7"/>
  <c r="E174" i="7"/>
  <c r="E173" i="7" s="1"/>
  <c r="C178" i="7"/>
  <c r="D174" i="7"/>
  <c r="D173" i="7" s="1"/>
  <c r="J174" i="7"/>
  <c r="F179" i="7"/>
  <c r="F174" i="7" s="1"/>
  <c r="C182" i="7"/>
  <c r="O179" i="7"/>
  <c r="O174" i="7" s="1"/>
  <c r="O173" i="7" s="1"/>
  <c r="M195" i="7"/>
  <c r="C220" i="7"/>
  <c r="C221" i="7"/>
  <c r="C223" i="7"/>
  <c r="H231" i="7"/>
  <c r="C240" i="7"/>
  <c r="C244" i="7"/>
  <c r="C248" i="7"/>
  <c r="C249" i="7"/>
  <c r="C288" i="7"/>
  <c r="C294" i="7"/>
  <c r="C295" i="7"/>
  <c r="C296" i="7"/>
  <c r="O293" i="7"/>
  <c r="K195" i="7"/>
  <c r="C167" i="7"/>
  <c r="L292" i="7"/>
  <c r="M54" i="7"/>
  <c r="M53" i="7" s="1"/>
  <c r="C59" i="7"/>
  <c r="C60" i="7"/>
  <c r="C65" i="7"/>
  <c r="O67" i="7"/>
  <c r="G76" i="7"/>
  <c r="K83" i="7"/>
  <c r="C97" i="7"/>
  <c r="C100" i="7"/>
  <c r="C114" i="7"/>
  <c r="C121" i="7"/>
  <c r="N130" i="7"/>
  <c r="C146" i="7"/>
  <c r="C162" i="7"/>
  <c r="C169" i="7"/>
  <c r="C172" i="7"/>
  <c r="C211" i="7"/>
  <c r="C226" i="7"/>
  <c r="N231" i="7"/>
  <c r="N230" i="7" s="1"/>
  <c r="F235" i="7"/>
  <c r="C235" i="7" s="1"/>
  <c r="C243" i="7"/>
  <c r="L246" i="7"/>
  <c r="O252" i="7"/>
  <c r="O251" i="7" s="1"/>
  <c r="C261" i="7"/>
  <c r="O264" i="7"/>
  <c r="I276" i="7"/>
  <c r="L293" i="7"/>
  <c r="H230" i="7"/>
  <c r="E53" i="7"/>
  <c r="O55" i="7"/>
  <c r="O54" i="7" s="1"/>
  <c r="I58" i="7"/>
  <c r="I54" i="7" s="1"/>
  <c r="C62" i="7"/>
  <c r="C63" i="7"/>
  <c r="C64" i="7"/>
  <c r="C66" i="7"/>
  <c r="C68" i="7"/>
  <c r="L76" i="7"/>
  <c r="C82" i="7"/>
  <c r="C86" i="7"/>
  <c r="C87" i="7"/>
  <c r="C88" i="7"/>
  <c r="C90" i="7"/>
  <c r="L95" i="7"/>
  <c r="O103" i="7"/>
  <c r="L116" i="7"/>
  <c r="I122" i="7"/>
  <c r="C125" i="7"/>
  <c r="F136" i="7"/>
  <c r="C138" i="7"/>
  <c r="L141" i="7"/>
  <c r="C150" i="7"/>
  <c r="C154" i="7"/>
  <c r="O151" i="7"/>
  <c r="C159" i="7"/>
  <c r="C164" i="7"/>
  <c r="C186" i="7"/>
  <c r="E195" i="7"/>
  <c r="O198" i="7"/>
  <c r="O196" i="7" s="1"/>
  <c r="C210" i="7"/>
  <c r="C215" i="7"/>
  <c r="O216" i="7"/>
  <c r="M231" i="7"/>
  <c r="M230" i="7" s="1"/>
  <c r="M194" i="7" s="1"/>
  <c r="C242" i="7"/>
  <c r="O246" i="7"/>
  <c r="G259" i="7"/>
  <c r="G230" i="7" s="1"/>
  <c r="C228" i="7"/>
  <c r="K291" i="7"/>
  <c r="C22" i="7"/>
  <c r="C23" i="7"/>
  <c r="L33" i="7"/>
  <c r="C33" i="7" s="1"/>
  <c r="L58" i="7"/>
  <c r="L54" i="7" s="1"/>
  <c r="I67" i="7"/>
  <c r="C74" i="7"/>
  <c r="C78" i="7"/>
  <c r="C79" i="7"/>
  <c r="D83" i="7"/>
  <c r="D75" i="7" s="1"/>
  <c r="J83" i="7"/>
  <c r="N83" i="7"/>
  <c r="N75" i="7" s="1"/>
  <c r="C93" i="7"/>
  <c r="C98" i="7"/>
  <c r="C105" i="7"/>
  <c r="C109" i="7"/>
  <c r="C120" i="7"/>
  <c r="O122" i="7"/>
  <c r="O141" i="7"/>
  <c r="L144" i="7"/>
  <c r="C157" i="7"/>
  <c r="L165" i="7"/>
  <c r="C168" i="7"/>
  <c r="G174" i="7"/>
  <c r="G173" i="7" s="1"/>
  <c r="M174" i="7"/>
  <c r="M173" i="7" s="1"/>
  <c r="C202" i="7"/>
  <c r="C207" i="7"/>
  <c r="O205" i="7"/>
  <c r="C213" i="7"/>
  <c r="C222" i="7"/>
  <c r="C225" i="7"/>
  <c r="D204" i="7"/>
  <c r="D195" i="7" s="1"/>
  <c r="H204" i="7"/>
  <c r="H195" i="7" s="1"/>
  <c r="C229" i="7"/>
  <c r="O238" i="7"/>
  <c r="O231" i="7" s="1"/>
  <c r="C250" i="7"/>
  <c r="I272" i="7"/>
  <c r="C278" i="7"/>
  <c r="O286" i="7"/>
  <c r="I293" i="7"/>
  <c r="C298" i="7"/>
  <c r="C299" i="7"/>
  <c r="C300" i="7"/>
  <c r="I292" i="7"/>
  <c r="I291" i="7" s="1"/>
  <c r="I20" i="7"/>
  <c r="O292" i="7"/>
  <c r="O76" i="7"/>
  <c r="C80" i="7"/>
  <c r="C77" i="7"/>
  <c r="I76" i="7"/>
  <c r="C21" i="7"/>
  <c r="N53" i="7"/>
  <c r="C81" i="7"/>
  <c r="F103" i="7"/>
  <c r="C104" i="7"/>
  <c r="I160" i="7"/>
  <c r="C161" i="7"/>
  <c r="D20" i="7"/>
  <c r="H20" i="7"/>
  <c r="F55" i="7"/>
  <c r="C102" i="7"/>
  <c r="C108" i="7"/>
  <c r="I112" i="7"/>
  <c r="C113" i="7"/>
  <c r="O116" i="7"/>
  <c r="C124" i="7"/>
  <c r="C126" i="7"/>
  <c r="F122" i="7"/>
  <c r="I128" i="7"/>
  <c r="C128" i="7" s="1"/>
  <c r="C129" i="7"/>
  <c r="E130" i="7"/>
  <c r="K130" i="7"/>
  <c r="I136" i="7"/>
  <c r="C137" i="7"/>
  <c r="C140" i="7"/>
  <c r="F144" i="7"/>
  <c r="I144" i="7"/>
  <c r="C145" i="7"/>
  <c r="C148" i="7"/>
  <c r="L151" i="7"/>
  <c r="J173" i="7"/>
  <c r="C181" i="7"/>
  <c r="I179" i="7"/>
  <c r="O45" i="7"/>
  <c r="I184" i="7"/>
  <c r="C184" i="7" s="1"/>
  <c r="C185" i="7"/>
  <c r="E20" i="7"/>
  <c r="M20" i="7"/>
  <c r="L31" i="7"/>
  <c r="F84" i="7"/>
  <c r="I89" i="7"/>
  <c r="L89" i="7"/>
  <c r="F95" i="7"/>
  <c r="C96" i="7"/>
  <c r="L103" i="7"/>
  <c r="G130" i="7"/>
  <c r="M130" i="7"/>
  <c r="C133" i="7"/>
  <c r="I131" i="7"/>
  <c r="C142" i="7"/>
  <c r="F141" i="7"/>
  <c r="O165" i="7"/>
  <c r="K174" i="7"/>
  <c r="K173" i="7" s="1"/>
  <c r="F246" i="7"/>
  <c r="C247" i="7"/>
  <c r="C263" i="7"/>
  <c r="F260" i="7"/>
  <c r="L36" i="7"/>
  <c r="C36" i="7" s="1"/>
  <c r="C107" i="7"/>
  <c r="F112" i="7"/>
  <c r="C153" i="7"/>
  <c r="I151" i="7"/>
  <c r="F20" i="7"/>
  <c r="J20" i="7"/>
  <c r="N20" i="7"/>
  <c r="F69" i="7"/>
  <c r="F89" i="7"/>
  <c r="O112" i="7"/>
  <c r="I116" i="7"/>
  <c r="C117" i="7"/>
  <c r="J130" i="7"/>
  <c r="J75" i="7" s="1"/>
  <c r="J52" i="7" s="1"/>
  <c r="O136" i="7"/>
  <c r="O144" i="7"/>
  <c r="F151" i="7"/>
  <c r="C160" i="7"/>
  <c r="C170" i="7"/>
  <c r="F166" i="7"/>
  <c r="C177" i="7"/>
  <c r="I175" i="7"/>
  <c r="C279" i="7"/>
  <c r="F276" i="7"/>
  <c r="F270" i="7" s="1"/>
  <c r="C132" i="7"/>
  <c r="C152" i="7"/>
  <c r="C176" i="7"/>
  <c r="C180" i="7"/>
  <c r="O187" i="7"/>
  <c r="C193" i="7"/>
  <c r="L192" i="7"/>
  <c r="C197" i="7"/>
  <c r="I196" i="7"/>
  <c r="C209" i="7"/>
  <c r="L205" i="7"/>
  <c r="L204" i="7" s="1"/>
  <c r="I233" i="7"/>
  <c r="C233" i="7" s="1"/>
  <c r="C234" i="7"/>
  <c r="E231" i="7"/>
  <c r="E230" i="7" s="1"/>
  <c r="F238" i="7"/>
  <c r="C239" i="7"/>
  <c r="C262" i="7"/>
  <c r="I260" i="7"/>
  <c r="O270" i="7"/>
  <c r="O269" i="7" s="1"/>
  <c r="C189" i="7"/>
  <c r="F198" i="7"/>
  <c r="C199" i="7"/>
  <c r="C217" i="7"/>
  <c r="C219" i="7"/>
  <c r="F216" i="7"/>
  <c r="C227" i="7"/>
  <c r="C241" i="7"/>
  <c r="K230" i="7"/>
  <c r="C253" i="7"/>
  <c r="C255" i="7"/>
  <c r="F252" i="7"/>
  <c r="C265" i="7"/>
  <c r="C267" i="7"/>
  <c r="F264" i="7"/>
  <c r="K270" i="7"/>
  <c r="K269" i="7" s="1"/>
  <c r="C273" i="7"/>
  <c r="C277" i="7"/>
  <c r="L276" i="7"/>
  <c r="L270" i="7" s="1"/>
  <c r="L269" i="7" s="1"/>
  <c r="C285" i="7"/>
  <c r="L284" i="7"/>
  <c r="F286" i="7"/>
  <c r="F292" i="7" s="1"/>
  <c r="C287" i="7"/>
  <c r="C190" i="7"/>
  <c r="I188" i="7"/>
  <c r="L196" i="7"/>
  <c r="F205" i="7"/>
  <c r="I205" i="7"/>
  <c r="C206" i="7"/>
  <c r="C218" i="7"/>
  <c r="I216" i="7"/>
  <c r="L238" i="7"/>
  <c r="C245" i="7"/>
  <c r="I246" i="7"/>
  <c r="C254" i="7"/>
  <c r="I252" i="7"/>
  <c r="I251" i="7" s="1"/>
  <c r="C257" i="7"/>
  <c r="O259" i="7"/>
  <c r="C266" i="7"/>
  <c r="I264" i="7"/>
  <c r="C271" i="7"/>
  <c r="G270" i="7"/>
  <c r="G269" i="7" s="1"/>
  <c r="C281" i="7"/>
  <c r="C282" i="7"/>
  <c r="O301" i="6"/>
  <c r="L301" i="6"/>
  <c r="I301" i="6"/>
  <c r="F301" i="6"/>
  <c r="O300" i="6"/>
  <c r="L300" i="6"/>
  <c r="I300" i="6"/>
  <c r="F300" i="6"/>
  <c r="O299" i="6"/>
  <c r="L299" i="6"/>
  <c r="I299" i="6"/>
  <c r="F299" i="6"/>
  <c r="O298" i="6"/>
  <c r="L298" i="6"/>
  <c r="I298" i="6"/>
  <c r="F298" i="6"/>
  <c r="O297" i="6"/>
  <c r="L297" i="6"/>
  <c r="I297" i="6"/>
  <c r="F297" i="6"/>
  <c r="O296" i="6"/>
  <c r="L296" i="6"/>
  <c r="I296" i="6"/>
  <c r="F296" i="6"/>
  <c r="O295" i="6"/>
  <c r="L295" i="6"/>
  <c r="I295" i="6"/>
  <c r="F295" i="6"/>
  <c r="O294" i="6"/>
  <c r="L294" i="6"/>
  <c r="I294" i="6"/>
  <c r="I293" i="6" s="1"/>
  <c r="F294" i="6"/>
  <c r="N293" i="6"/>
  <c r="M293" i="6"/>
  <c r="K293" i="6"/>
  <c r="J293" i="6"/>
  <c r="H293" i="6"/>
  <c r="G293" i="6"/>
  <c r="E293" i="6"/>
  <c r="D293" i="6"/>
  <c r="O288" i="6"/>
  <c r="L288" i="6"/>
  <c r="I288" i="6"/>
  <c r="F288" i="6"/>
  <c r="O287" i="6"/>
  <c r="L287" i="6"/>
  <c r="L286" i="6" s="1"/>
  <c r="I287" i="6"/>
  <c r="F287" i="6"/>
  <c r="F286" i="6" s="1"/>
  <c r="O286" i="6"/>
  <c r="N286" i="6"/>
  <c r="M286" i="6"/>
  <c r="K286" i="6"/>
  <c r="J286" i="6"/>
  <c r="H286" i="6"/>
  <c r="G286" i="6"/>
  <c r="E286" i="6"/>
  <c r="D286" i="6"/>
  <c r="O285" i="6"/>
  <c r="O284" i="6" s="1"/>
  <c r="O283" i="6" s="1"/>
  <c r="L285" i="6"/>
  <c r="L284" i="6" s="1"/>
  <c r="L283" i="6" s="1"/>
  <c r="I285" i="6"/>
  <c r="I284" i="6" s="1"/>
  <c r="I283" i="6" s="1"/>
  <c r="F285" i="6"/>
  <c r="N284" i="6"/>
  <c r="M284" i="6"/>
  <c r="M283" i="6" s="1"/>
  <c r="K284" i="6"/>
  <c r="K283" i="6" s="1"/>
  <c r="J284" i="6"/>
  <c r="J283" i="6" s="1"/>
  <c r="H284" i="6"/>
  <c r="G284" i="6"/>
  <c r="G283" i="6" s="1"/>
  <c r="E284" i="6"/>
  <c r="E283" i="6" s="1"/>
  <c r="D284" i="6"/>
  <c r="D283" i="6" s="1"/>
  <c r="N283" i="6"/>
  <c r="H283" i="6"/>
  <c r="O282" i="6"/>
  <c r="O281" i="6" s="1"/>
  <c r="L282" i="6"/>
  <c r="L281" i="6" s="1"/>
  <c r="I282" i="6"/>
  <c r="I281" i="6" s="1"/>
  <c r="F282" i="6"/>
  <c r="N281" i="6"/>
  <c r="M281" i="6"/>
  <c r="K281" i="6"/>
  <c r="J281" i="6"/>
  <c r="H281" i="6"/>
  <c r="G281" i="6"/>
  <c r="E281" i="6"/>
  <c r="D281" i="6"/>
  <c r="O280" i="6"/>
  <c r="L280" i="6"/>
  <c r="I280" i="6"/>
  <c r="F280" i="6"/>
  <c r="O279" i="6"/>
  <c r="L279" i="6"/>
  <c r="I279" i="6"/>
  <c r="F279" i="6"/>
  <c r="O278" i="6"/>
  <c r="L278" i="6"/>
  <c r="I278" i="6"/>
  <c r="F278" i="6"/>
  <c r="O277" i="6"/>
  <c r="L277" i="6"/>
  <c r="I277" i="6"/>
  <c r="I276" i="6" s="1"/>
  <c r="F277" i="6"/>
  <c r="N276" i="6"/>
  <c r="M276" i="6"/>
  <c r="K276" i="6"/>
  <c r="J276" i="6"/>
  <c r="H276" i="6"/>
  <c r="G276" i="6"/>
  <c r="E276" i="6"/>
  <c r="D276" i="6"/>
  <c r="O275" i="6"/>
  <c r="L275" i="6"/>
  <c r="I275" i="6"/>
  <c r="F275" i="6"/>
  <c r="O274" i="6"/>
  <c r="L274" i="6"/>
  <c r="I274" i="6"/>
  <c r="F274" i="6"/>
  <c r="O273" i="6"/>
  <c r="L273" i="6"/>
  <c r="I273" i="6"/>
  <c r="I272" i="6" s="1"/>
  <c r="F273" i="6"/>
  <c r="N272" i="6"/>
  <c r="N270" i="6" s="1"/>
  <c r="N269" i="6" s="1"/>
  <c r="M272" i="6"/>
  <c r="K272" i="6"/>
  <c r="J272" i="6"/>
  <c r="H272" i="6"/>
  <c r="G272" i="6"/>
  <c r="E272" i="6"/>
  <c r="D272" i="6"/>
  <c r="D270" i="6" s="1"/>
  <c r="O271" i="6"/>
  <c r="L271" i="6"/>
  <c r="I271" i="6"/>
  <c r="F271" i="6"/>
  <c r="J270" i="6"/>
  <c r="J269" i="6" s="1"/>
  <c r="O268" i="6"/>
  <c r="L268" i="6"/>
  <c r="I268" i="6"/>
  <c r="F268" i="6"/>
  <c r="O267" i="6"/>
  <c r="L267" i="6"/>
  <c r="I267" i="6"/>
  <c r="F267" i="6"/>
  <c r="O266" i="6"/>
  <c r="L266" i="6"/>
  <c r="I266" i="6"/>
  <c r="F266" i="6"/>
  <c r="O265" i="6"/>
  <c r="L265" i="6"/>
  <c r="I265" i="6"/>
  <c r="F265" i="6"/>
  <c r="N264" i="6"/>
  <c r="M264" i="6"/>
  <c r="K264" i="6"/>
  <c r="J264" i="6"/>
  <c r="H264" i="6"/>
  <c r="G264" i="6"/>
  <c r="E264" i="6"/>
  <c r="D264" i="6"/>
  <c r="O263" i="6"/>
  <c r="L263" i="6"/>
  <c r="I263" i="6"/>
  <c r="F263" i="6"/>
  <c r="O262" i="6"/>
  <c r="L262" i="6"/>
  <c r="I262" i="6"/>
  <c r="F262" i="6"/>
  <c r="O261" i="6"/>
  <c r="L261" i="6"/>
  <c r="L260" i="6" s="1"/>
  <c r="I261" i="6"/>
  <c r="I260" i="6" s="1"/>
  <c r="F261" i="6"/>
  <c r="N260" i="6"/>
  <c r="M260" i="6"/>
  <c r="K260" i="6"/>
  <c r="K259" i="6" s="1"/>
  <c r="J260" i="6"/>
  <c r="H260" i="6"/>
  <c r="G260" i="6"/>
  <c r="G259" i="6" s="1"/>
  <c r="E260" i="6"/>
  <c r="E259" i="6" s="1"/>
  <c r="D260" i="6"/>
  <c r="H259" i="6"/>
  <c r="O258" i="6"/>
  <c r="L258" i="6"/>
  <c r="I258" i="6"/>
  <c r="F258" i="6"/>
  <c r="O257" i="6"/>
  <c r="L257" i="6"/>
  <c r="I257" i="6"/>
  <c r="F257" i="6"/>
  <c r="O256" i="6"/>
  <c r="L256" i="6"/>
  <c r="I256" i="6"/>
  <c r="F256" i="6"/>
  <c r="O255" i="6"/>
  <c r="L255" i="6"/>
  <c r="I255" i="6"/>
  <c r="F255" i="6"/>
  <c r="O254" i="6"/>
  <c r="L254" i="6"/>
  <c r="I254" i="6"/>
  <c r="F254" i="6"/>
  <c r="O253" i="6"/>
  <c r="L253" i="6"/>
  <c r="I253" i="6"/>
  <c r="F253" i="6"/>
  <c r="N252" i="6"/>
  <c r="M252" i="6"/>
  <c r="M251" i="6" s="1"/>
  <c r="K252" i="6"/>
  <c r="K251" i="6" s="1"/>
  <c r="J252" i="6"/>
  <c r="J251" i="6" s="1"/>
  <c r="H252" i="6"/>
  <c r="H251" i="6" s="1"/>
  <c r="G252" i="6"/>
  <c r="G251" i="6" s="1"/>
  <c r="E252" i="6"/>
  <c r="E251" i="6" s="1"/>
  <c r="D252" i="6"/>
  <c r="N251" i="6"/>
  <c r="D251" i="6"/>
  <c r="O250" i="6"/>
  <c r="L250" i="6"/>
  <c r="I250" i="6"/>
  <c r="F250" i="6"/>
  <c r="O249" i="6"/>
  <c r="L249" i="6"/>
  <c r="I249" i="6"/>
  <c r="F249" i="6"/>
  <c r="O248" i="6"/>
  <c r="L248" i="6"/>
  <c r="I248" i="6"/>
  <c r="F248" i="6"/>
  <c r="O247" i="6"/>
  <c r="L247" i="6"/>
  <c r="L246" i="6" s="1"/>
  <c r="I247" i="6"/>
  <c r="F247" i="6"/>
  <c r="N246" i="6"/>
  <c r="M246" i="6"/>
  <c r="K246" i="6"/>
  <c r="J246" i="6"/>
  <c r="H246" i="6"/>
  <c r="G246" i="6"/>
  <c r="E246" i="6"/>
  <c r="D246" i="6"/>
  <c r="O245" i="6"/>
  <c r="L245" i="6"/>
  <c r="I245" i="6"/>
  <c r="F245" i="6"/>
  <c r="O244" i="6"/>
  <c r="L244" i="6"/>
  <c r="I244" i="6"/>
  <c r="F244" i="6"/>
  <c r="O243" i="6"/>
  <c r="L243" i="6"/>
  <c r="I243" i="6"/>
  <c r="F243" i="6"/>
  <c r="O242" i="6"/>
  <c r="L242" i="6"/>
  <c r="I242" i="6"/>
  <c r="F242" i="6"/>
  <c r="O241" i="6"/>
  <c r="L241" i="6"/>
  <c r="I241" i="6"/>
  <c r="F241" i="6"/>
  <c r="O240" i="6"/>
  <c r="L240" i="6"/>
  <c r="I240" i="6"/>
  <c r="F240" i="6"/>
  <c r="O239" i="6"/>
  <c r="L239" i="6"/>
  <c r="I239" i="6"/>
  <c r="F239" i="6"/>
  <c r="F238" i="6" s="1"/>
  <c r="N238" i="6"/>
  <c r="M238" i="6"/>
  <c r="K238" i="6"/>
  <c r="J238" i="6"/>
  <c r="H238" i="6"/>
  <c r="G238" i="6"/>
  <c r="E238" i="6"/>
  <c r="D238" i="6"/>
  <c r="O237" i="6"/>
  <c r="L237" i="6"/>
  <c r="I237" i="6"/>
  <c r="F237" i="6"/>
  <c r="O236" i="6"/>
  <c r="O235" i="6" s="1"/>
  <c r="L236" i="6"/>
  <c r="L235" i="6" s="1"/>
  <c r="I236" i="6"/>
  <c r="F236" i="6"/>
  <c r="F235" i="6" s="1"/>
  <c r="N235" i="6"/>
  <c r="M235" i="6"/>
  <c r="K235" i="6"/>
  <c r="J235" i="6"/>
  <c r="H235" i="6"/>
  <c r="G235" i="6"/>
  <c r="E235" i="6"/>
  <c r="D235" i="6"/>
  <c r="O234" i="6"/>
  <c r="O233" i="6" s="1"/>
  <c r="L234" i="6"/>
  <c r="L233" i="6" s="1"/>
  <c r="I234" i="6"/>
  <c r="I233" i="6" s="1"/>
  <c r="F234" i="6"/>
  <c r="N233" i="6"/>
  <c r="M233" i="6"/>
  <c r="K233" i="6"/>
  <c r="J233" i="6"/>
  <c r="H233" i="6"/>
  <c r="G233" i="6"/>
  <c r="E233" i="6"/>
  <c r="D233" i="6"/>
  <c r="O232" i="6"/>
  <c r="L232" i="6"/>
  <c r="I232" i="6"/>
  <c r="F232" i="6"/>
  <c r="O229" i="6"/>
  <c r="L229" i="6"/>
  <c r="I229" i="6"/>
  <c r="F229" i="6"/>
  <c r="O228" i="6"/>
  <c r="O227" i="6" s="1"/>
  <c r="L228" i="6"/>
  <c r="L227" i="6" s="1"/>
  <c r="I228" i="6"/>
  <c r="F228" i="6"/>
  <c r="F227" i="6" s="1"/>
  <c r="N227" i="6"/>
  <c r="M227" i="6"/>
  <c r="K227" i="6"/>
  <c r="J227" i="6"/>
  <c r="H227" i="6"/>
  <c r="G227" i="6"/>
  <c r="E227" i="6"/>
  <c r="D227" i="6"/>
  <c r="O226" i="6"/>
  <c r="L226" i="6"/>
  <c r="I226" i="6"/>
  <c r="F226" i="6"/>
  <c r="O225" i="6"/>
  <c r="L225" i="6"/>
  <c r="I225" i="6"/>
  <c r="F225" i="6"/>
  <c r="O224" i="6"/>
  <c r="L224" i="6"/>
  <c r="I224" i="6"/>
  <c r="F224" i="6"/>
  <c r="O223" i="6"/>
  <c r="L223" i="6"/>
  <c r="I223" i="6"/>
  <c r="F223" i="6"/>
  <c r="O222" i="6"/>
  <c r="L222" i="6"/>
  <c r="I222" i="6"/>
  <c r="F222" i="6"/>
  <c r="C222" i="6" s="1"/>
  <c r="O221" i="6"/>
  <c r="L221" i="6"/>
  <c r="I221" i="6"/>
  <c r="F221" i="6"/>
  <c r="O220" i="6"/>
  <c r="L220" i="6"/>
  <c r="I220" i="6"/>
  <c r="F220" i="6"/>
  <c r="O219" i="6"/>
  <c r="L219" i="6"/>
  <c r="I219" i="6"/>
  <c r="F219" i="6"/>
  <c r="O218" i="6"/>
  <c r="L218" i="6"/>
  <c r="I218" i="6"/>
  <c r="F218" i="6"/>
  <c r="O217" i="6"/>
  <c r="L217" i="6"/>
  <c r="I217" i="6"/>
  <c r="I216" i="6" s="1"/>
  <c r="F217" i="6"/>
  <c r="N216" i="6"/>
  <c r="M216" i="6"/>
  <c r="K216" i="6"/>
  <c r="J216" i="6"/>
  <c r="H216" i="6"/>
  <c r="G216" i="6"/>
  <c r="E216" i="6"/>
  <c r="D216" i="6"/>
  <c r="O215" i="6"/>
  <c r="L215" i="6"/>
  <c r="I215" i="6"/>
  <c r="F215" i="6"/>
  <c r="O214" i="6"/>
  <c r="L214" i="6"/>
  <c r="I214" i="6"/>
  <c r="F214" i="6"/>
  <c r="O213" i="6"/>
  <c r="L213" i="6"/>
  <c r="I213" i="6"/>
  <c r="F213" i="6"/>
  <c r="O212" i="6"/>
  <c r="L212" i="6"/>
  <c r="I212" i="6"/>
  <c r="F212" i="6"/>
  <c r="O211" i="6"/>
  <c r="L211" i="6"/>
  <c r="I211" i="6"/>
  <c r="F211" i="6"/>
  <c r="O210" i="6"/>
  <c r="L210" i="6"/>
  <c r="I210" i="6"/>
  <c r="F210" i="6"/>
  <c r="O209" i="6"/>
  <c r="L209" i="6"/>
  <c r="I209" i="6"/>
  <c r="F209" i="6"/>
  <c r="O208" i="6"/>
  <c r="L208" i="6"/>
  <c r="I208" i="6"/>
  <c r="F208" i="6"/>
  <c r="O207" i="6"/>
  <c r="L207" i="6"/>
  <c r="I207" i="6"/>
  <c r="F207" i="6"/>
  <c r="O206" i="6"/>
  <c r="L206" i="6"/>
  <c r="I206" i="6"/>
  <c r="F206" i="6"/>
  <c r="N205" i="6"/>
  <c r="M205" i="6"/>
  <c r="L205" i="6"/>
  <c r="K205" i="6"/>
  <c r="J205" i="6"/>
  <c r="H205" i="6"/>
  <c r="H204" i="6" s="1"/>
  <c r="G205" i="6"/>
  <c r="G204" i="6" s="1"/>
  <c r="E205" i="6"/>
  <c r="D205" i="6"/>
  <c r="M204" i="6"/>
  <c r="O203" i="6"/>
  <c r="L203" i="6"/>
  <c r="I203" i="6"/>
  <c r="F203" i="6"/>
  <c r="O202" i="6"/>
  <c r="L202" i="6"/>
  <c r="I202" i="6"/>
  <c r="F202" i="6"/>
  <c r="O201" i="6"/>
  <c r="L201" i="6"/>
  <c r="I201" i="6"/>
  <c r="F201" i="6"/>
  <c r="O200" i="6"/>
  <c r="L200" i="6"/>
  <c r="I200" i="6"/>
  <c r="F200" i="6"/>
  <c r="O199" i="6"/>
  <c r="L199" i="6"/>
  <c r="L198" i="6" s="1"/>
  <c r="I199" i="6"/>
  <c r="F199" i="6"/>
  <c r="O198" i="6"/>
  <c r="N198" i="6"/>
  <c r="N196" i="6" s="1"/>
  <c r="M198" i="6"/>
  <c r="K198" i="6"/>
  <c r="K196" i="6" s="1"/>
  <c r="J198" i="6"/>
  <c r="J196" i="6" s="1"/>
  <c r="H198" i="6"/>
  <c r="H196" i="6" s="1"/>
  <c r="G198" i="6"/>
  <c r="G196" i="6" s="1"/>
  <c r="F198" i="6"/>
  <c r="E198" i="6"/>
  <c r="E196" i="6" s="1"/>
  <c r="D198" i="6"/>
  <c r="D196" i="6" s="1"/>
  <c r="O197" i="6"/>
  <c r="L197" i="6"/>
  <c r="I197" i="6"/>
  <c r="F197" i="6"/>
  <c r="M196" i="6"/>
  <c r="O193" i="6"/>
  <c r="O192" i="6" s="1"/>
  <c r="O191" i="6" s="1"/>
  <c r="L193" i="6"/>
  <c r="L192" i="6" s="1"/>
  <c r="L191" i="6" s="1"/>
  <c r="I193" i="6"/>
  <c r="I192" i="6" s="1"/>
  <c r="I191" i="6" s="1"/>
  <c r="F193" i="6"/>
  <c r="N192" i="6"/>
  <c r="N191" i="6" s="1"/>
  <c r="M192" i="6"/>
  <c r="M191" i="6" s="1"/>
  <c r="K192" i="6"/>
  <c r="K191" i="6" s="1"/>
  <c r="J192" i="6"/>
  <c r="J191" i="6" s="1"/>
  <c r="H192" i="6"/>
  <c r="H191" i="6" s="1"/>
  <c r="G192" i="6"/>
  <c r="E192" i="6"/>
  <c r="E191" i="6" s="1"/>
  <c r="D192" i="6"/>
  <c r="D191" i="6" s="1"/>
  <c r="G191" i="6"/>
  <c r="O190" i="6"/>
  <c r="L190" i="6"/>
  <c r="I190" i="6"/>
  <c r="F190" i="6"/>
  <c r="O189" i="6"/>
  <c r="L189" i="6"/>
  <c r="L188" i="6" s="1"/>
  <c r="I189" i="6"/>
  <c r="I188" i="6" s="1"/>
  <c r="F189" i="6"/>
  <c r="O188" i="6"/>
  <c r="N188" i="6"/>
  <c r="M188" i="6"/>
  <c r="K188" i="6"/>
  <c r="J188" i="6"/>
  <c r="H188" i="6"/>
  <c r="G188" i="6"/>
  <c r="E188" i="6"/>
  <c r="D188" i="6"/>
  <c r="O186" i="6"/>
  <c r="L186" i="6"/>
  <c r="I186" i="6"/>
  <c r="F186" i="6"/>
  <c r="O185" i="6"/>
  <c r="L185" i="6"/>
  <c r="I185" i="6"/>
  <c r="F185" i="6"/>
  <c r="F184" i="6" s="1"/>
  <c r="O184" i="6"/>
  <c r="N184" i="6"/>
  <c r="M184" i="6"/>
  <c r="K184" i="6"/>
  <c r="J184" i="6"/>
  <c r="H184" i="6"/>
  <c r="G184" i="6"/>
  <c r="E184" i="6"/>
  <c r="D184" i="6"/>
  <c r="O183" i="6"/>
  <c r="L183" i="6"/>
  <c r="I183" i="6"/>
  <c r="F183" i="6"/>
  <c r="O182" i="6"/>
  <c r="L182" i="6"/>
  <c r="I182" i="6"/>
  <c r="F182" i="6"/>
  <c r="O181" i="6"/>
  <c r="L181" i="6"/>
  <c r="I181" i="6"/>
  <c r="F181" i="6"/>
  <c r="O180" i="6"/>
  <c r="O179" i="6" s="1"/>
  <c r="L180" i="6"/>
  <c r="I180" i="6"/>
  <c r="I179" i="6" s="1"/>
  <c r="F180" i="6"/>
  <c r="N179" i="6"/>
  <c r="M179" i="6"/>
  <c r="K179" i="6"/>
  <c r="J179" i="6"/>
  <c r="H179" i="6"/>
  <c r="G179" i="6"/>
  <c r="E179" i="6"/>
  <c r="D179" i="6"/>
  <c r="O178" i="6"/>
  <c r="L178" i="6"/>
  <c r="I178" i="6"/>
  <c r="F178" i="6"/>
  <c r="O177" i="6"/>
  <c r="L177" i="6"/>
  <c r="I177" i="6"/>
  <c r="F177" i="6"/>
  <c r="O176" i="6"/>
  <c r="O175" i="6" s="1"/>
  <c r="L176" i="6"/>
  <c r="I176" i="6"/>
  <c r="I175" i="6" s="1"/>
  <c r="I174" i="6" s="1"/>
  <c r="F176" i="6"/>
  <c r="N175" i="6"/>
  <c r="N174" i="6" s="1"/>
  <c r="N173" i="6" s="1"/>
  <c r="M175" i="6"/>
  <c r="L175" i="6"/>
  <c r="K175" i="6"/>
  <c r="J175" i="6"/>
  <c r="H175" i="6"/>
  <c r="G175" i="6"/>
  <c r="G174" i="6" s="1"/>
  <c r="E175" i="6"/>
  <c r="D175" i="6"/>
  <c r="M174" i="6"/>
  <c r="O172" i="6"/>
  <c r="L172" i="6"/>
  <c r="I172" i="6"/>
  <c r="F172" i="6"/>
  <c r="O171" i="6"/>
  <c r="L171" i="6"/>
  <c r="I171" i="6"/>
  <c r="F171" i="6"/>
  <c r="O170" i="6"/>
  <c r="L170" i="6"/>
  <c r="I170" i="6"/>
  <c r="F170" i="6"/>
  <c r="O169" i="6"/>
  <c r="L169" i="6"/>
  <c r="I169" i="6"/>
  <c r="F169" i="6"/>
  <c r="O168" i="6"/>
  <c r="L168" i="6"/>
  <c r="I168" i="6"/>
  <c r="F168" i="6"/>
  <c r="O167" i="6"/>
  <c r="L167" i="6"/>
  <c r="I167" i="6"/>
  <c r="F167" i="6"/>
  <c r="N166" i="6"/>
  <c r="M166" i="6"/>
  <c r="M165" i="6" s="1"/>
  <c r="K166" i="6"/>
  <c r="K165" i="6" s="1"/>
  <c r="J166" i="6"/>
  <c r="J165" i="6" s="1"/>
  <c r="H166" i="6"/>
  <c r="H165" i="6" s="1"/>
  <c r="G166" i="6"/>
  <c r="G165" i="6" s="1"/>
  <c r="E166" i="6"/>
  <c r="E165" i="6" s="1"/>
  <c r="D166" i="6"/>
  <c r="D165" i="6" s="1"/>
  <c r="N165" i="6"/>
  <c r="O164" i="6"/>
  <c r="L164" i="6"/>
  <c r="I164" i="6"/>
  <c r="F164" i="6"/>
  <c r="O163" i="6"/>
  <c r="L163" i="6"/>
  <c r="I163" i="6"/>
  <c r="F163" i="6"/>
  <c r="O162" i="6"/>
  <c r="L162" i="6"/>
  <c r="I162" i="6"/>
  <c r="F162" i="6"/>
  <c r="O161" i="6"/>
  <c r="O160" i="6" s="1"/>
  <c r="L161" i="6"/>
  <c r="L160" i="6" s="1"/>
  <c r="I161" i="6"/>
  <c r="F161" i="6"/>
  <c r="F160" i="6" s="1"/>
  <c r="N160" i="6"/>
  <c r="M160" i="6"/>
  <c r="K160" i="6"/>
  <c r="J160" i="6"/>
  <c r="H160" i="6"/>
  <c r="G160" i="6"/>
  <c r="E160" i="6"/>
  <c r="D160" i="6"/>
  <c r="O159" i="6"/>
  <c r="L159" i="6"/>
  <c r="I159" i="6"/>
  <c r="F159" i="6"/>
  <c r="O158" i="6"/>
  <c r="L158" i="6"/>
  <c r="I158" i="6"/>
  <c r="F158" i="6"/>
  <c r="O157" i="6"/>
  <c r="L157" i="6"/>
  <c r="I157" i="6"/>
  <c r="F157" i="6"/>
  <c r="O156" i="6"/>
  <c r="L156" i="6"/>
  <c r="I156" i="6"/>
  <c r="F156" i="6"/>
  <c r="O155" i="6"/>
  <c r="L155" i="6"/>
  <c r="I155" i="6"/>
  <c r="F155" i="6"/>
  <c r="O154" i="6"/>
  <c r="L154" i="6"/>
  <c r="I154" i="6"/>
  <c r="F154" i="6"/>
  <c r="O153" i="6"/>
  <c r="L153" i="6"/>
  <c r="I153" i="6"/>
  <c r="F153" i="6"/>
  <c r="O152" i="6"/>
  <c r="L152" i="6"/>
  <c r="I152" i="6"/>
  <c r="F152" i="6"/>
  <c r="N151" i="6"/>
  <c r="M151" i="6"/>
  <c r="K151" i="6"/>
  <c r="J151" i="6"/>
  <c r="H151" i="6"/>
  <c r="G151" i="6"/>
  <c r="E151" i="6"/>
  <c r="D151" i="6"/>
  <c r="O150" i="6"/>
  <c r="L150" i="6"/>
  <c r="I150" i="6"/>
  <c r="F150" i="6"/>
  <c r="O149" i="6"/>
  <c r="L149" i="6"/>
  <c r="I149" i="6"/>
  <c r="F149" i="6"/>
  <c r="O148" i="6"/>
  <c r="L148" i="6"/>
  <c r="I148" i="6"/>
  <c r="F148" i="6"/>
  <c r="O147" i="6"/>
  <c r="L147" i="6"/>
  <c r="I147" i="6"/>
  <c r="F147" i="6"/>
  <c r="O146" i="6"/>
  <c r="L146" i="6"/>
  <c r="I146" i="6"/>
  <c r="F146" i="6"/>
  <c r="O145" i="6"/>
  <c r="L145" i="6"/>
  <c r="I145" i="6"/>
  <c r="F145" i="6"/>
  <c r="O144" i="6"/>
  <c r="N144" i="6"/>
  <c r="M144" i="6"/>
  <c r="K144" i="6"/>
  <c r="J144" i="6"/>
  <c r="H144" i="6"/>
  <c r="G144" i="6"/>
  <c r="E144" i="6"/>
  <c r="D144" i="6"/>
  <c r="O143" i="6"/>
  <c r="L143" i="6"/>
  <c r="I143" i="6"/>
  <c r="F143" i="6"/>
  <c r="O142" i="6"/>
  <c r="O141" i="6" s="1"/>
  <c r="L142" i="6"/>
  <c r="L141" i="6" s="1"/>
  <c r="I142" i="6"/>
  <c r="F142" i="6"/>
  <c r="N141" i="6"/>
  <c r="M141" i="6"/>
  <c r="K141" i="6"/>
  <c r="J141" i="6"/>
  <c r="H141" i="6"/>
  <c r="G141" i="6"/>
  <c r="F141" i="6"/>
  <c r="E141" i="6"/>
  <c r="D141" i="6"/>
  <c r="O140" i="6"/>
  <c r="L140" i="6"/>
  <c r="I140" i="6"/>
  <c r="F140" i="6"/>
  <c r="O139" i="6"/>
  <c r="L139" i="6"/>
  <c r="I139" i="6"/>
  <c r="F139" i="6"/>
  <c r="O138" i="6"/>
  <c r="L138" i="6"/>
  <c r="I138" i="6"/>
  <c r="F138" i="6"/>
  <c r="O137" i="6"/>
  <c r="L137" i="6"/>
  <c r="L136" i="6" s="1"/>
  <c r="I137" i="6"/>
  <c r="F137" i="6"/>
  <c r="F136" i="6" s="1"/>
  <c r="O136" i="6"/>
  <c r="N136" i="6"/>
  <c r="M136" i="6"/>
  <c r="K136" i="6"/>
  <c r="J136" i="6"/>
  <c r="H136" i="6"/>
  <c r="G136" i="6"/>
  <c r="E136" i="6"/>
  <c r="D136" i="6"/>
  <c r="O135" i="6"/>
  <c r="L135" i="6"/>
  <c r="I135" i="6"/>
  <c r="F135" i="6"/>
  <c r="O134" i="6"/>
  <c r="L134" i="6"/>
  <c r="I134" i="6"/>
  <c r="F134" i="6"/>
  <c r="O133" i="6"/>
  <c r="L133" i="6"/>
  <c r="I133" i="6"/>
  <c r="F133" i="6"/>
  <c r="O132" i="6"/>
  <c r="O131" i="6" s="1"/>
  <c r="L132" i="6"/>
  <c r="I132" i="6"/>
  <c r="I131" i="6" s="1"/>
  <c r="F132" i="6"/>
  <c r="N131" i="6"/>
  <c r="N130" i="6" s="1"/>
  <c r="M131" i="6"/>
  <c r="K131" i="6"/>
  <c r="J131" i="6"/>
  <c r="H131" i="6"/>
  <c r="H130" i="6" s="1"/>
  <c r="G131" i="6"/>
  <c r="E131" i="6"/>
  <c r="D131" i="6"/>
  <c r="M130" i="6"/>
  <c r="O129" i="6"/>
  <c r="L129" i="6"/>
  <c r="L128" i="6" s="1"/>
  <c r="I129" i="6"/>
  <c r="I128" i="6" s="1"/>
  <c r="F129" i="6"/>
  <c r="F128" i="6" s="1"/>
  <c r="O128" i="6"/>
  <c r="N128" i="6"/>
  <c r="M128" i="6"/>
  <c r="K128" i="6"/>
  <c r="J128" i="6"/>
  <c r="H128" i="6"/>
  <c r="G128" i="6"/>
  <c r="E128" i="6"/>
  <c r="D128" i="6"/>
  <c r="O127" i="6"/>
  <c r="L127" i="6"/>
  <c r="I127" i="6"/>
  <c r="F127" i="6"/>
  <c r="O126" i="6"/>
  <c r="L126" i="6"/>
  <c r="I126" i="6"/>
  <c r="F126" i="6"/>
  <c r="O125" i="6"/>
  <c r="L125" i="6"/>
  <c r="I125" i="6"/>
  <c r="F125" i="6"/>
  <c r="O124" i="6"/>
  <c r="L124" i="6"/>
  <c r="I124" i="6"/>
  <c r="F124" i="6"/>
  <c r="O123" i="6"/>
  <c r="L123" i="6"/>
  <c r="I123" i="6"/>
  <c r="F123" i="6"/>
  <c r="N122" i="6"/>
  <c r="M122" i="6"/>
  <c r="K122" i="6"/>
  <c r="J122" i="6"/>
  <c r="H122" i="6"/>
  <c r="G122" i="6"/>
  <c r="E122" i="6"/>
  <c r="D122" i="6"/>
  <c r="O121" i="6"/>
  <c r="L121" i="6"/>
  <c r="I121" i="6"/>
  <c r="F121" i="6"/>
  <c r="O120" i="6"/>
  <c r="L120" i="6"/>
  <c r="I120" i="6"/>
  <c r="F120" i="6"/>
  <c r="O119" i="6"/>
  <c r="L119" i="6"/>
  <c r="I119" i="6"/>
  <c r="F119" i="6"/>
  <c r="O118" i="6"/>
  <c r="L118" i="6"/>
  <c r="I118" i="6"/>
  <c r="F118" i="6"/>
  <c r="O117" i="6"/>
  <c r="L117" i="6"/>
  <c r="L116" i="6" s="1"/>
  <c r="I117" i="6"/>
  <c r="F117" i="6"/>
  <c r="N116" i="6"/>
  <c r="M116" i="6"/>
  <c r="K116" i="6"/>
  <c r="J116" i="6"/>
  <c r="H116" i="6"/>
  <c r="G116" i="6"/>
  <c r="E116" i="6"/>
  <c r="D116" i="6"/>
  <c r="O115" i="6"/>
  <c r="L115" i="6"/>
  <c r="I115" i="6"/>
  <c r="F115" i="6"/>
  <c r="O114" i="6"/>
  <c r="L114" i="6"/>
  <c r="I114" i="6"/>
  <c r="F114" i="6"/>
  <c r="O113" i="6"/>
  <c r="L113" i="6"/>
  <c r="I113" i="6"/>
  <c r="I112" i="6" s="1"/>
  <c r="F113" i="6"/>
  <c r="N112" i="6"/>
  <c r="M112" i="6"/>
  <c r="K112" i="6"/>
  <c r="J112" i="6"/>
  <c r="H112" i="6"/>
  <c r="G112" i="6"/>
  <c r="E112" i="6"/>
  <c r="D112" i="6"/>
  <c r="O111" i="6"/>
  <c r="L111" i="6"/>
  <c r="I111" i="6"/>
  <c r="F111" i="6"/>
  <c r="O110" i="6"/>
  <c r="L110" i="6"/>
  <c r="I110" i="6"/>
  <c r="F110" i="6"/>
  <c r="O109" i="6"/>
  <c r="L109" i="6"/>
  <c r="I109" i="6"/>
  <c r="F109" i="6"/>
  <c r="O108" i="6"/>
  <c r="L108" i="6"/>
  <c r="I108" i="6"/>
  <c r="F108" i="6"/>
  <c r="O107" i="6"/>
  <c r="L107" i="6"/>
  <c r="I107" i="6"/>
  <c r="F107" i="6"/>
  <c r="O106" i="6"/>
  <c r="L106" i="6"/>
  <c r="I106" i="6"/>
  <c r="F106" i="6"/>
  <c r="O105" i="6"/>
  <c r="L105" i="6"/>
  <c r="I105" i="6"/>
  <c r="F105" i="6"/>
  <c r="O104" i="6"/>
  <c r="L104" i="6"/>
  <c r="L103" i="6" s="1"/>
  <c r="I104" i="6"/>
  <c r="F104" i="6"/>
  <c r="N103" i="6"/>
  <c r="M103" i="6"/>
  <c r="K103" i="6"/>
  <c r="J103" i="6"/>
  <c r="H103" i="6"/>
  <c r="G103" i="6"/>
  <c r="E103" i="6"/>
  <c r="D103" i="6"/>
  <c r="O102" i="6"/>
  <c r="L102" i="6"/>
  <c r="I102" i="6"/>
  <c r="F102" i="6"/>
  <c r="O101" i="6"/>
  <c r="L101" i="6"/>
  <c r="I101" i="6"/>
  <c r="F101" i="6"/>
  <c r="O100" i="6"/>
  <c r="L100" i="6"/>
  <c r="I100" i="6"/>
  <c r="F100" i="6"/>
  <c r="O99" i="6"/>
  <c r="L99" i="6"/>
  <c r="I99" i="6"/>
  <c r="F99" i="6"/>
  <c r="O98" i="6"/>
  <c r="L98" i="6"/>
  <c r="I98" i="6"/>
  <c r="F98" i="6"/>
  <c r="O97" i="6"/>
  <c r="L97" i="6"/>
  <c r="I97" i="6"/>
  <c r="F97" i="6"/>
  <c r="O96" i="6"/>
  <c r="L96" i="6"/>
  <c r="I96" i="6"/>
  <c r="F96" i="6"/>
  <c r="N95" i="6"/>
  <c r="M95" i="6"/>
  <c r="K95" i="6"/>
  <c r="J95" i="6"/>
  <c r="H95" i="6"/>
  <c r="G95" i="6"/>
  <c r="E95" i="6"/>
  <c r="D95" i="6"/>
  <c r="O94" i="6"/>
  <c r="L94" i="6"/>
  <c r="I94" i="6"/>
  <c r="F94" i="6"/>
  <c r="O93" i="6"/>
  <c r="L93" i="6"/>
  <c r="I93" i="6"/>
  <c r="F93" i="6"/>
  <c r="O92" i="6"/>
  <c r="L92" i="6"/>
  <c r="I92" i="6"/>
  <c r="F92" i="6"/>
  <c r="O91" i="6"/>
  <c r="L91" i="6"/>
  <c r="I91" i="6"/>
  <c r="F91" i="6"/>
  <c r="O90" i="6"/>
  <c r="O89" i="6" s="1"/>
  <c r="L90" i="6"/>
  <c r="I90" i="6"/>
  <c r="F90" i="6"/>
  <c r="F89" i="6" s="1"/>
  <c r="N89" i="6"/>
  <c r="M89" i="6"/>
  <c r="K89" i="6"/>
  <c r="J89" i="6"/>
  <c r="H89" i="6"/>
  <c r="G89" i="6"/>
  <c r="E89" i="6"/>
  <c r="D89" i="6"/>
  <c r="O88" i="6"/>
  <c r="L88" i="6"/>
  <c r="I88" i="6"/>
  <c r="F88" i="6"/>
  <c r="O87" i="6"/>
  <c r="L87" i="6"/>
  <c r="I87" i="6"/>
  <c r="F87" i="6"/>
  <c r="O86" i="6"/>
  <c r="L86" i="6"/>
  <c r="I86" i="6"/>
  <c r="F86" i="6"/>
  <c r="O85" i="6"/>
  <c r="L85" i="6"/>
  <c r="I85" i="6"/>
  <c r="F85" i="6"/>
  <c r="F84" i="6" s="1"/>
  <c r="O84" i="6"/>
  <c r="N84" i="6"/>
  <c r="M84" i="6"/>
  <c r="K84" i="6"/>
  <c r="J84" i="6"/>
  <c r="H84" i="6"/>
  <c r="G84" i="6"/>
  <c r="E84" i="6"/>
  <c r="D84" i="6"/>
  <c r="O82" i="6"/>
  <c r="L82" i="6"/>
  <c r="I82" i="6"/>
  <c r="F82" i="6"/>
  <c r="O81" i="6"/>
  <c r="O80" i="6" s="1"/>
  <c r="L81" i="6"/>
  <c r="L80" i="6" s="1"/>
  <c r="I81" i="6"/>
  <c r="F81" i="6"/>
  <c r="F80" i="6" s="1"/>
  <c r="N80" i="6"/>
  <c r="M80" i="6"/>
  <c r="K80" i="6"/>
  <c r="J80" i="6"/>
  <c r="H80" i="6"/>
  <c r="G80" i="6"/>
  <c r="E80" i="6"/>
  <c r="D80" i="6"/>
  <c r="O79" i="6"/>
  <c r="L79" i="6"/>
  <c r="I79" i="6"/>
  <c r="F79" i="6"/>
  <c r="O78" i="6"/>
  <c r="O77" i="6" s="1"/>
  <c r="L78" i="6"/>
  <c r="L77" i="6" s="1"/>
  <c r="I78" i="6"/>
  <c r="I77" i="6" s="1"/>
  <c r="F78" i="6"/>
  <c r="F77" i="6" s="1"/>
  <c r="F76" i="6" s="1"/>
  <c r="N77" i="6"/>
  <c r="N76" i="6" s="1"/>
  <c r="M77" i="6"/>
  <c r="M76" i="6" s="1"/>
  <c r="K77" i="6"/>
  <c r="J77" i="6"/>
  <c r="H77" i="6"/>
  <c r="G77" i="6"/>
  <c r="E77" i="6"/>
  <c r="E76" i="6" s="1"/>
  <c r="D77" i="6"/>
  <c r="K76" i="6"/>
  <c r="O74" i="6"/>
  <c r="L74" i="6"/>
  <c r="I74" i="6"/>
  <c r="F74" i="6"/>
  <c r="O73" i="6"/>
  <c r="L73" i="6"/>
  <c r="I73" i="6"/>
  <c r="F73" i="6"/>
  <c r="O72" i="6"/>
  <c r="L72" i="6"/>
  <c r="I72" i="6"/>
  <c r="F72" i="6"/>
  <c r="O71" i="6"/>
  <c r="L71" i="6"/>
  <c r="I71" i="6"/>
  <c r="F71" i="6"/>
  <c r="O70" i="6"/>
  <c r="O69" i="6" s="1"/>
  <c r="L70" i="6"/>
  <c r="I70" i="6"/>
  <c r="I69" i="6" s="1"/>
  <c r="F70" i="6"/>
  <c r="N69" i="6"/>
  <c r="N67" i="6" s="1"/>
  <c r="M69" i="6"/>
  <c r="M67" i="6" s="1"/>
  <c r="K69" i="6"/>
  <c r="K67" i="6" s="1"/>
  <c r="J69" i="6"/>
  <c r="J67" i="6" s="1"/>
  <c r="H69" i="6"/>
  <c r="H67" i="6" s="1"/>
  <c r="G69" i="6"/>
  <c r="G67" i="6" s="1"/>
  <c r="F69" i="6"/>
  <c r="E69" i="6"/>
  <c r="E67" i="6" s="1"/>
  <c r="D69" i="6"/>
  <c r="D67" i="6" s="1"/>
  <c r="O68" i="6"/>
  <c r="L68" i="6"/>
  <c r="I68" i="6"/>
  <c r="F68" i="6"/>
  <c r="O66" i="6"/>
  <c r="L66" i="6"/>
  <c r="I66" i="6"/>
  <c r="F66" i="6"/>
  <c r="O65" i="6"/>
  <c r="L65" i="6"/>
  <c r="I65" i="6"/>
  <c r="F65" i="6"/>
  <c r="O64" i="6"/>
  <c r="L64" i="6"/>
  <c r="I64" i="6"/>
  <c r="F64" i="6"/>
  <c r="O63" i="6"/>
  <c r="L63" i="6"/>
  <c r="I63" i="6"/>
  <c r="F63" i="6"/>
  <c r="O62" i="6"/>
  <c r="L62" i="6"/>
  <c r="I62" i="6"/>
  <c r="F62" i="6"/>
  <c r="O61" i="6"/>
  <c r="L61" i="6"/>
  <c r="I61" i="6"/>
  <c r="F61" i="6"/>
  <c r="O60" i="6"/>
  <c r="L60" i="6"/>
  <c r="I60" i="6"/>
  <c r="F60" i="6"/>
  <c r="O59" i="6"/>
  <c r="L59" i="6"/>
  <c r="I59" i="6"/>
  <c r="F59" i="6"/>
  <c r="N58" i="6"/>
  <c r="M58" i="6"/>
  <c r="K58" i="6"/>
  <c r="J58" i="6"/>
  <c r="I58" i="6"/>
  <c r="H58" i="6"/>
  <c r="G58" i="6"/>
  <c r="E58" i="6"/>
  <c r="D58" i="6"/>
  <c r="O57" i="6"/>
  <c r="L57" i="6"/>
  <c r="I57" i="6"/>
  <c r="F57" i="6"/>
  <c r="O56" i="6"/>
  <c r="O55" i="6" s="1"/>
  <c r="L56" i="6"/>
  <c r="L55" i="6" s="1"/>
  <c r="I56" i="6"/>
  <c r="I55" i="6" s="1"/>
  <c r="F56" i="6"/>
  <c r="N55" i="6"/>
  <c r="M55" i="6"/>
  <c r="K55" i="6"/>
  <c r="K54" i="6" s="1"/>
  <c r="J55" i="6"/>
  <c r="H55" i="6"/>
  <c r="G55" i="6"/>
  <c r="F55" i="6"/>
  <c r="E55" i="6"/>
  <c r="D55" i="6"/>
  <c r="O47" i="6"/>
  <c r="C47" i="6" s="1"/>
  <c r="O46" i="6"/>
  <c r="C46" i="6" s="1"/>
  <c r="N45" i="6"/>
  <c r="M45" i="6"/>
  <c r="L44" i="6"/>
  <c r="L43" i="6" s="1"/>
  <c r="I44" i="6"/>
  <c r="F44" i="6"/>
  <c r="F43" i="6" s="1"/>
  <c r="K43" i="6"/>
  <c r="J43" i="6"/>
  <c r="H43" i="6"/>
  <c r="G43" i="6"/>
  <c r="E43" i="6"/>
  <c r="D43" i="6"/>
  <c r="F42" i="6"/>
  <c r="F41" i="6" s="1"/>
  <c r="C41" i="6" s="1"/>
  <c r="E41" i="6"/>
  <c r="D41" i="6"/>
  <c r="L40" i="6"/>
  <c r="C40" i="6" s="1"/>
  <c r="L39" i="6"/>
  <c r="C39" i="6" s="1"/>
  <c r="L38" i="6"/>
  <c r="C38" i="6" s="1"/>
  <c r="L37" i="6"/>
  <c r="C37" i="6"/>
  <c r="K36" i="6"/>
  <c r="J36" i="6"/>
  <c r="L35" i="6"/>
  <c r="C35" i="6"/>
  <c r="L34" i="6"/>
  <c r="L33" i="6" s="1"/>
  <c r="C33" i="6" s="1"/>
  <c r="K33" i="6"/>
  <c r="J33" i="6"/>
  <c r="L32" i="6"/>
  <c r="C32" i="6" s="1"/>
  <c r="K31" i="6"/>
  <c r="J31" i="6"/>
  <c r="L30" i="6"/>
  <c r="C30" i="6" s="1"/>
  <c r="L29" i="6"/>
  <c r="C29" i="6" s="1"/>
  <c r="L28" i="6"/>
  <c r="C28" i="6" s="1"/>
  <c r="K27" i="6"/>
  <c r="J27" i="6"/>
  <c r="F25" i="6"/>
  <c r="C25" i="6" s="1"/>
  <c r="I24" i="6"/>
  <c r="F24" i="6"/>
  <c r="O23" i="6"/>
  <c r="L23" i="6"/>
  <c r="I23" i="6"/>
  <c r="F23" i="6"/>
  <c r="O22" i="6"/>
  <c r="L22" i="6"/>
  <c r="I22" i="6"/>
  <c r="I21" i="6" s="1"/>
  <c r="F22" i="6"/>
  <c r="N21" i="6"/>
  <c r="M21" i="6"/>
  <c r="K21" i="6"/>
  <c r="J21" i="6"/>
  <c r="H21" i="6"/>
  <c r="G21" i="6"/>
  <c r="G292" i="6" s="1"/>
  <c r="G291" i="6" s="1"/>
  <c r="E21" i="6"/>
  <c r="D21" i="6"/>
  <c r="H20" i="6" l="1"/>
  <c r="C148" i="6"/>
  <c r="C250" i="6"/>
  <c r="C254" i="6"/>
  <c r="M54" i="6"/>
  <c r="C64" i="6"/>
  <c r="E292" i="6"/>
  <c r="E291" i="6" s="1"/>
  <c r="K292" i="6"/>
  <c r="K291" i="6" s="1"/>
  <c r="C102" i="6"/>
  <c r="E174" i="6"/>
  <c r="E173" i="6" s="1"/>
  <c r="C180" i="6"/>
  <c r="J194" i="7"/>
  <c r="G75" i="7"/>
  <c r="L231" i="7"/>
  <c r="L230" i="7" s="1"/>
  <c r="D230" i="7"/>
  <c r="H75" i="7"/>
  <c r="H52" i="7" s="1"/>
  <c r="C177" i="6"/>
  <c r="M187" i="6"/>
  <c r="N187" i="6"/>
  <c r="C242" i="6"/>
  <c r="C244" i="6"/>
  <c r="C298" i="6"/>
  <c r="H194" i="7"/>
  <c r="C58" i="7"/>
  <c r="N292" i="6"/>
  <c r="N291" i="6" s="1"/>
  <c r="L112" i="6"/>
  <c r="C23" i="6"/>
  <c r="C24" i="6"/>
  <c r="D20" i="6"/>
  <c r="G54" i="6"/>
  <c r="G53" i="6" s="1"/>
  <c r="C100" i="6"/>
  <c r="C101" i="6"/>
  <c r="H83" i="6"/>
  <c r="O122" i="6"/>
  <c r="G173" i="6"/>
  <c r="J187" i="6"/>
  <c r="D231" i="6"/>
  <c r="F231" i="7"/>
  <c r="E75" i="7"/>
  <c r="E52" i="7" s="1"/>
  <c r="D194" i="7"/>
  <c r="H292" i="6"/>
  <c r="H291" i="6" s="1"/>
  <c r="J26" i="6"/>
  <c r="J20" i="6" s="1"/>
  <c r="G76" i="6"/>
  <c r="C124" i="6"/>
  <c r="C164" i="6"/>
  <c r="M173" i="6"/>
  <c r="H174" i="6"/>
  <c r="H173" i="6" s="1"/>
  <c r="C210" i="6"/>
  <c r="C218" i="6"/>
  <c r="C219" i="6"/>
  <c r="C220" i="6"/>
  <c r="C221" i="6"/>
  <c r="N231" i="6"/>
  <c r="C262" i="6"/>
  <c r="D259" i="6"/>
  <c r="L195" i="7"/>
  <c r="D292" i="6"/>
  <c r="D291" i="6" s="1"/>
  <c r="J292" i="6"/>
  <c r="J291" i="6" s="1"/>
  <c r="C22" i="6"/>
  <c r="O21" i="6"/>
  <c r="O292" i="6" s="1"/>
  <c r="C88" i="6"/>
  <c r="C92" i="6"/>
  <c r="C94" i="6"/>
  <c r="C96" i="6"/>
  <c r="C98" i="6"/>
  <c r="C104" i="6"/>
  <c r="C106" i="6"/>
  <c r="C111" i="6"/>
  <c r="C156" i="6"/>
  <c r="C158" i="6"/>
  <c r="C163" i="6"/>
  <c r="C172" i="6"/>
  <c r="K174" i="6"/>
  <c r="K173" i="6" s="1"/>
  <c r="H187" i="6"/>
  <c r="L187" i="6"/>
  <c r="K204" i="6"/>
  <c r="C274" i="6"/>
  <c r="G270" i="6"/>
  <c r="G269" i="6" s="1"/>
  <c r="C294" i="6"/>
  <c r="C295" i="6"/>
  <c r="L184" i="6"/>
  <c r="E231" i="6"/>
  <c r="E230" i="6" s="1"/>
  <c r="K26" i="6"/>
  <c r="E54" i="6"/>
  <c r="E53" i="6" s="1"/>
  <c r="F67" i="6"/>
  <c r="C74" i="6"/>
  <c r="C79" i="6"/>
  <c r="D83" i="6"/>
  <c r="C140" i="6"/>
  <c r="C168" i="6"/>
  <c r="C202" i="6"/>
  <c r="D204" i="6"/>
  <c r="D195" i="6" s="1"/>
  <c r="C214" i="6"/>
  <c r="C258" i="6"/>
  <c r="C266" i="6"/>
  <c r="H270" i="6"/>
  <c r="H269" i="6" s="1"/>
  <c r="O276" i="6"/>
  <c r="K270" i="6"/>
  <c r="K269" i="6" s="1"/>
  <c r="H54" i="6"/>
  <c r="H53" i="6" s="1"/>
  <c r="O67" i="6"/>
  <c r="I116" i="6"/>
  <c r="I122" i="6"/>
  <c r="C132" i="6"/>
  <c r="E130" i="6"/>
  <c r="C190" i="6"/>
  <c r="L196" i="6"/>
  <c r="C206" i="6"/>
  <c r="C208" i="6"/>
  <c r="C226" i="6"/>
  <c r="J231" i="6"/>
  <c r="F246" i="6"/>
  <c r="C249" i="6"/>
  <c r="O246" i="6"/>
  <c r="J259" i="6"/>
  <c r="O260" i="6"/>
  <c r="N259" i="6"/>
  <c r="N230" i="6" s="1"/>
  <c r="C278" i="6"/>
  <c r="C279" i="6"/>
  <c r="C176" i="6"/>
  <c r="F175" i="6"/>
  <c r="K53" i="6"/>
  <c r="O58" i="6"/>
  <c r="O54" i="6" s="1"/>
  <c r="L69" i="6"/>
  <c r="L67" i="6" s="1"/>
  <c r="O112" i="6"/>
  <c r="I187" i="6"/>
  <c r="C234" i="6"/>
  <c r="F233" i="6"/>
  <c r="C233" i="6" s="1"/>
  <c r="I270" i="6"/>
  <c r="I269" i="6" s="1"/>
  <c r="N20" i="6"/>
  <c r="M20" i="6"/>
  <c r="L21" i="6"/>
  <c r="L292" i="6" s="1"/>
  <c r="L27" i="6"/>
  <c r="L31" i="6"/>
  <c r="C31" i="6" s="1"/>
  <c r="L36" i="6"/>
  <c r="C36" i="6" s="1"/>
  <c r="C44" i="6"/>
  <c r="M53" i="6"/>
  <c r="I54" i="6"/>
  <c r="C59" i="6"/>
  <c r="C61" i="6"/>
  <c r="C63" i="6"/>
  <c r="E83" i="6"/>
  <c r="K83" i="6"/>
  <c r="C87" i="6"/>
  <c r="L89" i="6"/>
  <c r="C120" i="6"/>
  <c r="L151" i="6"/>
  <c r="C152" i="6"/>
  <c r="H231" i="6"/>
  <c r="H230" i="6" s="1"/>
  <c r="J230" i="6"/>
  <c r="D269" i="6"/>
  <c r="C282" i="6"/>
  <c r="L238" i="6"/>
  <c r="L231" i="6" s="1"/>
  <c r="C34" i="6"/>
  <c r="C42" i="6"/>
  <c r="J76" i="6"/>
  <c r="O76" i="6"/>
  <c r="L131" i="6"/>
  <c r="D187" i="6"/>
  <c r="M231" i="6"/>
  <c r="L95" i="6"/>
  <c r="C108" i="6"/>
  <c r="C110" i="6"/>
  <c r="C115" i="6"/>
  <c r="O116" i="6"/>
  <c r="C127" i="6"/>
  <c r="D130" i="6"/>
  <c r="J130" i="6"/>
  <c r="C150" i="6"/>
  <c r="O166" i="6"/>
  <c r="O165" i="6" s="1"/>
  <c r="D174" i="6"/>
  <c r="D173" i="6" s="1"/>
  <c r="C178" i="6"/>
  <c r="H195" i="6"/>
  <c r="C213" i="6"/>
  <c r="C225" i="6"/>
  <c r="C229" i="6"/>
  <c r="O252" i="6"/>
  <c r="O251" i="6" s="1"/>
  <c r="O264" i="6"/>
  <c r="O259" i="6" s="1"/>
  <c r="O272" i="6"/>
  <c r="O270" i="6" s="1"/>
  <c r="O269" i="6" s="1"/>
  <c r="C280" i="6"/>
  <c r="C296" i="6"/>
  <c r="C299" i="6"/>
  <c r="D54" i="6"/>
  <c r="D53" i="6" s="1"/>
  <c r="C62" i="6"/>
  <c r="C65" i="6"/>
  <c r="C72" i="6"/>
  <c r="G83" i="6"/>
  <c r="M83" i="6"/>
  <c r="M75" i="6" s="1"/>
  <c r="C86" i="6"/>
  <c r="N83" i="6"/>
  <c r="N75" i="6" s="1"/>
  <c r="C114" i="6"/>
  <c r="C119" i="6"/>
  <c r="C126" i="6"/>
  <c r="C128" i="6"/>
  <c r="C143" i="6"/>
  <c r="C153" i="6"/>
  <c r="C169" i="6"/>
  <c r="C171" i="6"/>
  <c r="J174" i="6"/>
  <c r="J173" i="6" s="1"/>
  <c r="C182" i="6"/>
  <c r="O187" i="6"/>
  <c r="M195" i="6"/>
  <c r="K195" i="6"/>
  <c r="C199" i="6"/>
  <c r="C201" i="6"/>
  <c r="C207" i="6"/>
  <c r="L216" i="6"/>
  <c r="L204" i="6" s="1"/>
  <c r="C224" i="6"/>
  <c r="C237" i="6"/>
  <c r="C241" i="6"/>
  <c r="O238" i="6"/>
  <c r="O231" i="6" s="1"/>
  <c r="C257" i="6"/>
  <c r="C267" i="6"/>
  <c r="F281" i="6"/>
  <c r="C281" i="6" s="1"/>
  <c r="O45" i="6"/>
  <c r="J54" i="6"/>
  <c r="J53" i="6" s="1"/>
  <c r="N54" i="6"/>
  <c r="N53" i="6" s="1"/>
  <c r="L58" i="6"/>
  <c r="L54" i="6" s="1"/>
  <c r="C66" i="6"/>
  <c r="C68" i="6"/>
  <c r="C71" i="6"/>
  <c r="C73" i="6"/>
  <c r="D76" i="6"/>
  <c r="H76" i="6"/>
  <c r="H75" i="6" s="1"/>
  <c r="C82" i="6"/>
  <c r="L84" i="6"/>
  <c r="J83" i="6"/>
  <c r="F95" i="6"/>
  <c r="C99" i="6"/>
  <c r="C105" i="6"/>
  <c r="C118" i="6"/>
  <c r="C121" i="6"/>
  <c r="C134" i="6"/>
  <c r="K130" i="6"/>
  <c r="C139" i="6"/>
  <c r="F144" i="6"/>
  <c r="C147" i="6"/>
  <c r="C154" i="6"/>
  <c r="C159" i="6"/>
  <c r="L166" i="6"/>
  <c r="L165" i="6" s="1"/>
  <c r="C170" i="6"/>
  <c r="L179" i="6"/>
  <c r="L174" i="6" s="1"/>
  <c r="L173" i="6" s="1"/>
  <c r="G187" i="6"/>
  <c r="K187" i="6"/>
  <c r="F188" i="6"/>
  <c r="C188" i="6" s="1"/>
  <c r="G195" i="6"/>
  <c r="C211" i="6"/>
  <c r="E204" i="6"/>
  <c r="E195" i="6" s="1"/>
  <c r="J204" i="6"/>
  <c r="J195" i="6" s="1"/>
  <c r="N204" i="6"/>
  <c r="N195" i="6" s="1"/>
  <c r="K231" i="6"/>
  <c r="K230" i="6" s="1"/>
  <c r="C243" i="6"/>
  <c r="C245" i="6"/>
  <c r="L252" i="6"/>
  <c r="L251" i="6" s="1"/>
  <c r="C256" i="6"/>
  <c r="L264" i="6"/>
  <c r="L259" i="6" s="1"/>
  <c r="M270" i="6"/>
  <c r="M269" i="6" s="1"/>
  <c r="L272" i="6"/>
  <c r="O293" i="6"/>
  <c r="L293" i="6"/>
  <c r="C57" i="6"/>
  <c r="I204" i="7"/>
  <c r="C69" i="7"/>
  <c r="C141" i="7"/>
  <c r="M75" i="7"/>
  <c r="M52" i="7" s="1"/>
  <c r="M51" i="7" s="1"/>
  <c r="C95" i="7"/>
  <c r="O130" i="7"/>
  <c r="C116" i="7"/>
  <c r="O291" i="7"/>
  <c r="L53" i="7"/>
  <c r="L291" i="7"/>
  <c r="O83" i="7"/>
  <c r="C179" i="7"/>
  <c r="K75" i="7"/>
  <c r="K289" i="7" s="1"/>
  <c r="C122" i="7"/>
  <c r="I270" i="7"/>
  <c r="I269" i="7" s="1"/>
  <c r="C293" i="7"/>
  <c r="O53" i="7"/>
  <c r="D289" i="7"/>
  <c r="D52" i="7"/>
  <c r="D51" i="7" s="1"/>
  <c r="G194" i="7"/>
  <c r="G52" i="7"/>
  <c r="L83" i="7"/>
  <c r="I53" i="7"/>
  <c r="N194" i="7"/>
  <c r="K194" i="7"/>
  <c r="C216" i="7"/>
  <c r="J51" i="7"/>
  <c r="I83" i="7"/>
  <c r="C136" i="7"/>
  <c r="O204" i="7"/>
  <c r="O195" i="7" s="1"/>
  <c r="O230" i="7"/>
  <c r="L130" i="7"/>
  <c r="K52" i="7"/>
  <c r="K51" i="7" s="1"/>
  <c r="K290" i="7" s="1"/>
  <c r="F67" i="7"/>
  <c r="C67" i="7" s="1"/>
  <c r="C272" i="7"/>
  <c r="N52" i="7"/>
  <c r="N51" i="7" s="1"/>
  <c r="N50" i="7" s="1"/>
  <c r="F291" i="7"/>
  <c r="C292" i="7"/>
  <c r="J50" i="7"/>
  <c r="J290" i="7"/>
  <c r="F251" i="7"/>
  <c r="C251" i="7" s="1"/>
  <c r="C252" i="7"/>
  <c r="I259" i="7"/>
  <c r="C151" i="7"/>
  <c r="C89" i="7"/>
  <c r="C246" i="7"/>
  <c r="C84" i="7"/>
  <c r="F83" i="7"/>
  <c r="C55" i="7"/>
  <c r="F54" i="7"/>
  <c r="C103" i="7"/>
  <c r="C76" i="7"/>
  <c r="L283" i="7"/>
  <c r="C283" i="7" s="1"/>
  <c r="C284" i="7"/>
  <c r="F196" i="7"/>
  <c r="C198" i="7"/>
  <c r="C238" i="7"/>
  <c r="I174" i="7"/>
  <c r="I173" i="7" s="1"/>
  <c r="C175" i="7"/>
  <c r="F269" i="7"/>
  <c r="I187" i="7"/>
  <c r="C188" i="7"/>
  <c r="C264" i="7"/>
  <c r="I195" i="7"/>
  <c r="C166" i="7"/>
  <c r="F165" i="7"/>
  <c r="C165" i="7" s="1"/>
  <c r="F259" i="7"/>
  <c r="C260" i="7"/>
  <c r="C31" i="7"/>
  <c r="L26" i="7"/>
  <c r="E194" i="7"/>
  <c r="C45" i="7"/>
  <c r="J289" i="7"/>
  <c r="O20" i="7"/>
  <c r="G289" i="7"/>
  <c r="C192" i="7"/>
  <c r="L191" i="7"/>
  <c r="I130" i="7"/>
  <c r="C131" i="7"/>
  <c r="C205" i="7"/>
  <c r="F204" i="7"/>
  <c r="C286" i="7"/>
  <c r="I231" i="7"/>
  <c r="C276" i="7"/>
  <c r="C112" i="7"/>
  <c r="F173" i="7"/>
  <c r="C144" i="7"/>
  <c r="F130" i="7"/>
  <c r="N289" i="7"/>
  <c r="C27" i="6"/>
  <c r="C45" i="6"/>
  <c r="L76" i="6"/>
  <c r="C55" i="6"/>
  <c r="I67" i="6"/>
  <c r="C56" i="6"/>
  <c r="C90" i="6"/>
  <c r="I141" i="6"/>
  <c r="C141" i="6" s="1"/>
  <c r="C142" i="6"/>
  <c r="C155" i="6"/>
  <c r="F151" i="6"/>
  <c r="C162" i="6"/>
  <c r="I160" i="6"/>
  <c r="C160" i="6" s="1"/>
  <c r="C186" i="6"/>
  <c r="I184" i="6"/>
  <c r="C184" i="6" s="1"/>
  <c r="C209" i="6"/>
  <c r="F205" i="6"/>
  <c r="C301" i="6"/>
  <c r="G20" i="6"/>
  <c r="K20" i="6"/>
  <c r="F21" i="6"/>
  <c r="F58" i="6"/>
  <c r="C77" i="6"/>
  <c r="C81" i="6"/>
  <c r="C85" i="6"/>
  <c r="C91" i="6"/>
  <c r="O95" i="6"/>
  <c r="I103" i="6"/>
  <c r="C107" i="6"/>
  <c r="C123" i="6"/>
  <c r="F122" i="6"/>
  <c r="G130" i="6"/>
  <c r="C138" i="6"/>
  <c r="I136" i="6"/>
  <c r="I151" i="6"/>
  <c r="C157" i="6"/>
  <c r="I166" i="6"/>
  <c r="I165" i="6" s="1"/>
  <c r="C181" i="6"/>
  <c r="C183" i="6"/>
  <c r="F179" i="6"/>
  <c r="F174" i="6" s="1"/>
  <c r="E187" i="6"/>
  <c r="C268" i="6"/>
  <c r="I264" i="6"/>
  <c r="I259" i="6" s="1"/>
  <c r="M292" i="6"/>
  <c r="M291" i="6" s="1"/>
  <c r="C60" i="6"/>
  <c r="I43" i="6"/>
  <c r="C43" i="6" s="1"/>
  <c r="C70" i="6"/>
  <c r="C78" i="6"/>
  <c r="I80" i="6"/>
  <c r="C80" i="6" s="1"/>
  <c r="I84" i="6"/>
  <c r="I89" i="6"/>
  <c r="C93" i="6"/>
  <c r="C97" i="6"/>
  <c r="C109" i="6"/>
  <c r="F112" i="6"/>
  <c r="C112" i="6" s="1"/>
  <c r="C113" i="6"/>
  <c r="F116" i="6"/>
  <c r="C117" i="6"/>
  <c r="C125" i="6"/>
  <c r="C133" i="6"/>
  <c r="C135" i="6"/>
  <c r="F131" i="6"/>
  <c r="C146" i="6"/>
  <c r="I144" i="6"/>
  <c r="C149" i="6"/>
  <c r="C167" i="6"/>
  <c r="F166" i="6"/>
  <c r="C175" i="6"/>
  <c r="O174" i="6"/>
  <c r="O173" i="6" s="1"/>
  <c r="C261" i="6"/>
  <c r="F260" i="6"/>
  <c r="E20" i="6"/>
  <c r="I95" i="6"/>
  <c r="F103" i="6"/>
  <c r="O103" i="6"/>
  <c r="L122" i="6"/>
  <c r="L144" i="6"/>
  <c r="O151" i="6"/>
  <c r="O130" i="6" s="1"/>
  <c r="C253" i="6"/>
  <c r="F252" i="6"/>
  <c r="C129" i="6"/>
  <c r="C137" i="6"/>
  <c r="C145" i="6"/>
  <c r="C161" i="6"/>
  <c r="C185" i="6"/>
  <c r="C189" i="6"/>
  <c r="C197" i="6"/>
  <c r="F196" i="6"/>
  <c r="C200" i="6"/>
  <c r="I198" i="6"/>
  <c r="C203" i="6"/>
  <c r="I205" i="6"/>
  <c r="C212" i="6"/>
  <c r="C223" i="6"/>
  <c r="I235" i="6"/>
  <c r="C235" i="6" s="1"/>
  <c r="C236" i="6"/>
  <c r="C255" i="6"/>
  <c r="C263" i="6"/>
  <c r="E270" i="6"/>
  <c r="E269" i="6" s="1"/>
  <c r="C273" i="6"/>
  <c r="F272" i="6"/>
  <c r="L276" i="6"/>
  <c r="C288" i="6"/>
  <c r="I286" i="6"/>
  <c r="I292" i="6" s="1"/>
  <c r="I291" i="6" s="1"/>
  <c r="C300" i="6"/>
  <c r="C215" i="6"/>
  <c r="I227" i="6"/>
  <c r="C227" i="6" s="1"/>
  <c r="C228" i="6"/>
  <c r="C248" i="6"/>
  <c r="I246" i="6"/>
  <c r="M259" i="6"/>
  <c r="C265" i="6"/>
  <c r="F264" i="6"/>
  <c r="C275" i="6"/>
  <c r="C285" i="6"/>
  <c r="F284" i="6"/>
  <c r="C193" i="6"/>
  <c r="F192" i="6"/>
  <c r="O196" i="6"/>
  <c r="O205" i="6"/>
  <c r="C217" i="6"/>
  <c r="F216" i="6"/>
  <c r="O216" i="6"/>
  <c r="C232" i="6"/>
  <c r="G231" i="6"/>
  <c r="G230" i="6" s="1"/>
  <c r="C240" i="6"/>
  <c r="I238" i="6"/>
  <c r="I252" i="6"/>
  <c r="I251" i="6" s="1"/>
  <c r="C277" i="6"/>
  <c r="F276" i="6"/>
  <c r="C297" i="6"/>
  <c r="F293" i="6"/>
  <c r="C239" i="6"/>
  <c r="C247" i="6"/>
  <c r="C271" i="6"/>
  <c r="C287" i="6"/>
  <c r="I76" i="6" l="1"/>
  <c r="N194" i="6"/>
  <c r="C238" i="6"/>
  <c r="M230" i="6"/>
  <c r="C144" i="6"/>
  <c r="H52" i="6"/>
  <c r="N290" i="7"/>
  <c r="M289" i="7"/>
  <c r="H51" i="7"/>
  <c r="G51" i="7"/>
  <c r="G50" i="7" s="1"/>
  <c r="H289" i="7"/>
  <c r="H290" i="7"/>
  <c r="H50" i="7"/>
  <c r="O75" i="7"/>
  <c r="O52" i="7" s="1"/>
  <c r="J75" i="6"/>
  <c r="J52" i="6" s="1"/>
  <c r="K50" i="7"/>
  <c r="C269" i="7"/>
  <c r="C291" i="7"/>
  <c r="L75" i="7"/>
  <c r="E289" i="7"/>
  <c r="L270" i="6"/>
  <c r="L269" i="6" s="1"/>
  <c r="L83" i="6"/>
  <c r="L53" i="6"/>
  <c r="O230" i="6"/>
  <c r="L195" i="6"/>
  <c r="K194" i="6"/>
  <c r="D230" i="6"/>
  <c r="C204" i="7"/>
  <c r="C293" i="6"/>
  <c r="I20" i="6"/>
  <c r="C116" i="6"/>
  <c r="C67" i="6"/>
  <c r="I230" i="7"/>
  <c r="I194" i="7" s="1"/>
  <c r="E51" i="7"/>
  <c r="E290" i="7" s="1"/>
  <c r="C270" i="7"/>
  <c r="J194" i="6"/>
  <c r="N52" i="6"/>
  <c r="E75" i="6"/>
  <c r="E52" i="6" s="1"/>
  <c r="D194" i="6"/>
  <c r="O291" i="6"/>
  <c r="K75" i="6"/>
  <c r="K289" i="6" s="1"/>
  <c r="O53" i="6"/>
  <c r="F270" i="6"/>
  <c r="F269" i="6" s="1"/>
  <c r="F231" i="6"/>
  <c r="C95" i="6"/>
  <c r="C69" i="6"/>
  <c r="O20" i="6"/>
  <c r="H289" i="6"/>
  <c r="L230" i="6"/>
  <c r="L130" i="6"/>
  <c r="L75" i="6" s="1"/>
  <c r="L52" i="6" s="1"/>
  <c r="O204" i="6"/>
  <c r="O195" i="6" s="1"/>
  <c r="O194" i="6" s="1"/>
  <c r="C264" i="6"/>
  <c r="C246" i="6"/>
  <c r="I231" i="6"/>
  <c r="I230" i="6" s="1"/>
  <c r="C58" i="6"/>
  <c r="L26" i="6"/>
  <c r="K52" i="6"/>
  <c r="K51" i="6" s="1"/>
  <c r="H194" i="6"/>
  <c r="H51" i="6" s="1"/>
  <c r="H50" i="6" s="1"/>
  <c r="G194" i="6"/>
  <c r="C216" i="6"/>
  <c r="C179" i="6"/>
  <c r="G75" i="6"/>
  <c r="G52" i="6" s="1"/>
  <c r="M52" i="6"/>
  <c r="I130" i="6"/>
  <c r="N51" i="6"/>
  <c r="N289" i="6"/>
  <c r="C89" i="6"/>
  <c r="C276" i="6"/>
  <c r="E194" i="6"/>
  <c r="C272" i="6"/>
  <c r="C122" i="6"/>
  <c r="O83" i="6"/>
  <c r="I173" i="6"/>
  <c r="L291" i="6"/>
  <c r="D75" i="6"/>
  <c r="I53" i="6"/>
  <c r="O289" i="7"/>
  <c r="O194" i="7"/>
  <c r="C174" i="7"/>
  <c r="D50" i="7"/>
  <c r="D290" i="7"/>
  <c r="I75" i="7"/>
  <c r="I52" i="7" s="1"/>
  <c r="G290" i="7"/>
  <c r="C130" i="7"/>
  <c r="C191" i="7"/>
  <c r="L187" i="7"/>
  <c r="L289" i="7" s="1"/>
  <c r="M50" i="7"/>
  <c r="M290" i="7"/>
  <c r="F53" i="7"/>
  <c r="C54" i="7"/>
  <c r="C259" i="7"/>
  <c r="C83" i="7"/>
  <c r="F75" i="7"/>
  <c r="C231" i="7"/>
  <c r="C173" i="7"/>
  <c r="L194" i="7"/>
  <c r="C26" i="7"/>
  <c r="L20" i="7"/>
  <c r="C20" i="7" s="1"/>
  <c r="F195" i="7"/>
  <c r="C196" i="7"/>
  <c r="F230" i="7"/>
  <c r="C230" i="7" s="1"/>
  <c r="M194" i="6"/>
  <c r="M289" i="6"/>
  <c r="O75" i="6"/>
  <c r="C192" i="6"/>
  <c r="F191" i="6"/>
  <c r="C270" i="6"/>
  <c r="C166" i="6"/>
  <c r="F165" i="6"/>
  <c r="C165" i="6" s="1"/>
  <c r="F292" i="6"/>
  <c r="C21" i="6"/>
  <c r="F20" i="6"/>
  <c r="C205" i="6"/>
  <c r="F204" i="6"/>
  <c r="C26" i="6"/>
  <c r="C198" i="6"/>
  <c r="I196" i="6"/>
  <c r="C252" i="6"/>
  <c r="F251" i="6"/>
  <c r="C251" i="6" s="1"/>
  <c r="C103" i="6"/>
  <c r="C131" i="6"/>
  <c r="F130" i="6"/>
  <c r="I83" i="6"/>
  <c r="I75" i="6" s="1"/>
  <c r="C84" i="6"/>
  <c r="C284" i="6"/>
  <c r="F283" i="6"/>
  <c r="C283" i="6" s="1"/>
  <c r="L194" i="6"/>
  <c r="J289" i="6"/>
  <c r="I204" i="6"/>
  <c r="E289" i="6"/>
  <c r="C151" i="6"/>
  <c r="C136" i="6"/>
  <c r="F83" i="6"/>
  <c r="L20" i="6"/>
  <c r="C174" i="6"/>
  <c r="F173" i="6"/>
  <c r="C286" i="6"/>
  <c r="C260" i="6"/>
  <c r="F259" i="6"/>
  <c r="C259" i="6" s="1"/>
  <c r="F54" i="6"/>
  <c r="C76" i="6"/>
  <c r="L51" i="6" l="1"/>
  <c r="L50" i="6" s="1"/>
  <c r="J51" i="6"/>
  <c r="E51" i="6"/>
  <c r="D289" i="6"/>
  <c r="I195" i="6"/>
  <c r="I194" i="6" s="1"/>
  <c r="E50" i="7"/>
  <c r="I51" i="7"/>
  <c r="I50" i="7" s="1"/>
  <c r="O51" i="7"/>
  <c r="O290" i="7" s="1"/>
  <c r="O52" i="6"/>
  <c r="M51" i="6"/>
  <c r="M50" i="6" s="1"/>
  <c r="C231" i="6"/>
  <c r="G289" i="6"/>
  <c r="H290" i="6"/>
  <c r="C196" i="6"/>
  <c r="C173" i="6"/>
  <c r="C130" i="6"/>
  <c r="D52" i="6"/>
  <c r="D51" i="6" s="1"/>
  <c r="C204" i="6"/>
  <c r="N50" i="6"/>
  <c r="N290" i="6"/>
  <c r="G51" i="6"/>
  <c r="J50" i="6"/>
  <c r="J290" i="6"/>
  <c r="L290" i="6"/>
  <c r="C20" i="6"/>
  <c r="K50" i="6"/>
  <c r="K290" i="6"/>
  <c r="O50" i="7"/>
  <c r="C75" i="7"/>
  <c r="I289" i="7"/>
  <c r="C187" i="7"/>
  <c r="I290" i="7"/>
  <c r="F289" i="7"/>
  <c r="F52" i="7"/>
  <c r="C53" i="7"/>
  <c r="L52" i="7"/>
  <c r="L51" i="7" s="1"/>
  <c r="F194" i="7"/>
  <c r="C194" i="7" s="1"/>
  <c r="C195" i="7"/>
  <c r="I52" i="6"/>
  <c r="I51" i="6" s="1"/>
  <c r="C54" i="6"/>
  <c r="F53" i="6"/>
  <c r="F195" i="6"/>
  <c r="O51" i="6"/>
  <c r="M290" i="6"/>
  <c r="C83" i="6"/>
  <c r="F75" i="6"/>
  <c r="C75" i="6" s="1"/>
  <c r="E290" i="6"/>
  <c r="E50" i="6"/>
  <c r="F230" i="6"/>
  <c r="C230" i="6" s="1"/>
  <c r="C292" i="6"/>
  <c r="F291" i="6"/>
  <c r="C291" i="6" s="1"/>
  <c r="C269" i="6"/>
  <c r="L289" i="6"/>
  <c r="C191" i="6"/>
  <c r="F187" i="6"/>
  <c r="C187" i="6" s="1"/>
  <c r="O289" i="6"/>
  <c r="C289" i="7" l="1"/>
  <c r="I289" i="6"/>
  <c r="G290" i="6"/>
  <c r="G50" i="6"/>
  <c r="D290" i="6"/>
  <c r="D50" i="6"/>
  <c r="C52" i="7"/>
  <c r="F51" i="7"/>
  <c r="L50" i="7"/>
  <c r="L290" i="7"/>
  <c r="F52" i="6"/>
  <c r="C53" i="6"/>
  <c r="O50" i="6"/>
  <c r="O290" i="6"/>
  <c r="I290" i="6"/>
  <c r="I50" i="6"/>
  <c r="F289" i="6"/>
  <c r="C289" i="6" s="1"/>
  <c r="F194" i="6"/>
  <c r="C194" i="6" s="1"/>
  <c r="C195" i="6"/>
  <c r="F290" i="7" l="1"/>
  <c r="C290" i="7" s="1"/>
  <c r="F50" i="7"/>
  <c r="C50" i="7" s="1"/>
  <c r="C51" i="7"/>
  <c r="F51" i="6"/>
  <c r="C52" i="6"/>
  <c r="F290" i="6" l="1"/>
  <c r="C290" i="6" s="1"/>
  <c r="C51" i="6"/>
  <c r="F50" i="6"/>
  <c r="C50" i="6" s="1"/>
  <c r="O301" i="5" l="1"/>
  <c r="L301" i="5"/>
  <c r="I301" i="5"/>
  <c r="F301" i="5"/>
  <c r="O300" i="5"/>
  <c r="L300" i="5"/>
  <c r="I300" i="5"/>
  <c r="F300" i="5"/>
  <c r="O299" i="5"/>
  <c r="L299" i="5"/>
  <c r="I299" i="5"/>
  <c r="F299" i="5"/>
  <c r="C299" i="5" s="1"/>
  <c r="O298" i="5"/>
  <c r="L298" i="5"/>
  <c r="I298" i="5"/>
  <c r="F298" i="5"/>
  <c r="C298" i="5" s="1"/>
  <c r="O297" i="5"/>
  <c r="L297" i="5"/>
  <c r="I297" i="5"/>
  <c r="F297" i="5"/>
  <c r="O296" i="5"/>
  <c r="L296" i="5"/>
  <c r="I296" i="5"/>
  <c r="F296" i="5"/>
  <c r="O295" i="5"/>
  <c r="L295" i="5"/>
  <c r="I295" i="5"/>
  <c r="F295" i="5"/>
  <c r="O294" i="5"/>
  <c r="O293" i="5" s="1"/>
  <c r="L294" i="5"/>
  <c r="I294" i="5"/>
  <c r="I293" i="5" s="1"/>
  <c r="F294" i="5"/>
  <c r="N293" i="5"/>
  <c r="M293" i="5"/>
  <c r="K293" i="5"/>
  <c r="J293" i="5"/>
  <c r="H293" i="5"/>
  <c r="G293" i="5"/>
  <c r="E293" i="5"/>
  <c r="D293" i="5"/>
  <c r="O288" i="5"/>
  <c r="L288" i="5"/>
  <c r="I288" i="5"/>
  <c r="F288" i="5"/>
  <c r="O287" i="5"/>
  <c r="L287" i="5"/>
  <c r="L286" i="5" s="1"/>
  <c r="I287" i="5"/>
  <c r="F287" i="5"/>
  <c r="F286" i="5" s="1"/>
  <c r="O286" i="5"/>
  <c r="N286" i="5"/>
  <c r="M286" i="5"/>
  <c r="K286" i="5"/>
  <c r="J286" i="5"/>
  <c r="H286" i="5"/>
  <c r="G286" i="5"/>
  <c r="E286" i="5"/>
  <c r="D286" i="5"/>
  <c r="O285" i="5"/>
  <c r="L285" i="5"/>
  <c r="L284" i="5" s="1"/>
  <c r="L283" i="5" s="1"/>
  <c r="I285" i="5"/>
  <c r="I284" i="5" s="1"/>
  <c r="I283" i="5" s="1"/>
  <c r="F285" i="5"/>
  <c r="O284" i="5"/>
  <c r="O283" i="5" s="1"/>
  <c r="N284" i="5"/>
  <c r="M284" i="5"/>
  <c r="M283" i="5" s="1"/>
  <c r="K284" i="5"/>
  <c r="K283" i="5" s="1"/>
  <c r="J284" i="5"/>
  <c r="J283" i="5" s="1"/>
  <c r="H284" i="5"/>
  <c r="G284" i="5"/>
  <c r="G283" i="5" s="1"/>
  <c r="E284" i="5"/>
  <c r="E283" i="5" s="1"/>
  <c r="D284" i="5"/>
  <c r="D283" i="5" s="1"/>
  <c r="N283" i="5"/>
  <c r="H283" i="5"/>
  <c r="O282" i="5"/>
  <c r="O281" i="5" s="1"/>
  <c r="L282" i="5"/>
  <c r="I282" i="5"/>
  <c r="I281" i="5" s="1"/>
  <c r="F282" i="5"/>
  <c r="N281" i="5"/>
  <c r="M281" i="5"/>
  <c r="L281" i="5"/>
  <c r="K281" i="5"/>
  <c r="J281" i="5"/>
  <c r="H281" i="5"/>
  <c r="G281" i="5"/>
  <c r="F281" i="5"/>
  <c r="E281" i="5"/>
  <c r="D281" i="5"/>
  <c r="O280" i="5"/>
  <c r="L280" i="5"/>
  <c r="I280" i="5"/>
  <c r="F280" i="5"/>
  <c r="O279" i="5"/>
  <c r="L279" i="5"/>
  <c r="I279" i="5"/>
  <c r="F279" i="5"/>
  <c r="O278" i="5"/>
  <c r="L278" i="5"/>
  <c r="I278" i="5"/>
  <c r="F278" i="5"/>
  <c r="O277" i="5"/>
  <c r="L277" i="5"/>
  <c r="I277" i="5"/>
  <c r="I276" i="5" s="1"/>
  <c r="F277" i="5"/>
  <c r="N276" i="5"/>
  <c r="M276" i="5"/>
  <c r="K276" i="5"/>
  <c r="J276" i="5"/>
  <c r="H276" i="5"/>
  <c r="G276" i="5"/>
  <c r="E276" i="5"/>
  <c r="D276" i="5"/>
  <c r="O275" i="5"/>
  <c r="L275" i="5"/>
  <c r="I275" i="5"/>
  <c r="F275" i="5"/>
  <c r="O274" i="5"/>
  <c r="L274" i="5"/>
  <c r="I274" i="5"/>
  <c r="F274" i="5"/>
  <c r="O273" i="5"/>
  <c r="L273" i="5"/>
  <c r="I273" i="5"/>
  <c r="F273" i="5"/>
  <c r="N272" i="5"/>
  <c r="N270" i="5" s="1"/>
  <c r="N269" i="5" s="1"/>
  <c r="M272" i="5"/>
  <c r="M270" i="5" s="1"/>
  <c r="K272" i="5"/>
  <c r="K270" i="5" s="1"/>
  <c r="K269" i="5" s="1"/>
  <c r="J272" i="5"/>
  <c r="I272" i="5"/>
  <c r="H272" i="5"/>
  <c r="G272" i="5"/>
  <c r="E272" i="5"/>
  <c r="D272" i="5"/>
  <c r="D270" i="5" s="1"/>
  <c r="O271" i="5"/>
  <c r="L271" i="5"/>
  <c r="I271" i="5"/>
  <c r="F271" i="5"/>
  <c r="J270" i="5"/>
  <c r="J269" i="5" s="1"/>
  <c r="O268" i="5"/>
  <c r="L268" i="5"/>
  <c r="I268" i="5"/>
  <c r="F268" i="5"/>
  <c r="O267" i="5"/>
  <c r="L267" i="5"/>
  <c r="I267" i="5"/>
  <c r="F267" i="5"/>
  <c r="O266" i="5"/>
  <c r="L266" i="5"/>
  <c r="I266" i="5"/>
  <c r="F266" i="5"/>
  <c r="O265" i="5"/>
  <c r="L265" i="5"/>
  <c r="I265" i="5"/>
  <c r="F265" i="5"/>
  <c r="N264" i="5"/>
  <c r="M264" i="5"/>
  <c r="K264" i="5"/>
  <c r="J264" i="5"/>
  <c r="H264" i="5"/>
  <c r="G264" i="5"/>
  <c r="E264" i="5"/>
  <c r="D264" i="5"/>
  <c r="O263" i="5"/>
  <c r="L263" i="5"/>
  <c r="I263" i="5"/>
  <c r="F263" i="5"/>
  <c r="O262" i="5"/>
  <c r="L262" i="5"/>
  <c r="I262" i="5"/>
  <c r="F262" i="5"/>
  <c r="O261" i="5"/>
  <c r="L261" i="5"/>
  <c r="I261" i="5"/>
  <c r="F261" i="5"/>
  <c r="N260" i="5"/>
  <c r="M260" i="5"/>
  <c r="K260" i="5"/>
  <c r="J260" i="5"/>
  <c r="J259" i="5" s="1"/>
  <c r="H260" i="5"/>
  <c r="G260" i="5"/>
  <c r="E260" i="5"/>
  <c r="E259" i="5" s="1"/>
  <c r="D260" i="5"/>
  <c r="D259" i="5" s="1"/>
  <c r="H259" i="5"/>
  <c r="O258" i="5"/>
  <c r="L258" i="5"/>
  <c r="I258" i="5"/>
  <c r="F258" i="5"/>
  <c r="O257" i="5"/>
  <c r="L257" i="5"/>
  <c r="I257" i="5"/>
  <c r="F257" i="5"/>
  <c r="O256" i="5"/>
  <c r="L256" i="5"/>
  <c r="I256" i="5"/>
  <c r="F256" i="5"/>
  <c r="O255" i="5"/>
  <c r="L255" i="5"/>
  <c r="I255" i="5"/>
  <c r="F255" i="5"/>
  <c r="O254" i="5"/>
  <c r="L254" i="5"/>
  <c r="I254" i="5"/>
  <c r="F254" i="5"/>
  <c r="O253" i="5"/>
  <c r="L253" i="5"/>
  <c r="I253" i="5"/>
  <c r="F253" i="5"/>
  <c r="N252" i="5"/>
  <c r="M252" i="5"/>
  <c r="M251" i="5" s="1"/>
  <c r="K252" i="5"/>
  <c r="K251" i="5" s="1"/>
  <c r="J252" i="5"/>
  <c r="H252" i="5"/>
  <c r="H251" i="5" s="1"/>
  <c r="G252" i="5"/>
  <c r="G251" i="5" s="1"/>
  <c r="E252" i="5"/>
  <c r="E251" i="5" s="1"/>
  <c r="D252" i="5"/>
  <c r="N251" i="5"/>
  <c r="J251" i="5"/>
  <c r="D251" i="5"/>
  <c r="O250" i="5"/>
  <c r="L250" i="5"/>
  <c r="I250" i="5"/>
  <c r="F250" i="5"/>
  <c r="C250" i="5" s="1"/>
  <c r="O249" i="5"/>
  <c r="L249" i="5"/>
  <c r="I249" i="5"/>
  <c r="F249" i="5"/>
  <c r="O248" i="5"/>
  <c r="L248" i="5"/>
  <c r="I248" i="5"/>
  <c r="F248" i="5"/>
  <c r="O247" i="5"/>
  <c r="L247" i="5"/>
  <c r="I247" i="5"/>
  <c r="F247" i="5"/>
  <c r="N246" i="5"/>
  <c r="M246" i="5"/>
  <c r="K246" i="5"/>
  <c r="J246" i="5"/>
  <c r="H246" i="5"/>
  <c r="G246" i="5"/>
  <c r="E246" i="5"/>
  <c r="D246" i="5"/>
  <c r="O245" i="5"/>
  <c r="L245" i="5"/>
  <c r="I245" i="5"/>
  <c r="F245" i="5"/>
  <c r="O244" i="5"/>
  <c r="L244" i="5"/>
  <c r="I244" i="5"/>
  <c r="F244" i="5"/>
  <c r="O243" i="5"/>
  <c r="L243" i="5"/>
  <c r="I243" i="5"/>
  <c r="F243" i="5"/>
  <c r="O242" i="5"/>
  <c r="L242" i="5"/>
  <c r="I242" i="5"/>
  <c r="F242" i="5"/>
  <c r="O241" i="5"/>
  <c r="L241" i="5"/>
  <c r="I241" i="5"/>
  <c r="F241" i="5"/>
  <c r="O240" i="5"/>
  <c r="L240" i="5"/>
  <c r="I240" i="5"/>
  <c r="F240" i="5"/>
  <c r="O239" i="5"/>
  <c r="L239" i="5"/>
  <c r="L238" i="5" s="1"/>
  <c r="I239" i="5"/>
  <c r="F239" i="5"/>
  <c r="F238" i="5" s="1"/>
  <c r="N238" i="5"/>
  <c r="M238" i="5"/>
  <c r="K238" i="5"/>
  <c r="J238" i="5"/>
  <c r="H238" i="5"/>
  <c r="G238" i="5"/>
  <c r="E238" i="5"/>
  <c r="D238" i="5"/>
  <c r="O237" i="5"/>
  <c r="L237" i="5"/>
  <c r="I237" i="5"/>
  <c r="F237" i="5"/>
  <c r="O236" i="5"/>
  <c r="O235" i="5" s="1"/>
  <c r="L236" i="5"/>
  <c r="L235" i="5" s="1"/>
  <c r="I236" i="5"/>
  <c r="F236" i="5"/>
  <c r="N235" i="5"/>
  <c r="M235" i="5"/>
  <c r="K235" i="5"/>
  <c r="J235" i="5"/>
  <c r="H235" i="5"/>
  <c r="G235" i="5"/>
  <c r="F235" i="5"/>
  <c r="E235" i="5"/>
  <c r="D235" i="5"/>
  <c r="O234" i="5"/>
  <c r="O233" i="5" s="1"/>
  <c r="L234" i="5"/>
  <c r="L233" i="5" s="1"/>
  <c r="I234" i="5"/>
  <c r="I233" i="5" s="1"/>
  <c r="F234" i="5"/>
  <c r="N233" i="5"/>
  <c r="M233" i="5"/>
  <c r="K233" i="5"/>
  <c r="J233" i="5"/>
  <c r="H233" i="5"/>
  <c r="G233" i="5"/>
  <c r="E233" i="5"/>
  <c r="D233" i="5"/>
  <c r="O232" i="5"/>
  <c r="L232" i="5"/>
  <c r="I232" i="5"/>
  <c r="F232" i="5"/>
  <c r="N231" i="5"/>
  <c r="J231" i="5"/>
  <c r="O229" i="5"/>
  <c r="L229" i="5"/>
  <c r="I229" i="5"/>
  <c r="F229" i="5"/>
  <c r="O228" i="5"/>
  <c r="L228" i="5"/>
  <c r="I228" i="5"/>
  <c r="I227" i="5" s="1"/>
  <c r="F228" i="5"/>
  <c r="O227" i="5"/>
  <c r="N227" i="5"/>
  <c r="M227" i="5"/>
  <c r="L227" i="5"/>
  <c r="K227" i="5"/>
  <c r="J227" i="5"/>
  <c r="H227" i="5"/>
  <c r="G227" i="5"/>
  <c r="E227" i="5"/>
  <c r="D227" i="5"/>
  <c r="O226" i="5"/>
  <c r="C226" i="5" s="1"/>
  <c r="L226" i="5"/>
  <c r="I226" i="5"/>
  <c r="F226" i="5"/>
  <c r="O225" i="5"/>
  <c r="L225" i="5"/>
  <c r="I225" i="5"/>
  <c r="F225" i="5"/>
  <c r="O224" i="5"/>
  <c r="L224" i="5"/>
  <c r="I224" i="5"/>
  <c r="F224" i="5"/>
  <c r="O223" i="5"/>
  <c r="L223" i="5"/>
  <c r="I223" i="5"/>
  <c r="F223" i="5"/>
  <c r="O222" i="5"/>
  <c r="L222" i="5"/>
  <c r="I222" i="5"/>
  <c r="F222" i="5"/>
  <c r="O221" i="5"/>
  <c r="L221" i="5"/>
  <c r="I221" i="5"/>
  <c r="F221" i="5"/>
  <c r="O220" i="5"/>
  <c r="L220" i="5"/>
  <c r="I220" i="5"/>
  <c r="F220" i="5"/>
  <c r="O219" i="5"/>
  <c r="L219" i="5"/>
  <c r="I219" i="5"/>
  <c r="F219" i="5"/>
  <c r="O218" i="5"/>
  <c r="L218" i="5"/>
  <c r="I218" i="5"/>
  <c r="F218" i="5"/>
  <c r="O217" i="5"/>
  <c r="L217" i="5"/>
  <c r="I217" i="5"/>
  <c r="F217" i="5"/>
  <c r="N216" i="5"/>
  <c r="M216" i="5"/>
  <c r="K216" i="5"/>
  <c r="J216" i="5"/>
  <c r="H216" i="5"/>
  <c r="G216" i="5"/>
  <c r="E216" i="5"/>
  <c r="D216" i="5"/>
  <c r="O215" i="5"/>
  <c r="L215" i="5"/>
  <c r="I215" i="5"/>
  <c r="F215" i="5"/>
  <c r="O214" i="5"/>
  <c r="L214" i="5"/>
  <c r="I214" i="5"/>
  <c r="F214" i="5"/>
  <c r="O213" i="5"/>
  <c r="L213" i="5"/>
  <c r="I213" i="5"/>
  <c r="F213" i="5"/>
  <c r="O212" i="5"/>
  <c r="L212" i="5"/>
  <c r="I212" i="5"/>
  <c r="F212" i="5"/>
  <c r="O211" i="5"/>
  <c r="L211" i="5"/>
  <c r="I211" i="5"/>
  <c r="F211" i="5"/>
  <c r="O210" i="5"/>
  <c r="C210" i="5" s="1"/>
  <c r="L210" i="5"/>
  <c r="I210" i="5"/>
  <c r="F210" i="5"/>
  <c r="O209" i="5"/>
  <c r="L209" i="5"/>
  <c r="I209" i="5"/>
  <c r="F209" i="5"/>
  <c r="O208" i="5"/>
  <c r="L208" i="5"/>
  <c r="I208" i="5"/>
  <c r="F208" i="5"/>
  <c r="O207" i="5"/>
  <c r="L207" i="5"/>
  <c r="I207" i="5"/>
  <c r="F207" i="5"/>
  <c r="O206" i="5"/>
  <c r="L206" i="5"/>
  <c r="I206" i="5"/>
  <c r="F206" i="5"/>
  <c r="N205" i="5"/>
  <c r="M205" i="5"/>
  <c r="K205" i="5"/>
  <c r="K204" i="5" s="1"/>
  <c r="J205" i="5"/>
  <c r="H205" i="5"/>
  <c r="H204" i="5" s="1"/>
  <c r="G205" i="5"/>
  <c r="E205" i="5"/>
  <c r="D205" i="5"/>
  <c r="D204" i="5" s="1"/>
  <c r="O203" i="5"/>
  <c r="L203" i="5"/>
  <c r="I203" i="5"/>
  <c r="F203" i="5"/>
  <c r="O202" i="5"/>
  <c r="L202" i="5"/>
  <c r="I202" i="5"/>
  <c r="F202" i="5"/>
  <c r="O201" i="5"/>
  <c r="L201" i="5"/>
  <c r="I201" i="5"/>
  <c r="F201" i="5"/>
  <c r="O200" i="5"/>
  <c r="L200" i="5"/>
  <c r="I200" i="5"/>
  <c r="F200" i="5"/>
  <c r="O199" i="5"/>
  <c r="L199" i="5"/>
  <c r="L198" i="5" s="1"/>
  <c r="I199" i="5"/>
  <c r="F199" i="5"/>
  <c r="O198" i="5"/>
  <c r="N198" i="5"/>
  <c r="N196" i="5" s="1"/>
  <c r="M198" i="5"/>
  <c r="K198" i="5"/>
  <c r="K196" i="5" s="1"/>
  <c r="J198" i="5"/>
  <c r="J196" i="5" s="1"/>
  <c r="H198" i="5"/>
  <c r="H196" i="5" s="1"/>
  <c r="G198" i="5"/>
  <c r="G196" i="5" s="1"/>
  <c r="F198" i="5"/>
  <c r="E198" i="5"/>
  <c r="E196" i="5" s="1"/>
  <c r="D198" i="5"/>
  <c r="D196" i="5" s="1"/>
  <c r="D195" i="5" s="1"/>
  <c r="O197" i="5"/>
  <c r="L197" i="5"/>
  <c r="I197" i="5"/>
  <c r="F197" i="5"/>
  <c r="M196" i="5"/>
  <c r="O193" i="5"/>
  <c r="O192" i="5" s="1"/>
  <c r="O191" i="5" s="1"/>
  <c r="L193" i="5"/>
  <c r="L192" i="5" s="1"/>
  <c r="L191" i="5" s="1"/>
  <c r="I193" i="5"/>
  <c r="I192" i="5" s="1"/>
  <c r="I191" i="5" s="1"/>
  <c r="F193" i="5"/>
  <c r="N192" i="5"/>
  <c r="N191" i="5" s="1"/>
  <c r="N187" i="5" s="1"/>
  <c r="M192" i="5"/>
  <c r="M191" i="5" s="1"/>
  <c r="K192" i="5"/>
  <c r="J192" i="5"/>
  <c r="H192" i="5"/>
  <c r="H191" i="5" s="1"/>
  <c r="G192" i="5"/>
  <c r="G191" i="5" s="1"/>
  <c r="E192" i="5"/>
  <c r="D192" i="5"/>
  <c r="D191" i="5" s="1"/>
  <c r="K191" i="5"/>
  <c r="J191" i="5"/>
  <c r="E191" i="5"/>
  <c r="O190" i="5"/>
  <c r="L190" i="5"/>
  <c r="I190" i="5"/>
  <c r="F190" i="5"/>
  <c r="O189" i="5"/>
  <c r="L189" i="5"/>
  <c r="L188" i="5" s="1"/>
  <c r="I189" i="5"/>
  <c r="F189" i="5"/>
  <c r="N188" i="5"/>
  <c r="M188" i="5"/>
  <c r="M187" i="5" s="1"/>
  <c r="K188" i="5"/>
  <c r="J188" i="5"/>
  <c r="J187" i="5" s="1"/>
  <c r="H188" i="5"/>
  <c r="G188" i="5"/>
  <c r="E188" i="5"/>
  <c r="E187" i="5" s="1"/>
  <c r="D188" i="5"/>
  <c r="O186" i="5"/>
  <c r="L186" i="5"/>
  <c r="I186" i="5"/>
  <c r="F186" i="5"/>
  <c r="O185" i="5"/>
  <c r="L185" i="5"/>
  <c r="I185" i="5"/>
  <c r="F185" i="5"/>
  <c r="N184" i="5"/>
  <c r="M184" i="5"/>
  <c r="K184" i="5"/>
  <c r="J184" i="5"/>
  <c r="H184" i="5"/>
  <c r="G184" i="5"/>
  <c r="E184" i="5"/>
  <c r="D184" i="5"/>
  <c r="O183" i="5"/>
  <c r="L183" i="5"/>
  <c r="I183" i="5"/>
  <c r="F183" i="5"/>
  <c r="O182" i="5"/>
  <c r="L182" i="5"/>
  <c r="I182" i="5"/>
  <c r="F182" i="5"/>
  <c r="O181" i="5"/>
  <c r="L181" i="5"/>
  <c r="I181" i="5"/>
  <c r="F181" i="5"/>
  <c r="O180" i="5"/>
  <c r="L180" i="5"/>
  <c r="I180" i="5"/>
  <c r="F180" i="5"/>
  <c r="N179" i="5"/>
  <c r="M179" i="5"/>
  <c r="K179" i="5"/>
  <c r="J179" i="5"/>
  <c r="H179" i="5"/>
  <c r="G179" i="5"/>
  <c r="E179" i="5"/>
  <c r="D179" i="5"/>
  <c r="O178" i="5"/>
  <c r="L178" i="5"/>
  <c r="I178" i="5"/>
  <c r="F178" i="5"/>
  <c r="O177" i="5"/>
  <c r="L177" i="5"/>
  <c r="I177" i="5"/>
  <c r="F177" i="5"/>
  <c r="O176" i="5"/>
  <c r="L176" i="5"/>
  <c r="I176" i="5"/>
  <c r="F176" i="5"/>
  <c r="N175" i="5"/>
  <c r="M175" i="5"/>
  <c r="K175" i="5"/>
  <c r="K174" i="5" s="1"/>
  <c r="K173" i="5" s="1"/>
  <c r="J175" i="5"/>
  <c r="H175" i="5"/>
  <c r="H174" i="5" s="1"/>
  <c r="G175" i="5"/>
  <c r="G174" i="5" s="1"/>
  <c r="G173" i="5" s="1"/>
  <c r="E175" i="5"/>
  <c r="E174" i="5" s="1"/>
  <c r="E173" i="5" s="1"/>
  <c r="D175" i="5"/>
  <c r="H173" i="5"/>
  <c r="O172" i="5"/>
  <c r="L172" i="5"/>
  <c r="I172" i="5"/>
  <c r="F172" i="5"/>
  <c r="O171" i="5"/>
  <c r="L171" i="5"/>
  <c r="I171" i="5"/>
  <c r="F171" i="5"/>
  <c r="O170" i="5"/>
  <c r="L170" i="5"/>
  <c r="I170" i="5"/>
  <c r="F170" i="5"/>
  <c r="O169" i="5"/>
  <c r="L169" i="5"/>
  <c r="I169" i="5"/>
  <c r="F169" i="5"/>
  <c r="O168" i="5"/>
  <c r="L168" i="5"/>
  <c r="I168" i="5"/>
  <c r="F168" i="5"/>
  <c r="O167" i="5"/>
  <c r="L167" i="5"/>
  <c r="I167" i="5"/>
  <c r="F167" i="5"/>
  <c r="N166" i="5"/>
  <c r="M166" i="5"/>
  <c r="M165" i="5" s="1"/>
  <c r="K166" i="5"/>
  <c r="K165" i="5" s="1"/>
  <c r="J166" i="5"/>
  <c r="J165" i="5" s="1"/>
  <c r="H166" i="5"/>
  <c r="H165" i="5" s="1"/>
  <c r="G166" i="5"/>
  <c r="G165" i="5" s="1"/>
  <c r="E166" i="5"/>
  <c r="E165" i="5" s="1"/>
  <c r="D166" i="5"/>
  <c r="D165" i="5" s="1"/>
  <c r="N165" i="5"/>
  <c r="O164" i="5"/>
  <c r="L164" i="5"/>
  <c r="I164" i="5"/>
  <c r="F164" i="5"/>
  <c r="O163" i="5"/>
  <c r="L163" i="5"/>
  <c r="I163" i="5"/>
  <c r="F163" i="5"/>
  <c r="O162" i="5"/>
  <c r="L162" i="5"/>
  <c r="I162" i="5"/>
  <c r="F162" i="5"/>
  <c r="O161" i="5"/>
  <c r="L161" i="5"/>
  <c r="L160" i="5" s="1"/>
  <c r="I161" i="5"/>
  <c r="F161" i="5"/>
  <c r="N160" i="5"/>
  <c r="M160" i="5"/>
  <c r="K160" i="5"/>
  <c r="J160" i="5"/>
  <c r="H160" i="5"/>
  <c r="G160" i="5"/>
  <c r="E160" i="5"/>
  <c r="D160" i="5"/>
  <c r="O159" i="5"/>
  <c r="L159" i="5"/>
  <c r="I159" i="5"/>
  <c r="F159" i="5"/>
  <c r="O158" i="5"/>
  <c r="L158" i="5"/>
  <c r="I158" i="5"/>
  <c r="F158" i="5"/>
  <c r="O157" i="5"/>
  <c r="L157" i="5"/>
  <c r="I157" i="5"/>
  <c r="F157" i="5"/>
  <c r="O156" i="5"/>
  <c r="L156" i="5"/>
  <c r="I156" i="5"/>
  <c r="F156" i="5"/>
  <c r="O155" i="5"/>
  <c r="L155" i="5"/>
  <c r="I155" i="5"/>
  <c r="F155" i="5"/>
  <c r="O154" i="5"/>
  <c r="L154" i="5"/>
  <c r="I154" i="5"/>
  <c r="F154" i="5"/>
  <c r="O153" i="5"/>
  <c r="L153" i="5"/>
  <c r="I153" i="5"/>
  <c r="F153" i="5"/>
  <c r="O152" i="5"/>
  <c r="L152" i="5"/>
  <c r="I152" i="5"/>
  <c r="F152" i="5"/>
  <c r="F151" i="5" s="1"/>
  <c r="N151" i="5"/>
  <c r="M151" i="5"/>
  <c r="K151" i="5"/>
  <c r="J151" i="5"/>
  <c r="H151" i="5"/>
  <c r="G151" i="5"/>
  <c r="E151" i="5"/>
  <c r="D151" i="5"/>
  <c r="O150" i="5"/>
  <c r="L150" i="5"/>
  <c r="I150" i="5"/>
  <c r="F150" i="5"/>
  <c r="O149" i="5"/>
  <c r="L149" i="5"/>
  <c r="I149" i="5"/>
  <c r="F149" i="5"/>
  <c r="O148" i="5"/>
  <c r="L148" i="5"/>
  <c r="I148" i="5"/>
  <c r="F148" i="5"/>
  <c r="O147" i="5"/>
  <c r="L147" i="5"/>
  <c r="I147" i="5"/>
  <c r="F147" i="5"/>
  <c r="O146" i="5"/>
  <c r="L146" i="5"/>
  <c r="I146" i="5"/>
  <c r="F146" i="5"/>
  <c r="O145" i="5"/>
  <c r="L145" i="5"/>
  <c r="I145" i="5"/>
  <c r="F145" i="5"/>
  <c r="N144" i="5"/>
  <c r="M144" i="5"/>
  <c r="K144" i="5"/>
  <c r="J144" i="5"/>
  <c r="H144" i="5"/>
  <c r="G144" i="5"/>
  <c r="E144" i="5"/>
  <c r="D144" i="5"/>
  <c r="O143" i="5"/>
  <c r="L143" i="5"/>
  <c r="I143" i="5"/>
  <c r="F143" i="5"/>
  <c r="O142" i="5"/>
  <c r="O141" i="5" s="1"/>
  <c r="L142" i="5"/>
  <c r="L141" i="5" s="1"/>
  <c r="I142" i="5"/>
  <c r="I141" i="5" s="1"/>
  <c r="F142" i="5"/>
  <c r="N141" i="5"/>
  <c r="M141" i="5"/>
  <c r="K141" i="5"/>
  <c r="J141" i="5"/>
  <c r="H141" i="5"/>
  <c r="G141" i="5"/>
  <c r="F141" i="5"/>
  <c r="E141" i="5"/>
  <c r="D141" i="5"/>
  <c r="O140" i="5"/>
  <c r="L140" i="5"/>
  <c r="I140" i="5"/>
  <c r="F140" i="5"/>
  <c r="O139" i="5"/>
  <c r="L139" i="5"/>
  <c r="I139" i="5"/>
  <c r="F139" i="5"/>
  <c r="O138" i="5"/>
  <c r="L138" i="5"/>
  <c r="I138" i="5"/>
  <c r="F138" i="5"/>
  <c r="C138" i="5" s="1"/>
  <c r="O137" i="5"/>
  <c r="L137" i="5"/>
  <c r="I137" i="5"/>
  <c r="I136" i="5" s="1"/>
  <c r="F137" i="5"/>
  <c r="N136" i="5"/>
  <c r="M136" i="5"/>
  <c r="K136" i="5"/>
  <c r="J136" i="5"/>
  <c r="H136" i="5"/>
  <c r="G136" i="5"/>
  <c r="E136" i="5"/>
  <c r="D136" i="5"/>
  <c r="O135" i="5"/>
  <c r="L135" i="5"/>
  <c r="I135" i="5"/>
  <c r="F135" i="5"/>
  <c r="O134" i="5"/>
  <c r="L134" i="5"/>
  <c r="I134" i="5"/>
  <c r="F134" i="5"/>
  <c r="O133" i="5"/>
  <c r="L133" i="5"/>
  <c r="I133" i="5"/>
  <c r="F133" i="5"/>
  <c r="O132" i="5"/>
  <c r="L132" i="5"/>
  <c r="I132" i="5"/>
  <c r="F132" i="5"/>
  <c r="N131" i="5"/>
  <c r="M131" i="5"/>
  <c r="L131" i="5"/>
  <c r="K131" i="5"/>
  <c r="J131" i="5"/>
  <c r="H131" i="5"/>
  <c r="G131" i="5"/>
  <c r="G130" i="5" s="1"/>
  <c r="E131" i="5"/>
  <c r="D131" i="5"/>
  <c r="O129" i="5"/>
  <c r="L129" i="5"/>
  <c r="L128" i="5" s="1"/>
  <c r="I129" i="5"/>
  <c r="I128" i="5" s="1"/>
  <c r="F129" i="5"/>
  <c r="O128" i="5"/>
  <c r="N128" i="5"/>
  <c r="M128" i="5"/>
  <c r="K128" i="5"/>
  <c r="J128" i="5"/>
  <c r="H128" i="5"/>
  <c r="G128" i="5"/>
  <c r="E128" i="5"/>
  <c r="D128" i="5"/>
  <c r="O127" i="5"/>
  <c r="L127" i="5"/>
  <c r="I127" i="5"/>
  <c r="F127" i="5"/>
  <c r="O126" i="5"/>
  <c r="L126" i="5"/>
  <c r="I126" i="5"/>
  <c r="F126" i="5"/>
  <c r="O125" i="5"/>
  <c r="L125" i="5"/>
  <c r="I125" i="5"/>
  <c r="F125" i="5"/>
  <c r="O124" i="5"/>
  <c r="L124" i="5"/>
  <c r="I124" i="5"/>
  <c r="F124" i="5"/>
  <c r="O123" i="5"/>
  <c r="L123" i="5"/>
  <c r="I123" i="5"/>
  <c r="F123" i="5"/>
  <c r="O122" i="5"/>
  <c r="N122" i="5"/>
  <c r="M122" i="5"/>
  <c r="K122" i="5"/>
  <c r="J122" i="5"/>
  <c r="H122" i="5"/>
  <c r="G122" i="5"/>
  <c r="E122" i="5"/>
  <c r="D122" i="5"/>
  <c r="O121" i="5"/>
  <c r="L121" i="5"/>
  <c r="I121" i="5"/>
  <c r="F121" i="5"/>
  <c r="O120" i="5"/>
  <c r="L120" i="5"/>
  <c r="I120" i="5"/>
  <c r="F120" i="5"/>
  <c r="O119" i="5"/>
  <c r="L119" i="5"/>
  <c r="I119" i="5"/>
  <c r="F119" i="5"/>
  <c r="O118" i="5"/>
  <c r="L118" i="5"/>
  <c r="I118" i="5"/>
  <c r="F118" i="5"/>
  <c r="C118" i="5" s="1"/>
  <c r="O117" i="5"/>
  <c r="L117" i="5"/>
  <c r="I117" i="5"/>
  <c r="F117" i="5"/>
  <c r="N116" i="5"/>
  <c r="M116" i="5"/>
  <c r="K116" i="5"/>
  <c r="J116" i="5"/>
  <c r="H116" i="5"/>
  <c r="G116" i="5"/>
  <c r="E116" i="5"/>
  <c r="D116" i="5"/>
  <c r="O115" i="5"/>
  <c r="L115" i="5"/>
  <c r="I115" i="5"/>
  <c r="F115" i="5"/>
  <c r="O114" i="5"/>
  <c r="L114" i="5"/>
  <c r="I114" i="5"/>
  <c r="F114" i="5"/>
  <c r="O113" i="5"/>
  <c r="L113" i="5"/>
  <c r="I113" i="5"/>
  <c r="I112" i="5" s="1"/>
  <c r="F113" i="5"/>
  <c r="N112" i="5"/>
  <c r="M112" i="5"/>
  <c r="K112" i="5"/>
  <c r="J112" i="5"/>
  <c r="H112" i="5"/>
  <c r="G112" i="5"/>
  <c r="E112" i="5"/>
  <c r="D112" i="5"/>
  <c r="O111" i="5"/>
  <c r="L111" i="5"/>
  <c r="I111" i="5"/>
  <c r="F111" i="5"/>
  <c r="O110" i="5"/>
  <c r="L110" i="5"/>
  <c r="I110" i="5"/>
  <c r="F110" i="5"/>
  <c r="O109" i="5"/>
  <c r="L109" i="5"/>
  <c r="I109" i="5"/>
  <c r="F109" i="5"/>
  <c r="O108" i="5"/>
  <c r="L108" i="5"/>
  <c r="I108" i="5"/>
  <c r="F108" i="5"/>
  <c r="O107" i="5"/>
  <c r="L107" i="5"/>
  <c r="I107" i="5"/>
  <c r="F107" i="5"/>
  <c r="C107" i="5" s="1"/>
  <c r="O106" i="5"/>
  <c r="L106" i="5"/>
  <c r="I106" i="5"/>
  <c r="F106" i="5"/>
  <c r="O105" i="5"/>
  <c r="L105" i="5"/>
  <c r="I105" i="5"/>
  <c r="F105" i="5"/>
  <c r="O104" i="5"/>
  <c r="L104" i="5"/>
  <c r="I104" i="5"/>
  <c r="F104" i="5"/>
  <c r="N103" i="5"/>
  <c r="M103" i="5"/>
  <c r="K103" i="5"/>
  <c r="J103" i="5"/>
  <c r="H103" i="5"/>
  <c r="G103" i="5"/>
  <c r="E103" i="5"/>
  <c r="D103" i="5"/>
  <c r="O102" i="5"/>
  <c r="L102" i="5"/>
  <c r="I102" i="5"/>
  <c r="F102" i="5"/>
  <c r="O101" i="5"/>
  <c r="L101" i="5"/>
  <c r="I101" i="5"/>
  <c r="F101" i="5"/>
  <c r="O100" i="5"/>
  <c r="L100" i="5"/>
  <c r="I100" i="5"/>
  <c r="F100" i="5"/>
  <c r="O99" i="5"/>
  <c r="L99" i="5"/>
  <c r="I99" i="5"/>
  <c r="F99" i="5"/>
  <c r="O98" i="5"/>
  <c r="L98" i="5"/>
  <c r="I98" i="5"/>
  <c r="F98" i="5"/>
  <c r="C98" i="5" s="1"/>
  <c r="O97" i="5"/>
  <c r="L97" i="5"/>
  <c r="I97" i="5"/>
  <c r="F97" i="5"/>
  <c r="O96" i="5"/>
  <c r="L96" i="5"/>
  <c r="L95" i="5" s="1"/>
  <c r="I96" i="5"/>
  <c r="F96" i="5"/>
  <c r="N95" i="5"/>
  <c r="M95" i="5"/>
  <c r="K95" i="5"/>
  <c r="J95" i="5"/>
  <c r="H95" i="5"/>
  <c r="G95" i="5"/>
  <c r="E95" i="5"/>
  <c r="D95" i="5"/>
  <c r="O94" i="5"/>
  <c r="L94" i="5"/>
  <c r="I94" i="5"/>
  <c r="F94" i="5"/>
  <c r="O93" i="5"/>
  <c r="L93" i="5"/>
  <c r="I93" i="5"/>
  <c r="F93" i="5"/>
  <c r="O92" i="5"/>
  <c r="L92" i="5"/>
  <c r="I92" i="5"/>
  <c r="F92" i="5"/>
  <c r="O91" i="5"/>
  <c r="L91" i="5"/>
  <c r="I91" i="5"/>
  <c r="F91" i="5"/>
  <c r="O90" i="5"/>
  <c r="L90" i="5"/>
  <c r="L89" i="5" s="1"/>
  <c r="I90" i="5"/>
  <c r="F90" i="5"/>
  <c r="N89" i="5"/>
  <c r="M89" i="5"/>
  <c r="K89" i="5"/>
  <c r="J89" i="5"/>
  <c r="H89" i="5"/>
  <c r="G89" i="5"/>
  <c r="E89" i="5"/>
  <c r="D89" i="5"/>
  <c r="O88" i="5"/>
  <c r="L88" i="5"/>
  <c r="I88" i="5"/>
  <c r="F88" i="5"/>
  <c r="O87" i="5"/>
  <c r="L87" i="5"/>
  <c r="I87" i="5"/>
  <c r="F87" i="5"/>
  <c r="O86" i="5"/>
  <c r="L86" i="5"/>
  <c r="I86" i="5"/>
  <c r="F86" i="5"/>
  <c r="O85" i="5"/>
  <c r="L85" i="5"/>
  <c r="I85" i="5"/>
  <c r="F85" i="5"/>
  <c r="N84" i="5"/>
  <c r="M84" i="5"/>
  <c r="K84" i="5"/>
  <c r="J84" i="5"/>
  <c r="I84" i="5"/>
  <c r="H84" i="5"/>
  <c r="G84" i="5"/>
  <c r="E84" i="5"/>
  <c r="D84" i="5"/>
  <c r="O82" i="5"/>
  <c r="L82" i="5"/>
  <c r="I82" i="5"/>
  <c r="F82" i="5"/>
  <c r="O81" i="5"/>
  <c r="L81" i="5"/>
  <c r="L80" i="5" s="1"/>
  <c r="I81" i="5"/>
  <c r="I80" i="5" s="1"/>
  <c r="F81" i="5"/>
  <c r="O80" i="5"/>
  <c r="N80" i="5"/>
  <c r="M80" i="5"/>
  <c r="K80" i="5"/>
  <c r="J80" i="5"/>
  <c r="H80" i="5"/>
  <c r="G80" i="5"/>
  <c r="F80" i="5"/>
  <c r="E80" i="5"/>
  <c r="D80" i="5"/>
  <c r="O79" i="5"/>
  <c r="L79" i="5"/>
  <c r="I79" i="5"/>
  <c r="F79" i="5"/>
  <c r="O78" i="5"/>
  <c r="O77" i="5" s="1"/>
  <c r="L78" i="5"/>
  <c r="L77" i="5" s="1"/>
  <c r="L76" i="5" s="1"/>
  <c r="I78" i="5"/>
  <c r="I77" i="5" s="1"/>
  <c r="F78" i="5"/>
  <c r="N77" i="5"/>
  <c r="N76" i="5" s="1"/>
  <c r="M77" i="5"/>
  <c r="K77" i="5"/>
  <c r="J77" i="5"/>
  <c r="H77" i="5"/>
  <c r="H76" i="5" s="1"/>
  <c r="G77" i="5"/>
  <c r="F77" i="5"/>
  <c r="E77" i="5"/>
  <c r="D77" i="5"/>
  <c r="D76" i="5" s="1"/>
  <c r="O74" i="5"/>
  <c r="L74" i="5"/>
  <c r="I74" i="5"/>
  <c r="F74" i="5"/>
  <c r="O73" i="5"/>
  <c r="L73" i="5"/>
  <c r="I73" i="5"/>
  <c r="F73" i="5"/>
  <c r="O72" i="5"/>
  <c r="L72" i="5"/>
  <c r="I72" i="5"/>
  <c r="F72" i="5"/>
  <c r="O71" i="5"/>
  <c r="L71" i="5"/>
  <c r="I71" i="5"/>
  <c r="F71" i="5"/>
  <c r="O70" i="5"/>
  <c r="L70" i="5"/>
  <c r="I70" i="5"/>
  <c r="I69" i="5" s="1"/>
  <c r="F70" i="5"/>
  <c r="F69" i="5" s="1"/>
  <c r="N69" i="5"/>
  <c r="N67" i="5" s="1"/>
  <c r="M69" i="5"/>
  <c r="M67" i="5" s="1"/>
  <c r="K69" i="5"/>
  <c r="J69" i="5"/>
  <c r="J67" i="5" s="1"/>
  <c r="H69" i="5"/>
  <c r="G69" i="5"/>
  <c r="G67" i="5" s="1"/>
  <c r="E69" i="5"/>
  <c r="E67" i="5" s="1"/>
  <c r="D69" i="5"/>
  <c r="D67" i="5" s="1"/>
  <c r="O68" i="5"/>
  <c r="L68" i="5"/>
  <c r="I68" i="5"/>
  <c r="F68" i="5"/>
  <c r="K67" i="5"/>
  <c r="H67" i="5"/>
  <c r="O66" i="5"/>
  <c r="L66" i="5"/>
  <c r="I66" i="5"/>
  <c r="F66" i="5"/>
  <c r="O65" i="5"/>
  <c r="L65" i="5"/>
  <c r="I65" i="5"/>
  <c r="F65" i="5"/>
  <c r="O64" i="5"/>
  <c r="L64" i="5"/>
  <c r="I64" i="5"/>
  <c r="F64" i="5"/>
  <c r="O63" i="5"/>
  <c r="L63" i="5"/>
  <c r="I63" i="5"/>
  <c r="F63" i="5"/>
  <c r="O62" i="5"/>
  <c r="L62" i="5"/>
  <c r="I62" i="5"/>
  <c r="F62" i="5"/>
  <c r="O61" i="5"/>
  <c r="L61" i="5"/>
  <c r="I61" i="5"/>
  <c r="F61" i="5"/>
  <c r="O60" i="5"/>
  <c r="L60" i="5"/>
  <c r="I60" i="5"/>
  <c r="F60" i="5"/>
  <c r="O59" i="5"/>
  <c r="L59" i="5"/>
  <c r="I59" i="5"/>
  <c r="F59" i="5"/>
  <c r="N58" i="5"/>
  <c r="M58" i="5"/>
  <c r="K58" i="5"/>
  <c r="J58" i="5"/>
  <c r="H58" i="5"/>
  <c r="G58" i="5"/>
  <c r="E58" i="5"/>
  <c r="D58" i="5"/>
  <c r="O57" i="5"/>
  <c r="L57" i="5"/>
  <c r="I57" i="5"/>
  <c r="F57" i="5"/>
  <c r="O56" i="5"/>
  <c r="O55" i="5" s="1"/>
  <c r="L56" i="5"/>
  <c r="L55" i="5" s="1"/>
  <c r="I56" i="5"/>
  <c r="I55" i="5" s="1"/>
  <c r="F56" i="5"/>
  <c r="F55" i="5" s="1"/>
  <c r="N55" i="5"/>
  <c r="N54" i="5" s="1"/>
  <c r="M55" i="5"/>
  <c r="K55" i="5"/>
  <c r="J55" i="5"/>
  <c r="J54" i="5" s="1"/>
  <c r="J53" i="5" s="1"/>
  <c r="H55" i="5"/>
  <c r="H54" i="5" s="1"/>
  <c r="H53" i="5" s="1"/>
  <c r="G55" i="5"/>
  <c r="G54" i="5" s="1"/>
  <c r="E55" i="5"/>
  <c r="D55" i="5"/>
  <c r="D54" i="5" s="1"/>
  <c r="D53" i="5" s="1"/>
  <c r="O47" i="5"/>
  <c r="C47" i="5" s="1"/>
  <c r="O46" i="5"/>
  <c r="N45" i="5"/>
  <c r="M45" i="5"/>
  <c r="L44" i="5"/>
  <c r="L43" i="5" s="1"/>
  <c r="I44" i="5"/>
  <c r="I43" i="5" s="1"/>
  <c r="F44" i="5"/>
  <c r="K43" i="5"/>
  <c r="J43" i="5"/>
  <c r="H43" i="5"/>
  <c r="G43" i="5"/>
  <c r="F43" i="5"/>
  <c r="E43" i="5"/>
  <c r="D43" i="5"/>
  <c r="F42" i="5"/>
  <c r="E41" i="5"/>
  <c r="D41" i="5"/>
  <c r="L40" i="5"/>
  <c r="C40" i="5" s="1"/>
  <c r="L39" i="5"/>
  <c r="C39" i="5" s="1"/>
  <c r="L38" i="5"/>
  <c r="C38" i="5" s="1"/>
  <c r="L37" i="5"/>
  <c r="K36" i="5"/>
  <c r="J36" i="5"/>
  <c r="L35" i="5"/>
  <c r="C35" i="5" s="1"/>
  <c r="L34" i="5"/>
  <c r="K33" i="5"/>
  <c r="J33" i="5"/>
  <c r="L32" i="5"/>
  <c r="L31" i="5" s="1"/>
  <c r="C31" i="5" s="1"/>
  <c r="K31" i="5"/>
  <c r="J31" i="5"/>
  <c r="L30" i="5"/>
  <c r="C30" i="5" s="1"/>
  <c r="L29" i="5"/>
  <c r="C29" i="5" s="1"/>
  <c r="L28" i="5"/>
  <c r="K27" i="5"/>
  <c r="J27" i="5"/>
  <c r="F25" i="5"/>
  <c r="C25" i="5" s="1"/>
  <c r="I24" i="5"/>
  <c r="F24" i="5"/>
  <c r="C24" i="5" s="1"/>
  <c r="O23" i="5"/>
  <c r="L23" i="5"/>
  <c r="I23" i="5"/>
  <c r="F23" i="5"/>
  <c r="O22" i="5"/>
  <c r="O21" i="5" s="1"/>
  <c r="L22" i="5"/>
  <c r="I22" i="5"/>
  <c r="I21" i="5" s="1"/>
  <c r="F22" i="5"/>
  <c r="N21" i="5"/>
  <c r="M21" i="5"/>
  <c r="M292" i="5" s="1"/>
  <c r="L21" i="5"/>
  <c r="K21" i="5"/>
  <c r="J21" i="5"/>
  <c r="J292" i="5" s="1"/>
  <c r="J291" i="5" s="1"/>
  <c r="H21" i="5"/>
  <c r="G21" i="5"/>
  <c r="G292" i="5" s="1"/>
  <c r="F21" i="5"/>
  <c r="E21" i="5"/>
  <c r="E292" i="5" s="1"/>
  <c r="E291" i="5" s="1"/>
  <c r="D21" i="5"/>
  <c r="D292" i="5" s="1"/>
  <c r="G20" i="5"/>
  <c r="C88" i="5" l="1"/>
  <c r="C154" i="5"/>
  <c r="C182" i="5"/>
  <c r="C242" i="5"/>
  <c r="C244" i="5"/>
  <c r="C262" i="5"/>
  <c r="J26" i="5"/>
  <c r="C146" i="5"/>
  <c r="C148" i="5"/>
  <c r="I160" i="5"/>
  <c r="C170" i="5"/>
  <c r="H270" i="5"/>
  <c r="C108" i="5"/>
  <c r="H187" i="5"/>
  <c r="O188" i="5"/>
  <c r="D187" i="5"/>
  <c r="C32" i="5"/>
  <c r="J83" i="5"/>
  <c r="O160" i="5"/>
  <c r="C186" i="5"/>
  <c r="C258" i="5"/>
  <c r="C162" i="5"/>
  <c r="F292" i="5"/>
  <c r="K292" i="5"/>
  <c r="K291" i="5" s="1"/>
  <c r="C22" i="5"/>
  <c r="C23" i="5"/>
  <c r="K26" i="5"/>
  <c r="C60" i="5"/>
  <c r="C68" i="5"/>
  <c r="D83" i="5"/>
  <c r="O84" i="5"/>
  <c r="C96" i="5"/>
  <c r="C110" i="5"/>
  <c r="C114" i="5"/>
  <c r="O116" i="5"/>
  <c r="K130" i="5"/>
  <c r="C158" i="5"/>
  <c r="L175" i="5"/>
  <c r="M174" i="5"/>
  <c r="L184" i="5"/>
  <c r="I184" i="5"/>
  <c r="C206" i="5"/>
  <c r="C214" i="5"/>
  <c r="C222" i="5"/>
  <c r="C224" i="5"/>
  <c r="C225" i="5"/>
  <c r="M231" i="5"/>
  <c r="L246" i="5"/>
  <c r="O260" i="5"/>
  <c r="N259" i="5"/>
  <c r="C274" i="5"/>
  <c r="C278" i="5"/>
  <c r="C279" i="5"/>
  <c r="H269" i="5"/>
  <c r="C296" i="5"/>
  <c r="L54" i="5"/>
  <c r="L53" i="5" s="1"/>
  <c r="C59" i="5"/>
  <c r="C64" i="5"/>
  <c r="C72" i="5"/>
  <c r="O76" i="5"/>
  <c r="G76" i="5"/>
  <c r="C94" i="5"/>
  <c r="C142" i="5"/>
  <c r="O144" i="5"/>
  <c r="L151" i="5"/>
  <c r="C190" i="5"/>
  <c r="C202" i="5"/>
  <c r="C218" i="5"/>
  <c r="E231" i="5"/>
  <c r="E230" i="5" s="1"/>
  <c r="C234" i="5"/>
  <c r="O238" i="5"/>
  <c r="C266" i="5"/>
  <c r="G53" i="5"/>
  <c r="L58" i="5"/>
  <c r="L69" i="5"/>
  <c r="L67" i="5" s="1"/>
  <c r="D291" i="5"/>
  <c r="E54" i="5"/>
  <c r="E53" i="5" s="1"/>
  <c r="E76" i="5"/>
  <c r="J76" i="5"/>
  <c r="C92" i="5"/>
  <c r="C93" i="5"/>
  <c r="C132" i="5"/>
  <c r="C150" i="5"/>
  <c r="C178" i="5"/>
  <c r="O184" i="5"/>
  <c r="C215" i="5"/>
  <c r="G204" i="5"/>
  <c r="M204" i="5"/>
  <c r="C228" i="5"/>
  <c r="C229" i="5"/>
  <c r="F246" i="5"/>
  <c r="C249" i="5"/>
  <c r="O246" i="5"/>
  <c r="O231" i="5" s="1"/>
  <c r="C254" i="5"/>
  <c r="G259" i="5"/>
  <c r="L260" i="5"/>
  <c r="I260" i="5"/>
  <c r="G270" i="5"/>
  <c r="G269" i="5" s="1"/>
  <c r="C43" i="5"/>
  <c r="L187" i="5"/>
  <c r="I216" i="5"/>
  <c r="K20" i="5"/>
  <c r="G291" i="5"/>
  <c r="L292" i="5"/>
  <c r="N53" i="5"/>
  <c r="C63" i="5"/>
  <c r="C71" i="5"/>
  <c r="C79" i="5"/>
  <c r="C80" i="5"/>
  <c r="C87" i="5"/>
  <c r="H83" i="5"/>
  <c r="C100" i="5"/>
  <c r="C102" i="5"/>
  <c r="C104" i="5"/>
  <c r="C106" i="5"/>
  <c r="C109" i="5"/>
  <c r="O136" i="5"/>
  <c r="C143" i="5"/>
  <c r="I144" i="5"/>
  <c r="C153" i="5"/>
  <c r="C163" i="5"/>
  <c r="F166" i="5"/>
  <c r="F165" i="5" s="1"/>
  <c r="C169" i="5"/>
  <c r="O166" i="5"/>
  <c r="O165" i="5" s="1"/>
  <c r="F175" i="5"/>
  <c r="C177" i="5"/>
  <c r="L179" i="5"/>
  <c r="L174" i="5" s="1"/>
  <c r="L173" i="5" s="1"/>
  <c r="I188" i="5"/>
  <c r="I187" i="5" s="1"/>
  <c r="O196" i="5"/>
  <c r="I205" i="5"/>
  <c r="C212" i="5"/>
  <c r="C213" i="5"/>
  <c r="D231" i="5"/>
  <c r="D230" i="5" s="1"/>
  <c r="H231" i="5"/>
  <c r="H230" i="5" s="1"/>
  <c r="O252" i="5"/>
  <c r="O251" i="5" s="1"/>
  <c r="K259" i="5"/>
  <c r="O264" i="5"/>
  <c r="O259" i="5" s="1"/>
  <c r="O272" i="5"/>
  <c r="C280" i="5"/>
  <c r="G83" i="5"/>
  <c r="I270" i="5"/>
  <c r="I269" i="5" s="1"/>
  <c r="H292" i="5"/>
  <c r="H291" i="5" s="1"/>
  <c r="M291" i="5"/>
  <c r="K54" i="5"/>
  <c r="K53" i="5" s="1"/>
  <c r="C56" i="5"/>
  <c r="M54" i="5"/>
  <c r="M53" i="5" s="1"/>
  <c r="I58" i="5"/>
  <c r="I54" i="5" s="1"/>
  <c r="C65" i="5"/>
  <c r="C66" i="5"/>
  <c r="C73" i="5"/>
  <c r="C74" i="5"/>
  <c r="I76" i="5"/>
  <c r="C86" i="5"/>
  <c r="L103" i="5"/>
  <c r="I116" i="5"/>
  <c r="C127" i="5"/>
  <c r="N130" i="5"/>
  <c r="C139" i="5"/>
  <c r="E130" i="5"/>
  <c r="C155" i="5"/>
  <c r="C157" i="5"/>
  <c r="M130" i="5"/>
  <c r="C164" i="5"/>
  <c r="C171" i="5"/>
  <c r="M195" i="5"/>
  <c r="K195" i="5"/>
  <c r="C201" i="5"/>
  <c r="H195" i="5"/>
  <c r="C207" i="5"/>
  <c r="C223" i="5"/>
  <c r="J204" i="5"/>
  <c r="J195" i="5" s="1"/>
  <c r="N204" i="5"/>
  <c r="N195" i="5" s="1"/>
  <c r="J230" i="5"/>
  <c r="C237" i="5"/>
  <c r="C241" i="5"/>
  <c r="C257" i="5"/>
  <c r="C267" i="5"/>
  <c r="C282" i="5"/>
  <c r="C294" i="5"/>
  <c r="L293" i="5"/>
  <c r="N230" i="5"/>
  <c r="D269" i="5"/>
  <c r="N292" i="5"/>
  <c r="N291" i="5" s="1"/>
  <c r="M76" i="5"/>
  <c r="K76" i="5"/>
  <c r="C81" i="5"/>
  <c r="C82" i="5"/>
  <c r="M83" i="5"/>
  <c r="L84" i="5"/>
  <c r="C91" i="5"/>
  <c r="N83" i="5"/>
  <c r="N75" i="5" s="1"/>
  <c r="O112" i="5"/>
  <c r="C124" i="5"/>
  <c r="C134" i="5"/>
  <c r="C140" i="5"/>
  <c r="C149" i="5"/>
  <c r="C156" i="5"/>
  <c r="L166" i="5"/>
  <c r="L165" i="5" s="1"/>
  <c r="C172" i="5"/>
  <c r="D174" i="5"/>
  <c r="D173" i="5" s="1"/>
  <c r="K187" i="5"/>
  <c r="G195" i="5"/>
  <c r="O205" i="5"/>
  <c r="C211" i="5"/>
  <c r="E204" i="5"/>
  <c r="E195" i="5" s="1"/>
  <c r="C221" i="5"/>
  <c r="F227" i="5"/>
  <c r="F233" i="5"/>
  <c r="F231" i="5" s="1"/>
  <c r="K231" i="5"/>
  <c r="K230" i="5" s="1"/>
  <c r="C243" i="5"/>
  <c r="C245" i="5"/>
  <c r="L252" i="5"/>
  <c r="L251" i="5" s="1"/>
  <c r="C256" i="5"/>
  <c r="L264" i="5"/>
  <c r="M269" i="5"/>
  <c r="L272" i="5"/>
  <c r="O276" i="5"/>
  <c r="C295" i="5"/>
  <c r="I20" i="5"/>
  <c r="O292" i="5"/>
  <c r="O291" i="5" s="1"/>
  <c r="C301" i="5"/>
  <c r="D20" i="5"/>
  <c r="H20" i="5"/>
  <c r="C21" i="5"/>
  <c r="O58" i="5"/>
  <c r="O54" i="5" s="1"/>
  <c r="F76" i="5"/>
  <c r="C77" i="5"/>
  <c r="C78" i="5"/>
  <c r="C37" i="5"/>
  <c r="L36" i="5"/>
  <c r="C36" i="5" s="1"/>
  <c r="F67" i="5"/>
  <c r="C181" i="5"/>
  <c r="F179" i="5"/>
  <c r="E20" i="5"/>
  <c r="M20" i="5"/>
  <c r="C44" i="5"/>
  <c r="C55" i="5"/>
  <c r="F58" i="5"/>
  <c r="F54" i="5" s="1"/>
  <c r="O69" i="5"/>
  <c r="O67" i="5" s="1"/>
  <c r="C97" i="5"/>
  <c r="F95" i="5"/>
  <c r="E83" i="5"/>
  <c r="C113" i="5"/>
  <c r="F112" i="5"/>
  <c r="I122" i="5"/>
  <c r="C126" i="5"/>
  <c r="C42" i="5"/>
  <c r="F41" i="5"/>
  <c r="C41" i="5" s="1"/>
  <c r="C133" i="5"/>
  <c r="F131" i="5"/>
  <c r="J20" i="5"/>
  <c r="N20" i="5"/>
  <c r="C28" i="5"/>
  <c r="L27" i="5"/>
  <c r="C34" i="5"/>
  <c r="L33" i="5"/>
  <c r="C33" i="5" s="1"/>
  <c r="C46" i="5"/>
  <c r="O45" i="5"/>
  <c r="C57" i="5"/>
  <c r="C61" i="5"/>
  <c r="C62" i="5"/>
  <c r="I67" i="5"/>
  <c r="C70" i="5"/>
  <c r="I89" i="5"/>
  <c r="C90" i="5"/>
  <c r="F103" i="5"/>
  <c r="K83" i="5"/>
  <c r="C117" i="5"/>
  <c r="F116" i="5"/>
  <c r="C145" i="5"/>
  <c r="F144" i="5"/>
  <c r="I151" i="5"/>
  <c r="C152" i="5"/>
  <c r="I95" i="5"/>
  <c r="C99" i="5"/>
  <c r="O103" i="5"/>
  <c r="C111" i="5"/>
  <c r="C115" i="5"/>
  <c r="C119" i="5"/>
  <c r="C120" i="5"/>
  <c r="F122" i="5"/>
  <c r="C123" i="5"/>
  <c r="D130" i="5"/>
  <c r="D75" i="5" s="1"/>
  <c r="H130" i="5"/>
  <c r="I131" i="5"/>
  <c r="C135" i="5"/>
  <c r="L136" i="5"/>
  <c r="C147" i="5"/>
  <c r="C159" i="5"/>
  <c r="J174" i="5"/>
  <c r="J173" i="5" s="1"/>
  <c r="N174" i="5"/>
  <c r="N173" i="5" s="1"/>
  <c r="O175" i="5"/>
  <c r="I179" i="5"/>
  <c r="C180" i="5"/>
  <c r="C183" i="5"/>
  <c r="C189" i="5"/>
  <c r="F188" i="5"/>
  <c r="O187" i="5"/>
  <c r="C193" i="5"/>
  <c r="F192" i="5"/>
  <c r="C268" i="5"/>
  <c r="I264" i="5"/>
  <c r="C85" i="5"/>
  <c r="F84" i="5"/>
  <c r="F89" i="5"/>
  <c r="O89" i="5"/>
  <c r="C101" i="5"/>
  <c r="C105" i="5"/>
  <c r="L112" i="5"/>
  <c r="L116" i="5"/>
  <c r="C121" i="5"/>
  <c r="C125" i="5"/>
  <c r="C129" i="5"/>
  <c r="F128" i="5"/>
  <c r="C128" i="5" s="1"/>
  <c r="J130" i="5"/>
  <c r="J75" i="5" s="1"/>
  <c r="C141" i="5"/>
  <c r="L144" i="5"/>
  <c r="O151" i="5"/>
  <c r="C161" i="5"/>
  <c r="F160" i="5"/>
  <c r="C160" i="5" s="1"/>
  <c r="M173" i="5"/>
  <c r="C185" i="5"/>
  <c r="F184" i="5"/>
  <c r="G187" i="5"/>
  <c r="C261" i="5"/>
  <c r="F260" i="5"/>
  <c r="O95" i="5"/>
  <c r="I103" i="5"/>
  <c r="L122" i="5"/>
  <c r="O131" i="5"/>
  <c r="C137" i="5"/>
  <c r="F136" i="5"/>
  <c r="C168" i="5"/>
  <c r="I166" i="5"/>
  <c r="I175" i="5"/>
  <c r="C176" i="5"/>
  <c r="O179" i="5"/>
  <c r="C217" i="5"/>
  <c r="F216" i="5"/>
  <c r="C232" i="5"/>
  <c r="C253" i="5"/>
  <c r="F252" i="5"/>
  <c r="C167" i="5"/>
  <c r="C199" i="5"/>
  <c r="L205" i="5"/>
  <c r="C208" i="5"/>
  <c r="C209" i="5"/>
  <c r="F205" i="5"/>
  <c r="C220" i="5"/>
  <c r="C227" i="5"/>
  <c r="I235" i="5"/>
  <c r="C235" i="5" s="1"/>
  <c r="C236" i="5"/>
  <c r="C255" i="5"/>
  <c r="C263" i="5"/>
  <c r="E270" i="5"/>
  <c r="E269" i="5" s="1"/>
  <c r="C273" i="5"/>
  <c r="F272" i="5"/>
  <c r="L276" i="5"/>
  <c r="C288" i="5"/>
  <c r="I286" i="5"/>
  <c r="I292" i="5" s="1"/>
  <c r="C292" i="5" s="1"/>
  <c r="C300" i="5"/>
  <c r="C197" i="5"/>
  <c r="F196" i="5"/>
  <c r="C200" i="5"/>
  <c r="I198" i="5"/>
  <c r="C203" i="5"/>
  <c r="L231" i="5"/>
  <c r="C248" i="5"/>
  <c r="I246" i="5"/>
  <c r="C246" i="5" s="1"/>
  <c r="M259" i="5"/>
  <c r="M230" i="5" s="1"/>
  <c r="L259" i="5"/>
  <c r="C265" i="5"/>
  <c r="F264" i="5"/>
  <c r="C264" i="5" s="1"/>
  <c r="C275" i="5"/>
  <c r="C281" i="5"/>
  <c r="C285" i="5"/>
  <c r="F284" i="5"/>
  <c r="L196" i="5"/>
  <c r="O216" i="5"/>
  <c r="L216" i="5"/>
  <c r="C219" i="5"/>
  <c r="G231" i="5"/>
  <c r="G230" i="5" s="1"/>
  <c r="G194" i="5" s="1"/>
  <c r="C240" i="5"/>
  <c r="I238" i="5"/>
  <c r="C238" i="5" s="1"/>
  <c r="I252" i="5"/>
  <c r="I251" i="5" s="1"/>
  <c r="C277" i="5"/>
  <c r="F276" i="5"/>
  <c r="C276" i="5" s="1"/>
  <c r="C297" i="5"/>
  <c r="F293" i="5"/>
  <c r="C239" i="5"/>
  <c r="C247" i="5"/>
  <c r="C271" i="5"/>
  <c r="C287" i="5"/>
  <c r="F270" i="5" l="1"/>
  <c r="D194" i="5"/>
  <c r="F174" i="5"/>
  <c r="O204" i="5"/>
  <c r="O195" i="5" s="1"/>
  <c r="C184" i="5"/>
  <c r="G75" i="5"/>
  <c r="C293" i="5"/>
  <c r="J194" i="5"/>
  <c r="I53" i="5"/>
  <c r="I259" i="5"/>
  <c r="I83" i="5"/>
  <c r="C103" i="5"/>
  <c r="L270" i="5"/>
  <c r="L269" i="5" s="1"/>
  <c r="O270" i="5"/>
  <c r="O269" i="5" s="1"/>
  <c r="H194" i="5"/>
  <c r="I204" i="5"/>
  <c r="C69" i="5"/>
  <c r="G289" i="5"/>
  <c r="E194" i="5"/>
  <c r="I231" i="5"/>
  <c r="G52" i="5"/>
  <c r="E75" i="5"/>
  <c r="E52" i="5" s="1"/>
  <c r="M75" i="5"/>
  <c r="M52" i="5" s="1"/>
  <c r="L230" i="5"/>
  <c r="I291" i="5"/>
  <c r="O230" i="5"/>
  <c r="O194" i="5" s="1"/>
  <c r="I174" i="5"/>
  <c r="I173" i="5" s="1"/>
  <c r="O83" i="5"/>
  <c r="O174" i="5"/>
  <c r="O173" i="5" s="1"/>
  <c r="H75" i="5"/>
  <c r="H289" i="5" s="1"/>
  <c r="C151" i="5"/>
  <c r="C272" i="5"/>
  <c r="C233" i="5"/>
  <c r="O130" i="5"/>
  <c r="N52" i="5"/>
  <c r="L130" i="5"/>
  <c r="D52" i="5"/>
  <c r="D51" i="5" s="1"/>
  <c r="D290" i="5" s="1"/>
  <c r="C144" i="5"/>
  <c r="K75" i="5"/>
  <c r="K52" i="5" s="1"/>
  <c r="K51" i="5" s="1"/>
  <c r="C112" i="5"/>
  <c r="K194" i="5"/>
  <c r="N194" i="5"/>
  <c r="L291" i="5"/>
  <c r="G51" i="5"/>
  <c r="M194" i="5"/>
  <c r="J52" i="5"/>
  <c r="J51" i="5" s="1"/>
  <c r="J289" i="5"/>
  <c r="K289" i="5"/>
  <c r="O53" i="5"/>
  <c r="F269" i="5"/>
  <c r="C270" i="5"/>
  <c r="E289" i="5"/>
  <c r="F173" i="5"/>
  <c r="N289" i="5"/>
  <c r="L204" i="5"/>
  <c r="L195" i="5" s="1"/>
  <c r="C252" i="5"/>
  <c r="F251" i="5"/>
  <c r="C251" i="5" s="1"/>
  <c r="I165" i="5"/>
  <c r="C165" i="5" s="1"/>
  <c r="C166" i="5"/>
  <c r="C286" i="5"/>
  <c r="C260" i="5"/>
  <c r="F259" i="5"/>
  <c r="C259" i="5" s="1"/>
  <c r="C116" i="5"/>
  <c r="C179" i="5"/>
  <c r="C67" i="5"/>
  <c r="C76" i="5"/>
  <c r="C284" i="5"/>
  <c r="F283" i="5"/>
  <c r="C283" i="5" s="1"/>
  <c r="F130" i="5"/>
  <c r="C131" i="5"/>
  <c r="C205" i="5"/>
  <c r="F204" i="5"/>
  <c r="L83" i="5"/>
  <c r="L75" i="5" s="1"/>
  <c r="L52" i="5" s="1"/>
  <c r="C89" i="5"/>
  <c r="C188" i="5"/>
  <c r="I130" i="5"/>
  <c r="C122" i="5"/>
  <c r="C45" i="5"/>
  <c r="L26" i="5"/>
  <c r="C27" i="5"/>
  <c r="C95" i="5"/>
  <c r="C58" i="5"/>
  <c r="F291" i="5"/>
  <c r="O20" i="5"/>
  <c r="C54" i="5"/>
  <c r="F53" i="5"/>
  <c r="C198" i="5"/>
  <c r="I196" i="5"/>
  <c r="I195" i="5" s="1"/>
  <c r="C231" i="5"/>
  <c r="C216" i="5"/>
  <c r="C136" i="5"/>
  <c r="C175" i="5"/>
  <c r="C84" i="5"/>
  <c r="F83" i="5"/>
  <c r="F75" i="5" s="1"/>
  <c r="C192" i="5"/>
  <c r="F191" i="5"/>
  <c r="C191" i="5" s="1"/>
  <c r="D289" i="5"/>
  <c r="F20" i="5"/>
  <c r="E51" i="5" l="1"/>
  <c r="M51" i="5"/>
  <c r="M50" i="5" s="1"/>
  <c r="M289" i="5"/>
  <c r="I230" i="5"/>
  <c r="I194" i="5" s="1"/>
  <c r="C196" i="5"/>
  <c r="C291" i="5"/>
  <c r="I75" i="5"/>
  <c r="I52" i="5" s="1"/>
  <c r="C174" i="5"/>
  <c r="D50" i="5"/>
  <c r="H52" i="5"/>
  <c r="H51" i="5" s="1"/>
  <c r="O75" i="5"/>
  <c r="O289" i="5" s="1"/>
  <c r="F230" i="5"/>
  <c r="C230" i="5" s="1"/>
  <c r="C173" i="5"/>
  <c r="N51" i="5"/>
  <c r="L194" i="5"/>
  <c r="L289" i="5"/>
  <c r="M290" i="5"/>
  <c r="C53" i="5"/>
  <c r="F187" i="5"/>
  <c r="C187" i="5" s="1"/>
  <c r="C204" i="5"/>
  <c r="C130" i="5"/>
  <c r="C269" i="5"/>
  <c r="K50" i="5"/>
  <c r="K290" i="5"/>
  <c r="E290" i="5"/>
  <c r="E50" i="5"/>
  <c r="L51" i="5"/>
  <c r="L50" i="5" s="1"/>
  <c r="F195" i="5"/>
  <c r="G290" i="5"/>
  <c r="G50" i="5"/>
  <c r="L290" i="5"/>
  <c r="C26" i="5"/>
  <c r="L20" i="5"/>
  <c r="C20" i="5" s="1"/>
  <c r="C83" i="5"/>
  <c r="J50" i="5"/>
  <c r="J290" i="5"/>
  <c r="H290" i="5"/>
  <c r="H50" i="5"/>
  <c r="I51" i="5" l="1"/>
  <c r="I290" i="5" s="1"/>
  <c r="F289" i="5"/>
  <c r="N50" i="5"/>
  <c r="N290" i="5"/>
  <c r="O52" i="5"/>
  <c r="O51" i="5" s="1"/>
  <c r="I50" i="5"/>
  <c r="I289" i="5"/>
  <c r="C289" i="5" s="1"/>
  <c r="F52" i="5"/>
  <c r="C52" i="5" s="1"/>
  <c r="C75" i="5"/>
  <c r="F194" i="5"/>
  <c r="C194" i="5" s="1"/>
  <c r="C195" i="5"/>
  <c r="F51" i="5"/>
  <c r="O50" i="5" l="1"/>
  <c r="O290" i="5"/>
  <c r="F290" i="5"/>
  <c r="C290" i="5" s="1"/>
  <c r="F50" i="5"/>
  <c r="C50" i="5" s="1"/>
  <c r="C51" i="5"/>
  <c r="O301" i="4" l="1"/>
  <c r="L301" i="4"/>
  <c r="I301" i="4"/>
  <c r="F301" i="4"/>
  <c r="C301" i="4" s="1"/>
  <c r="O300" i="4"/>
  <c r="L300" i="4"/>
  <c r="I300" i="4"/>
  <c r="F300" i="4"/>
  <c r="O299" i="4"/>
  <c r="L299" i="4"/>
  <c r="I299" i="4"/>
  <c r="F299" i="4"/>
  <c r="C299" i="4" s="1"/>
  <c r="O298" i="4"/>
  <c r="L298" i="4"/>
  <c r="I298" i="4"/>
  <c r="F298" i="4"/>
  <c r="C298" i="4" s="1"/>
  <c r="O297" i="4"/>
  <c r="L297" i="4"/>
  <c r="I297" i="4"/>
  <c r="F297" i="4"/>
  <c r="O296" i="4"/>
  <c r="L296" i="4"/>
  <c r="I296" i="4"/>
  <c r="F296" i="4"/>
  <c r="O295" i="4"/>
  <c r="L295" i="4"/>
  <c r="I295" i="4"/>
  <c r="F295" i="4"/>
  <c r="O294" i="4"/>
  <c r="O293" i="4" s="1"/>
  <c r="L294" i="4"/>
  <c r="L293" i="4" s="1"/>
  <c r="I294" i="4"/>
  <c r="F294" i="4"/>
  <c r="N293" i="4"/>
  <c r="M293" i="4"/>
  <c r="K293" i="4"/>
  <c r="J293" i="4"/>
  <c r="H293" i="4"/>
  <c r="G293" i="4"/>
  <c r="E293" i="4"/>
  <c r="D293" i="4"/>
  <c r="O288" i="4"/>
  <c r="L288" i="4"/>
  <c r="I288" i="4"/>
  <c r="F288" i="4"/>
  <c r="O287" i="4"/>
  <c r="O286" i="4" s="1"/>
  <c r="L287" i="4"/>
  <c r="I287" i="4"/>
  <c r="I286" i="4" s="1"/>
  <c r="F287" i="4"/>
  <c r="F286" i="4" s="1"/>
  <c r="N286" i="4"/>
  <c r="M286" i="4"/>
  <c r="K286" i="4"/>
  <c r="J286" i="4"/>
  <c r="H286" i="4"/>
  <c r="G286" i="4"/>
  <c r="E286" i="4"/>
  <c r="D286" i="4"/>
  <c r="O285" i="4"/>
  <c r="O284" i="4" s="1"/>
  <c r="O283" i="4" s="1"/>
  <c r="L285" i="4"/>
  <c r="L284" i="4" s="1"/>
  <c r="L283" i="4" s="1"/>
  <c r="I285" i="4"/>
  <c r="F285" i="4"/>
  <c r="N284" i="4"/>
  <c r="N283" i="4" s="1"/>
  <c r="M284" i="4"/>
  <c r="M283" i="4" s="1"/>
  <c r="K284" i="4"/>
  <c r="K283" i="4" s="1"/>
  <c r="J284" i="4"/>
  <c r="J283" i="4" s="1"/>
  <c r="H284" i="4"/>
  <c r="H283" i="4" s="1"/>
  <c r="G284" i="4"/>
  <c r="G283" i="4" s="1"/>
  <c r="F284" i="4"/>
  <c r="E284" i="4"/>
  <c r="E283" i="4" s="1"/>
  <c r="D284" i="4"/>
  <c r="D283" i="4" s="1"/>
  <c r="O282" i="4"/>
  <c r="L282" i="4"/>
  <c r="L281" i="4" s="1"/>
  <c r="I282" i="4"/>
  <c r="I281" i="4" s="1"/>
  <c r="F282" i="4"/>
  <c r="O281" i="4"/>
  <c r="N281" i="4"/>
  <c r="M281" i="4"/>
  <c r="K281" i="4"/>
  <c r="J281" i="4"/>
  <c r="H281" i="4"/>
  <c r="G281" i="4"/>
  <c r="E281" i="4"/>
  <c r="D281" i="4"/>
  <c r="O280" i="4"/>
  <c r="L280" i="4"/>
  <c r="I280" i="4"/>
  <c r="F280" i="4"/>
  <c r="O279" i="4"/>
  <c r="L279" i="4"/>
  <c r="I279" i="4"/>
  <c r="F279" i="4"/>
  <c r="O278" i="4"/>
  <c r="L278" i="4"/>
  <c r="I278" i="4"/>
  <c r="F278" i="4"/>
  <c r="O277" i="4"/>
  <c r="L277" i="4"/>
  <c r="I277" i="4"/>
  <c r="F277" i="4"/>
  <c r="N276" i="4"/>
  <c r="M276" i="4"/>
  <c r="K276" i="4"/>
  <c r="J276" i="4"/>
  <c r="H276" i="4"/>
  <c r="G276" i="4"/>
  <c r="E276" i="4"/>
  <c r="D276" i="4"/>
  <c r="O275" i="4"/>
  <c r="L275" i="4"/>
  <c r="I275" i="4"/>
  <c r="F275" i="4"/>
  <c r="C275" i="4" s="1"/>
  <c r="O274" i="4"/>
  <c r="L274" i="4"/>
  <c r="I274" i="4"/>
  <c r="F274" i="4"/>
  <c r="O273" i="4"/>
  <c r="L273" i="4"/>
  <c r="L272" i="4" s="1"/>
  <c r="I273" i="4"/>
  <c r="F273" i="4"/>
  <c r="O272" i="4"/>
  <c r="N272" i="4"/>
  <c r="M272" i="4"/>
  <c r="M270" i="4" s="1"/>
  <c r="K272" i="4"/>
  <c r="J272" i="4"/>
  <c r="H272" i="4"/>
  <c r="H270" i="4" s="1"/>
  <c r="H269" i="4" s="1"/>
  <c r="G272" i="4"/>
  <c r="G270" i="4" s="1"/>
  <c r="G269" i="4" s="1"/>
  <c r="F272" i="4"/>
  <c r="E272" i="4"/>
  <c r="D272" i="4"/>
  <c r="D270" i="4" s="1"/>
  <c r="D269" i="4" s="1"/>
  <c r="O271" i="4"/>
  <c r="L271" i="4"/>
  <c r="I271" i="4"/>
  <c r="F271" i="4"/>
  <c r="C271" i="4" s="1"/>
  <c r="E270" i="4"/>
  <c r="E269" i="4" s="1"/>
  <c r="O268" i="4"/>
  <c r="L268" i="4"/>
  <c r="I268" i="4"/>
  <c r="F268" i="4"/>
  <c r="O267" i="4"/>
  <c r="L267" i="4"/>
  <c r="I267" i="4"/>
  <c r="F267" i="4"/>
  <c r="O266" i="4"/>
  <c r="L266" i="4"/>
  <c r="I266" i="4"/>
  <c r="F266" i="4"/>
  <c r="O265" i="4"/>
  <c r="L265" i="4"/>
  <c r="L264" i="4" s="1"/>
  <c r="I265" i="4"/>
  <c r="F265" i="4"/>
  <c r="N264" i="4"/>
  <c r="M264" i="4"/>
  <c r="K264" i="4"/>
  <c r="J264" i="4"/>
  <c r="H264" i="4"/>
  <c r="G264" i="4"/>
  <c r="F264" i="4"/>
  <c r="E264" i="4"/>
  <c r="D264" i="4"/>
  <c r="O263" i="4"/>
  <c r="L263" i="4"/>
  <c r="I263" i="4"/>
  <c r="F263" i="4"/>
  <c r="C263" i="4" s="1"/>
  <c r="O262" i="4"/>
  <c r="L262" i="4"/>
  <c r="I262" i="4"/>
  <c r="F262" i="4"/>
  <c r="O261" i="4"/>
  <c r="L261" i="4"/>
  <c r="I261" i="4"/>
  <c r="F261" i="4"/>
  <c r="N260" i="4"/>
  <c r="M260" i="4"/>
  <c r="K260" i="4"/>
  <c r="J260" i="4"/>
  <c r="J259" i="4" s="1"/>
  <c r="H260" i="4"/>
  <c r="G260" i="4"/>
  <c r="E260" i="4"/>
  <c r="E259" i="4" s="1"/>
  <c r="D260" i="4"/>
  <c r="D259" i="4" s="1"/>
  <c r="H259" i="4"/>
  <c r="G259" i="4"/>
  <c r="O258" i="4"/>
  <c r="L258" i="4"/>
  <c r="I258" i="4"/>
  <c r="F258" i="4"/>
  <c r="O257" i="4"/>
  <c r="L257" i="4"/>
  <c r="I257" i="4"/>
  <c r="F257" i="4"/>
  <c r="O256" i="4"/>
  <c r="L256" i="4"/>
  <c r="I256" i="4"/>
  <c r="F256" i="4"/>
  <c r="O255" i="4"/>
  <c r="L255" i="4"/>
  <c r="I255" i="4"/>
  <c r="F255" i="4"/>
  <c r="O254" i="4"/>
  <c r="L254" i="4"/>
  <c r="I254" i="4"/>
  <c r="F254" i="4"/>
  <c r="O253" i="4"/>
  <c r="L253" i="4"/>
  <c r="I253" i="4"/>
  <c r="F253" i="4"/>
  <c r="F252" i="4" s="1"/>
  <c r="N252" i="4"/>
  <c r="N251" i="4" s="1"/>
  <c r="M252" i="4"/>
  <c r="M251" i="4" s="1"/>
  <c r="K252" i="4"/>
  <c r="K251" i="4" s="1"/>
  <c r="J252" i="4"/>
  <c r="J251" i="4" s="1"/>
  <c r="H252" i="4"/>
  <c r="H251" i="4" s="1"/>
  <c r="G252" i="4"/>
  <c r="E252" i="4"/>
  <c r="E251" i="4" s="1"/>
  <c r="D252" i="4"/>
  <c r="D251" i="4" s="1"/>
  <c r="G251" i="4"/>
  <c r="O250" i="4"/>
  <c r="L250" i="4"/>
  <c r="I250" i="4"/>
  <c r="F250" i="4"/>
  <c r="O249" i="4"/>
  <c r="L249" i="4"/>
  <c r="I249" i="4"/>
  <c r="F249" i="4"/>
  <c r="O248" i="4"/>
  <c r="L248" i="4"/>
  <c r="I248" i="4"/>
  <c r="F248" i="4"/>
  <c r="O247" i="4"/>
  <c r="O246" i="4" s="1"/>
  <c r="L247" i="4"/>
  <c r="I247" i="4"/>
  <c r="F247" i="4"/>
  <c r="F246" i="4" s="1"/>
  <c r="N246" i="4"/>
  <c r="M246" i="4"/>
  <c r="K246" i="4"/>
  <c r="J246" i="4"/>
  <c r="H246" i="4"/>
  <c r="G246" i="4"/>
  <c r="E246" i="4"/>
  <c r="D246" i="4"/>
  <c r="O245" i="4"/>
  <c r="L245" i="4"/>
  <c r="I245" i="4"/>
  <c r="F245" i="4"/>
  <c r="O244" i="4"/>
  <c r="L244" i="4"/>
  <c r="I244" i="4"/>
  <c r="F244" i="4"/>
  <c r="O243" i="4"/>
  <c r="L243" i="4"/>
  <c r="I243" i="4"/>
  <c r="F243" i="4"/>
  <c r="O242" i="4"/>
  <c r="L242" i="4"/>
  <c r="I242" i="4"/>
  <c r="F242" i="4"/>
  <c r="O241" i="4"/>
  <c r="L241" i="4"/>
  <c r="I241" i="4"/>
  <c r="F241" i="4"/>
  <c r="O240" i="4"/>
  <c r="L240" i="4"/>
  <c r="I240" i="4"/>
  <c r="F240" i="4"/>
  <c r="O239" i="4"/>
  <c r="L239" i="4"/>
  <c r="I239" i="4"/>
  <c r="F239" i="4"/>
  <c r="N238" i="4"/>
  <c r="M238" i="4"/>
  <c r="K238" i="4"/>
  <c r="J238" i="4"/>
  <c r="H238" i="4"/>
  <c r="G238" i="4"/>
  <c r="E238" i="4"/>
  <c r="D238" i="4"/>
  <c r="O237" i="4"/>
  <c r="L237" i="4"/>
  <c r="I237" i="4"/>
  <c r="F237" i="4"/>
  <c r="O236" i="4"/>
  <c r="L236" i="4"/>
  <c r="I236" i="4"/>
  <c r="F236" i="4"/>
  <c r="F235" i="4" s="1"/>
  <c r="O235" i="4"/>
  <c r="N235" i="4"/>
  <c r="M235" i="4"/>
  <c r="K235" i="4"/>
  <c r="J235" i="4"/>
  <c r="H235" i="4"/>
  <c r="G235" i="4"/>
  <c r="E235" i="4"/>
  <c r="D235" i="4"/>
  <c r="O234" i="4"/>
  <c r="L234" i="4"/>
  <c r="L233" i="4" s="1"/>
  <c r="I234" i="4"/>
  <c r="I233" i="4" s="1"/>
  <c r="F234" i="4"/>
  <c r="O233" i="4"/>
  <c r="N233" i="4"/>
  <c r="M233" i="4"/>
  <c r="K233" i="4"/>
  <c r="J233" i="4"/>
  <c r="J231" i="4" s="1"/>
  <c r="H233" i="4"/>
  <c r="G233" i="4"/>
  <c r="G231" i="4" s="1"/>
  <c r="E233" i="4"/>
  <c r="E231" i="4" s="1"/>
  <c r="E230" i="4" s="1"/>
  <c r="D233" i="4"/>
  <c r="O232" i="4"/>
  <c r="L232" i="4"/>
  <c r="I232" i="4"/>
  <c r="F232" i="4"/>
  <c r="O229" i="4"/>
  <c r="L229" i="4"/>
  <c r="I229" i="4"/>
  <c r="F229" i="4"/>
  <c r="O228" i="4"/>
  <c r="L228" i="4"/>
  <c r="I228" i="4"/>
  <c r="I227" i="4" s="1"/>
  <c r="F228" i="4"/>
  <c r="F227" i="4" s="1"/>
  <c r="O227" i="4"/>
  <c r="N227" i="4"/>
  <c r="M227" i="4"/>
  <c r="K227" i="4"/>
  <c r="J227" i="4"/>
  <c r="H227" i="4"/>
  <c r="G227" i="4"/>
  <c r="E227" i="4"/>
  <c r="D227" i="4"/>
  <c r="O226" i="4"/>
  <c r="L226" i="4"/>
  <c r="I226" i="4"/>
  <c r="F226" i="4"/>
  <c r="O225" i="4"/>
  <c r="L225" i="4"/>
  <c r="I225" i="4"/>
  <c r="F225" i="4"/>
  <c r="O224" i="4"/>
  <c r="L224" i="4"/>
  <c r="I224" i="4"/>
  <c r="F224" i="4"/>
  <c r="O223" i="4"/>
  <c r="L223" i="4"/>
  <c r="I223" i="4"/>
  <c r="F223" i="4"/>
  <c r="O222" i="4"/>
  <c r="L222" i="4"/>
  <c r="I222" i="4"/>
  <c r="F222" i="4"/>
  <c r="O221" i="4"/>
  <c r="L221" i="4"/>
  <c r="I221" i="4"/>
  <c r="F221" i="4"/>
  <c r="O220" i="4"/>
  <c r="L220" i="4"/>
  <c r="I220" i="4"/>
  <c r="F220" i="4"/>
  <c r="O219" i="4"/>
  <c r="L219" i="4"/>
  <c r="I219" i="4"/>
  <c r="F219" i="4"/>
  <c r="O218" i="4"/>
  <c r="L218" i="4"/>
  <c r="I218" i="4"/>
  <c r="F218" i="4"/>
  <c r="O217" i="4"/>
  <c r="L217" i="4"/>
  <c r="I217" i="4"/>
  <c r="F217" i="4"/>
  <c r="N216" i="4"/>
  <c r="M216" i="4"/>
  <c r="K216" i="4"/>
  <c r="J216" i="4"/>
  <c r="H216" i="4"/>
  <c r="G216" i="4"/>
  <c r="E216" i="4"/>
  <c r="D216" i="4"/>
  <c r="O215" i="4"/>
  <c r="L215" i="4"/>
  <c r="I215" i="4"/>
  <c r="F215" i="4"/>
  <c r="O214" i="4"/>
  <c r="L214" i="4"/>
  <c r="I214" i="4"/>
  <c r="F214" i="4"/>
  <c r="O213" i="4"/>
  <c r="L213" i="4"/>
  <c r="I213" i="4"/>
  <c r="F213" i="4"/>
  <c r="O212" i="4"/>
  <c r="L212" i="4"/>
  <c r="I212" i="4"/>
  <c r="F212" i="4"/>
  <c r="C212" i="4" s="1"/>
  <c r="O211" i="4"/>
  <c r="L211" i="4"/>
  <c r="I211" i="4"/>
  <c r="F211" i="4"/>
  <c r="O210" i="4"/>
  <c r="L210" i="4"/>
  <c r="I210" i="4"/>
  <c r="F210" i="4"/>
  <c r="O209" i="4"/>
  <c r="L209" i="4"/>
  <c r="I209" i="4"/>
  <c r="F209" i="4"/>
  <c r="O208" i="4"/>
  <c r="L208" i="4"/>
  <c r="I208" i="4"/>
  <c r="F208" i="4"/>
  <c r="O207" i="4"/>
  <c r="L207" i="4"/>
  <c r="I207" i="4"/>
  <c r="F207" i="4"/>
  <c r="O206" i="4"/>
  <c r="L206" i="4"/>
  <c r="I206" i="4"/>
  <c r="I205" i="4" s="1"/>
  <c r="F206" i="4"/>
  <c r="N205" i="4"/>
  <c r="M205" i="4"/>
  <c r="K205" i="4"/>
  <c r="J205" i="4"/>
  <c r="H205" i="4"/>
  <c r="G205" i="4"/>
  <c r="E205" i="4"/>
  <c r="E204" i="4" s="1"/>
  <c r="D205" i="4"/>
  <c r="O203" i="4"/>
  <c r="L203" i="4"/>
  <c r="I203" i="4"/>
  <c r="F203" i="4"/>
  <c r="O202" i="4"/>
  <c r="L202" i="4"/>
  <c r="I202" i="4"/>
  <c r="F202" i="4"/>
  <c r="O201" i="4"/>
  <c r="L201" i="4"/>
  <c r="I201" i="4"/>
  <c r="F201" i="4"/>
  <c r="O200" i="4"/>
  <c r="L200" i="4"/>
  <c r="I200" i="4"/>
  <c r="F200" i="4"/>
  <c r="O199" i="4"/>
  <c r="L199" i="4"/>
  <c r="I199" i="4"/>
  <c r="I198" i="4" s="1"/>
  <c r="F199" i="4"/>
  <c r="F198" i="4" s="1"/>
  <c r="N198" i="4"/>
  <c r="M198" i="4"/>
  <c r="M196" i="4" s="1"/>
  <c r="K198" i="4"/>
  <c r="K196" i="4" s="1"/>
  <c r="J198" i="4"/>
  <c r="H198" i="4"/>
  <c r="H196" i="4" s="1"/>
  <c r="G198" i="4"/>
  <c r="G196" i="4" s="1"/>
  <c r="E198" i="4"/>
  <c r="E196" i="4" s="1"/>
  <c r="E195" i="4" s="1"/>
  <c r="D198" i="4"/>
  <c r="D196" i="4" s="1"/>
  <c r="O197" i="4"/>
  <c r="L197" i="4"/>
  <c r="I197" i="4"/>
  <c r="F197" i="4"/>
  <c r="N196" i="4"/>
  <c r="J196" i="4"/>
  <c r="O193" i="4"/>
  <c r="O192" i="4" s="1"/>
  <c r="O191" i="4" s="1"/>
  <c r="L193" i="4"/>
  <c r="I193" i="4"/>
  <c r="F193" i="4"/>
  <c r="F192" i="4" s="1"/>
  <c r="F191" i="4" s="1"/>
  <c r="N192" i="4"/>
  <c r="M192" i="4"/>
  <c r="M191" i="4" s="1"/>
  <c r="L192" i="4"/>
  <c r="L191" i="4" s="1"/>
  <c r="K192" i="4"/>
  <c r="K191" i="4" s="1"/>
  <c r="J192" i="4"/>
  <c r="J191" i="4" s="1"/>
  <c r="I192" i="4"/>
  <c r="I191" i="4" s="1"/>
  <c r="H192" i="4"/>
  <c r="H191" i="4" s="1"/>
  <c r="G192" i="4"/>
  <c r="G191" i="4" s="1"/>
  <c r="E192" i="4"/>
  <c r="E191" i="4" s="1"/>
  <c r="D192" i="4"/>
  <c r="D191" i="4" s="1"/>
  <c r="N191" i="4"/>
  <c r="O190" i="4"/>
  <c r="L190" i="4"/>
  <c r="I190" i="4"/>
  <c r="F190" i="4"/>
  <c r="O189" i="4"/>
  <c r="O188" i="4" s="1"/>
  <c r="O187" i="4" s="1"/>
  <c r="L189" i="4"/>
  <c r="I189" i="4"/>
  <c r="I188" i="4" s="1"/>
  <c r="F189" i="4"/>
  <c r="F188" i="4" s="1"/>
  <c r="N188" i="4"/>
  <c r="M188" i="4"/>
  <c r="K188" i="4"/>
  <c r="K187" i="4" s="1"/>
  <c r="J188" i="4"/>
  <c r="J187" i="4" s="1"/>
  <c r="H188" i="4"/>
  <c r="G188" i="4"/>
  <c r="G187" i="4" s="1"/>
  <c r="E188" i="4"/>
  <c r="E187" i="4" s="1"/>
  <c r="D188" i="4"/>
  <c r="O186" i="4"/>
  <c r="L186" i="4"/>
  <c r="I186" i="4"/>
  <c r="F186" i="4"/>
  <c r="O185" i="4"/>
  <c r="L185" i="4"/>
  <c r="I185" i="4"/>
  <c r="F185" i="4"/>
  <c r="N184" i="4"/>
  <c r="M184" i="4"/>
  <c r="K184" i="4"/>
  <c r="J184" i="4"/>
  <c r="I184" i="4"/>
  <c r="H184" i="4"/>
  <c r="G184" i="4"/>
  <c r="E184" i="4"/>
  <c r="D184" i="4"/>
  <c r="O183" i="4"/>
  <c r="L183" i="4"/>
  <c r="I183" i="4"/>
  <c r="F183" i="4"/>
  <c r="O182" i="4"/>
  <c r="L182" i="4"/>
  <c r="I182" i="4"/>
  <c r="F182" i="4"/>
  <c r="O181" i="4"/>
  <c r="L181" i="4"/>
  <c r="I181" i="4"/>
  <c r="F181" i="4"/>
  <c r="O180" i="4"/>
  <c r="L180" i="4"/>
  <c r="I180" i="4"/>
  <c r="F180" i="4"/>
  <c r="N179" i="4"/>
  <c r="M179" i="4"/>
  <c r="K179" i="4"/>
  <c r="J179" i="4"/>
  <c r="H179" i="4"/>
  <c r="G179" i="4"/>
  <c r="E179" i="4"/>
  <c r="D179" i="4"/>
  <c r="O178" i="4"/>
  <c r="L178" i="4"/>
  <c r="I178" i="4"/>
  <c r="F178" i="4"/>
  <c r="O177" i="4"/>
  <c r="L177" i="4"/>
  <c r="I177" i="4"/>
  <c r="F177" i="4"/>
  <c r="O176" i="4"/>
  <c r="L176" i="4"/>
  <c r="I176" i="4"/>
  <c r="I175" i="4" s="1"/>
  <c r="F176" i="4"/>
  <c r="N175" i="4"/>
  <c r="M175" i="4"/>
  <c r="K175" i="4"/>
  <c r="J175" i="4"/>
  <c r="J174" i="4" s="1"/>
  <c r="J173" i="4" s="1"/>
  <c r="H175" i="4"/>
  <c r="H174" i="4" s="1"/>
  <c r="H173" i="4" s="1"/>
  <c r="G175" i="4"/>
  <c r="E175" i="4"/>
  <c r="E174" i="4" s="1"/>
  <c r="D175" i="4"/>
  <c r="D174" i="4" s="1"/>
  <c r="D173" i="4" s="1"/>
  <c r="N174" i="4"/>
  <c r="N173" i="4" s="1"/>
  <c r="K174" i="4"/>
  <c r="O172" i="4"/>
  <c r="L172" i="4"/>
  <c r="I172" i="4"/>
  <c r="F172" i="4"/>
  <c r="O171" i="4"/>
  <c r="L171" i="4"/>
  <c r="I171" i="4"/>
  <c r="F171" i="4"/>
  <c r="O170" i="4"/>
  <c r="L170" i="4"/>
  <c r="I170" i="4"/>
  <c r="F170" i="4"/>
  <c r="O169" i="4"/>
  <c r="L169" i="4"/>
  <c r="I169" i="4"/>
  <c r="F169" i="4"/>
  <c r="O168" i="4"/>
  <c r="L168" i="4"/>
  <c r="I168" i="4"/>
  <c r="F168" i="4"/>
  <c r="O167" i="4"/>
  <c r="L167" i="4"/>
  <c r="I167" i="4"/>
  <c r="I166" i="4" s="1"/>
  <c r="F167" i="4"/>
  <c r="O166" i="4"/>
  <c r="O165" i="4" s="1"/>
  <c r="N166" i="4"/>
  <c r="N165" i="4" s="1"/>
  <c r="M166" i="4"/>
  <c r="M165" i="4" s="1"/>
  <c r="K166" i="4"/>
  <c r="K165" i="4" s="1"/>
  <c r="J166" i="4"/>
  <c r="J165" i="4" s="1"/>
  <c r="H166" i="4"/>
  <c r="G166" i="4"/>
  <c r="G165" i="4" s="1"/>
  <c r="F166" i="4"/>
  <c r="F165" i="4" s="1"/>
  <c r="E166" i="4"/>
  <c r="E165" i="4" s="1"/>
  <c r="D166" i="4"/>
  <c r="D165" i="4" s="1"/>
  <c r="H165" i="4"/>
  <c r="O164" i="4"/>
  <c r="L164" i="4"/>
  <c r="I164" i="4"/>
  <c r="F164" i="4"/>
  <c r="O163" i="4"/>
  <c r="L163" i="4"/>
  <c r="I163" i="4"/>
  <c r="F163" i="4"/>
  <c r="O162" i="4"/>
  <c r="L162" i="4"/>
  <c r="I162" i="4"/>
  <c r="F162" i="4"/>
  <c r="O161" i="4"/>
  <c r="O160" i="4" s="1"/>
  <c r="L161" i="4"/>
  <c r="I161" i="4"/>
  <c r="I160" i="4" s="1"/>
  <c r="F161" i="4"/>
  <c r="N160" i="4"/>
  <c r="M160" i="4"/>
  <c r="K160" i="4"/>
  <c r="J160" i="4"/>
  <c r="H160" i="4"/>
  <c r="G160" i="4"/>
  <c r="E160" i="4"/>
  <c r="D160" i="4"/>
  <c r="O159" i="4"/>
  <c r="L159" i="4"/>
  <c r="I159" i="4"/>
  <c r="F159" i="4"/>
  <c r="O158" i="4"/>
  <c r="L158" i="4"/>
  <c r="I158" i="4"/>
  <c r="F158" i="4"/>
  <c r="O157" i="4"/>
  <c r="L157" i="4"/>
  <c r="I157" i="4"/>
  <c r="F157" i="4"/>
  <c r="O156" i="4"/>
  <c r="L156" i="4"/>
  <c r="I156" i="4"/>
  <c r="F156" i="4"/>
  <c r="O155" i="4"/>
  <c r="L155" i="4"/>
  <c r="I155" i="4"/>
  <c r="F155" i="4"/>
  <c r="O154" i="4"/>
  <c r="L154" i="4"/>
  <c r="I154" i="4"/>
  <c r="F154" i="4"/>
  <c r="O153" i="4"/>
  <c r="L153" i="4"/>
  <c r="I153" i="4"/>
  <c r="F153" i="4"/>
  <c r="O152" i="4"/>
  <c r="L152" i="4"/>
  <c r="I152" i="4"/>
  <c r="F152" i="4"/>
  <c r="N151" i="4"/>
  <c r="M151" i="4"/>
  <c r="K151" i="4"/>
  <c r="J151" i="4"/>
  <c r="H151" i="4"/>
  <c r="G151" i="4"/>
  <c r="E151" i="4"/>
  <c r="D151" i="4"/>
  <c r="O150" i="4"/>
  <c r="L150" i="4"/>
  <c r="I150" i="4"/>
  <c r="F150" i="4"/>
  <c r="O149" i="4"/>
  <c r="L149" i="4"/>
  <c r="I149" i="4"/>
  <c r="F149" i="4"/>
  <c r="O148" i="4"/>
  <c r="L148" i="4"/>
  <c r="I148" i="4"/>
  <c r="F148" i="4"/>
  <c r="O147" i="4"/>
  <c r="L147" i="4"/>
  <c r="I147" i="4"/>
  <c r="F147" i="4"/>
  <c r="O146" i="4"/>
  <c r="L146" i="4"/>
  <c r="I146" i="4"/>
  <c r="F146" i="4"/>
  <c r="O145" i="4"/>
  <c r="L145" i="4"/>
  <c r="I145" i="4"/>
  <c r="F145" i="4"/>
  <c r="N144" i="4"/>
  <c r="M144" i="4"/>
  <c r="K144" i="4"/>
  <c r="J144" i="4"/>
  <c r="H144" i="4"/>
  <c r="G144" i="4"/>
  <c r="E144" i="4"/>
  <c r="D144" i="4"/>
  <c r="O143" i="4"/>
  <c r="L143" i="4"/>
  <c r="I143" i="4"/>
  <c r="F143" i="4"/>
  <c r="O142" i="4"/>
  <c r="L142" i="4"/>
  <c r="I142" i="4"/>
  <c r="I141" i="4" s="1"/>
  <c r="F142" i="4"/>
  <c r="O141" i="4"/>
  <c r="N141" i="4"/>
  <c r="M141" i="4"/>
  <c r="K141" i="4"/>
  <c r="J141" i="4"/>
  <c r="H141" i="4"/>
  <c r="G141" i="4"/>
  <c r="F141" i="4"/>
  <c r="E141" i="4"/>
  <c r="D141" i="4"/>
  <c r="O140" i="4"/>
  <c r="L140" i="4"/>
  <c r="I140" i="4"/>
  <c r="F140" i="4"/>
  <c r="O139" i="4"/>
  <c r="L139" i="4"/>
  <c r="I139" i="4"/>
  <c r="F139" i="4"/>
  <c r="O138" i="4"/>
  <c r="L138" i="4"/>
  <c r="I138" i="4"/>
  <c r="F138" i="4"/>
  <c r="O137" i="4"/>
  <c r="O136" i="4" s="1"/>
  <c r="L137" i="4"/>
  <c r="I137" i="4"/>
  <c r="F137" i="4"/>
  <c r="N136" i="4"/>
  <c r="M136" i="4"/>
  <c r="K136" i="4"/>
  <c r="J136" i="4"/>
  <c r="H136" i="4"/>
  <c r="G136" i="4"/>
  <c r="E136" i="4"/>
  <c r="D136" i="4"/>
  <c r="O135" i="4"/>
  <c r="L135" i="4"/>
  <c r="I135" i="4"/>
  <c r="F135" i="4"/>
  <c r="O134" i="4"/>
  <c r="L134" i="4"/>
  <c r="I134" i="4"/>
  <c r="F134" i="4"/>
  <c r="O133" i="4"/>
  <c r="L133" i="4"/>
  <c r="I133" i="4"/>
  <c r="C133" i="4" s="1"/>
  <c r="F133" i="4"/>
  <c r="O132" i="4"/>
  <c r="L132" i="4"/>
  <c r="I132" i="4"/>
  <c r="F132" i="4"/>
  <c r="N131" i="4"/>
  <c r="M131" i="4"/>
  <c r="K131" i="4"/>
  <c r="J131" i="4"/>
  <c r="H131" i="4"/>
  <c r="G131" i="4"/>
  <c r="G130" i="4" s="1"/>
  <c r="F131" i="4"/>
  <c r="E131" i="4"/>
  <c r="D131" i="4"/>
  <c r="N130" i="4"/>
  <c r="O129" i="4"/>
  <c r="O128" i="4" s="1"/>
  <c r="L129" i="4"/>
  <c r="L128" i="4" s="1"/>
  <c r="I129" i="4"/>
  <c r="I128" i="4" s="1"/>
  <c r="F129" i="4"/>
  <c r="F128" i="4" s="1"/>
  <c r="N128" i="4"/>
  <c r="M128" i="4"/>
  <c r="K128" i="4"/>
  <c r="J128" i="4"/>
  <c r="H128" i="4"/>
  <c r="G128" i="4"/>
  <c r="E128" i="4"/>
  <c r="D128" i="4"/>
  <c r="O127" i="4"/>
  <c r="L127" i="4"/>
  <c r="I127" i="4"/>
  <c r="F127" i="4"/>
  <c r="O126" i="4"/>
  <c r="L126" i="4"/>
  <c r="I126" i="4"/>
  <c r="F126" i="4"/>
  <c r="O125" i="4"/>
  <c r="L125" i="4"/>
  <c r="I125" i="4"/>
  <c r="F125" i="4"/>
  <c r="O124" i="4"/>
  <c r="L124" i="4"/>
  <c r="I124" i="4"/>
  <c r="F124" i="4"/>
  <c r="O123" i="4"/>
  <c r="L123" i="4"/>
  <c r="I123" i="4"/>
  <c r="I122" i="4" s="1"/>
  <c r="F123" i="4"/>
  <c r="N122" i="4"/>
  <c r="M122" i="4"/>
  <c r="K122" i="4"/>
  <c r="J122" i="4"/>
  <c r="H122" i="4"/>
  <c r="G122" i="4"/>
  <c r="E122" i="4"/>
  <c r="D122" i="4"/>
  <c r="O121" i="4"/>
  <c r="L121" i="4"/>
  <c r="I121" i="4"/>
  <c r="F121" i="4"/>
  <c r="O120" i="4"/>
  <c r="L120" i="4"/>
  <c r="I120" i="4"/>
  <c r="F120" i="4"/>
  <c r="O119" i="4"/>
  <c r="L119" i="4"/>
  <c r="I119" i="4"/>
  <c r="F119" i="4"/>
  <c r="O118" i="4"/>
  <c r="L118" i="4"/>
  <c r="I118" i="4"/>
  <c r="F118" i="4"/>
  <c r="O117" i="4"/>
  <c r="O116" i="4" s="1"/>
  <c r="L117" i="4"/>
  <c r="I117" i="4"/>
  <c r="F117" i="4"/>
  <c r="F116" i="4" s="1"/>
  <c r="N116" i="4"/>
  <c r="M116" i="4"/>
  <c r="K116" i="4"/>
  <c r="J116" i="4"/>
  <c r="H116" i="4"/>
  <c r="G116" i="4"/>
  <c r="E116" i="4"/>
  <c r="D116" i="4"/>
  <c r="O115" i="4"/>
  <c r="L115" i="4"/>
  <c r="I115" i="4"/>
  <c r="F115" i="4"/>
  <c r="O114" i="4"/>
  <c r="L114" i="4"/>
  <c r="I114" i="4"/>
  <c r="F114" i="4"/>
  <c r="O113" i="4"/>
  <c r="O112" i="4" s="1"/>
  <c r="L113" i="4"/>
  <c r="L112" i="4" s="1"/>
  <c r="I113" i="4"/>
  <c r="F113" i="4"/>
  <c r="F112" i="4" s="1"/>
  <c r="N112" i="4"/>
  <c r="M112" i="4"/>
  <c r="K112" i="4"/>
  <c r="J112" i="4"/>
  <c r="H112" i="4"/>
  <c r="G112" i="4"/>
  <c r="E112" i="4"/>
  <c r="D112" i="4"/>
  <c r="O111" i="4"/>
  <c r="L111" i="4"/>
  <c r="I111" i="4"/>
  <c r="F111" i="4"/>
  <c r="C111" i="4" s="1"/>
  <c r="O110" i="4"/>
  <c r="L110" i="4"/>
  <c r="I110" i="4"/>
  <c r="F110" i="4"/>
  <c r="O109" i="4"/>
  <c r="L109" i="4"/>
  <c r="I109" i="4"/>
  <c r="F109" i="4"/>
  <c r="C109" i="4" s="1"/>
  <c r="O108" i="4"/>
  <c r="L108" i="4"/>
  <c r="I108" i="4"/>
  <c r="F108" i="4"/>
  <c r="O107" i="4"/>
  <c r="L107" i="4"/>
  <c r="I107" i="4"/>
  <c r="F107" i="4"/>
  <c r="O106" i="4"/>
  <c r="L106" i="4"/>
  <c r="I106" i="4"/>
  <c r="F106" i="4"/>
  <c r="O105" i="4"/>
  <c r="L105" i="4"/>
  <c r="I105" i="4"/>
  <c r="F105" i="4"/>
  <c r="O104" i="4"/>
  <c r="L104" i="4"/>
  <c r="I104" i="4"/>
  <c r="F104" i="4"/>
  <c r="N103" i="4"/>
  <c r="M103" i="4"/>
  <c r="K103" i="4"/>
  <c r="J103" i="4"/>
  <c r="H103" i="4"/>
  <c r="G103" i="4"/>
  <c r="E103" i="4"/>
  <c r="D103" i="4"/>
  <c r="O102" i="4"/>
  <c r="L102" i="4"/>
  <c r="I102" i="4"/>
  <c r="F102" i="4"/>
  <c r="O101" i="4"/>
  <c r="L101" i="4"/>
  <c r="I101" i="4"/>
  <c r="F101" i="4"/>
  <c r="O100" i="4"/>
  <c r="L100" i="4"/>
  <c r="I100" i="4"/>
  <c r="F100" i="4"/>
  <c r="O99" i="4"/>
  <c r="L99" i="4"/>
  <c r="I99" i="4"/>
  <c r="F99" i="4"/>
  <c r="O98" i="4"/>
  <c r="L98" i="4"/>
  <c r="I98" i="4"/>
  <c r="F98" i="4"/>
  <c r="O97" i="4"/>
  <c r="L97" i="4"/>
  <c r="I97" i="4"/>
  <c r="F97" i="4"/>
  <c r="O96" i="4"/>
  <c r="L96" i="4"/>
  <c r="I96" i="4"/>
  <c r="F96" i="4"/>
  <c r="N95" i="4"/>
  <c r="M95" i="4"/>
  <c r="K95" i="4"/>
  <c r="J95" i="4"/>
  <c r="H95" i="4"/>
  <c r="G95" i="4"/>
  <c r="E95" i="4"/>
  <c r="D95" i="4"/>
  <c r="O94" i="4"/>
  <c r="L94" i="4"/>
  <c r="I94" i="4"/>
  <c r="F94" i="4"/>
  <c r="O93" i="4"/>
  <c r="L93" i="4"/>
  <c r="I93" i="4"/>
  <c r="F93" i="4"/>
  <c r="O92" i="4"/>
  <c r="L92" i="4"/>
  <c r="I92" i="4"/>
  <c r="F92" i="4"/>
  <c r="O91" i="4"/>
  <c r="L91" i="4"/>
  <c r="I91" i="4"/>
  <c r="F91" i="4"/>
  <c r="O90" i="4"/>
  <c r="O89" i="4" s="1"/>
  <c r="L90" i="4"/>
  <c r="L89" i="4" s="1"/>
  <c r="I90" i="4"/>
  <c r="F90" i="4"/>
  <c r="N89" i="4"/>
  <c r="M89" i="4"/>
  <c r="K89" i="4"/>
  <c r="J89" i="4"/>
  <c r="H89" i="4"/>
  <c r="G89" i="4"/>
  <c r="E89" i="4"/>
  <c r="D89" i="4"/>
  <c r="O88" i="4"/>
  <c r="L88" i="4"/>
  <c r="I88" i="4"/>
  <c r="F88" i="4"/>
  <c r="O87" i="4"/>
  <c r="L87" i="4"/>
  <c r="I87" i="4"/>
  <c r="F87" i="4"/>
  <c r="O86" i="4"/>
  <c r="L86" i="4"/>
  <c r="I86" i="4"/>
  <c r="F86" i="4"/>
  <c r="O85" i="4"/>
  <c r="L85" i="4"/>
  <c r="L84" i="4" s="1"/>
  <c r="I85" i="4"/>
  <c r="F85" i="4"/>
  <c r="N84" i="4"/>
  <c r="M84" i="4"/>
  <c r="K84" i="4"/>
  <c r="J84" i="4"/>
  <c r="H84" i="4"/>
  <c r="G84" i="4"/>
  <c r="E84" i="4"/>
  <c r="D84" i="4"/>
  <c r="O82" i="4"/>
  <c r="L82" i="4"/>
  <c r="I82" i="4"/>
  <c r="F82" i="4"/>
  <c r="O81" i="4"/>
  <c r="L81" i="4"/>
  <c r="I81" i="4"/>
  <c r="I80" i="4" s="1"/>
  <c r="F81" i="4"/>
  <c r="F80" i="4" s="1"/>
  <c r="N80" i="4"/>
  <c r="M80" i="4"/>
  <c r="L80" i="4"/>
  <c r="K80" i="4"/>
  <c r="J80" i="4"/>
  <c r="H80" i="4"/>
  <c r="G80" i="4"/>
  <c r="E80" i="4"/>
  <c r="D80" i="4"/>
  <c r="O79" i="4"/>
  <c r="L79" i="4"/>
  <c r="I79" i="4"/>
  <c r="F79" i="4"/>
  <c r="O78" i="4"/>
  <c r="O77" i="4" s="1"/>
  <c r="L78" i="4"/>
  <c r="L77" i="4" s="1"/>
  <c r="L76" i="4" s="1"/>
  <c r="I78" i="4"/>
  <c r="F78" i="4"/>
  <c r="C78" i="4" s="1"/>
  <c r="N77" i="4"/>
  <c r="N76" i="4" s="1"/>
  <c r="M77" i="4"/>
  <c r="K77" i="4"/>
  <c r="J77" i="4"/>
  <c r="H77" i="4"/>
  <c r="G77" i="4"/>
  <c r="F77" i="4"/>
  <c r="E77" i="4"/>
  <c r="D77" i="4"/>
  <c r="D76" i="4" s="1"/>
  <c r="M76" i="4"/>
  <c r="O74" i="4"/>
  <c r="L74" i="4"/>
  <c r="I74" i="4"/>
  <c r="F74" i="4"/>
  <c r="O73" i="4"/>
  <c r="L73" i="4"/>
  <c r="I73" i="4"/>
  <c r="F73" i="4"/>
  <c r="O72" i="4"/>
  <c r="L72" i="4"/>
  <c r="I72" i="4"/>
  <c r="F72" i="4"/>
  <c r="O71" i="4"/>
  <c r="L71" i="4"/>
  <c r="I71" i="4"/>
  <c r="F71" i="4"/>
  <c r="O70" i="4"/>
  <c r="L70" i="4"/>
  <c r="I70" i="4"/>
  <c r="F70" i="4"/>
  <c r="N69" i="4"/>
  <c r="M69" i="4"/>
  <c r="K69" i="4"/>
  <c r="K67" i="4" s="1"/>
  <c r="J69" i="4"/>
  <c r="H69" i="4"/>
  <c r="H67" i="4" s="1"/>
  <c r="G69" i="4"/>
  <c r="G67" i="4" s="1"/>
  <c r="E69" i="4"/>
  <c r="E67" i="4" s="1"/>
  <c r="D69" i="4"/>
  <c r="O68" i="4"/>
  <c r="L68" i="4"/>
  <c r="I68" i="4"/>
  <c r="F68" i="4"/>
  <c r="N67" i="4"/>
  <c r="M67" i="4"/>
  <c r="J67" i="4"/>
  <c r="D67" i="4"/>
  <c r="O66" i="4"/>
  <c r="L66" i="4"/>
  <c r="I66" i="4"/>
  <c r="F66" i="4"/>
  <c r="O65" i="4"/>
  <c r="L65" i="4"/>
  <c r="I65" i="4"/>
  <c r="F65" i="4"/>
  <c r="O64" i="4"/>
  <c r="L64" i="4"/>
  <c r="I64" i="4"/>
  <c r="F64" i="4"/>
  <c r="O63" i="4"/>
  <c r="L63" i="4"/>
  <c r="I63" i="4"/>
  <c r="F63" i="4"/>
  <c r="O62" i="4"/>
  <c r="L62" i="4"/>
  <c r="I62" i="4"/>
  <c r="F62" i="4"/>
  <c r="O61" i="4"/>
  <c r="L61" i="4"/>
  <c r="I61" i="4"/>
  <c r="C61" i="4" s="1"/>
  <c r="F61" i="4"/>
  <c r="O60" i="4"/>
  <c r="L60" i="4"/>
  <c r="I60" i="4"/>
  <c r="F60" i="4"/>
  <c r="O59" i="4"/>
  <c r="L59" i="4"/>
  <c r="I59" i="4"/>
  <c r="I58" i="4" s="1"/>
  <c r="F59" i="4"/>
  <c r="N58" i="4"/>
  <c r="M58" i="4"/>
  <c r="L58" i="4"/>
  <c r="K58" i="4"/>
  <c r="J58" i="4"/>
  <c r="H58" i="4"/>
  <c r="G58" i="4"/>
  <c r="E58" i="4"/>
  <c r="D58" i="4"/>
  <c r="O57" i="4"/>
  <c r="L57" i="4"/>
  <c r="I57" i="4"/>
  <c r="F57" i="4"/>
  <c r="O56" i="4"/>
  <c r="L56" i="4"/>
  <c r="L55" i="4" s="1"/>
  <c r="L54" i="4" s="1"/>
  <c r="I56" i="4"/>
  <c r="F56" i="4"/>
  <c r="F55" i="4" s="1"/>
  <c r="O55" i="4"/>
  <c r="N55" i="4"/>
  <c r="M55" i="4"/>
  <c r="K55" i="4"/>
  <c r="J55" i="4"/>
  <c r="J54" i="4" s="1"/>
  <c r="H55" i="4"/>
  <c r="H54" i="4" s="1"/>
  <c r="H53" i="4" s="1"/>
  <c r="G55" i="4"/>
  <c r="E55" i="4"/>
  <c r="D55" i="4"/>
  <c r="D54" i="4" s="1"/>
  <c r="N54" i="4"/>
  <c r="N53" i="4" s="1"/>
  <c r="O47" i="4"/>
  <c r="C47" i="4" s="1"/>
  <c r="O46" i="4"/>
  <c r="C46" i="4" s="1"/>
  <c r="N45" i="4"/>
  <c r="M45" i="4"/>
  <c r="L44" i="4"/>
  <c r="L43" i="4" s="1"/>
  <c r="I44" i="4"/>
  <c r="F44" i="4"/>
  <c r="F43" i="4" s="1"/>
  <c r="K43" i="4"/>
  <c r="J43" i="4"/>
  <c r="I43" i="4"/>
  <c r="H43" i="4"/>
  <c r="G43" i="4"/>
  <c r="E43" i="4"/>
  <c r="D43" i="4"/>
  <c r="F42" i="4"/>
  <c r="C42" i="4" s="1"/>
  <c r="E41" i="4"/>
  <c r="D41" i="4"/>
  <c r="L40" i="4"/>
  <c r="C40" i="4" s="1"/>
  <c r="L39" i="4"/>
  <c r="C39" i="4" s="1"/>
  <c r="L38" i="4"/>
  <c r="C38" i="4" s="1"/>
  <c r="L37" i="4"/>
  <c r="C37" i="4" s="1"/>
  <c r="K36" i="4"/>
  <c r="J36" i="4"/>
  <c r="L35" i="4"/>
  <c r="C35" i="4" s="1"/>
  <c r="L34" i="4"/>
  <c r="C34" i="4" s="1"/>
  <c r="K33" i="4"/>
  <c r="J33" i="4"/>
  <c r="L32" i="4"/>
  <c r="C32" i="4" s="1"/>
  <c r="K31" i="4"/>
  <c r="J31" i="4"/>
  <c r="J26" i="4" s="1"/>
  <c r="L30" i="4"/>
  <c r="C30" i="4" s="1"/>
  <c r="L29" i="4"/>
  <c r="C29" i="4" s="1"/>
  <c r="L28" i="4"/>
  <c r="C28" i="4" s="1"/>
  <c r="K27" i="4"/>
  <c r="J27" i="4"/>
  <c r="F25" i="4"/>
  <c r="C25" i="4" s="1"/>
  <c r="I24" i="4"/>
  <c r="F24" i="4"/>
  <c r="O23" i="4"/>
  <c r="L23" i="4"/>
  <c r="I23" i="4"/>
  <c r="F23" i="4"/>
  <c r="O22" i="4"/>
  <c r="O21" i="4" s="1"/>
  <c r="L22" i="4"/>
  <c r="L21" i="4" s="1"/>
  <c r="I22" i="4"/>
  <c r="I21" i="4" s="1"/>
  <c r="F22" i="4"/>
  <c r="N21" i="4"/>
  <c r="N292" i="4" s="1"/>
  <c r="N291" i="4" s="1"/>
  <c r="M21" i="4"/>
  <c r="K21" i="4"/>
  <c r="K292" i="4" s="1"/>
  <c r="K291" i="4" s="1"/>
  <c r="J21" i="4"/>
  <c r="J292" i="4" s="1"/>
  <c r="J291" i="4" s="1"/>
  <c r="H21" i="4"/>
  <c r="H292" i="4" s="1"/>
  <c r="H291" i="4" s="1"/>
  <c r="G21" i="4"/>
  <c r="G292" i="4" s="1"/>
  <c r="G291" i="4" s="1"/>
  <c r="F21" i="4"/>
  <c r="E21" i="4"/>
  <c r="E292" i="4" s="1"/>
  <c r="E291" i="4" s="1"/>
  <c r="D21" i="4"/>
  <c r="D292" i="4" s="1"/>
  <c r="M20" i="4"/>
  <c r="G20" i="4"/>
  <c r="C154" i="4" l="1"/>
  <c r="C157" i="4"/>
  <c r="C158" i="4"/>
  <c r="N187" i="4"/>
  <c r="C255" i="4"/>
  <c r="C256" i="4"/>
  <c r="O260" i="4"/>
  <c r="C294" i="4"/>
  <c r="K26" i="4"/>
  <c r="K259" i="4"/>
  <c r="C279" i="4"/>
  <c r="F292" i="4"/>
  <c r="C22" i="4"/>
  <c r="L31" i="4"/>
  <c r="C31" i="4" s="1"/>
  <c r="F196" i="4"/>
  <c r="C208" i="4"/>
  <c r="C211" i="4"/>
  <c r="L260" i="4"/>
  <c r="J76" i="4"/>
  <c r="H76" i="4"/>
  <c r="C128" i="4"/>
  <c r="C145" i="4"/>
  <c r="I151" i="4"/>
  <c r="C189" i="4"/>
  <c r="C219" i="4"/>
  <c r="C243" i="4"/>
  <c r="C247" i="4"/>
  <c r="L276" i="4"/>
  <c r="L270" i="4" s="1"/>
  <c r="L269" i="4" s="1"/>
  <c r="C287" i="4"/>
  <c r="M54" i="4"/>
  <c r="C63" i="4"/>
  <c r="C64" i="4"/>
  <c r="C66" i="4"/>
  <c r="K76" i="4"/>
  <c r="C114" i="4"/>
  <c r="C142" i="4"/>
  <c r="G174" i="4"/>
  <c r="G173" i="4" s="1"/>
  <c r="K173" i="4"/>
  <c r="C193" i="4"/>
  <c r="C199" i="4"/>
  <c r="C215" i="4"/>
  <c r="G204" i="4"/>
  <c r="C267" i="4"/>
  <c r="M269" i="4"/>
  <c r="C296" i="4"/>
  <c r="I69" i="4"/>
  <c r="I67" i="4" s="1"/>
  <c r="N83" i="4"/>
  <c r="N75" i="4" s="1"/>
  <c r="N52" i="4" s="1"/>
  <c r="O122" i="4"/>
  <c r="I196" i="4"/>
  <c r="N204" i="4"/>
  <c r="O276" i="4"/>
  <c r="O270" i="4" s="1"/>
  <c r="O269" i="4" s="1"/>
  <c r="C86" i="4"/>
  <c r="J83" i="4"/>
  <c r="C150" i="4"/>
  <c r="C169" i="4"/>
  <c r="C170" i="4"/>
  <c r="C182" i="4"/>
  <c r="M187" i="4"/>
  <c r="C223" i="4"/>
  <c r="C226" i="4"/>
  <c r="D204" i="4"/>
  <c r="D195" i="4" s="1"/>
  <c r="M259" i="4"/>
  <c r="L95" i="4"/>
  <c r="I116" i="4"/>
  <c r="L184" i="4"/>
  <c r="C186" i="4"/>
  <c r="C23" i="4"/>
  <c r="C90" i="4"/>
  <c r="I144" i="4"/>
  <c r="I187" i="4"/>
  <c r="G195" i="4"/>
  <c r="O198" i="4"/>
  <c r="O196" i="4" s="1"/>
  <c r="C43" i="4"/>
  <c r="C98" i="4"/>
  <c r="C118" i="4"/>
  <c r="F160" i="4"/>
  <c r="C161" i="4"/>
  <c r="C70" i="4"/>
  <c r="C74" i="4"/>
  <c r="I84" i="4"/>
  <c r="C102" i="4"/>
  <c r="C113" i="4"/>
  <c r="F136" i="4"/>
  <c r="C137" i="4"/>
  <c r="E20" i="4"/>
  <c r="C94" i="4"/>
  <c r="J53" i="4"/>
  <c r="G54" i="4"/>
  <c r="G53" i="4" s="1"/>
  <c r="M53" i="4"/>
  <c r="C57" i="4"/>
  <c r="C60" i="4"/>
  <c r="C62" i="4"/>
  <c r="H83" i="4"/>
  <c r="M83" i="4"/>
  <c r="I103" i="4"/>
  <c r="C124" i="4"/>
  <c r="L175" i="4"/>
  <c r="C178" i="4"/>
  <c r="C239" i="4"/>
  <c r="I293" i="4"/>
  <c r="I136" i="4"/>
  <c r="C156" i="4"/>
  <c r="C168" i="4"/>
  <c r="C203" i="4"/>
  <c r="H231" i="4"/>
  <c r="H230" i="4" s="1"/>
  <c r="C250" i="4"/>
  <c r="O252" i="4"/>
  <c r="O251" i="4" s="1"/>
  <c r="C126" i="4"/>
  <c r="C146" i="4"/>
  <c r="C155" i="4"/>
  <c r="C167" i="4"/>
  <c r="L179" i="4"/>
  <c r="M204" i="4"/>
  <c r="M195" i="4" s="1"/>
  <c r="C214" i="4"/>
  <c r="C220" i="4"/>
  <c r="C225" i="4"/>
  <c r="C245" i="4"/>
  <c r="C254" i="4"/>
  <c r="C268" i="4"/>
  <c r="C300" i="4"/>
  <c r="D291" i="4"/>
  <c r="M292" i="4"/>
  <c r="M291" i="4" s="1"/>
  <c r="C24" i="4"/>
  <c r="D53" i="4"/>
  <c r="C65" i="4"/>
  <c r="C73" i="4"/>
  <c r="G76" i="4"/>
  <c r="G75" i="4" s="1"/>
  <c r="G83" i="4"/>
  <c r="C93" i="4"/>
  <c r="C97" i="4"/>
  <c r="C101" i="4"/>
  <c r="O103" i="4"/>
  <c r="C110" i="4"/>
  <c r="C115" i="4"/>
  <c r="C117" i="4"/>
  <c r="C125" i="4"/>
  <c r="C129" i="4"/>
  <c r="J130" i="4"/>
  <c r="J75" i="4" s="1"/>
  <c r="C132" i="4"/>
  <c r="K130" i="4"/>
  <c r="C162" i="4"/>
  <c r="E173" i="4"/>
  <c r="N195" i="4"/>
  <c r="L205" i="4"/>
  <c r="C213" i="4"/>
  <c r="C218" i="4"/>
  <c r="O216" i="4"/>
  <c r="C224" i="4"/>
  <c r="M231" i="4"/>
  <c r="M230" i="4" s="1"/>
  <c r="K231" i="4"/>
  <c r="K230" i="4" s="1"/>
  <c r="D231" i="4"/>
  <c r="D230" i="4" s="1"/>
  <c r="D194" i="4" s="1"/>
  <c r="C244" i="4"/>
  <c r="C258" i="4"/>
  <c r="C266" i="4"/>
  <c r="O264" i="4"/>
  <c r="O259" i="4" s="1"/>
  <c r="L286" i="4"/>
  <c r="L292" i="4" s="1"/>
  <c r="L291" i="4" s="1"/>
  <c r="D130" i="4"/>
  <c r="C44" i="4"/>
  <c r="E54" i="4"/>
  <c r="E53" i="4" s="1"/>
  <c r="K54" i="4"/>
  <c r="K53" i="4" s="1"/>
  <c r="O58" i="4"/>
  <c r="O54" i="4" s="1"/>
  <c r="C68" i="4"/>
  <c r="C71" i="4"/>
  <c r="E76" i="4"/>
  <c r="C82" i="4"/>
  <c r="E83" i="4"/>
  <c r="F84" i="4"/>
  <c r="C84" i="4" s="1"/>
  <c r="I89" i="4"/>
  <c r="I95" i="4"/>
  <c r="C108" i="4"/>
  <c r="I112" i="4"/>
  <c r="C112" i="4" s="1"/>
  <c r="C120" i="4"/>
  <c r="C121" i="4"/>
  <c r="I131" i="4"/>
  <c r="C149" i="4"/>
  <c r="M174" i="4"/>
  <c r="M173" i="4" s="1"/>
  <c r="I179" i="4"/>
  <c r="I174" i="4" s="1"/>
  <c r="I173" i="4" s="1"/>
  <c r="C183" i="4"/>
  <c r="C190" i="4"/>
  <c r="J204" i="4"/>
  <c r="C207" i="4"/>
  <c r="K204" i="4"/>
  <c r="K195" i="4" s="1"/>
  <c r="H204" i="4"/>
  <c r="H195" i="4" s="1"/>
  <c r="C229" i="4"/>
  <c r="N231" i="4"/>
  <c r="F238" i="4"/>
  <c r="C242" i="4"/>
  <c r="L252" i="4"/>
  <c r="L251" i="4" s="1"/>
  <c r="C257" i="4"/>
  <c r="N259" i="4"/>
  <c r="K270" i="4"/>
  <c r="K269" i="4" s="1"/>
  <c r="C274" i="4"/>
  <c r="C295" i="4"/>
  <c r="C297" i="4"/>
  <c r="O292" i="4"/>
  <c r="O291" i="4" s="1"/>
  <c r="K20" i="4"/>
  <c r="I292" i="4"/>
  <c r="I291" i="4" s="1"/>
  <c r="I20" i="4"/>
  <c r="C104" i="4"/>
  <c r="F103" i="4"/>
  <c r="C105" i="4"/>
  <c r="C177" i="4"/>
  <c r="F175" i="4"/>
  <c r="F184" i="4"/>
  <c r="C185" i="4"/>
  <c r="C191" i="4"/>
  <c r="F187" i="4"/>
  <c r="J20" i="4"/>
  <c r="N20" i="4"/>
  <c r="C56" i="4"/>
  <c r="C85" i="4"/>
  <c r="O84" i="4"/>
  <c r="K83" i="4"/>
  <c r="K75" i="4" s="1"/>
  <c r="C99" i="4"/>
  <c r="C100" i="4"/>
  <c r="C107" i="4"/>
  <c r="C153" i="4"/>
  <c r="F151" i="4"/>
  <c r="C181" i="4"/>
  <c r="F179" i="4"/>
  <c r="F205" i="4"/>
  <c r="C228" i="4"/>
  <c r="L227" i="4"/>
  <c r="C227" i="4" s="1"/>
  <c r="C262" i="4"/>
  <c r="F260" i="4"/>
  <c r="F281" i="4"/>
  <c r="C281" i="4" s="1"/>
  <c r="C282" i="4"/>
  <c r="F283" i="4"/>
  <c r="C59" i="4"/>
  <c r="C72" i="4"/>
  <c r="F69" i="4"/>
  <c r="F67" i="4" s="1"/>
  <c r="F76" i="4"/>
  <c r="L27" i="4"/>
  <c r="L36" i="4"/>
  <c r="C36" i="4" s="1"/>
  <c r="I55" i="4"/>
  <c r="I54" i="4" s="1"/>
  <c r="F58" i="4"/>
  <c r="F54" i="4" s="1"/>
  <c r="O69" i="4"/>
  <c r="O67" i="4" s="1"/>
  <c r="C79" i="4"/>
  <c r="I77" i="4"/>
  <c r="L116" i="4"/>
  <c r="C116" i="4" s="1"/>
  <c r="L131" i="4"/>
  <c r="C134" i="4"/>
  <c r="C240" i="4"/>
  <c r="L238" i="4"/>
  <c r="L33" i="4"/>
  <c r="C33" i="4" s="1"/>
  <c r="F41" i="4"/>
  <c r="C41" i="4" s="1"/>
  <c r="O45" i="4"/>
  <c r="O20" i="4" s="1"/>
  <c r="D20" i="4"/>
  <c r="H20" i="4"/>
  <c r="C21" i="4"/>
  <c r="L69" i="4"/>
  <c r="L67" i="4" s="1"/>
  <c r="L53" i="4" s="1"/>
  <c r="C81" i="4"/>
  <c r="O80" i="4"/>
  <c r="C80" i="4" s="1"/>
  <c r="D83" i="4"/>
  <c r="D75" i="4" s="1"/>
  <c r="C87" i="4"/>
  <c r="C88" i="4"/>
  <c r="C91" i="4"/>
  <c r="C92" i="4"/>
  <c r="F89" i="4"/>
  <c r="F95" i="4"/>
  <c r="C96" i="4"/>
  <c r="O95" i="4"/>
  <c r="L103" i="4"/>
  <c r="C106" i="4"/>
  <c r="C123" i="4"/>
  <c r="F122" i="4"/>
  <c r="C138" i="4"/>
  <c r="L136" i="4"/>
  <c r="C200" i="4"/>
  <c r="L198" i="4"/>
  <c r="O144" i="4"/>
  <c r="C192" i="4"/>
  <c r="F251" i="4"/>
  <c r="C253" i="4"/>
  <c r="I252" i="4"/>
  <c r="I251" i="4" s="1"/>
  <c r="C273" i="4"/>
  <c r="I272" i="4"/>
  <c r="I270" i="4" s="1"/>
  <c r="I269" i="4" s="1"/>
  <c r="C278" i="4"/>
  <c r="F276" i="4"/>
  <c r="C285" i="4"/>
  <c r="I284" i="4"/>
  <c r="I283" i="4" s="1"/>
  <c r="C119" i="4"/>
  <c r="L122" i="4"/>
  <c r="H130" i="4"/>
  <c r="M130" i="4"/>
  <c r="M75" i="4" s="1"/>
  <c r="C135" i="4"/>
  <c r="C139" i="4"/>
  <c r="C140" i="4"/>
  <c r="L141" i="4"/>
  <c r="C141" i="4" s="1"/>
  <c r="L144" i="4"/>
  <c r="F144" i="4"/>
  <c r="O151" i="4"/>
  <c r="L160" i="4"/>
  <c r="C160" i="4" s="1"/>
  <c r="I165" i="4"/>
  <c r="O175" i="4"/>
  <c r="O179" i="4"/>
  <c r="H187" i="4"/>
  <c r="L188" i="4"/>
  <c r="L187" i="4" s="1"/>
  <c r="F216" i="4"/>
  <c r="C217" i="4"/>
  <c r="I216" i="4"/>
  <c r="I204" i="4" s="1"/>
  <c r="I195" i="4" s="1"/>
  <c r="C248" i="4"/>
  <c r="L246" i="4"/>
  <c r="F270" i="4"/>
  <c r="N270" i="4"/>
  <c r="N269" i="4" s="1"/>
  <c r="C127" i="4"/>
  <c r="E130" i="4"/>
  <c r="E75" i="4" s="1"/>
  <c r="O131" i="4"/>
  <c r="C143" i="4"/>
  <c r="C147" i="4"/>
  <c r="C148" i="4"/>
  <c r="C152" i="4"/>
  <c r="L151" i="4"/>
  <c r="C159" i="4"/>
  <c r="C163" i="4"/>
  <c r="C164" i="4"/>
  <c r="L166" i="4"/>
  <c r="L165" i="4" s="1"/>
  <c r="C171" i="4"/>
  <c r="C172" i="4"/>
  <c r="C176" i="4"/>
  <c r="C180" i="4"/>
  <c r="O184" i="4"/>
  <c r="D187" i="4"/>
  <c r="C206" i="4"/>
  <c r="O205" i="4"/>
  <c r="C241" i="4"/>
  <c r="I238" i="4"/>
  <c r="C265" i="4"/>
  <c r="I264" i="4"/>
  <c r="E194" i="4"/>
  <c r="J195" i="4"/>
  <c r="C197" i="4"/>
  <c r="C201" i="4"/>
  <c r="C202" i="4"/>
  <c r="C209" i="4"/>
  <c r="C210" i="4"/>
  <c r="L216" i="4"/>
  <c r="C222" i="4"/>
  <c r="G230" i="4"/>
  <c r="J230" i="4"/>
  <c r="C237" i="4"/>
  <c r="I235" i="4"/>
  <c r="O238" i="4"/>
  <c r="C246" i="4"/>
  <c r="C261" i="4"/>
  <c r="I260" i="4"/>
  <c r="J270" i="4"/>
  <c r="J269" i="4" s="1"/>
  <c r="C277" i="4"/>
  <c r="I276" i="4"/>
  <c r="C280" i="4"/>
  <c r="C221" i="4"/>
  <c r="C232" i="4"/>
  <c r="F233" i="4"/>
  <c r="C233" i="4" s="1"/>
  <c r="C234" i="4"/>
  <c r="C236" i="4"/>
  <c r="L235" i="4"/>
  <c r="C235" i="4" s="1"/>
  <c r="C249" i="4"/>
  <c r="I246" i="4"/>
  <c r="L259" i="4"/>
  <c r="C288" i="4"/>
  <c r="C286" i="4"/>
  <c r="F293" i="4"/>
  <c r="C293" i="4" s="1"/>
  <c r="D293" i="3"/>
  <c r="D286" i="3"/>
  <c r="D284" i="3"/>
  <c r="D283" i="3" s="1"/>
  <c r="D281" i="3"/>
  <c r="D276" i="3"/>
  <c r="D272" i="3"/>
  <c r="D264" i="3"/>
  <c r="D260" i="3"/>
  <c r="D259" i="3" s="1"/>
  <c r="D252" i="3"/>
  <c r="D251" i="3" s="1"/>
  <c r="D246" i="3"/>
  <c r="D238" i="3"/>
  <c r="D235" i="3"/>
  <c r="D233" i="3"/>
  <c r="D227" i="3"/>
  <c r="D216" i="3"/>
  <c r="D205" i="3"/>
  <c r="D198" i="3"/>
  <c r="D196" i="3" s="1"/>
  <c r="D192" i="3"/>
  <c r="D191" i="3" s="1"/>
  <c r="D188" i="3"/>
  <c r="D184" i="3"/>
  <c r="D179" i="3"/>
  <c r="D175" i="3"/>
  <c r="D166" i="3"/>
  <c r="D165" i="3" s="1"/>
  <c r="D160" i="3"/>
  <c r="D151" i="3"/>
  <c r="D144" i="3"/>
  <c r="D141" i="3"/>
  <c r="D136" i="3"/>
  <c r="D131" i="3"/>
  <c r="D128" i="3"/>
  <c r="D122" i="3"/>
  <c r="D116" i="3"/>
  <c r="D112" i="3"/>
  <c r="D103" i="3"/>
  <c r="D95" i="3"/>
  <c r="D89" i="3"/>
  <c r="D84" i="3"/>
  <c r="D80" i="3"/>
  <c r="D77" i="3"/>
  <c r="D69" i="3"/>
  <c r="D67" i="3" s="1"/>
  <c r="D58" i="3"/>
  <c r="D55" i="3"/>
  <c r="D43" i="3"/>
  <c r="D41" i="3"/>
  <c r="D21" i="3"/>
  <c r="G194" i="4" l="1"/>
  <c r="H75" i="4"/>
  <c r="K194" i="4"/>
  <c r="N289" i="4"/>
  <c r="D174" i="3"/>
  <c r="N230" i="4"/>
  <c r="D76" i="3"/>
  <c r="C264" i="4"/>
  <c r="O204" i="4"/>
  <c r="O195" i="4" s="1"/>
  <c r="O194" i="4" s="1"/>
  <c r="C165" i="4"/>
  <c r="C122" i="4"/>
  <c r="I53" i="4"/>
  <c r="K289" i="4"/>
  <c r="N194" i="4"/>
  <c r="N51" i="4" s="1"/>
  <c r="N50" i="4" s="1"/>
  <c r="F231" i="4"/>
  <c r="I83" i="4"/>
  <c r="M194" i="4"/>
  <c r="D52" i="4"/>
  <c r="D51" i="4" s="1"/>
  <c r="F130" i="4"/>
  <c r="H194" i="4"/>
  <c r="J289" i="4"/>
  <c r="C238" i="4"/>
  <c r="D289" i="4"/>
  <c r="C188" i="4"/>
  <c r="C136" i="4"/>
  <c r="C67" i="4"/>
  <c r="I231" i="4"/>
  <c r="C276" i="4"/>
  <c r="G289" i="4"/>
  <c r="C252" i="4"/>
  <c r="C198" i="4"/>
  <c r="O231" i="4"/>
  <c r="O230" i="4" s="1"/>
  <c r="C55" i="4"/>
  <c r="L174" i="4"/>
  <c r="L173" i="4" s="1"/>
  <c r="J52" i="4"/>
  <c r="D130" i="3"/>
  <c r="D173" i="3"/>
  <c r="D270" i="3"/>
  <c r="L231" i="4"/>
  <c r="L230" i="4" s="1"/>
  <c r="L83" i="4"/>
  <c r="C58" i="4"/>
  <c r="L196" i="4"/>
  <c r="C196" i="4" s="1"/>
  <c r="C151" i="4"/>
  <c r="O76" i="4"/>
  <c r="I130" i="4"/>
  <c r="G52" i="4"/>
  <c r="G51" i="4" s="1"/>
  <c r="H52" i="4"/>
  <c r="H51" i="4" s="1"/>
  <c r="H289" i="4"/>
  <c r="D290" i="4"/>
  <c r="D50" i="4"/>
  <c r="N290" i="4"/>
  <c r="M52" i="4"/>
  <c r="M51" i="4" s="1"/>
  <c r="M289" i="4"/>
  <c r="E289" i="4"/>
  <c r="E52" i="4"/>
  <c r="E51" i="4" s="1"/>
  <c r="F269" i="4"/>
  <c r="C270" i="4"/>
  <c r="C89" i="4"/>
  <c r="F83" i="4"/>
  <c r="C54" i="4"/>
  <c r="F53" i="4"/>
  <c r="J194" i="4"/>
  <c r="L204" i="4"/>
  <c r="L195" i="4" s="1"/>
  <c r="O174" i="4"/>
  <c r="O173" i="4" s="1"/>
  <c r="L130" i="4"/>
  <c r="L75" i="4" s="1"/>
  <c r="L52" i="4" s="1"/>
  <c r="F291" i="4"/>
  <c r="C291" i="4" s="1"/>
  <c r="I76" i="4"/>
  <c r="C77" i="4"/>
  <c r="C283" i="4"/>
  <c r="C260" i="4"/>
  <c r="F259" i="4"/>
  <c r="F230" i="4" s="1"/>
  <c r="O83" i="4"/>
  <c r="C187" i="4"/>
  <c r="C175" i="4"/>
  <c r="F174" i="4"/>
  <c r="K52" i="4"/>
  <c r="K51" i="4" s="1"/>
  <c r="C27" i="4"/>
  <c r="L26" i="4"/>
  <c r="F20" i="4"/>
  <c r="C103" i="4"/>
  <c r="C179" i="4"/>
  <c r="C184" i="4"/>
  <c r="C131" i="4"/>
  <c r="O53" i="4"/>
  <c r="I259" i="4"/>
  <c r="C272" i="4"/>
  <c r="O130" i="4"/>
  <c r="C216" i="4"/>
  <c r="C166" i="4"/>
  <c r="C144" i="4"/>
  <c r="C251" i="4"/>
  <c r="C95" i="4"/>
  <c r="C45" i="4"/>
  <c r="C292" i="4"/>
  <c r="C69" i="4"/>
  <c r="C284" i="4"/>
  <c r="C205" i="4"/>
  <c r="F204" i="4"/>
  <c r="D54" i="3"/>
  <c r="D53" i="3" s="1"/>
  <c r="D187" i="3"/>
  <c r="D231" i="3"/>
  <c r="D230" i="3" s="1"/>
  <c r="D269" i="3"/>
  <c r="D83" i="3"/>
  <c r="D75" i="3" s="1"/>
  <c r="D204" i="3"/>
  <c r="D195" i="3" s="1"/>
  <c r="D292" i="3"/>
  <c r="D291" i="3" s="1"/>
  <c r="D194" i="3" l="1"/>
  <c r="C231" i="4"/>
  <c r="I75" i="4"/>
  <c r="I52" i="4" s="1"/>
  <c r="C76" i="4"/>
  <c r="J51" i="4"/>
  <c r="G50" i="4"/>
  <c r="G290" i="4"/>
  <c r="O75" i="4"/>
  <c r="O52" i="4" s="1"/>
  <c r="O51" i="4" s="1"/>
  <c r="C130" i="4"/>
  <c r="I230" i="4"/>
  <c r="L194" i="4"/>
  <c r="L51" i="4" s="1"/>
  <c r="C83" i="4"/>
  <c r="C230" i="4"/>
  <c r="H290" i="4"/>
  <c r="H50" i="4"/>
  <c r="C204" i="4"/>
  <c r="F195" i="4"/>
  <c r="C26" i="4"/>
  <c r="L20" i="4"/>
  <c r="C20" i="4" s="1"/>
  <c r="C53" i="4"/>
  <c r="L289" i="4"/>
  <c r="C259" i="4"/>
  <c r="O289" i="4"/>
  <c r="C269" i="4"/>
  <c r="F173" i="4"/>
  <c r="C173" i="4" s="1"/>
  <c r="C174" i="4"/>
  <c r="J50" i="4"/>
  <c r="J290" i="4"/>
  <c r="K50" i="4"/>
  <c r="K290" i="4"/>
  <c r="F75" i="4"/>
  <c r="E290" i="4"/>
  <c r="E50" i="4"/>
  <c r="M50" i="4"/>
  <c r="M290" i="4"/>
  <c r="D289" i="3"/>
  <c r="D52" i="3"/>
  <c r="D51" i="3" s="1"/>
  <c r="I289" i="4" l="1"/>
  <c r="I194" i="4"/>
  <c r="I51" i="4" s="1"/>
  <c r="L50" i="4"/>
  <c r="L290" i="4"/>
  <c r="C75" i="4"/>
  <c r="F52" i="4"/>
  <c r="I290" i="4"/>
  <c r="I50" i="4"/>
  <c r="O50" i="4"/>
  <c r="O290" i="4"/>
  <c r="F194" i="4"/>
  <c r="C194" i="4" s="1"/>
  <c r="C195" i="4"/>
  <c r="F289" i="4"/>
  <c r="C289" i="4" s="1"/>
  <c r="C52" i="4"/>
  <c r="D24" i="3"/>
  <c r="D20" i="3" s="1"/>
  <c r="D50" i="3"/>
  <c r="F51" i="4" l="1"/>
  <c r="D290" i="3"/>
  <c r="F290" i="4" l="1"/>
  <c r="C290" i="4" s="1"/>
  <c r="F50" i="4"/>
  <c r="C50" i="4" s="1"/>
  <c r="C51" i="4"/>
  <c r="O301" i="3"/>
  <c r="L301" i="3"/>
  <c r="I301" i="3"/>
  <c r="F301" i="3"/>
  <c r="O300" i="3"/>
  <c r="L300" i="3"/>
  <c r="I300" i="3"/>
  <c r="F300" i="3"/>
  <c r="O299" i="3"/>
  <c r="L299" i="3"/>
  <c r="I299" i="3"/>
  <c r="F299" i="3"/>
  <c r="O298" i="3"/>
  <c r="L298" i="3"/>
  <c r="I298" i="3"/>
  <c r="F298" i="3"/>
  <c r="O297" i="3"/>
  <c r="L297" i="3"/>
  <c r="I297" i="3"/>
  <c r="F297" i="3"/>
  <c r="O296" i="3"/>
  <c r="L296" i="3"/>
  <c r="I296" i="3"/>
  <c r="F296" i="3"/>
  <c r="O295" i="3"/>
  <c r="L295" i="3"/>
  <c r="I295" i="3"/>
  <c r="F295" i="3"/>
  <c r="O294" i="3"/>
  <c r="L294" i="3"/>
  <c r="I294" i="3"/>
  <c r="F294" i="3"/>
  <c r="F293" i="3" s="1"/>
  <c r="N293" i="3"/>
  <c r="M293" i="3"/>
  <c r="K293" i="3"/>
  <c r="J293" i="3"/>
  <c r="H293" i="3"/>
  <c r="G293" i="3"/>
  <c r="E293" i="3"/>
  <c r="O288" i="3"/>
  <c r="L288" i="3"/>
  <c r="I288" i="3"/>
  <c r="F288" i="3"/>
  <c r="O287" i="3"/>
  <c r="O286" i="3" s="1"/>
  <c r="L287" i="3"/>
  <c r="L286" i="3" s="1"/>
  <c r="I287" i="3"/>
  <c r="F287" i="3"/>
  <c r="N286" i="3"/>
  <c r="M286" i="3"/>
  <c r="K286" i="3"/>
  <c r="J286" i="3"/>
  <c r="H286" i="3"/>
  <c r="G286" i="3"/>
  <c r="F286" i="3"/>
  <c r="E286" i="3"/>
  <c r="O285" i="3"/>
  <c r="O284" i="3" s="1"/>
  <c r="O283" i="3" s="1"/>
  <c r="L285" i="3"/>
  <c r="I285" i="3"/>
  <c r="I284" i="3" s="1"/>
  <c r="I283" i="3" s="1"/>
  <c r="F285" i="3"/>
  <c r="N284" i="3"/>
  <c r="N283" i="3" s="1"/>
  <c r="M284" i="3"/>
  <c r="M283" i="3" s="1"/>
  <c r="K284" i="3"/>
  <c r="K283" i="3" s="1"/>
  <c r="J284" i="3"/>
  <c r="J283" i="3" s="1"/>
  <c r="H284" i="3"/>
  <c r="H283" i="3" s="1"/>
  <c r="G284" i="3"/>
  <c r="G283" i="3" s="1"/>
  <c r="F284" i="3"/>
  <c r="E284" i="3"/>
  <c r="E283" i="3" s="1"/>
  <c r="O282" i="3"/>
  <c r="L282" i="3"/>
  <c r="L281" i="3" s="1"/>
  <c r="I282" i="3"/>
  <c r="I281" i="3" s="1"/>
  <c r="F282" i="3"/>
  <c r="F281" i="3" s="1"/>
  <c r="O281" i="3"/>
  <c r="N281" i="3"/>
  <c r="M281" i="3"/>
  <c r="K281" i="3"/>
  <c r="J281" i="3"/>
  <c r="H281" i="3"/>
  <c r="G281" i="3"/>
  <c r="E281" i="3"/>
  <c r="O280" i="3"/>
  <c r="L280" i="3"/>
  <c r="I280" i="3"/>
  <c r="F280" i="3"/>
  <c r="O279" i="3"/>
  <c r="L279" i="3"/>
  <c r="I279" i="3"/>
  <c r="F279" i="3"/>
  <c r="O278" i="3"/>
  <c r="L278" i="3"/>
  <c r="I278" i="3"/>
  <c r="F278" i="3"/>
  <c r="O277" i="3"/>
  <c r="O276" i="3" s="1"/>
  <c r="L277" i="3"/>
  <c r="I277" i="3"/>
  <c r="I276" i="3" s="1"/>
  <c r="F277" i="3"/>
  <c r="F276" i="3" s="1"/>
  <c r="N276" i="3"/>
  <c r="M276" i="3"/>
  <c r="K276" i="3"/>
  <c r="J276" i="3"/>
  <c r="H276" i="3"/>
  <c r="G276" i="3"/>
  <c r="E276" i="3"/>
  <c r="O275" i="3"/>
  <c r="L275" i="3"/>
  <c r="I275" i="3"/>
  <c r="F275" i="3"/>
  <c r="O274" i="3"/>
  <c r="L274" i="3"/>
  <c r="I274" i="3"/>
  <c r="F274" i="3"/>
  <c r="O273" i="3"/>
  <c r="O272" i="3" s="1"/>
  <c r="L273" i="3"/>
  <c r="L272" i="3" s="1"/>
  <c r="I273" i="3"/>
  <c r="I272" i="3" s="1"/>
  <c r="F273" i="3"/>
  <c r="N272" i="3"/>
  <c r="M272" i="3"/>
  <c r="K272" i="3"/>
  <c r="K270" i="3" s="1"/>
  <c r="K269" i="3" s="1"/>
  <c r="J272" i="3"/>
  <c r="H272" i="3"/>
  <c r="H270" i="3" s="1"/>
  <c r="G272" i="3"/>
  <c r="F272" i="3"/>
  <c r="E272" i="3"/>
  <c r="O271" i="3"/>
  <c r="L271" i="3"/>
  <c r="I271" i="3"/>
  <c r="F271" i="3"/>
  <c r="N270" i="3"/>
  <c r="J270" i="3"/>
  <c r="E270" i="3"/>
  <c r="E269" i="3" s="1"/>
  <c r="O268" i="3"/>
  <c r="L268" i="3"/>
  <c r="I268" i="3"/>
  <c r="F268" i="3"/>
  <c r="O267" i="3"/>
  <c r="L267" i="3"/>
  <c r="I267" i="3"/>
  <c r="F267" i="3"/>
  <c r="O266" i="3"/>
  <c r="L266" i="3"/>
  <c r="I266" i="3"/>
  <c r="F266" i="3"/>
  <c r="O265" i="3"/>
  <c r="O264" i="3" s="1"/>
  <c r="L265" i="3"/>
  <c r="I265" i="3"/>
  <c r="I264" i="3" s="1"/>
  <c r="F265" i="3"/>
  <c r="N264" i="3"/>
  <c r="M264" i="3"/>
  <c r="L264" i="3"/>
  <c r="K264" i="3"/>
  <c r="J264" i="3"/>
  <c r="H264" i="3"/>
  <c r="G264" i="3"/>
  <c r="E264" i="3"/>
  <c r="O263" i="3"/>
  <c r="L263" i="3"/>
  <c r="I263" i="3"/>
  <c r="F263" i="3"/>
  <c r="O262" i="3"/>
  <c r="L262" i="3"/>
  <c r="I262" i="3"/>
  <c r="F262" i="3"/>
  <c r="O261" i="3"/>
  <c r="O260" i="3" s="1"/>
  <c r="L261" i="3"/>
  <c r="I261" i="3"/>
  <c r="I260" i="3" s="1"/>
  <c r="F261" i="3"/>
  <c r="F260" i="3" s="1"/>
  <c r="N260" i="3"/>
  <c r="N259" i="3" s="1"/>
  <c r="M260" i="3"/>
  <c r="M259" i="3" s="1"/>
  <c r="K260" i="3"/>
  <c r="J260" i="3"/>
  <c r="H260" i="3"/>
  <c r="G260" i="3"/>
  <c r="G259" i="3" s="1"/>
  <c r="E260" i="3"/>
  <c r="O258" i="3"/>
  <c r="L258" i="3"/>
  <c r="I258" i="3"/>
  <c r="F258" i="3"/>
  <c r="O257" i="3"/>
  <c r="L257" i="3"/>
  <c r="I257" i="3"/>
  <c r="F257" i="3"/>
  <c r="O256" i="3"/>
  <c r="L256" i="3"/>
  <c r="I256" i="3"/>
  <c r="F256" i="3"/>
  <c r="O255" i="3"/>
  <c r="L255" i="3"/>
  <c r="I255" i="3"/>
  <c r="F255" i="3"/>
  <c r="O254" i="3"/>
  <c r="L254" i="3"/>
  <c r="I254" i="3"/>
  <c r="F254" i="3"/>
  <c r="O253" i="3"/>
  <c r="O252" i="3" s="1"/>
  <c r="L253" i="3"/>
  <c r="I253" i="3"/>
  <c r="I252" i="3" s="1"/>
  <c r="I251" i="3" s="1"/>
  <c r="F253" i="3"/>
  <c r="N252" i="3"/>
  <c r="N251" i="3" s="1"/>
  <c r="M252" i="3"/>
  <c r="L252" i="3"/>
  <c r="L251" i="3" s="1"/>
  <c r="K252" i="3"/>
  <c r="J252" i="3"/>
  <c r="J251" i="3" s="1"/>
  <c r="H252" i="3"/>
  <c r="H251" i="3" s="1"/>
  <c r="G252" i="3"/>
  <c r="G251" i="3" s="1"/>
  <c r="E252" i="3"/>
  <c r="M251" i="3"/>
  <c r="K251" i="3"/>
  <c r="E251" i="3"/>
  <c r="O250" i="3"/>
  <c r="L250" i="3"/>
  <c r="I250" i="3"/>
  <c r="F250" i="3"/>
  <c r="O249" i="3"/>
  <c r="L249" i="3"/>
  <c r="I249" i="3"/>
  <c r="F249" i="3"/>
  <c r="O248" i="3"/>
  <c r="L248" i="3"/>
  <c r="I248" i="3"/>
  <c r="F248" i="3"/>
  <c r="O247" i="3"/>
  <c r="L247" i="3"/>
  <c r="I247" i="3"/>
  <c r="F247" i="3"/>
  <c r="N246" i="3"/>
  <c r="M246" i="3"/>
  <c r="M231" i="3" s="1"/>
  <c r="K246" i="3"/>
  <c r="J246" i="3"/>
  <c r="H246" i="3"/>
  <c r="G246" i="3"/>
  <c r="E246" i="3"/>
  <c r="O245" i="3"/>
  <c r="L245" i="3"/>
  <c r="I245" i="3"/>
  <c r="F245" i="3"/>
  <c r="O244" i="3"/>
  <c r="L244" i="3"/>
  <c r="I244" i="3"/>
  <c r="F244" i="3"/>
  <c r="O243" i="3"/>
  <c r="L243" i="3"/>
  <c r="I243" i="3"/>
  <c r="F243" i="3"/>
  <c r="O242" i="3"/>
  <c r="L242" i="3"/>
  <c r="I242" i="3"/>
  <c r="F242" i="3"/>
  <c r="O241" i="3"/>
  <c r="L241" i="3"/>
  <c r="I241" i="3"/>
  <c r="F241" i="3"/>
  <c r="O240" i="3"/>
  <c r="L240" i="3"/>
  <c r="I240" i="3"/>
  <c r="F240" i="3"/>
  <c r="O239" i="3"/>
  <c r="O238" i="3" s="1"/>
  <c r="L239" i="3"/>
  <c r="I239" i="3"/>
  <c r="F239" i="3"/>
  <c r="N238" i="3"/>
  <c r="M238" i="3"/>
  <c r="K238" i="3"/>
  <c r="J238" i="3"/>
  <c r="H238" i="3"/>
  <c r="G238" i="3"/>
  <c r="F238" i="3"/>
  <c r="E238" i="3"/>
  <c r="O237" i="3"/>
  <c r="L237" i="3"/>
  <c r="I237" i="3"/>
  <c r="F237" i="3"/>
  <c r="O236" i="3"/>
  <c r="L236" i="3"/>
  <c r="L235" i="3" s="1"/>
  <c r="I236" i="3"/>
  <c r="I235" i="3" s="1"/>
  <c r="F236" i="3"/>
  <c r="N235" i="3"/>
  <c r="M235" i="3"/>
  <c r="K235" i="3"/>
  <c r="J235" i="3"/>
  <c r="H235" i="3"/>
  <c r="G235" i="3"/>
  <c r="E235" i="3"/>
  <c r="E231" i="3" s="1"/>
  <c r="O234" i="3"/>
  <c r="L234" i="3"/>
  <c r="L233" i="3" s="1"/>
  <c r="I234" i="3"/>
  <c r="F234" i="3"/>
  <c r="F233" i="3" s="1"/>
  <c r="O233" i="3"/>
  <c r="N233" i="3"/>
  <c r="M233" i="3"/>
  <c r="K233" i="3"/>
  <c r="K231" i="3" s="1"/>
  <c r="J233" i="3"/>
  <c r="I233" i="3"/>
  <c r="H233" i="3"/>
  <c r="G233" i="3"/>
  <c r="G231" i="3" s="1"/>
  <c r="E233" i="3"/>
  <c r="O232" i="3"/>
  <c r="L232" i="3"/>
  <c r="I232" i="3"/>
  <c r="F232" i="3"/>
  <c r="O229" i="3"/>
  <c r="L229" i="3"/>
  <c r="I229" i="3"/>
  <c r="F229" i="3"/>
  <c r="O228" i="3"/>
  <c r="L228" i="3"/>
  <c r="L227" i="3" s="1"/>
  <c r="I228" i="3"/>
  <c r="I227" i="3" s="1"/>
  <c r="F228" i="3"/>
  <c r="O227" i="3"/>
  <c r="N227" i="3"/>
  <c r="M227" i="3"/>
  <c r="K227" i="3"/>
  <c r="J227" i="3"/>
  <c r="H227" i="3"/>
  <c r="G227" i="3"/>
  <c r="E227" i="3"/>
  <c r="O226" i="3"/>
  <c r="L226" i="3"/>
  <c r="I226" i="3"/>
  <c r="F226" i="3"/>
  <c r="O225" i="3"/>
  <c r="L225" i="3"/>
  <c r="I225" i="3"/>
  <c r="F225" i="3"/>
  <c r="O224" i="3"/>
  <c r="L224" i="3"/>
  <c r="I224" i="3"/>
  <c r="F224" i="3"/>
  <c r="O223" i="3"/>
  <c r="L223" i="3"/>
  <c r="I223" i="3"/>
  <c r="F223" i="3"/>
  <c r="O222" i="3"/>
  <c r="L222" i="3"/>
  <c r="I222" i="3"/>
  <c r="F222" i="3"/>
  <c r="O221" i="3"/>
  <c r="L221" i="3"/>
  <c r="I221" i="3"/>
  <c r="F221" i="3"/>
  <c r="O220" i="3"/>
  <c r="L220" i="3"/>
  <c r="I220" i="3"/>
  <c r="F220" i="3"/>
  <c r="O219" i="3"/>
  <c r="L219" i="3"/>
  <c r="I219" i="3"/>
  <c r="F219" i="3"/>
  <c r="O218" i="3"/>
  <c r="L218" i="3"/>
  <c r="I218" i="3"/>
  <c r="F218" i="3"/>
  <c r="O217" i="3"/>
  <c r="L217" i="3"/>
  <c r="L216" i="3" s="1"/>
  <c r="I217" i="3"/>
  <c r="F217" i="3"/>
  <c r="N216" i="3"/>
  <c r="M216" i="3"/>
  <c r="K216" i="3"/>
  <c r="J216" i="3"/>
  <c r="H216" i="3"/>
  <c r="G216" i="3"/>
  <c r="E216" i="3"/>
  <c r="O215" i="3"/>
  <c r="L215" i="3"/>
  <c r="I215" i="3"/>
  <c r="F215" i="3"/>
  <c r="O214" i="3"/>
  <c r="L214" i="3"/>
  <c r="I214" i="3"/>
  <c r="F214" i="3"/>
  <c r="O213" i="3"/>
  <c r="L213" i="3"/>
  <c r="I213" i="3"/>
  <c r="F213" i="3"/>
  <c r="O212" i="3"/>
  <c r="L212" i="3"/>
  <c r="I212" i="3"/>
  <c r="F212" i="3"/>
  <c r="O211" i="3"/>
  <c r="L211" i="3"/>
  <c r="I211" i="3"/>
  <c r="F211" i="3"/>
  <c r="O210" i="3"/>
  <c r="L210" i="3"/>
  <c r="I210" i="3"/>
  <c r="F210" i="3"/>
  <c r="O209" i="3"/>
  <c r="L209" i="3"/>
  <c r="I209" i="3"/>
  <c r="F209" i="3"/>
  <c r="O208" i="3"/>
  <c r="L208" i="3"/>
  <c r="I208" i="3"/>
  <c r="F208" i="3"/>
  <c r="O207" i="3"/>
  <c r="L207" i="3"/>
  <c r="I207" i="3"/>
  <c r="F207" i="3"/>
  <c r="O206" i="3"/>
  <c r="L206" i="3"/>
  <c r="I206" i="3"/>
  <c r="F206" i="3"/>
  <c r="N205" i="3"/>
  <c r="M205" i="3"/>
  <c r="K205" i="3"/>
  <c r="J205" i="3"/>
  <c r="H205" i="3"/>
  <c r="H204" i="3" s="1"/>
  <c r="G205" i="3"/>
  <c r="E205" i="3"/>
  <c r="O203" i="3"/>
  <c r="L203" i="3"/>
  <c r="I203" i="3"/>
  <c r="F203" i="3"/>
  <c r="O202" i="3"/>
  <c r="L202" i="3"/>
  <c r="I202" i="3"/>
  <c r="F202" i="3"/>
  <c r="O201" i="3"/>
  <c r="L201" i="3"/>
  <c r="I201" i="3"/>
  <c r="F201" i="3"/>
  <c r="O200" i="3"/>
  <c r="L200" i="3"/>
  <c r="I200" i="3"/>
  <c r="F200" i="3"/>
  <c r="O199" i="3"/>
  <c r="O198" i="3" s="1"/>
  <c r="L199" i="3"/>
  <c r="L198" i="3" s="1"/>
  <c r="I199" i="3"/>
  <c r="F199" i="3"/>
  <c r="N198" i="3"/>
  <c r="M198" i="3"/>
  <c r="M196" i="3" s="1"/>
  <c r="K198" i="3"/>
  <c r="K196" i="3" s="1"/>
  <c r="J198" i="3"/>
  <c r="H198" i="3"/>
  <c r="H196" i="3" s="1"/>
  <c r="G198" i="3"/>
  <c r="G196" i="3" s="1"/>
  <c r="F198" i="3"/>
  <c r="E198" i="3"/>
  <c r="O197" i="3"/>
  <c r="L197" i="3"/>
  <c r="I197" i="3"/>
  <c r="F197" i="3"/>
  <c r="N196" i="3"/>
  <c r="J196" i="3"/>
  <c r="E196" i="3"/>
  <c r="O193" i="3"/>
  <c r="O192" i="3" s="1"/>
  <c r="O191" i="3" s="1"/>
  <c r="L193" i="3"/>
  <c r="L192" i="3" s="1"/>
  <c r="L191" i="3" s="1"/>
  <c r="I193" i="3"/>
  <c r="I192" i="3" s="1"/>
  <c r="I191" i="3" s="1"/>
  <c r="F193" i="3"/>
  <c r="N192" i="3"/>
  <c r="N191" i="3" s="1"/>
  <c r="M192" i="3"/>
  <c r="M191" i="3" s="1"/>
  <c r="K192" i="3"/>
  <c r="K191" i="3" s="1"/>
  <c r="J192" i="3"/>
  <c r="J191" i="3" s="1"/>
  <c r="H192" i="3"/>
  <c r="H191" i="3" s="1"/>
  <c r="G192" i="3"/>
  <c r="G191" i="3" s="1"/>
  <c r="E192" i="3"/>
  <c r="E191" i="3" s="1"/>
  <c r="E187" i="3" s="1"/>
  <c r="O190" i="3"/>
  <c r="L190" i="3"/>
  <c r="I190" i="3"/>
  <c r="F190" i="3"/>
  <c r="O189" i="3"/>
  <c r="O188" i="3" s="1"/>
  <c r="L189" i="3"/>
  <c r="I189" i="3"/>
  <c r="I188" i="3" s="1"/>
  <c r="F189" i="3"/>
  <c r="F188" i="3" s="1"/>
  <c r="N188" i="3"/>
  <c r="N187" i="3" s="1"/>
  <c r="M188" i="3"/>
  <c r="K188" i="3"/>
  <c r="J188" i="3"/>
  <c r="J187" i="3" s="1"/>
  <c r="H188" i="3"/>
  <c r="G188" i="3"/>
  <c r="E188" i="3"/>
  <c r="O186" i="3"/>
  <c r="L186" i="3"/>
  <c r="I186" i="3"/>
  <c r="F186" i="3"/>
  <c r="O185" i="3"/>
  <c r="O184" i="3" s="1"/>
  <c r="L185" i="3"/>
  <c r="I185" i="3"/>
  <c r="I184" i="3" s="1"/>
  <c r="F185" i="3"/>
  <c r="F184" i="3" s="1"/>
  <c r="N184" i="3"/>
  <c r="M184" i="3"/>
  <c r="K184" i="3"/>
  <c r="J184" i="3"/>
  <c r="H184" i="3"/>
  <c r="G184" i="3"/>
  <c r="E184" i="3"/>
  <c r="O183" i="3"/>
  <c r="L183" i="3"/>
  <c r="I183" i="3"/>
  <c r="F183" i="3"/>
  <c r="O182" i="3"/>
  <c r="L182" i="3"/>
  <c r="I182" i="3"/>
  <c r="F182" i="3"/>
  <c r="O181" i="3"/>
  <c r="L181" i="3"/>
  <c r="I181" i="3"/>
  <c r="F181" i="3"/>
  <c r="O180" i="3"/>
  <c r="L180" i="3"/>
  <c r="I180" i="3"/>
  <c r="I179" i="3" s="1"/>
  <c r="F180" i="3"/>
  <c r="N179" i="3"/>
  <c r="M179" i="3"/>
  <c r="K179" i="3"/>
  <c r="J179" i="3"/>
  <c r="H179" i="3"/>
  <c r="G179" i="3"/>
  <c r="E179" i="3"/>
  <c r="O178" i="3"/>
  <c r="L178" i="3"/>
  <c r="I178" i="3"/>
  <c r="F178" i="3"/>
  <c r="O177" i="3"/>
  <c r="L177" i="3"/>
  <c r="I177" i="3"/>
  <c r="F177" i="3"/>
  <c r="O176" i="3"/>
  <c r="L176" i="3"/>
  <c r="L175" i="3" s="1"/>
  <c r="I176" i="3"/>
  <c r="I175" i="3" s="1"/>
  <c r="F176" i="3"/>
  <c r="N175" i="3"/>
  <c r="M175" i="3"/>
  <c r="K175" i="3"/>
  <c r="J175" i="3"/>
  <c r="H175" i="3"/>
  <c r="G175" i="3"/>
  <c r="G174" i="3" s="1"/>
  <c r="E175" i="3"/>
  <c r="O172" i="3"/>
  <c r="L172" i="3"/>
  <c r="I172" i="3"/>
  <c r="F172" i="3"/>
  <c r="O171" i="3"/>
  <c r="L171" i="3"/>
  <c r="I171" i="3"/>
  <c r="F171" i="3"/>
  <c r="O170" i="3"/>
  <c r="L170" i="3"/>
  <c r="I170" i="3"/>
  <c r="F170" i="3"/>
  <c r="O169" i="3"/>
  <c r="L169" i="3"/>
  <c r="I169" i="3"/>
  <c r="F169" i="3"/>
  <c r="O168" i="3"/>
  <c r="L168" i="3"/>
  <c r="I168" i="3"/>
  <c r="F168" i="3"/>
  <c r="O167" i="3"/>
  <c r="L167" i="3"/>
  <c r="I167" i="3"/>
  <c r="F167" i="3"/>
  <c r="N166" i="3"/>
  <c r="N165" i="3" s="1"/>
  <c r="M166" i="3"/>
  <c r="M165" i="3" s="1"/>
  <c r="K166" i="3"/>
  <c r="K165" i="3" s="1"/>
  <c r="J166" i="3"/>
  <c r="J165" i="3" s="1"/>
  <c r="H166" i="3"/>
  <c r="H165" i="3" s="1"/>
  <c r="G166" i="3"/>
  <c r="G165" i="3" s="1"/>
  <c r="E166" i="3"/>
  <c r="E165" i="3" s="1"/>
  <c r="O164" i="3"/>
  <c r="L164" i="3"/>
  <c r="I164" i="3"/>
  <c r="F164" i="3"/>
  <c r="O163" i="3"/>
  <c r="L163" i="3"/>
  <c r="I163" i="3"/>
  <c r="F163" i="3"/>
  <c r="O162" i="3"/>
  <c r="L162" i="3"/>
  <c r="I162" i="3"/>
  <c r="F162" i="3"/>
  <c r="O161" i="3"/>
  <c r="O160" i="3" s="1"/>
  <c r="L161" i="3"/>
  <c r="L160" i="3" s="1"/>
  <c r="I161" i="3"/>
  <c r="F161" i="3"/>
  <c r="F160" i="3" s="1"/>
  <c r="N160" i="3"/>
  <c r="M160" i="3"/>
  <c r="K160" i="3"/>
  <c r="J160" i="3"/>
  <c r="H160" i="3"/>
  <c r="G160" i="3"/>
  <c r="E160" i="3"/>
  <c r="O159" i="3"/>
  <c r="L159" i="3"/>
  <c r="I159" i="3"/>
  <c r="F159" i="3"/>
  <c r="O158" i="3"/>
  <c r="L158" i="3"/>
  <c r="I158" i="3"/>
  <c r="F158" i="3"/>
  <c r="O157" i="3"/>
  <c r="L157" i="3"/>
  <c r="I157" i="3"/>
  <c r="F157" i="3"/>
  <c r="O156" i="3"/>
  <c r="L156" i="3"/>
  <c r="I156" i="3"/>
  <c r="F156" i="3"/>
  <c r="O155" i="3"/>
  <c r="L155" i="3"/>
  <c r="I155" i="3"/>
  <c r="F155" i="3"/>
  <c r="O154" i="3"/>
  <c r="L154" i="3"/>
  <c r="I154" i="3"/>
  <c r="F154" i="3"/>
  <c r="O153" i="3"/>
  <c r="L153" i="3"/>
  <c r="I153" i="3"/>
  <c r="F153" i="3"/>
  <c r="O152" i="3"/>
  <c r="L152" i="3"/>
  <c r="I152" i="3"/>
  <c r="F152" i="3"/>
  <c r="N151" i="3"/>
  <c r="M151" i="3"/>
  <c r="K151" i="3"/>
  <c r="J151" i="3"/>
  <c r="H151" i="3"/>
  <c r="G151" i="3"/>
  <c r="E151" i="3"/>
  <c r="O150" i="3"/>
  <c r="L150" i="3"/>
  <c r="I150" i="3"/>
  <c r="F150" i="3"/>
  <c r="O149" i="3"/>
  <c r="L149" i="3"/>
  <c r="I149" i="3"/>
  <c r="F149" i="3"/>
  <c r="O148" i="3"/>
  <c r="L148" i="3"/>
  <c r="I148" i="3"/>
  <c r="F148" i="3"/>
  <c r="O147" i="3"/>
  <c r="L147" i="3"/>
  <c r="I147" i="3"/>
  <c r="F147" i="3"/>
  <c r="O146" i="3"/>
  <c r="L146" i="3"/>
  <c r="I146" i="3"/>
  <c r="F146" i="3"/>
  <c r="O145" i="3"/>
  <c r="L145" i="3"/>
  <c r="I145" i="3"/>
  <c r="F145" i="3"/>
  <c r="N144" i="3"/>
  <c r="M144" i="3"/>
  <c r="K144" i="3"/>
  <c r="J144" i="3"/>
  <c r="H144" i="3"/>
  <c r="G144" i="3"/>
  <c r="E144" i="3"/>
  <c r="O143" i="3"/>
  <c r="L143" i="3"/>
  <c r="I143" i="3"/>
  <c r="F143" i="3"/>
  <c r="O142" i="3"/>
  <c r="L142" i="3"/>
  <c r="L141" i="3" s="1"/>
  <c r="I142" i="3"/>
  <c r="I141" i="3" s="1"/>
  <c r="F142" i="3"/>
  <c r="O141" i="3"/>
  <c r="N141" i="3"/>
  <c r="M141" i="3"/>
  <c r="K141" i="3"/>
  <c r="J141" i="3"/>
  <c r="H141" i="3"/>
  <c r="G141" i="3"/>
  <c r="E141" i="3"/>
  <c r="O140" i="3"/>
  <c r="L140" i="3"/>
  <c r="I140" i="3"/>
  <c r="F140" i="3"/>
  <c r="O139" i="3"/>
  <c r="L139" i="3"/>
  <c r="I139" i="3"/>
  <c r="F139" i="3"/>
  <c r="O138" i="3"/>
  <c r="L138" i="3"/>
  <c r="I138" i="3"/>
  <c r="F138" i="3"/>
  <c r="O137" i="3"/>
  <c r="O136" i="3" s="1"/>
  <c r="L137" i="3"/>
  <c r="L136" i="3" s="1"/>
  <c r="I137" i="3"/>
  <c r="I136" i="3" s="1"/>
  <c r="F137" i="3"/>
  <c r="N136" i="3"/>
  <c r="M136" i="3"/>
  <c r="K136" i="3"/>
  <c r="J136" i="3"/>
  <c r="H136" i="3"/>
  <c r="G136" i="3"/>
  <c r="E136" i="3"/>
  <c r="O135" i="3"/>
  <c r="L135" i="3"/>
  <c r="I135" i="3"/>
  <c r="F135" i="3"/>
  <c r="O134" i="3"/>
  <c r="L134" i="3"/>
  <c r="I134" i="3"/>
  <c r="F134" i="3"/>
  <c r="O133" i="3"/>
  <c r="L133" i="3"/>
  <c r="I133" i="3"/>
  <c r="F133" i="3"/>
  <c r="O132" i="3"/>
  <c r="L132" i="3"/>
  <c r="L131" i="3" s="1"/>
  <c r="I132" i="3"/>
  <c r="F132" i="3"/>
  <c r="O131" i="3"/>
  <c r="N131" i="3"/>
  <c r="M131" i="3"/>
  <c r="K131" i="3"/>
  <c r="J131" i="3"/>
  <c r="H131" i="3"/>
  <c r="G131" i="3"/>
  <c r="E131" i="3"/>
  <c r="O129" i="3"/>
  <c r="L129" i="3"/>
  <c r="I129" i="3"/>
  <c r="I128" i="3" s="1"/>
  <c r="F129" i="3"/>
  <c r="O128" i="3"/>
  <c r="N128" i="3"/>
  <c r="M128" i="3"/>
  <c r="K128" i="3"/>
  <c r="J128" i="3"/>
  <c r="H128" i="3"/>
  <c r="G128" i="3"/>
  <c r="F128" i="3"/>
  <c r="E128" i="3"/>
  <c r="O127" i="3"/>
  <c r="L127" i="3"/>
  <c r="I127" i="3"/>
  <c r="F127" i="3"/>
  <c r="O126" i="3"/>
  <c r="L126" i="3"/>
  <c r="I126" i="3"/>
  <c r="F126" i="3"/>
  <c r="O125" i="3"/>
  <c r="L125" i="3"/>
  <c r="I125" i="3"/>
  <c r="F125" i="3"/>
  <c r="O124" i="3"/>
  <c r="L124" i="3"/>
  <c r="I124" i="3"/>
  <c r="F124" i="3"/>
  <c r="O123" i="3"/>
  <c r="L123" i="3"/>
  <c r="I123" i="3"/>
  <c r="F123" i="3"/>
  <c r="N122" i="3"/>
  <c r="M122" i="3"/>
  <c r="K122" i="3"/>
  <c r="J122" i="3"/>
  <c r="H122" i="3"/>
  <c r="G122" i="3"/>
  <c r="E122" i="3"/>
  <c r="O121" i="3"/>
  <c r="L121" i="3"/>
  <c r="I121" i="3"/>
  <c r="F121" i="3"/>
  <c r="O120" i="3"/>
  <c r="L120" i="3"/>
  <c r="I120" i="3"/>
  <c r="F120" i="3"/>
  <c r="O119" i="3"/>
  <c r="L119" i="3"/>
  <c r="I119" i="3"/>
  <c r="F119" i="3"/>
  <c r="O118" i="3"/>
  <c r="L118" i="3"/>
  <c r="I118" i="3"/>
  <c r="F118" i="3"/>
  <c r="O117" i="3"/>
  <c r="L117" i="3"/>
  <c r="I117" i="3"/>
  <c r="F117" i="3"/>
  <c r="N116" i="3"/>
  <c r="M116" i="3"/>
  <c r="K116" i="3"/>
  <c r="J116" i="3"/>
  <c r="H116" i="3"/>
  <c r="G116" i="3"/>
  <c r="E116" i="3"/>
  <c r="O115" i="3"/>
  <c r="L115" i="3"/>
  <c r="I115" i="3"/>
  <c r="F115" i="3"/>
  <c r="O114" i="3"/>
  <c r="L114" i="3"/>
  <c r="I114" i="3"/>
  <c r="F114" i="3"/>
  <c r="O113" i="3"/>
  <c r="O112" i="3" s="1"/>
  <c r="L113" i="3"/>
  <c r="L112" i="3" s="1"/>
  <c r="I113" i="3"/>
  <c r="F113" i="3"/>
  <c r="N112" i="3"/>
  <c r="M112" i="3"/>
  <c r="K112" i="3"/>
  <c r="J112" i="3"/>
  <c r="H112" i="3"/>
  <c r="G112" i="3"/>
  <c r="E112" i="3"/>
  <c r="O111" i="3"/>
  <c r="L111" i="3"/>
  <c r="I111" i="3"/>
  <c r="F111" i="3"/>
  <c r="O110" i="3"/>
  <c r="L110" i="3"/>
  <c r="I110" i="3"/>
  <c r="F110" i="3"/>
  <c r="O109" i="3"/>
  <c r="L109" i="3"/>
  <c r="I109" i="3"/>
  <c r="F109" i="3"/>
  <c r="O108" i="3"/>
  <c r="L108" i="3"/>
  <c r="I108" i="3"/>
  <c r="F108" i="3"/>
  <c r="O107" i="3"/>
  <c r="L107" i="3"/>
  <c r="I107" i="3"/>
  <c r="F107" i="3"/>
  <c r="O106" i="3"/>
  <c r="L106" i="3"/>
  <c r="I106" i="3"/>
  <c r="F106" i="3"/>
  <c r="O105" i="3"/>
  <c r="L105" i="3"/>
  <c r="I105" i="3"/>
  <c r="F105" i="3"/>
  <c r="O104" i="3"/>
  <c r="L104" i="3"/>
  <c r="I104" i="3"/>
  <c r="F104" i="3"/>
  <c r="N103" i="3"/>
  <c r="M103" i="3"/>
  <c r="K103" i="3"/>
  <c r="J103" i="3"/>
  <c r="H103" i="3"/>
  <c r="G103" i="3"/>
  <c r="E103" i="3"/>
  <c r="O102" i="3"/>
  <c r="L102" i="3"/>
  <c r="I102" i="3"/>
  <c r="F102" i="3"/>
  <c r="O101" i="3"/>
  <c r="L101" i="3"/>
  <c r="I101" i="3"/>
  <c r="F101" i="3"/>
  <c r="O100" i="3"/>
  <c r="L100" i="3"/>
  <c r="I100" i="3"/>
  <c r="F100" i="3"/>
  <c r="O99" i="3"/>
  <c r="L99" i="3"/>
  <c r="I99" i="3"/>
  <c r="F99" i="3"/>
  <c r="O98" i="3"/>
  <c r="L98" i="3"/>
  <c r="I98" i="3"/>
  <c r="F98" i="3"/>
  <c r="O97" i="3"/>
  <c r="L97" i="3"/>
  <c r="I97" i="3"/>
  <c r="F97" i="3"/>
  <c r="O96" i="3"/>
  <c r="L96" i="3"/>
  <c r="L95" i="3" s="1"/>
  <c r="I96" i="3"/>
  <c r="F96" i="3"/>
  <c r="N95" i="3"/>
  <c r="M95" i="3"/>
  <c r="K95" i="3"/>
  <c r="J95" i="3"/>
  <c r="H95" i="3"/>
  <c r="G95" i="3"/>
  <c r="E95" i="3"/>
  <c r="O94" i="3"/>
  <c r="L94" i="3"/>
  <c r="I94" i="3"/>
  <c r="F94" i="3"/>
  <c r="O93" i="3"/>
  <c r="L93" i="3"/>
  <c r="I93" i="3"/>
  <c r="F93" i="3"/>
  <c r="O92" i="3"/>
  <c r="L92" i="3"/>
  <c r="I92" i="3"/>
  <c r="F92" i="3"/>
  <c r="O91" i="3"/>
  <c r="L91" i="3"/>
  <c r="I91" i="3"/>
  <c r="F91" i="3"/>
  <c r="O90" i="3"/>
  <c r="L90" i="3"/>
  <c r="L89" i="3" s="1"/>
  <c r="I90" i="3"/>
  <c r="F90" i="3"/>
  <c r="F89" i="3" s="1"/>
  <c r="N89" i="3"/>
  <c r="M89" i="3"/>
  <c r="K89" i="3"/>
  <c r="J89" i="3"/>
  <c r="H89" i="3"/>
  <c r="G89" i="3"/>
  <c r="E89" i="3"/>
  <c r="O88" i="3"/>
  <c r="L88" i="3"/>
  <c r="I88" i="3"/>
  <c r="F88" i="3"/>
  <c r="O87" i="3"/>
  <c r="L87" i="3"/>
  <c r="I87" i="3"/>
  <c r="F87" i="3"/>
  <c r="O86" i="3"/>
  <c r="L86" i="3"/>
  <c r="I86" i="3"/>
  <c r="F86" i="3"/>
  <c r="O85" i="3"/>
  <c r="O84" i="3" s="1"/>
  <c r="L85" i="3"/>
  <c r="I85" i="3"/>
  <c r="I84" i="3" s="1"/>
  <c r="F85" i="3"/>
  <c r="N84" i="3"/>
  <c r="M84" i="3"/>
  <c r="K84" i="3"/>
  <c r="J84" i="3"/>
  <c r="H84" i="3"/>
  <c r="G84" i="3"/>
  <c r="E84" i="3"/>
  <c r="O82" i="3"/>
  <c r="L82" i="3"/>
  <c r="I82" i="3"/>
  <c r="F82" i="3"/>
  <c r="O81" i="3"/>
  <c r="O80" i="3" s="1"/>
  <c r="L81" i="3"/>
  <c r="L80" i="3" s="1"/>
  <c r="I81" i="3"/>
  <c r="I80" i="3" s="1"/>
  <c r="F81" i="3"/>
  <c r="N80" i="3"/>
  <c r="N76" i="3" s="1"/>
  <c r="M80" i="3"/>
  <c r="K80" i="3"/>
  <c r="J80" i="3"/>
  <c r="H80" i="3"/>
  <c r="G80" i="3"/>
  <c r="E80" i="3"/>
  <c r="O79" i="3"/>
  <c r="L79" i="3"/>
  <c r="I79" i="3"/>
  <c r="F79" i="3"/>
  <c r="O78" i="3"/>
  <c r="L78" i="3"/>
  <c r="I78" i="3"/>
  <c r="I77" i="3" s="1"/>
  <c r="I76" i="3" s="1"/>
  <c r="F78" i="3"/>
  <c r="N77" i="3"/>
  <c r="M77" i="3"/>
  <c r="K77" i="3"/>
  <c r="K76" i="3" s="1"/>
  <c r="J77" i="3"/>
  <c r="H77" i="3"/>
  <c r="G77" i="3"/>
  <c r="G76" i="3" s="1"/>
  <c r="E77" i="3"/>
  <c r="O74" i="3"/>
  <c r="L74" i="3"/>
  <c r="I74" i="3"/>
  <c r="F74" i="3"/>
  <c r="O73" i="3"/>
  <c r="L73" i="3"/>
  <c r="I73" i="3"/>
  <c r="F73" i="3"/>
  <c r="O72" i="3"/>
  <c r="L72" i="3"/>
  <c r="I72" i="3"/>
  <c r="F72" i="3"/>
  <c r="O71" i="3"/>
  <c r="L71" i="3"/>
  <c r="I71" i="3"/>
  <c r="F71" i="3"/>
  <c r="O70" i="3"/>
  <c r="L70" i="3"/>
  <c r="L69" i="3" s="1"/>
  <c r="I70" i="3"/>
  <c r="I69" i="3" s="1"/>
  <c r="F70" i="3"/>
  <c r="N69" i="3"/>
  <c r="N67" i="3" s="1"/>
  <c r="M69" i="3"/>
  <c r="M67" i="3" s="1"/>
  <c r="K69" i="3"/>
  <c r="K67" i="3" s="1"/>
  <c r="J69" i="3"/>
  <c r="J67" i="3" s="1"/>
  <c r="H69" i="3"/>
  <c r="H67" i="3" s="1"/>
  <c r="G69" i="3"/>
  <c r="G67" i="3" s="1"/>
  <c r="E69" i="3"/>
  <c r="E67" i="3" s="1"/>
  <c r="O68" i="3"/>
  <c r="L68" i="3"/>
  <c r="I68" i="3"/>
  <c r="F68" i="3"/>
  <c r="O66" i="3"/>
  <c r="L66" i="3"/>
  <c r="I66" i="3"/>
  <c r="F66" i="3"/>
  <c r="O65" i="3"/>
  <c r="L65" i="3"/>
  <c r="I65" i="3"/>
  <c r="F65" i="3"/>
  <c r="O64" i="3"/>
  <c r="L64" i="3"/>
  <c r="I64" i="3"/>
  <c r="F64" i="3"/>
  <c r="O63" i="3"/>
  <c r="L63" i="3"/>
  <c r="I63" i="3"/>
  <c r="F63" i="3"/>
  <c r="O62" i="3"/>
  <c r="L62" i="3"/>
  <c r="I62" i="3"/>
  <c r="F62" i="3"/>
  <c r="O61" i="3"/>
  <c r="L61" i="3"/>
  <c r="I61" i="3"/>
  <c r="F61" i="3"/>
  <c r="O60" i="3"/>
  <c r="L60" i="3"/>
  <c r="I60" i="3"/>
  <c r="F60" i="3"/>
  <c r="O59" i="3"/>
  <c r="L59" i="3"/>
  <c r="I59" i="3"/>
  <c r="I58" i="3" s="1"/>
  <c r="F59" i="3"/>
  <c r="N58" i="3"/>
  <c r="M58" i="3"/>
  <c r="K58" i="3"/>
  <c r="J58" i="3"/>
  <c r="H58" i="3"/>
  <c r="G58" i="3"/>
  <c r="E58" i="3"/>
  <c r="O57" i="3"/>
  <c r="L57" i="3"/>
  <c r="I57" i="3"/>
  <c r="F57" i="3"/>
  <c r="O56" i="3"/>
  <c r="O55" i="3" s="1"/>
  <c r="L56" i="3"/>
  <c r="L55" i="3" s="1"/>
  <c r="I56" i="3"/>
  <c r="I55" i="3" s="1"/>
  <c r="F56" i="3"/>
  <c r="N55" i="3"/>
  <c r="N54" i="3" s="1"/>
  <c r="M55" i="3"/>
  <c r="K55" i="3"/>
  <c r="J55" i="3"/>
  <c r="H55" i="3"/>
  <c r="H54" i="3" s="1"/>
  <c r="G55" i="3"/>
  <c r="E55" i="3"/>
  <c r="O47" i="3"/>
  <c r="C47" i="3" s="1"/>
  <c r="O46" i="3"/>
  <c r="C46" i="3" s="1"/>
  <c r="N45" i="3"/>
  <c r="M45" i="3"/>
  <c r="M20" i="3" s="1"/>
  <c r="L44" i="3"/>
  <c r="L43" i="3" s="1"/>
  <c r="I44" i="3"/>
  <c r="I43" i="3" s="1"/>
  <c r="F44" i="3"/>
  <c r="K43" i="3"/>
  <c r="J43" i="3"/>
  <c r="H43" i="3"/>
  <c r="G43" i="3"/>
  <c r="E43" i="3"/>
  <c r="F42" i="3"/>
  <c r="C42" i="3" s="1"/>
  <c r="E41" i="3"/>
  <c r="L40" i="3"/>
  <c r="C40" i="3" s="1"/>
  <c r="L39" i="3"/>
  <c r="C39" i="3" s="1"/>
  <c r="L38" i="3"/>
  <c r="C38" i="3" s="1"/>
  <c r="L37" i="3"/>
  <c r="C37" i="3" s="1"/>
  <c r="K36" i="3"/>
  <c r="J36" i="3"/>
  <c r="L35" i="3"/>
  <c r="C35" i="3" s="1"/>
  <c r="L34" i="3"/>
  <c r="C34" i="3" s="1"/>
  <c r="K33" i="3"/>
  <c r="J33" i="3"/>
  <c r="L32" i="3"/>
  <c r="L31" i="3" s="1"/>
  <c r="C31" i="3" s="1"/>
  <c r="K31" i="3"/>
  <c r="J31" i="3"/>
  <c r="L30" i="3"/>
  <c r="C30" i="3" s="1"/>
  <c r="L29" i="3"/>
  <c r="C29" i="3" s="1"/>
  <c r="L28" i="3"/>
  <c r="C28" i="3" s="1"/>
  <c r="K27" i="3"/>
  <c r="J27" i="3"/>
  <c r="F25" i="3"/>
  <c r="C25" i="3" s="1"/>
  <c r="I24" i="3"/>
  <c r="F24" i="3"/>
  <c r="O23" i="3"/>
  <c r="L23" i="3"/>
  <c r="I23" i="3"/>
  <c r="F23" i="3"/>
  <c r="O22" i="3"/>
  <c r="L22" i="3"/>
  <c r="I22" i="3"/>
  <c r="F22" i="3"/>
  <c r="N21" i="3"/>
  <c r="N292" i="3" s="1"/>
  <c r="M21" i="3"/>
  <c r="K21" i="3"/>
  <c r="K292" i="3" s="1"/>
  <c r="K291" i="3" s="1"/>
  <c r="J21" i="3"/>
  <c r="J292" i="3" s="1"/>
  <c r="J291" i="3" s="1"/>
  <c r="I21" i="3"/>
  <c r="I20" i="3" s="1"/>
  <c r="H21" i="3"/>
  <c r="G21" i="3"/>
  <c r="F21" i="3"/>
  <c r="E21" i="3"/>
  <c r="E292" i="3" s="1"/>
  <c r="E291" i="3" s="1"/>
  <c r="J174" i="3" l="1"/>
  <c r="M187" i="3"/>
  <c r="N174" i="3"/>
  <c r="N173" i="3" s="1"/>
  <c r="C24" i="3"/>
  <c r="K26" i="3"/>
  <c r="G54" i="3"/>
  <c r="G53" i="3" s="1"/>
  <c r="M54" i="3"/>
  <c r="M53" i="3" s="1"/>
  <c r="C193" i="3"/>
  <c r="C73" i="3"/>
  <c r="L116" i="3"/>
  <c r="M292" i="3"/>
  <c r="M291" i="3" s="1"/>
  <c r="N291" i="3"/>
  <c r="J54" i="3"/>
  <c r="J76" i="3"/>
  <c r="E259" i="3"/>
  <c r="E230" i="3" s="1"/>
  <c r="G270" i="3"/>
  <c r="G269" i="3" s="1"/>
  <c r="C23" i="3"/>
  <c r="G83" i="3"/>
  <c r="J173" i="3"/>
  <c r="G292" i="3"/>
  <c r="G291" i="3" s="1"/>
  <c r="C79" i="3"/>
  <c r="F192" i="3"/>
  <c r="C192" i="3" s="1"/>
  <c r="K187" i="3"/>
  <c r="C201" i="3"/>
  <c r="J26" i="3"/>
  <c r="C97" i="3"/>
  <c r="C98" i="3"/>
  <c r="C100" i="3"/>
  <c r="H174" i="3"/>
  <c r="H187" i="3"/>
  <c r="N204" i="3"/>
  <c r="N195" i="3" s="1"/>
  <c r="J259" i="3"/>
  <c r="M270" i="3"/>
  <c r="M269" i="3" s="1"/>
  <c r="N269" i="3"/>
  <c r="H269" i="3"/>
  <c r="J83" i="3"/>
  <c r="E174" i="3"/>
  <c r="E173" i="3" s="1"/>
  <c r="K174" i="3"/>
  <c r="E204" i="3"/>
  <c r="K204" i="3"/>
  <c r="K195" i="3" s="1"/>
  <c r="C146" i="3"/>
  <c r="G173" i="3"/>
  <c r="G204" i="3"/>
  <c r="G195" i="3" s="1"/>
  <c r="M204" i="3"/>
  <c r="M195" i="3" s="1"/>
  <c r="L36" i="3"/>
  <c r="C36" i="3" s="1"/>
  <c r="C63" i="3"/>
  <c r="I174" i="3"/>
  <c r="I173" i="3" s="1"/>
  <c r="J204" i="3"/>
  <c r="C229" i="3"/>
  <c r="C257" i="3"/>
  <c r="H76" i="3"/>
  <c r="C93" i="3"/>
  <c r="K83" i="3"/>
  <c r="C181" i="3"/>
  <c r="C213" i="3"/>
  <c r="M230" i="3"/>
  <c r="C265" i="3"/>
  <c r="J269" i="3"/>
  <c r="C120" i="3"/>
  <c r="C147" i="3"/>
  <c r="C171" i="3"/>
  <c r="C172" i="3"/>
  <c r="C237" i="3"/>
  <c r="C241" i="3"/>
  <c r="C244" i="3"/>
  <c r="C245" i="3"/>
  <c r="C297" i="3"/>
  <c r="C301" i="3"/>
  <c r="C101" i="3"/>
  <c r="C124" i="3"/>
  <c r="C263" i="3"/>
  <c r="C197" i="3"/>
  <c r="C225" i="3"/>
  <c r="F270" i="3"/>
  <c r="C221" i="3"/>
  <c r="C224" i="3"/>
  <c r="C249" i="3"/>
  <c r="C253" i="3"/>
  <c r="C254" i="3"/>
  <c r="C275" i="3"/>
  <c r="C277" i="3"/>
  <c r="O151" i="3"/>
  <c r="C22" i="3"/>
  <c r="C71" i="3"/>
  <c r="C105" i="3"/>
  <c r="C109" i="3"/>
  <c r="C111" i="3"/>
  <c r="C149" i="3"/>
  <c r="C159" i="3"/>
  <c r="C167" i="3"/>
  <c r="C169" i="3"/>
  <c r="C177" i="3"/>
  <c r="C189" i="3"/>
  <c r="G187" i="3"/>
  <c r="J195" i="3"/>
  <c r="L196" i="3"/>
  <c r="C217" i="3"/>
  <c r="C219" i="3"/>
  <c r="K259" i="3"/>
  <c r="K230" i="3" s="1"/>
  <c r="K194" i="3" s="1"/>
  <c r="L293" i="3"/>
  <c r="C44" i="3"/>
  <c r="E54" i="3"/>
  <c r="E53" i="3" s="1"/>
  <c r="M76" i="3"/>
  <c r="C81" i="3"/>
  <c r="C82" i="3"/>
  <c r="I103" i="3"/>
  <c r="C107" i="3"/>
  <c r="C117" i="3"/>
  <c r="N130" i="3"/>
  <c r="C153" i="3"/>
  <c r="C155" i="3"/>
  <c r="K173" i="3"/>
  <c r="N20" i="3"/>
  <c r="L21" i="3"/>
  <c r="L292" i="3" s="1"/>
  <c r="J53" i="3"/>
  <c r="C57" i="3"/>
  <c r="C61" i="3"/>
  <c r="C62" i="3"/>
  <c r="I67" i="3"/>
  <c r="H83" i="3"/>
  <c r="N83" i="3"/>
  <c r="I116" i="3"/>
  <c r="J130" i="3"/>
  <c r="C137" i="3"/>
  <c r="C140" i="3"/>
  <c r="C163" i="3"/>
  <c r="M174" i="3"/>
  <c r="M173" i="3" s="1"/>
  <c r="C185" i="3"/>
  <c r="C209" i="3"/>
  <c r="C212" i="3"/>
  <c r="C285" i="3"/>
  <c r="C288" i="3"/>
  <c r="C296" i="3"/>
  <c r="O293" i="3"/>
  <c r="E76" i="3"/>
  <c r="G20" i="3"/>
  <c r="C60" i="3"/>
  <c r="C74" i="3"/>
  <c r="L77" i="3"/>
  <c r="L76" i="3" s="1"/>
  <c r="C87" i="3"/>
  <c r="O95" i="3"/>
  <c r="C108" i="3"/>
  <c r="O116" i="3"/>
  <c r="C121" i="3"/>
  <c r="C127" i="3"/>
  <c r="E130" i="3"/>
  <c r="K130" i="3"/>
  <c r="K75" i="3" s="1"/>
  <c r="C132" i="3"/>
  <c r="C135" i="3"/>
  <c r="H130" i="3"/>
  <c r="L144" i="3"/>
  <c r="C158" i="3"/>
  <c r="C164" i="3"/>
  <c r="F166" i="3"/>
  <c r="F165" i="3" s="1"/>
  <c r="C170" i="3"/>
  <c r="L188" i="3"/>
  <c r="L187" i="3" s="1"/>
  <c r="C200" i="3"/>
  <c r="F205" i="3"/>
  <c r="C208" i="3"/>
  <c r="O205" i="3"/>
  <c r="C218" i="3"/>
  <c r="C240" i="3"/>
  <c r="C261" i="3"/>
  <c r="O259" i="3"/>
  <c r="C267" i="3"/>
  <c r="C273" i="3"/>
  <c r="C279" i="3"/>
  <c r="C281" i="3"/>
  <c r="L284" i="3"/>
  <c r="L283" i="3" s="1"/>
  <c r="C299" i="3"/>
  <c r="C32" i="3"/>
  <c r="L33" i="3"/>
  <c r="C33" i="3" s="1"/>
  <c r="L84" i="3"/>
  <c r="E83" i="3"/>
  <c r="F116" i="3"/>
  <c r="L122" i="3"/>
  <c r="O179" i="3"/>
  <c r="E195" i="3"/>
  <c r="G230" i="3"/>
  <c r="C233" i="3"/>
  <c r="L246" i="3"/>
  <c r="C274" i="3"/>
  <c r="L276" i="3"/>
  <c r="H53" i="3"/>
  <c r="O69" i="3"/>
  <c r="O67" i="3" s="1"/>
  <c r="O77" i="3"/>
  <c r="O76" i="3" s="1"/>
  <c r="M83" i="3"/>
  <c r="C99" i="3"/>
  <c r="C102" i="3"/>
  <c r="F112" i="3"/>
  <c r="C115" i="3"/>
  <c r="L166" i="3"/>
  <c r="L165" i="3" s="1"/>
  <c r="L184" i="3"/>
  <c r="C184" i="3" s="1"/>
  <c r="C203" i="3"/>
  <c r="C211" i="3"/>
  <c r="C223" i="3"/>
  <c r="O235" i="3"/>
  <c r="C243" i="3"/>
  <c r="K54" i="3"/>
  <c r="K53" i="3" s="1"/>
  <c r="L58" i="3"/>
  <c r="L54" i="3" s="1"/>
  <c r="C65" i="3"/>
  <c r="C72" i="3"/>
  <c r="F84" i="3"/>
  <c r="C84" i="3" s="1"/>
  <c r="C88" i="3"/>
  <c r="C92" i="3"/>
  <c r="O89" i="3"/>
  <c r="C129" i="3"/>
  <c r="F136" i="3"/>
  <c r="C136" i="3" s="1"/>
  <c r="C162" i="3"/>
  <c r="O175" i="3"/>
  <c r="L179" i="3"/>
  <c r="L174" i="3" s="1"/>
  <c r="C183" i="3"/>
  <c r="C215" i="3"/>
  <c r="H231" i="3"/>
  <c r="N231" i="3"/>
  <c r="N230" i="3" s="1"/>
  <c r="L238" i="3"/>
  <c r="C255" i="3"/>
  <c r="L260" i="3"/>
  <c r="L259" i="3" s="1"/>
  <c r="C266" i="3"/>
  <c r="C280" i="3"/>
  <c r="C284" i="3"/>
  <c r="C298" i="3"/>
  <c r="K20" i="3"/>
  <c r="F77" i="3"/>
  <c r="C78" i="3"/>
  <c r="I160" i="3"/>
  <c r="C160" i="3" s="1"/>
  <c r="C161" i="3"/>
  <c r="E20" i="3"/>
  <c r="J20" i="3"/>
  <c r="O21" i="3"/>
  <c r="L27" i="3"/>
  <c r="F41" i="3"/>
  <c r="C41" i="3" s="1"/>
  <c r="O45" i="3"/>
  <c r="I54" i="3"/>
  <c r="C64" i="3"/>
  <c r="L67" i="3"/>
  <c r="C85" i="3"/>
  <c r="C91" i="3"/>
  <c r="I89" i="3"/>
  <c r="C94" i="3"/>
  <c r="I95" i="3"/>
  <c r="C104" i="3"/>
  <c r="F103" i="3"/>
  <c r="O103" i="3"/>
  <c r="I112" i="3"/>
  <c r="C113" i="3"/>
  <c r="C123" i="3"/>
  <c r="F122" i="3"/>
  <c r="G130" i="3"/>
  <c r="G75" i="3" s="1"/>
  <c r="G52" i="3" s="1"/>
  <c r="M130" i="3"/>
  <c r="C133" i="3"/>
  <c r="I131" i="3"/>
  <c r="C143" i="3"/>
  <c r="F141" i="3"/>
  <c r="C141" i="3" s="1"/>
  <c r="C157" i="3"/>
  <c r="I151" i="3"/>
  <c r="C180" i="3"/>
  <c r="F179" i="3"/>
  <c r="C179" i="3" s="1"/>
  <c r="O187" i="3"/>
  <c r="F292" i="3"/>
  <c r="F291" i="3" s="1"/>
  <c r="H292" i="3"/>
  <c r="H291" i="3" s="1"/>
  <c r="H20" i="3"/>
  <c r="F43" i="3"/>
  <c r="C43" i="3" s="1"/>
  <c r="F58" i="3"/>
  <c r="C59" i="3"/>
  <c r="O58" i="3"/>
  <c r="O54" i="3" s="1"/>
  <c r="O53" i="3" s="1"/>
  <c r="C66" i="3"/>
  <c r="F69" i="3"/>
  <c r="C69" i="3" s="1"/>
  <c r="C70" i="3"/>
  <c r="J75" i="3"/>
  <c r="C86" i="3"/>
  <c r="C96" i="3"/>
  <c r="F95" i="3"/>
  <c r="C106" i="3"/>
  <c r="I144" i="3"/>
  <c r="C145" i="3"/>
  <c r="C148" i="3"/>
  <c r="F144" i="3"/>
  <c r="N53" i="3"/>
  <c r="C56" i="3"/>
  <c r="F55" i="3"/>
  <c r="C68" i="3"/>
  <c r="F80" i="3"/>
  <c r="C80" i="3" s="1"/>
  <c r="L103" i="3"/>
  <c r="C125" i="3"/>
  <c r="C152" i="3"/>
  <c r="F151" i="3"/>
  <c r="C176" i="3"/>
  <c r="F175" i="3"/>
  <c r="I187" i="3"/>
  <c r="C90" i="3"/>
  <c r="C110" i="3"/>
  <c r="C118" i="3"/>
  <c r="C119" i="3"/>
  <c r="I122" i="3"/>
  <c r="C138" i="3"/>
  <c r="C139" i="3"/>
  <c r="C150" i="3"/>
  <c r="C154" i="3"/>
  <c r="O166" i="3"/>
  <c r="O165" i="3" s="1"/>
  <c r="H173" i="3"/>
  <c r="C178" i="3"/>
  <c r="C182" i="3"/>
  <c r="C186" i="3"/>
  <c r="C190" i="3"/>
  <c r="C248" i="3"/>
  <c r="F246" i="3"/>
  <c r="C256" i="3"/>
  <c r="F252" i="3"/>
  <c r="I259" i="3"/>
  <c r="C126" i="3"/>
  <c r="F131" i="3"/>
  <c r="O144" i="3"/>
  <c r="O130" i="3" s="1"/>
  <c r="L151" i="3"/>
  <c r="L130" i="3" s="1"/>
  <c r="C156" i="3"/>
  <c r="C168" i="3"/>
  <c r="F196" i="3"/>
  <c r="C114" i="3"/>
  <c r="O122" i="3"/>
  <c r="L128" i="3"/>
  <c r="C128" i="3" s="1"/>
  <c r="C134" i="3"/>
  <c r="C142" i="3"/>
  <c r="I166" i="3"/>
  <c r="I165" i="3" s="1"/>
  <c r="C220" i="3"/>
  <c r="F216" i="3"/>
  <c r="C228" i="3"/>
  <c r="F227" i="3"/>
  <c r="C227" i="3" s="1"/>
  <c r="I286" i="3"/>
  <c r="C287" i="3"/>
  <c r="O196" i="3"/>
  <c r="I198" i="3"/>
  <c r="C198" i="3" s="1"/>
  <c r="C199" i="3"/>
  <c r="C202" i="3"/>
  <c r="C207" i="3"/>
  <c r="I205" i="3"/>
  <c r="C210" i="3"/>
  <c r="I216" i="3"/>
  <c r="C222" i="3"/>
  <c r="J231" i="3"/>
  <c r="I246" i="3"/>
  <c r="C247" i="3"/>
  <c r="C250" i="3"/>
  <c r="C258" i="3"/>
  <c r="C262" i="3"/>
  <c r="I270" i="3"/>
  <c r="I269" i="3" s="1"/>
  <c r="C271" i="3"/>
  <c r="C276" i="3"/>
  <c r="L205" i="3"/>
  <c r="L204" i="3" s="1"/>
  <c r="L195" i="3" s="1"/>
  <c r="C214" i="3"/>
  <c r="C226" i="3"/>
  <c r="I238" i="3"/>
  <c r="C239" i="3"/>
  <c r="C242" i="3"/>
  <c r="H259" i="3"/>
  <c r="F269" i="3"/>
  <c r="C272" i="3"/>
  <c r="C278" i="3"/>
  <c r="H195" i="3"/>
  <c r="O216" i="3"/>
  <c r="O204" i="3" s="1"/>
  <c r="C232" i="3"/>
  <c r="C236" i="3"/>
  <c r="F235" i="3"/>
  <c r="O246" i="3"/>
  <c r="O251" i="3"/>
  <c r="C268" i="3"/>
  <c r="F264" i="3"/>
  <c r="C264" i="3" s="1"/>
  <c r="O270" i="3"/>
  <c r="O269" i="3" s="1"/>
  <c r="L270" i="3"/>
  <c r="L269" i="3" s="1"/>
  <c r="C295" i="3"/>
  <c r="I293" i="3"/>
  <c r="C300" i="3"/>
  <c r="C206" i="3"/>
  <c r="C234" i="3"/>
  <c r="C282" i="3"/>
  <c r="F283" i="3"/>
  <c r="C283" i="3" s="1"/>
  <c r="C294" i="3"/>
  <c r="J230" i="3" l="1"/>
  <c r="J194" i="3" s="1"/>
  <c r="G194" i="3"/>
  <c r="L291" i="3"/>
  <c r="H230" i="3"/>
  <c r="F191" i="3"/>
  <c r="C191" i="3" s="1"/>
  <c r="M194" i="3"/>
  <c r="M75" i="3"/>
  <c r="M52" i="3" s="1"/>
  <c r="C21" i="3"/>
  <c r="N194" i="3"/>
  <c r="N75" i="3"/>
  <c r="N289" i="3" s="1"/>
  <c r="C293" i="3"/>
  <c r="J52" i="3"/>
  <c r="J51" i="3" s="1"/>
  <c r="E194" i="3"/>
  <c r="N52" i="3"/>
  <c r="L231" i="3"/>
  <c r="L230" i="3" s="1"/>
  <c r="L194" i="3" s="1"/>
  <c r="H75" i="3"/>
  <c r="H52" i="3" s="1"/>
  <c r="I231" i="3"/>
  <c r="I230" i="3" s="1"/>
  <c r="L173" i="3"/>
  <c r="O174" i="3"/>
  <c r="O173" i="3" s="1"/>
  <c r="C116" i="3"/>
  <c r="L53" i="3"/>
  <c r="F67" i="3"/>
  <c r="C67" i="3" s="1"/>
  <c r="C235" i="3"/>
  <c r="I196" i="3"/>
  <c r="C196" i="3" s="1"/>
  <c r="J289" i="3"/>
  <c r="C188" i="3"/>
  <c r="O231" i="3"/>
  <c r="O230" i="3" s="1"/>
  <c r="G51" i="3"/>
  <c r="G50" i="3" s="1"/>
  <c r="C112" i="3"/>
  <c r="I53" i="3"/>
  <c r="E75" i="3"/>
  <c r="E52" i="3" s="1"/>
  <c r="E51" i="3" s="1"/>
  <c r="K52" i="3"/>
  <c r="K51" i="3" s="1"/>
  <c r="K289" i="3"/>
  <c r="C95" i="3"/>
  <c r="O83" i="3"/>
  <c r="O75" i="3" s="1"/>
  <c r="O52" i="3" s="1"/>
  <c r="L83" i="3"/>
  <c r="L75" i="3" s="1"/>
  <c r="I83" i="3"/>
  <c r="C270" i="3"/>
  <c r="I204" i="3"/>
  <c r="C151" i="3"/>
  <c r="G289" i="3"/>
  <c r="C260" i="3"/>
  <c r="M289" i="3"/>
  <c r="O195" i="3"/>
  <c r="F231" i="3"/>
  <c r="C238" i="3"/>
  <c r="C216" i="3"/>
  <c r="F204" i="3"/>
  <c r="C175" i="3"/>
  <c r="F174" i="3"/>
  <c r="F54" i="3"/>
  <c r="C55" i="3"/>
  <c r="I292" i="3"/>
  <c r="I291" i="3" s="1"/>
  <c r="C166" i="3"/>
  <c r="C27" i="3"/>
  <c r="L26" i="3"/>
  <c r="F259" i="3"/>
  <c r="C259" i="3" s="1"/>
  <c r="C286" i="3"/>
  <c r="C246" i="3"/>
  <c r="C58" i="3"/>
  <c r="C165" i="3"/>
  <c r="O292" i="3"/>
  <c r="O291" i="3" s="1"/>
  <c r="O20" i="3"/>
  <c r="F83" i="3"/>
  <c r="C144" i="3"/>
  <c r="F20" i="3"/>
  <c r="I130" i="3"/>
  <c r="C122" i="3"/>
  <c r="C45" i="3"/>
  <c r="C77" i="3"/>
  <c r="F76" i="3"/>
  <c r="C269" i="3"/>
  <c r="C205" i="3"/>
  <c r="F130" i="3"/>
  <c r="C131" i="3"/>
  <c r="C252" i="3"/>
  <c r="F251" i="3"/>
  <c r="C251" i="3" s="1"/>
  <c r="C103" i="3"/>
  <c r="C89" i="3"/>
  <c r="H289" i="3" l="1"/>
  <c r="H194" i="3"/>
  <c r="F187" i="3"/>
  <c r="C187" i="3" s="1"/>
  <c r="M51" i="3"/>
  <c r="M50" i="3" s="1"/>
  <c r="I195" i="3"/>
  <c r="I194" i="3" s="1"/>
  <c r="N51" i="3"/>
  <c r="N50" i="3" s="1"/>
  <c r="N290" i="3"/>
  <c r="G290" i="3"/>
  <c r="C130" i="3"/>
  <c r="H51" i="3"/>
  <c r="I75" i="3"/>
  <c r="I52" i="3" s="1"/>
  <c r="I51" i="3" s="1"/>
  <c r="L289" i="3"/>
  <c r="C204" i="3"/>
  <c r="O194" i="3"/>
  <c r="O51" i="3" s="1"/>
  <c r="E50" i="3"/>
  <c r="E290" i="3"/>
  <c r="E289" i="3"/>
  <c r="C83" i="3"/>
  <c r="L52" i="3"/>
  <c r="L51" i="3" s="1"/>
  <c r="L50" i="3" s="1"/>
  <c r="C291" i="3"/>
  <c r="K50" i="3"/>
  <c r="K290" i="3"/>
  <c r="H290" i="3"/>
  <c r="H50" i="3"/>
  <c r="F195" i="3"/>
  <c r="C76" i="3"/>
  <c r="F75" i="3"/>
  <c r="C75" i="3" s="1"/>
  <c r="C26" i="3"/>
  <c r="L20" i="3"/>
  <c r="C20" i="3" s="1"/>
  <c r="F53" i="3"/>
  <c r="C54" i="3"/>
  <c r="O289" i="3"/>
  <c r="J50" i="3"/>
  <c r="J290" i="3"/>
  <c r="C292" i="3"/>
  <c r="F173" i="3"/>
  <c r="C173" i="3" s="1"/>
  <c r="C174" i="3"/>
  <c r="C231" i="3"/>
  <c r="F230" i="3"/>
  <c r="M290" i="3" l="1"/>
  <c r="I290" i="3"/>
  <c r="I50" i="3"/>
  <c r="I289" i="3"/>
  <c r="L290" i="3"/>
  <c r="C53" i="3"/>
  <c r="F52" i="3"/>
  <c r="F194" i="3"/>
  <c r="C194" i="3" s="1"/>
  <c r="C195" i="3"/>
  <c r="C230" i="3"/>
  <c r="F289" i="3"/>
  <c r="O50" i="3"/>
  <c r="O290" i="3"/>
  <c r="C289" i="3" l="1"/>
  <c r="C52" i="3"/>
  <c r="F51" i="3"/>
  <c r="F290" i="3" l="1"/>
  <c r="C290" i="3" s="1"/>
  <c r="C51" i="3"/>
  <c r="F50" i="3"/>
  <c r="C50" i="3" s="1"/>
  <c r="O301" i="2" l="1"/>
  <c r="L301" i="2"/>
  <c r="I301" i="2"/>
  <c r="F301" i="2"/>
  <c r="O300" i="2"/>
  <c r="L300" i="2"/>
  <c r="I300" i="2"/>
  <c r="F300" i="2"/>
  <c r="O299" i="2"/>
  <c r="L299" i="2"/>
  <c r="I299" i="2"/>
  <c r="F299" i="2"/>
  <c r="O298" i="2"/>
  <c r="L298" i="2"/>
  <c r="I298" i="2"/>
  <c r="F298" i="2"/>
  <c r="O297" i="2"/>
  <c r="L297" i="2"/>
  <c r="I297" i="2"/>
  <c r="F297" i="2"/>
  <c r="O296" i="2"/>
  <c r="L296" i="2"/>
  <c r="I296" i="2"/>
  <c r="F296" i="2"/>
  <c r="O295" i="2"/>
  <c r="L295" i="2"/>
  <c r="I295" i="2"/>
  <c r="F295" i="2"/>
  <c r="O294" i="2"/>
  <c r="L294" i="2"/>
  <c r="L293" i="2" s="1"/>
  <c r="I294" i="2"/>
  <c r="F294" i="2"/>
  <c r="F293" i="2" s="1"/>
  <c r="N293" i="2"/>
  <c r="M293" i="2"/>
  <c r="K293" i="2"/>
  <c r="J293" i="2"/>
  <c r="H293" i="2"/>
  <c r="G293" i="2"/>
  <c r="E293" i="2"/>
  <c r="D293" i="2"/>
  <c r="O288" i="2"/>
  <c r="L288" i="2"/>
  <c r="I288" i="2"/>
  <c r="F288" i="2"/>
  <c r="O287" i="2"/>
  <c r="O286" i="2" s="1"/>
  <c r="L287" i="2"/>
  <c r="L286" i="2" s="1"/>
  <c r="I287" i="2"/>
  <c r="F287" i="2"/>
  <c r="F286" i="2" s="1"/>
  <c r="N286" i="2"/>
  <c r="M286" i="2"/>
  <c r="K286" i="2"/>
  <c r="J286" i="2"/>
  <c r="H286" i="2"/>
  <c r="G286" i="2"/>
  <c r="E286" i="2"/>
  <c r="D286" i="2"/>
  <c r="O285" i="2"/>
  <c r="O284" i="2" s="1"/>
  <c r="O283" i="2" s="1"/>
  <c r="L285" i="2"/>
  <c r="I285" i="2"/>
  <c r="F285" i="2"/>
  <c r="N284" i="2"/>
  <c r="N283" i="2" s="1"/>
  <c r="M284" i="2"/>
  <c r="M283" i="2" s="1"/>
  <c r="L284" i="2"/>
  <c r="L283" i="2" s="1"/>
  <c r="K284" i="2"/>
  <c r="K283" i="2" s="1"/>
  <c r="J284" i="2"/>
  <c r="J283" i="2" s="1"/>
  <c r="H284" i="2"/>
  <c r="H283" i="2" s="1"/>
  <c r="G284" i="2"/>
  <c r="F284" i="2"/>
  <c r="E284" i="2"/>
  <c r="E283" i="2" s="1"/>
  <c r="D284" i="2"/>
  <c r="D283" i="2" s="1"/>
  <c r="G283" i="2"/>
  <c r="O282" i="2"/>
  <c r="L282" i="2"/>
  <c r="L281" i="2" s="1"/>
  <c r="I282" i="2"/>
  <c r="I281" i="2" s="1"/>
  <c r="F282" i="2"/>
  <c r="F281" i="2" s="1"/>
  <c r="O281" i="2"/>
  <c r="N281" i="2"/>
  <c r="M281" i="2"/>
  <c r="K281" i="2"/>
  <c r="J281" i="2"/>
  <c r="H281" i="2"/>
  <c r="G281" i="2"/>
  <c r="E281" i="2"/>
  <c r="D281" i="2"/>
  <c r="O280" i="2"/>
  <c r="L280" i="2"/>
  <c r="I280" i="2"/>
  <c r="F280" i="2"/>
  <c r="O279" i="2"/>
  <c r="L279" i="2"/>
  <c r="I279" i="2"/>
  <c r="F279" i="2"/>
  <c r="O278" i="2"/>
  <c r="L278" i="2"/>
  <c r="I278" i="2"/>
  <c r="F278" i="2"/>
  <c r="O277" i="2"/>
  <c r="O276" i="2" s="1"/>
  <c r="L277" i="2"/>
  <c r="I277" i="2"/>
  <c r="I276" i="2" s="1"/>
  <c r="F277" i="2"/>
  <c r="N276" i="2"/>
  <c r="M276" i="2"/>
  <c r="M270" i="2" s="1"/>
  <c r="M269" i="2" s="1"/>
  <c r="K276" i="2"/>
  <c r="J276" i="2"/>
  <c r="H276" i="2"/>
  <c r="G276" i="2"/>
  <c r="F276" i="2"/>
  <c r="E276" i="2"/>
  <c r="D276" i="2"/>
  <c r="O275" i="2"/>
  <c r="L275" i="2"/>
  <c r="I275" i="2"/>
  <c r="F275" i="2"/>
  <c r="O274" i="2"/>
  <c r="L274" i="2"/>
  <c r="I274" i="2"/>
  <c r="F274" i="2"/>
  <c r="O273" i="2"/>
  <c r="O272" i="2" s="1"/>
  <c r="L273" i="2"/>
  <c r="I273" i="2"/>
  <c r="I272" i="2" s="1"/>
  <c r="F273" i="2"/>
  <c r="N272" i="2"/>
  <c r="N270" i="2" s="1"/>
  <c r="N269" i="2" s="1"/>
  <c r="M272" i="2"/>
  <c r="L272" i="2"/>
  <c r="K272" i="2"/>
  <c r="J272" i="2"/>
  <c r="J270" i="2" s="1"/>
  <c r="J269" i="2" s="1"/>
  <c r="H272" i="2"/>
  <c r="G272" i="2"/>
  <c r="E272" i="2"/>
  <c r="E270" i="2" s="1"/>
  <c r="E269" i="2" s="1"/>
  <c r="D272" i="2"/>
  <c r="O271" i="2"/>
  <c r="L271" i="2"/>
  <c r="I271" i="2"/>
  <c r="F271" i="2"/>
  <c r="K270" i="2"/>
  <c r="G270" i="2"/>
  <c r="G269" i="2" s="1"/>
  <c r="O268" i="2"/>
  <c r="L268" i="2"/>
  <c r="I268" i="2"/>
  <c r="F268" i="2"/>
  <c r="O267" i="2"/>
  <c r="L267" i="2"/>
  <c r="I267" i="2"/>
  <c r="F267" i="2"/>
  <c r="O266" i="2"/>
  <c r="L266" i="2"/>
  <c r="I266" i="2"/>
  <c r="F266" i="2"/>
  <c r="O265" i="2"/>
  <c r="O264" i="2" s="1"/>
  <c r="L265" i="2"/>
  <c r="L264" i="2" s="1"/>
  <c r="I265" i="2"/>
  <c r="I264" i="2" s="1"/>
  <c r="F265" i="2"/>
  <c r="N264" i="2"/>
  <c r="M264" i="2"/>
  <c r="K264" i="2"/>
  <c r="J264" i="2"/>
  <c r="H264" i="2"/>
  <c r="G264" i="2"/>
  <c r="E264" i="2"/>
  <c r="D264" i="2"/>
  <c r="O263" i="2"/>
  <c r="L263" i="2"/>
  <c r="I263" i="2"/>
  <c r="F263" i="2"/>
  <c r="O262" i="2"/>
  <c r="L262" i="2"/>
  <c r="I262" i="2"/>
  <c r="F262" i="2"/>
  <c r="O261" i="2"/>
  <c r="O260" i="2" s="1"/>
  <c r="O259" i="2" s="1"/>
  <c r="L261" i="2"/>
  <c r="I261" i="2"/>
  <c r="F261" i="2"/>
  <c r="N260" i="2"/>
  <c r="N259" i="2" s="1"/>
  <c r="M260" i="2"/>
  <c r="M259" i="2" s="1"/>
  <c r="K260" i="2"/>
  <c r="K259" i="2" s="1"/>
  <c r="J260" i="2"/>
  <c r="H260" i="2"/>
  <c r="G260" i="2"/>
  <c r="E260" i="2"/>
  <c r="E259" i="2" s="1"/>
  <c r="D260" i="2"/>
  <c r="O258" i="2"/>
  <c r="L258" i="2"/>
  <c r="I258" i="2"/>
  <c r="F258" i="2"/>
  <c r="O257" i="2"/>
  <c r="L257" i="2"/>
  <c r="I257" i="2"/>
  <c r="F257" i="2"/>
  <c r="O256" i="2"/>
  <c r="L256" i="2"/>
  <c r="I256" i="2"/>
  <c r="F256" i="2"/>
  <c r="O255" i="2"/>
  <c r="L255" i="2"/>
  <c r="I255" i="2"/>
  <c r="F255" i="2"/>
  <c r="O254" i="2"/>
  <c r="L254" i="2"/>
  <c r="I254" i="2"/>
  <c r="F254" i="2"/>
  <c r="O253" i="2"/>
  <c r="L253" i="2"/>
  <c r="I253" i="2"/>
  <c r="F253" i="2"/>
  <c r="N252" i="2"/>
  <c r="M252" i="2"/>
  <c r="K252" i="2"/>
  <c r="J252" i="2"/>
  <c r="H252" i="2"/>
  <c r="H251" i="2" s="1"/>
  <c r="G252" i="2"/>
  <c r="G251" i="2" s="1"/>
  <c r="E252" i="2"/>
  <c r="D252" i="2"/>
  <c r="D251" i="2" s="1"/>
  <c r="N251" i="2"/>
  <c r="M251" i="2"/>
  <c r="K251" i="2"/>
  <c r="J251" i="2"/>
  <c r="E251" i="2"/>
  <c r="O250" i="2"/>
  <c r="L250" i="2"/>
  <c r="I250" i="2"/>
  <c r="F250" i="2"/>
  <c r="O249" i="2"/>
  <c r="L249" i="2"/>
  <c r="I249" i="2"/>
  <c r="F249" i="2"/>
  <c r="C249" i="2" s="1"/>
  <c r="O248" i="2"/>
  <c r="L248" i="2"/>
  <c r="I248" i="2"/>
  <c r="F248" i="2"/>
  <c r="O247" i="2"/>
  <c r="L247" i="2"/>
  <c r="I247" i="2"/>
  <c r="F247" i="2"/>
  <c r="N246" i="2"/>
  <c r="M246" i="2"/>
  <c r="K246" i="2"/>
  <c r="J246" i="2"/>
  <c r="H246" i="2"/>
  <c r="G246" i="2"/>
  <c r="E246" i="2"/>
  <c r="D246" i="2"/>
  <c r="O245" i="2"/>
  <c r="L245" i="2"/>
  <c r="I245" i="2"/>
  <c r="F245" i="2"/>
  <c r="O244" i="2"/>
  <c r="L244" i="2"/>
  <c r="I244" i="2"/>
  <c r="F244" i="2"/>
  <c r="O243" i="2"/>
  <c r="L243" i="2"/>
  <c r="I243" i="2"/>
  <c r="F243" i="2"/>
  <c r="O242" i="2"/>
  <c r="L242" i="2"/>
  <c r="I242" i="2"/>
  <c r="F242" i="2"/>
  <c r="O241" i="2"/>
  <c r="L241" i="2"/>
  <c r="I241" i="2"/>
  <c r="F241" i="2"/>
  <c r="O240" i="2"/>
  <c r="L240" i="2"/>
  <c r="I240" i="2"/>
  <c r="F240" i="2"/>
  <c r="O239" i="2"/>
  <c r="L239" i="2"/>
  <c r="I239" i="2"/>
  <c r="F239" i="2"/>
  <c r="F238" i="2" s="1"/>
  <c r="N238" i="2"/>
  <c r="M238" i="2"/>
  <c r="K238" i="2"/>
  <c r="J238" i="2"/>
  <c r="H238" i="2"/>
  <c r="G238" i="2"/>
  <c r="E238" i="2"/>
  <c r="D238" i="2"/>
  <c r="O237" i="2"/>
  <c r="L237" i="2"/>
  <c r="I237" i="2"/>
  <c r="F237" i="2"/>
  <c r="O236" i="2"/>
  <c r="L236" i="2"/>
  <c r="I236" i="2"/>
  <c r="I235" i="2" s="1"/>
  <c r="F236" i="2"/>
  <c r="N235" i="2"/>
  <c r="M235" i="2"/>
  <c r="K235" i="2"/>
  <c r="J235" i="2"/>
  <c r="H235" i="2"/>
  <c r="G235" i="2"/>
  <c r="E235" i="2"/>
  <c r="E231" i="2" s="1"/>
  <c r="D235" i="2"/>
  <c r="O234" i="2"/>
  <c r="L234" i="2"/>
  <c r="I234" i="2"/>
  <c r="I233" i="2" s="1"/>
  <c r="F234" i="2"/>
  <c r="F233" i="2" s="1"/>
  <c r="O233" i="2"/>
  <c r="N233" i="2"/>
  <c r="M233" i="2"/>
  <c r="K233" i="2"/>
  <c r="J233" i="2"/>
  <c r="H233" i="2"/>
  <c r="G233" i="2"/>
  <c r="G231" i="2" s="1"/>
  <c r="E233" i="2"/>
  <c r="D233" i="2"/>
  <c r="O232" i="2"/>
  <c r="L232" i="2"/>
  <c r="I232" i="2"/>
  <c r="F232" i="2"/>
  <c r="M231" i="2"/>
  <c r="O229" i="2"/>
  <c r="L229" i="2"/>
  <c r="I229" i="2"/>
  <c r="F229" i="2"/>
  <c r="O228" i="2"/>
  <c r="L228" i="2"/>
  <c r="L227" i="2" s="1"/>
  <c r="I228" i="2"/>
  <c r="I227" i="2" s="1"/>
  <c r="F228" i="2"/>
  <c r="O227" i="2"/>
  <c r="N227" i="2"/>
  <c r="M227" i="2"/>
  <c r="K227" i="2"/>
  <c r="J227" i="2"/>
  <c r="H227" i="2"/>
  <c r="G227" i="2"/>
  <c r="E227" i="2"/>
  <c r="D227" i="2"/>
  <c r="O226" i="2"/>
  <c r="L226" i="2"/>
  <c r="I226" i="2"/>
  <c r="F226" i="2"/>
  <c r="O225" i="2"/>
  <c r="L225" i="2"/>
  <c r="I225" i="2"/>
  <c r="F225" i="2"/>
  <c r="O224" i="2"/>
  <c r="L224" i="2"/>
  <c r="I224" i="2"/>
  <c r="F224" i="2"/>
  <c r="O223" i="2"/>
  <c r="L223" i="2"/>
  <c r="I223" i="2"/>
  <c r="F223" i="2"/>
  <c r="O222" i="2"/>
  <c r="L222" i="2"/>
  <c r="I222" i="2"/>
  <c r="F222" i="2"/>
  <c r="O221" i="2"/>
  <c r="L221" i="2"/>
  <c r="I221" i="2"/>
  <c r="F221" i="2"/>
  <c r="O220" i="2"/>
  <c r="L220" i="2"/>
  <c r="I220" i="2"/>
  <c r="F220" i="2"/>
  <c r="O219" i="2"/>
  <c r="L219" i="2"/>
  <c r="I219" i="2"/>
  <c r="F219" i="2"/>
  <c r="O218" i="2"/>
  <c r="L218" i="2"/>
  <c r="I218" i="2"/>
  <c r="F218" i="2"/>
  <c r="O217" i="2"/>
  <c r="L217" i="2"/>
  <c r="L216" i="2" s="1"/>
  <c r="I217" i="2"/>
  <c r="F217" i="2"/>
  <c r="N216" i="2"/>
  <c r="M216" i="2"/>
  <c r="K216" i="2"/>
  <c r="J216" i="2"/>
  <c r="H216" i="2"/>
  <c r="G216" i="2"/>
  <c r="E216" i="2"/>
  <c r="D216" i="2"/>
  <c r="O215" i="2"/>
  <c r="L215" i="2"/>
  <c r="I215" i="2"/>
  <c r="F215" i="2"/>
  <c r="O214" i="2"/>
  <c r="L214" i="2"/>
  <c r="I214" i="2"/>
  <c r="F214" i="2"/>
  <c r="O213" i="2"/>
  <c r="L213" i="2"/>
  <c r="I213" i="2"/>
  <c r="C213" i="2" s="1"/>
  <c r="F213" i="2"/>
  <c r="O212" i="2"/>
  <c r="L212" i="2"/>
  <c r="I212" i="2"/>
  <c r="F212" i="2"/>
  <c r="O211" i="2"/>
  <c r="L211" i="2"/>
  <c r="I211" i="2"/>
  <c r="F211" i="2"/>
  <c r="O210" i="2"/>
  <c r="L210" i="2"/>
  <c r="I210" i="2"/>
  <c r="F210" i="2"/>
  <c r="O209" i="2"/>
  <c r="L209" i="2"/>
  <c r="I209" i="2"/>
  <c r="F209" i="2"/>
  <c r="O208" i="2"/>
  <c r="L208" i="2"/>
  <c r="I208" i="2"/>
  <c r="F208" i="2"/>
  <c r="O207" i="2"/>
  <c r="L207" i="2"/>
  <c r="I207" i="2"/>
  <c r="F207" i="2"/>
  <c r="O206" i="2"/>
  <c r="L206" i="2"/>
  <c r="I206" i="2"/>
  <c r="F206" i="2"/>
  <c r="N205" i="2"/>
  <c r="M205" i="2"/>
  <c r="K205" i="2"/>
  <c r="K204" i="2" s="1"/>
  <c r="J205" i="2"/>
  <c r="H205" i="2"/>
  <c r="H204" i="2" s="1"/>
  <c r="G205" i="2"/>
  <c r="E205" i="2"/>
  <c r="D205" i="2"/>
  <c r="D204" i="2" s="1"/>
  <c r="N204" i="2"/>
  <c r="O203" i="2"/>
  <c r="L203" i="2"/>
  <c r="I203" i="2"/>
  <c r="F203" i="2"/>
  <c r="O202" i="2"/>
  <c r="L202" i="2"/>
  <c r="I202" i="2"/>
  <c r="F202" i="2"/>
  <c r="O201" i="2"/>
  <c r="L201" i="2"/>
  <c r="I201" i="2"/>
  <c r="F201" i="2"/>
  <c r="O200" i="2"/>
  <c r="L200" i="2"/>
  <c r="I200" i="2"/>
  <c r="F200" i="2"/>
  <c r="O199" i="2"/>
  <c r="O198" i="2" s="1"/>
  <c r="L199" i="2"/>
  <c r="L198" i="2" s="1"/>
  <c r="I199" i="2"/>
  <c r="I198" i="2" s="1"/>
  <c r="F199" i="2"/>
  <c r="N198" i="2"/>
  <c r="N196" i="2" s="1"/>
  <c r="M198" i="2"/>
  <c r="K198" i="2"/>
  <c r="K196" i="2" s="1"/>
  <c r="J198" i="2"/>
  <c r="J196" i="2" s="1"/>
  <c r="H198" i="2"/>
  <c r="H196" i="2" s="1"/>
  <c r="G198" i="2"/>
  <c r="G196" i="2" s="1"/>
  <c r="E198" i="2"/>
  <c r="E196" i="2" s="1"/>
  <c r="D198" i="2"/>
  <c r="D196" i="2" s="1"/>
  <c r="O197" i="2"/>
  <c r="L197" i="2"/>
  <c r="I197" i="2"/>
  <c r="I196" i="2" s="1"/>
  <c r="F197" i="2"/>
  <c r="M196" i="2"/>
  <c r="O193" i="2"/>
  <c r="L193" i="2"/>
  <c r="L192" i="2" s="1"/>
  <c r="L191" i="2" s="1"/>
  <c r="I193" i="2"/>
  <c r="I192" i="2" s="1"/>
  <c r="I191" i="2" s="1"/>
  <c r="F193" i="2"/>
  <c r="O192" i="2"/>
  <c r="O191" i="2" s="1"/>
  <c r="N192" i="2"/>
  <c r="M192" i="2"/>
  <c r="M191" i="2" s="1"/>
  <c r="K192" i="2"/>
  <c r="K191" i="2" s="1"/>
  <c r="J192" i="2"/>
  <c r="J191" i="2" s="1"/>
  <c r="H192" i="2"/>
  <c r="H191" i="2" s="1"/>
  <c r="G192" i="2"/>
  <c r="G191" i="2" s="1"/>
  <c r="E192" i="2"/>
  <c r="E191" i="2" s="1"/>
  <c r="D192" i="2"/>
  <c r="D191" i="2" s="1"/>
  <c r="N191" i="2"/>
  <c r="N187" i="2" s="1"/>
  <c r="O190" i="2"/>
  <c r="L190" i="2"/>
  <c r="I190" i="2"/>
  <c r="I188" i="2" s="1"/>
  <c r="F190" i="2"/>
  <c r="O189" i="2"/>
  <c r="L189" i="2"/>
  <c r="L188" i="2" s="1"/>
  <c r="I189" i="2"/>
  <c r="F189" i="2"/>
  <c r="N188" i="2"/>
  <c r="M188" i="2"/>
  <c r="M187" i="2" s="1"/>
  <c r="K188" i="2"/>
  <c r="J188" i="2"/>
  <c r="H188" i="2"/>
  <c r="G188" i="2"/>
  <c r="E188" i="2"/>
  <c r="E187" i="2" s="1"/>
  <c r="D188" i="2"/>
  <c r="D187" i="2" s="1"/>
  <c r="O186" i="2"/>
  <c r="L186" i="2"/>
  <c r="I186" i="2"/>
  <c r="F186" i="2"/>
  <c r="O185" i="2"/>
  <c r="L185" i="2"/>
  <c r="I185" i="2"/>
  <c r="I184" i="2" s="1"/>
  <c r="F185" i="2"/>
  <c r="N184" i="2"/>
  <c r="M184" i="2"/>
  <c r="K184" i="2"/>
  <c r="J184" i="2"/>
  <c r="H184" i="2"/>
  <c r="G184" i="2"/>
  <c r="E184" i="2"/>
  <c r="D184" i="2"/>
  <c r="O183" i="2"/>
  <c r="L183" i="2"/>
  <c r="I183" i="2"/>
  <c r="F183" i="2"/>
  <c r="O182" i="2"/>
  <c r="L182" i="2"/>
  <c r="I182" i="2"/>
  <c r="F182" i="2"/>
  <c r="O181" i="2"/>
  <c r="L181" i="2"/>
  <c r="I181" i="2"/>
  <c r="F181" i="2"/>
  <c r="O180" i="2"/>
  <c r="O179" i="2" s="1"/>
  <c r="L180" i="2"/>
  <c r="I180" i="2"/>
  <c r="F180" i="2"/>
  <c r="F179" i="2" s="1"/>
  <c r="N179" i="2"/>
  <c r="M179" i="2"/>
  <c r="K179" i="2"/>
  <c r="J179" i="2"/>
  <c r="H179" i="2"/>
  <c r="G179" i="2"/>
  <c r="E179" i="2"/>
  <c r="D179" i="2"/>
  <c r="O178" i="2"/>
  <c r="L178" i="2"/>
  <c r="I178" i="2"/>
  <c r="F178" i="2"/>
  <c r="O177" i="2"/>
  <c r="L177" i="2"/>
  <c r="I177" i="2"/>
  <c r="F177" i="2"/>
  <c r="O176" i="2"/>
  <c r="O175" i="2" s="1"/>
  <c r="O174" i="2" s="1"/>
  <c r="L176" i="2"/>
  <c r="I176" i="2"/>
  <c r="F176" i="2"/>
  <c r="N175" i="2"/>
  <c r="N174" i="2" s="1"/>
  <c r="N173" i="2" s="1"/>
  <c r="M175" i="2"/>
  <c r="M174" i="2" s="1"/>
  <c r="K175" i="2"/>
  <c r="J175" i="2"/>
  <c r="H175" i="2"/>
  <c r="G175" i="2"/>
  <c r="E175" i="2"/>
  <c r="E174" i="2" s="1"/>
  <c r="E173" i="2" s="1"/>
  <c r="D175" i="2"/>
  <c r="G174" i="2"/>
  <c r="O172" i="2"/>
  <c r="L172" i="2"/>
  <c r="I172" i="2"/>
  <c r="F172" i="2"/>
  <c r="O171" i="2"/>
  <c r="L171" i="2"/>
  <c r="I171" i="2"/>
  <c r="F171" i="2"/>
  <c r="O170" i="2"/>
  <c r="L170" i="2"/>
  <c r="I170" i="2"/>
  <c r="F170" i="2"/>
  <c r="O169" i="2"/>
  <c r="L169" i="2"/>
  <c r="I169" i="2"/>
  <c r="F169" i="2"/>
  <c r="O168" i="2"/>
  <c r="L168" i="2"/>
  <c r="I168" i="2"/>
  <c r="F168" i="2"/>
  <c r="O167" i="2"/>
  <c r="L167" i="2"/>
  <c r="I167" i="2"/>
  <c r="F167" i="2"/>
  <c r="O166" i="2"/>
  <c r="O165" i="2" s="1"/>
  <c r="N166" i="2"/>
  <c r="M166" i="2"/>
  <c r="M165" i="2" s="1"/>
  <c r="K166" i="2"/>
  <c r="K165" i="2" s="1"/>
  <c r="J166" i="2"/>
  <c r="J165" i="2" s="1"/>
  <c r="H166" i="2"/>
  <c r="G166" i="2"/>
  <c r="G165" i="2" s="1"/>
  <c r="E166" i="2"/>
  <c r="E165" i="2" s="1"/>
  <c r="D166" i="2"/>
  <c r="D165" i="2" s="1"/>
  <c r="N165" i="2"/>
  <c r="H165" i="2"/>
  <c r="O164" i="2"/>
  <c r="L164" i="2"/>
  <c r="I164" i="2"/>
  <c r="F164" i="2"/>
  <c r="O163" i="2"/>
  <c r="L163" i="2"/>
  <c r="I163" i="2"/>
  <c r="F163" i="2"/>
  <c r="O162" i="2"/>
  <c r="L162" i="2"/>
  <c r="I162" i="2"/>
  <c r="F162" i="2"/>
  <c r="O161" i="2"/>
  <c r="L161" i="2"/>
  <c r="I161" i="2"/>
  <c r="I160" i="2" s="1"/>
  <c r="F161" i="2"/>
  <c r="N160" i="2"/>
  <c r="M160" i="2"/>
  <c r="K160" i="2"/>
  <c r="J160" i="2"/>
  <c r="H160" i="2"/>
  <c r="G160" i="2"/>
  <c r="E160" i="2"/>
  <c r="D160" i="2"/>
  <c r="O159" i="2"/>
  <c r="L159" i="2"/>
  <c r="I159" i="2"/>
  <c r="F159" i="2"/>
  <c r="O158" i="2"/>
  <c r="L158" i="2"/>
  <c r="I158" i="2"/>
  <c r="F158" i="2"/>
  <c r="O157" i="2"/>
  <c r="L157" i="2"/>
  <c r="I157" i="2"/>
  <c r="F157" i="2"/>
  <c r="O156" i="2"/>
  <c r="L156" i="2"/>
  <c r="I156" i="2"/>
  <c r="F156" i="2"/>
  <c r="O155" i="2"/>
  <c r="L155" i="2"/>
  <c r="I155" i="2"/>
  <c r="F155" i="2"/>
  <c r="O154" i="2"/>
  <c r="L154" i="2"/>
  <c r="I154" i="2"/>
  <c r="F154" i="2"/>
  <c r="O153" i="2"/>
  <c r="L153" i="2"/>
  <c r="I153" i="2"/>
  <c r="F153" i="2"/>
  <c r="O152" i="2"/>
  <c r="L152" i="2"/>
  <c r="I152" i="2"/>
  <c r="F152" i="2"/>
  <c r="N151" i="2"/>
  <c r="M151" i="2"/>
  <c r="K151" i="2"/>
  <c r="J151" i="2"/>
  <c r="H151" i="2"/>
  <c r="G151" i="2"/>
  <c r="E151" i="2"/>
  <c r="D151" i="2"/>
  <c r="O150" i="2"/>
  <c r="L150" i="2"/>
  <c r="I150" i="2"/>
  <c r="F150" i="2"/>
  <c r="O149" i="2"/>
  <c r="L149" i="2"/>
  <c r="I149" i="2"/>
  <c r="F149" i="2"/>
  <c r="O148" i="2"/>
  <c r="L148" i="2"/>
  <c r="I148" i="2"/>
  <c r="F148" i="2"/>
  <c r="O147" i="2"/>
  <c r="L147" i="2"/>
  <c r="I147" i="2"/>
  <c r="F147" i="2"/>
  <c r="O146" i="2"/>
  <c r="L146" i="2"/>
  <c r="I146" i="2"/>
  <c r="F146" i="2"/>
  <c r="O145" i="2"/>
  <c r="L145" i="2"/>
  <c r="I145" i="2"/>
  <c r="F145" i="2"/>
  <c r="N144" i="2"/>
  <c r="M144" i="2"/>
  <c r="K144" i="2"/>
  <c r="J144" i="2"/>
  <c r="H144" i="2"/>
  <c r="G144" i="2"/>
  <c r="E144" i="2"/>
  <c r="D144" i="2"/>
  <c r="O143" i="2"/>
  <c r="L143" i="2"/>
  <c r="I143" i="2"/>
  <c r="F143" i="2"/>
  <c r="O142" i="2"/>
  <c r="O141" i="2" s="1"/>
  <c r="L142" i="2"/>
  <c r="I142" i="2"/>
  <c r="F142" i="2"/>
  <c r="N141" i="2"/>
  <c r="M141" i="2"/>
  <c r="L141" i="2"/>
  <c r="K141" i="2"/>
  <c r="J141" i="2"/>
  <c r="H141" i="2"/>
  <c r="G141" i="2"/>
  <c r="F141" i="2"/>
  <c r="E141" i="2"/>
  <c r="D141" i="2"/>
  <c r="O140" i="2"/>
  <c r="L140" i="2"/>
  <c r="I140" i="2"/>
  <c r="F140" i="2"/>
  <c r="O139" i="2"/>
  <c r="L139" i="2"/>
  <c r="I139" i="2"/>
  <c r="F139" i="2"/>
  <c r="O138" i="2"/>
  <c r="L138" i="2"/>
  <c r="I138" i="2"/>
  <c r="F138" i="2"/>
  <c r="O137" i="2"/>
  <c r="L137" i="2"/>
  <c r="L136" i="2" s="1"/>
  <c r="I137" i="2"/>
  <c r="I136" i="2" s="1"/>
  <c r="F137" i="2"/>
  <c r="N136" i="2"/>
  <c r="M136" i="2"/>
  <c r="K136" i="2"/>
  <c r="J136" i="2"/>
  <c r="H136" i="2"/>
  <c r="G136" i="2"/>
  <c r="E136" i="2"/>
  <c r="D136" i="2"/>
  <c r="O135" i="2"/>
  <c r="L135" i="2"/>
  <c r="I135" i="2"/>
  <c r="F135" i="2"/>
  <c r="O134" i="2"/>
  <c r="L134" i="2"/>
  <c r="I134" i="2"/>
  <c r="C134" i="2" s="1"/>
  <c r="F134" i="2"/>
  <c r="O133" i="2"/>
  <c r="L133" i="2"/>
  <c r="I133" i="2"/>
  <c r="F133" i="2"/>
  <c r="O132" i="2"/>
  <c r="L132" i="2"/>
  <c r="I132" i="2"/>
  <c r="C132" i="2" s="1"/>
  <c r="F132" i="2"/>
  <c r="N131" i="2"/>
  <c r="M131" i="2"/>
  <c r="K131" i="2"/>
  <c r="K130" i="2" s="1"/>
  <c r="J131" i="2"/>
  <c r="H131" i="2"/>
  <c r="G131" i="2"/>
  <c r="E131" i="2"/>
  <c r="E130" i="2" s="1"/>
  <c r="D131" i="2"/>
  <c r="O129" i="2"/>
  <c r="L129" i="2"/>
  <c r="L128" i="2" s="1"/>
  <c r="I129" i="2"/>
  <c r="I128" i="2" s="1"/>
  <c r="F129" i="2"/>
  <c r="O128" i="2"/>
  <c r="N128" i="2"/>
  <c r="M128" i="2"/>
  <c r="K128" i="2"/>
  <c r="J128" i="2"/>
  <c r="H128" i="2"/>
  <c r="G128" i="2"/>
  <c r="E128" i="2"/>
  <c r="D128" i="2"/>
  <c r="O127" i="2"/>
  <c r="L127" i="2"/>
  <c r="I127" i="2"/>
  <c r="F127" i="2"/>
  <c r="O126" i="2"/>
  <c r="L126" i="2"/>
  <c r="I126" i="2"/>
  <c r="F126" i="2"/>
  <c r="O125" i="2"/>
  <c r="L125" i="2"/>
  <c r="I125" i="2"/>
  <c r="F125" i="2"/>
  <c r="O124" i="2"/>
  <c r="L124" i="2"/>
  <c r="I124" i="2"/>
  <c r="F124" i="2"/>
  <c r="O123" i="2"/>
  <c r="L123" i="2"/>
  <c r="I123" i="2"/>
  <c r="F123" i="2"/>
  <c r="N122" i="2"/>
  <c r="M122" i="2"/>
  <c r="K122" i="2"/>
  <c r="J122" i="2"/>
  <c r="H122" i="2"/>
  <c r="G122" i="2"/>
  <c r="E122" i="2"/>
  <c r="D122" i="2"/>
  <c r="O121" i="2"/>
  <c r="L121" i="2"/>
  <c r="I121" i="2"/>
  <c r="F121" i="2"/>
  <c r="O120" i="2"/>
  <c r="L120" i="2"/>
  <c r="I120" i="2"/>
  <c r="F120" i="2"/>
  <c r="O119" i="2"/>
  <c r="L119" i="2"/>
  <c r="I119" i="2"/>
  <c r="F119" i="2"/>
  <c r="O118" i="2"/>
  <c r="L118" i="2"/>
  <c r="I118" i="2"/>
  <c r="F118" i="2"/>
  <c r="O117" i="2"/>
  <c r="L117" i="2"/>
  <c r="I117" i="2"/>
  <c r="F117" i="2"/>
  <c r="O116" i="2"/>
  <c r="N116" i="2"/>
  <c r="M116" i="2"/>
  <c r="K116" i="2"/>
  <c r="J116" i="2"/>
  <c r="H116" i="2"/>
  <c r="G116" i="2"/>
  <c r="E116" i="2"/>
  <c r="D116" i="2"/>
  <c r="O115" i="2"/>
  <c r="L115" i="2"/>
  <c r="I115" i="2"/>
  <c r="F115" i="2"/>
  <c r="O114" i="2"/>
  <c r="L114" i="2"/>
  <c r="I114" i="2"/>
  <c r="F114" i="2"/>
  <c r="O113" i="2"/>
  <c r="L113" i="2"/>
  <c r="I113" i="2"/>
  <c r="F113" i="2"/>
  <c r="N112" i="2"/>
  <c r="M112" i="2"/>
  <c r="K112" i="2"/>
  <c r="J112" i="2"/>
  <c r="I112" i="2"/>
  <c r="H112" i="2"/>
  <c r="G112" i="2"/>
  <c r="E112" i="2"/>
  <c r="D112" i="2"/>
  <c r="O111" i="2"/>
  <c r="L111" i="2"/>
  <c r="I111" i="2"/>
  <c r="F111" i="2"/>
  <c r="O110" i="2"/>
  <c r="L110" i="2"/>
  <c r="I110" i="2"/>
  <c r="F110" i="2"/>
  <c r="O109" i="2"/>
  <c r="L109" i="2"/>
  <c r="I109" i="2"/>
  <c r="F109" i="2"/>
  <c r="O108" i="2"/>
  <c r="L108" i="2"/>
  <c r="I108" i="2"/>
  <c r="F108" i="2"/>
  <c r="O107" i="2"/>
  <c r="L107" i="2"/>
  <c r="I107" i="2"/>
  <c r="F107" i="2"/>
  <c r="O106" i="2"/>
  <c r="L106" i="2"/>
  <c r="I106" i="2"/>
  <c r="F106" i="2"/>
  <c r="O105" i="2"/>
  <c r="L105" i="2"/>
  <c r="I105" i="2"/>
  <c r="F105" i="2"/>
  <c r="O104" i="2"/>
  <c r="L104" i="2"/>
  <c r="I104" i="2"/>
  <c r="F104" i="2"/>
  <c r="O103" i="2"/>
  <c r="N103" i="2"/>
  <c r="M103" i="2"/>
  <c r="K103" i="2"/>
  <c r="J103" i="2"/>
  <c r="H103" i="2"/>
  <c r="G103" i="2"/>
  <c r="E103" i="2"/>
  <c r="D103" i="2"/>
  <c r="O102" i="2"/>
  <c r="L102" i="2"/>
  <c r="I102" i="2"/>
  <c r="F102" i="2"/>
  <c r="O101" i="2"/>
  <c r="L101" i="2"/>
  <c r="I101" i="2"/>
  <c r="F101" i="2"/>
  <c r="O100" i="2"/>
  <c r="L100" i="2"/>
  <c r="I100" i="2"/>
  <c r="F100" i="2"/>
  <c r="O99" i="2"/>
  <c r="L99" i="2"/>
  <c r="I99" i="2"/>
  <c r="F99" i="2"/>
  <c r="O98" i="2"/>
  <c r="L98" i="2"/>
  <c r="I98" i="2"/>
  <c r="F98" i="2"/>
  <c r="O97" i="2"/>
  <c r="L97" i="2"/>
  <c r="I97" i="2"/>
  <c r="F97" i="2"/>
  <c r="O96" i="2"/>
  <c r="L96" i="2"/>
  <c r="I96" i="2"/>
  <c r="F96" i="2"/>
  <c r="N95" i="2"/>
  <c r="M95" i="2"/>
  <c r="K95" i="2"/>
  <c r="J95" i="2"/>
  <c r="H95" i="2"/>
  <c r="G95" i="2"/>
  <c r="E95" i="2"/>
  <c r="D95" i="2"/>
  <c r="O94" i="2"/>
  <c r="L94" i="2"/>
  <c r="I94" i="2"/>
  <c r="F94" i="2"/>
  <c r="O93" i="2"/>
  <c r="L93" i="2"/>
  <c r="I93" i="2"/>
  <c r="F93" i="2"/>
  <c r="O92" i="2"/>
  <c r="L92" i="2"/>
  <c r="I92" i="2"/>
  <c r="F92" i="2"/>
  <c r="O91" i="2"/>
  <c r="L91" i="2"/>
  <c r="I91" i="2"/>
  <c r="F91" i="2"/>
  <c r="O90" i="2"/>
  <c r="L90" i="2"/>
  <c r="I90" i="2"/>
  <c r="F90" i="2"/>
  <c r="N89" i="2"/>
  <c r="M89" i="2"/>
  <c r="K89" i="2"/>
  <c r="J89" i="2"/>
  <c r="H89" i="2"/>
  <c r="G89" i="2"/>
  <c r="E89" i="2"/>
  <c r="D89" i="2"/>
  <c r="O88" i="2"/>
  <c r="L88" i="2"/>
  <c r="I88" i="2"/>
  <c r="F88" i="2"/>
  <c r="O87" i="2"/>
  <c r="L87" i="2"/>
  <c r="I87" i="2"/>
  <c r="F87" i="2"/>
  <c r="O86" i="2"/>
  <c r="L86" i="2"/>
  <c r="I86" i="2"/>
  <c r="F86" i="2"/>
  <c r="O85" i="2"/>
  <c r="O84" i="2" s="1"/>
  <c r="L85" i="2"/>
  <c r="I85" i="2"/>
  <c r="I84" i="2" s="1"/>
  <c r="F85" i="2"/>
  <c r="N84" i="2"/>
  <c r="M84" i="2"/>
  <c r="K84" i="2"/>
  <c r="J84" i="2"/>
  <c r="H84" i="2"/>
  <c r="G84" i="2"/>
  <c r="E84" i="2"/>
  <c r="D84" i="2"/>
  <c r="O82" i="2"/>
  <c r="L82" i="2"/>
  <c r="I82" i="2"/>
  <c r="F82" i="2"/>
  <c r="O81" i="2"/>
  <c r="O80" i="2" s="1"/>
  <c r="L81" i="2"/>
  <c r="I81" i="2"/>
  <c r="I80" i="2" s="1"/>
  <c r="F81" i="2"/>
  <c r="F80" i="2" s="1"/>
  <c r="N80" i="2"/>
  <c r="M80" i="2"/>
  <c r="K80" i="2"/>
  <c r="J80" i="2"/>
  <c r="H80" i="2"/>
  <c r="G80" i="2"/>
  <c r="E80" i="2"/>
  <c r="D80" i="2"/>
  <c r="O79" i="2"/>
  <c r="L79" i="2"/>
  <c r="I79" i="2"/>
  <c r="F79" i="2"/>
  <c r="O78" i="2"/>
  <c r="L78" i="2"/>
  <c r="L77" i="2" s="1"/>
  <c r="I78" i="2"/>
  <c r="I77" i="2" s="1"/>
  <c r="F78" i="2"/>
  <c r="O77" i="2"/>
  <c r="N77" i="2"/>
  <c r="M77" i="2"/>
  <c r="K77" i="2"/>
  <c r="J77" i="2"/>
  <c r="J76" i="2" s="1"/>
  <c r="H77" i="2"/>
  <c r="H76" i="2" s="1"/>
  <c r="G77" i="2"/>
  <c r="E77" i="2"/>
  <c r="D77" i="2"/>
  <c r="O74" i="2"/>
  <c r="L74" i="2"/>
  <c r="I74" i="2"/>
  <c r="F74" i="2"/>
  <c r="O73" i="2"/>
  <c r="L73" i="2"/>
  <c r="I73" i="2"/>
  <c r="F73" i="2"/>
  <c r="O72" i="2"/>
  <c r="L72" i="2"/>
  <c r="I72" i="2"/>
  <c r="F72" i="2"/>
  <c r="O71" i="2"/>
  <c r="L71" i="2"/>
  <c r="I71" i="2"/>
  <c r="F71" i="2"/>
  <c r="O70" i="2"/>
  <c r="L70" i="2"/>
  <c r="I70" i="2"/>
  <c r="F70" i="2"/>
  <c r="N69" i="2"/>
  <c r="M69" i="2"/>
  <c r="M67" i="2" s="1"/>
  <c r="K69" i="2"/>
  <c r="K67" i="2" s="1"/>
  <c r="J69" i="2"/>
  <c r="J67" i="2" s="1"/>
  <c r="H69" i="2"/>
  <c r="H67" i="2" s="1"/>
  <c r="G69" i="2"/>
  <c r="G67" i="2" s="1"/>
  <c r="E69" i="2"/>
  <c r="E67" i="2" s="1"/>
  <c r="D69" i="2"/>
  <c r="D67" i="2" s="1"/>
  <c r="O68" i="2"/>
  <c r="L68" i="2"/>
  <c r="I68" i="2"/>
  <c r="F68" i="2"/>
  <c r="N67" i="2"/>
  <c r="O66" i="2"/>
  <c r="L66" i="2"/>
  <c r="I66" i="2"/>
  <c r="F66" i="2"/>
  <c r="O65" i="2"/>
  <c r="L65" i="2"/>
  <c r="I65" i="2"/>
  <c r="F65" i="2"/>
  <c r="O64" i="2"/>
  <c r="L64" i="2"/>
  <c r="I64" i="2"/>
  <c r="F64" i="2"/>
  <c r="O63" i="2"/>
  <c r="L63" i="2"/>
  <c r="I63" i="2"/>
  <c r="F63" i="2"/>
  <c r="O62" i="2"/>
  <c r="L62" i="2"/>
  <c r="I62" i="2"/>
  <c r="F62" i="2"/>
  <c r="O61" i="2"/>
  <c r="L61" i="2"/>
  <c r="I61" i="2"/>
  <c r="F61" i="2"/>
  <c r="O60" i="2"/>
  <c r="L60" i="2"/>
  <c r="I60" i="2"/>
  <c r="F60" i="2"/>
  <c r="O59" i="2"/>
  <c r="L59" i="2"/>
  <c r="I59" i="2"/>
  <c r="F59" i="2"/>
  <c r="N58" i="2"/>
  <c r="M58" i="2"/>
  <c r="K58" i="2"/>
  <c r="J58" i="2"/>
  <c r="H58" i="2"/>
  <c r="H54" i="2" s="1"/>
  <c r="G58" i="2"/>
  <c r="E58" i="2"/>
  <c r="D58" i="2"/>
  <c r="O57" i="2"/>
  <c r="L57" i="2"/>
  <c r="I57" i="2"/>
  <c r="F57" i="2"/>
  <c r="O56" i="2"/>
  <c r="L56" i="2"/>
  <c r="L55" i="2" s="1"/>
  <c r="I56" i="2"/>
  <c r="F56" i="2"/>
  <c r="N55" i="2"/>
  <c r="M55" i="2"/>
  <c r="M54" i="2" s="1"/>
  <c r="K55" i="2"/>
  <c r="K54" i="2" s="1"/>
  <c r="J55" i="2"/>
  <c r="J54" i="2" s="1"/>
  <c r="I55" i="2"/>
  <c r="H55" i="2"/>
  <c r="G55" i="2"/>
  <c r="E55" i="2"/>
  <c r="D55" i="2"/>
  <c r="K53" i="2"/>
  <c r="O47" i="2"/>
  <c r="C47" i="2" s="1"/>
  <c r="O46" i="2"/>
  <c r="C46" i="2" s="1"/>
  <c r="N45" i="2"/>
  <c r="M45" i="2"/>
  <c r="L44" i="2"/>
  <c r="L43" i="2" s="1"/>
  <c r="I44" i="2"/>
  <c r="I43" i="2" s="1"/>
  <c r="F44" i="2"/>
  <c r="F43" i="2" s="1"/>
  <c r="K43" i="2"/>
  <c r="J43" i="2"/>
  <c r="H43" i="2"/>
  <c r="G43" i="2"/>
  <c r="E43" i="2"/>
  <c r="D43" i="2"/>
  <c r="F42" i="2"/>
  <c r="C42" i="2" s="1"/>
  <c r="E41" i="2"/>
  <c r="D41" i="2"/>
  <c r="L40" i="2"/>
  <c r="C40" i="2" s="1"/>
  <c r="L39" i="2"/>
  <c r="C39" i="2" s="1"/>
  <c r="L38" i="2"/>
  <c r="C38" i="2" s="1"/>
  <c r="L37" i="2"/>
  <c r="C37" i="2" s="1"/>
  <c r="K36" i="2"/>
  <c r="J36" i="2"/>
  <c r="L35" i="2"/>
  <c r="C35" i="2" s="1"/>
  <c r="L34" i="2"/>
  <c r="C34" i="2" s="1"/>
  <c r="K33" i="2"/>
  <c r="J33" i="2"/>
  <c r="L32" i="2"/>
  <c r="C32" i="2" s="1"/>
  <c r="K31" i="2"/>
  <c r="J31" i="2"/>
  <c r="L30" i="2"/>
  <c r="C30" i="2" s="1"/>
  <c r="L29" i="2"/>
  <c r="C29" i="2" s="1"/>
  <c r="L28" i="2"/>
  <c r="C28" i="2" s="1"/>
  <c r="K27" i="2"/>
  <c r="J27" i="2"/>
  <c r="F25" i="2"/>
  <c r="C25" i="2" s="1"/>
  <c r="I24" i="2"/>
  <c r="F24" i="2"/>
  <c r="C24" i="2" s="1"/>
  <c r="O23" i="2"/>
  <c r="L23" i="2"/>
  <c r="I23" i="2"/>
  <c r="F23" i="2"/>
  <c r="O22" i="2"/>
  <c r="O21" i="2" s="1"/>
  <c r="L22" i="2"/>
  <c r="L21" i="2" s="1"/>
  <c r="I22" i="2"/>
  <c r="I21" i="2" s="1"/>
  <c r="F22" i="2"/>
  <c r="N21" i="2"/>
  <c r="M21" i="2"/>
  <c r="M292" i="2" s="1"/>
  <c r="M291" i="2" s="1"/>
  <c r="K21" i="2"/>
  <c r="K292" i="2" s="1"/>
  <c r="K291" i="2" s="1"/>
  <c r="J21" i="2"/>
  <c r="H21" i="2"/>
  <c r="H292" i="2" s="1"/>
  <c r="H291" i="2" s="1"/>
  <c r="G21" i="2"/>
  <c r="G292" i="2" s="1"/>
  <c r="G291" i="2" s="1"/>
  <c r="E21" i="2"/>
  <c r="E20" i="2" s="1"/>
  <c r="D21" i="2"/>
  <c r="D292" i="2" s="1"/>
  <c r="D291" i="2" s="1"/>
  <c r="C61" i="2" l="1"/>
  <c r="O69" i="2"/>
  <c r="O67" i="2" s="1"/>
  <c r="M130" i="2"/>
  <c r="C154" i="2"/>
  <c r="L187" i="2"/>
  <c r="C202" i="2"/>
  <c r="C209" i="2"/>
  <c r="C212" i="2"/>
  <c r="C274" i="2"/>
  <c r="C71" i="2"/>
  <c r="C72" i="2"/>
  <c r="N130" i="2"/>
  <c r="C140" i="2"/>
  <c r="O188" i="2"/>
  <c r="O187" i="2" s="1"/>
  <c r="C253" i="2"/>
  <c r="J26" i="2"/>
  <c r="F41" i="2"/>
  <c r="C41" i="2" s="1"/>
  <c r="K76" i="2"/>
  <c r="C139" i="2"/>
  <c r="N195" i="2"/>
  <c r="G204" i="2"/>
  <c r="G195" i="2" s="1"/>
  <c r="C217" i="2"/>
  <c r="C225" i="2"/>
  <c r="C229" i="2"/>
  <c r="C261" i="2"/>
  <c r="C265" i="2"/>
  <c r="N54" i="2"/>
  <c r="N53" i="2" s="1"/>
  <c r="C73" i="2"/>
  <c r="M76" i="2"/>
  <c r="C99" i="2"/>
  <c r="C100" i="2"/>
  <c r="C102" i="2"/>
  <c r="C124" i="2"/>
  <c r="C148" i="2"/>
  <c r="C190" i="2"/>
  <c r="E204" i="2"/>
  <c r="E195" i="2" s="1"/>
  <c r="G259" i="2"/>
  <c r="G230" i="2" s="1"/>
  <c r="C301" i="2"/>
  <c r="L292" i="2"/>
  <c r="L291" i="2" s="1"/>
  <c r="L31" i="2"/>
  <c r="C31" i="2" s="1"/>
  <c r="H20" i="2"/>
  <c r="L58" i="2"/>
  <c r="K83" i="2"/>
  <c r="K75" i="2" s="1"/>
  <c r="C91" i="2"/>
  <c r="C93" i="2"/>
  <c r="E83" i="2"/>
  <c r="C108" i="2"/>
  <c r="C147" i="2"/>
  <c r="C150" i="2"/>
  <c r="C153" i="2"/>
  <c r="J174" i="2"/>
  <c r="J173" i="2" s="1"/>
  <c r="L196" i="2"/>
  <c r="C222" i="2"/>
  <c r="C277" i="2"/>
  <c r="K269" i="2"/>
  <c r="C297" i="2"/>
  <c r="C299" i="2"/>
  <c r="J259" i="2"/>
  <c r="I144" i="2"/>
  <c r="J53" i="2"/>
  <c r="C57" i="2"/>
  <c r="D54" i="2"/>
  <c r="D53" i="2" s="1"/>
  <c r="C59" i="2"/>
  <c r="C60" i="2"/>
  <c r="G76" i="2"/>
  <c r="N76" i="2"/>
  <c r="N75" i="2" s="1"/>
  <c r="H83" i="2"/>
  <c r="O89" i="2"/>
  <c r="C126" i="2"/>
  <c r="C170" i="2"/>
  <c r="L175" i="2"/>
  <c r="K174" i="2"/>
  <c r="C201" i="2"/>
  <c r="K195" i="2"/>
  <c r="J204" i="2"/>
  <c r="J195" i="2" s="1"/>
  <c r="C245" i="2"/>
  <c r="L84" i="2"/>
  <c r="L179" i="2"/>
  <c r="L174" i="2" s="1"/>
  <c r="D20" i="2"/>
  <c r="N83" i="2"/>
  <c r="C178" i="2"/>
  <c r="F175" i="2"/>
  <c r="F174" i="2" s="1"/>
  <c r="J187" i="2"/>
  <c r="E230" i="2"/>
  <c r="K231" i="2"/>
  <c r="K230" i="2" s="1"/>
  <c r="O252" i="2"/>
  <c r="L276" i="2"/>
  <c r="C22" i="2"/>
  <c r="C23" i="2"/>
  <c r="L54" i="2"/>
  <c r="I69" i="2"/>
  <c r="I67" i="2" s="1"/>
  <c r="C87" i="2"/>
  <c r="C88" i="2"/>
  <c r="I89" i="2"/>
  <c r="G83" i="2"/>
  <c r="C114" i="2"/>
  <c r="L144" i="2"/>
  <c r="C158" i="2"/>
  <c r="C159" i="2"/>
  <c r="G173" i="2"/>
  <c r="C182" i="2"/>
  <c r="C183" i="2"/>
  <c r="M204" i="2"/>
  <c r="M195" i="2" s="1"/>
  <c r="C237" i="2"/>
  <c r="N231" i="2"/>
  <c r="N230" i="2" s="1"/>
  <c r="N194" i="2" s="1"/>
  <c r="C257" i="2"/>
  <c r="F260" i="2"/>
  <c r="C273" i="2"/>
  <c r="F272" i="2"/>
  <c r="F270" i="2" s="1"/>
  <c r="F269" i="2" s="1"/>
  <c r="H187" i="2"/>
  <c r="G130" i="2"/>
  <c r="C199" i="2"/>
  <c r="F198" i="2"/>
  <c r="L27" i="2"/>
  <c r="C27" i="2" s="1"/>
  <c r="C65" i="2"/>
  <c r="D76" i="2"/>
  <c r="C120" i="2"/>
  <c r="C121" i="2"/>
  <c r="C156" i="2"/>
  <c r="C162" i="2"/>
  <c r="K173" i="2"/>
  <c r="C186" i="2"/>
  <c r="C215" i="2"/>
  <c r="C221" i="2"/>
  <c r="C224" i="2"/>
  <c r="D231" i="2"/>
  <c r="C241" i="2"/>
  <c r="C244" i="2"/>
  <c r="I284" i="2"/>
  <c r="I283" i="2" s="1"/>
  <c r="C285" i="2"/>
  <c r="E292" i="2"/>
  <c r="E291" i="2" s="1"/>
  <c r="O292" i="2"/>
  <c r="O291" i="2" s="1"/>
  <c r="K26" i="2"/>
  <c r="K20" i="2" s="1"/>
  <c r="G54" i="2"/>
  <c r="G53" i="2" s="1"/>
  <c r="M53" i="2"/>
  <c r="O76" i="2"/>
  <c r="L80" i="2"/>
  <c r="L76" i="2" s="1"/>
  <c r="L95" i="2"/>
  <c r="C101" i="2"/>
  <c r="F103" i="2"/>
  <c r="C106" i="2"/>
  <c r="C107" i="2"/>
  <c r="L112" i="2"/>
  <c r="I122" i="2"/>
  <c r="J130" i="2"/>
  <c r="F131" i="2"/>
  <c r="C135" i="2"/>
  <c r="O136" i="2"/>
  <c r="C143" i="2"/>
  <c r="O144" i="2"/>
  <c r="C155" i="2"/>
  <c r="C157" i="2"/>
  <c r="L160" i="2"/>
  <c r="C164" i="2"/>
  <c r="F166" i="2"/>
  <c r="F165" i="2" s="1"/>
  <c r="C169" i="2"/>
  <c r="D174" i="2"/>
  <c r="D173" i="2" s="1"/>
  <c r="H174" i="2"/>
  <c r="H173" i="2" s="1"/>
  <c r="C181" i="2"/>
  <c r="L184" i="2"/>
  <c r="C197" i="2"/>
  <c r="F205" i="2"/>
  <c r="C208" i="2"/>
  <c r="O205" i="2"/>
  <c r="C226" i="2"/>
  <c r="L235" i="2"/>
  <c r="C240" i="2"/>
  <c r="O238" i="2"/>
  <c r="C238" i="2" s="1"/>
  <c r="D270" i="2"/>
  <c r="D269" i="2" s="1"/>
  <c r="H270" i="2"/>
  <c r="H269" i="2" s="1"/>
  <c r="C275" i="2"/>
  <c r="C288" i="2"/>
  <c r="C280" i="2"/>
  <c r="C296" i="2"/>
  <c r="O293" i="2"/>
  <c r="C258" i="2"/>
  <c r="D259" i="2"/>
  <c r="L260" i="2"/>
  <c r="L259" i="2" s="1"/>
  <c r="C266" i="2"/>
  <c r="I20" i="2"/>
  <c r="O55" i="2"/>
  <c r="C66" i="2"/>
  <c r="C79" i="2"/>
  <c r="C81" i="2"/>
  <c r="D83" i="2"/>
  <c r="J83" i="2"/>
  <c r="C86" i="2"/>
  <c r="M83" i="2"/>
  <c r="M75" i="2" s="1"/>
  <c r="C92" i="2"/>
  <c r="C94" i="2"/>
  <c r="F95" i="2"/>
  <c r="C98" i="2"/>
  <c r="O95" i="2"/>
  <c r="C110" i="2"/>
  <c r="O112" i="2"/>
  <c r="L116" i="2"/>
  <c r="C125" i="2"/>
  <c r="O122" i="2"/>
  <c r="L131" i="2"/>
  <c r="C138" i="2"/>
  <c r="C146" i="2"/>
  <c r="C149" i="2"/>
  <c r="L151" i="2"/>
  <c r="O160" i="2"/>
  <c r="L166" i="2"/>
  <c r="L165" i="2" s="1"/>
  <c r="C172" i="2"/>
  <c r="C177" i="2"/>
  <c r="O184" i="2"/>
  <c r="O173" i="2" s="1"/>
  <c r="C198" i="2"/>
  <c r="C203" i="2"/>
  <c r="C211" i="2"/>
  <c r="C218" i="2"/>
  <c r="C223" i="2"/>
  <c r="H231" i="2"/>
  <c r="O235" i="2"/>
  <c r="C243" i="2"/>
  <c r="O246" i="2"/>
  <c r="C267" i="2"/>
  <c r="C279" i="2"/>
  <c r="C281" i="2"/>
  <c r="C298" i="2"/>
  <c r="E76" i="2"/>
  <c r="E54" i="2"/>
  <c r="E53" i="2" s="1"/>
  <c r="C63" i="2"/>
  <c r="F55" i="2"/>
  <c r="C56" i="2"/>
  <c r="I141" i="2"/>
  <c r="C142" i="2"/>
  <c r="I179" i="2"/>
  <c r="C180" i="2"/>
  <c r="C234" i="2"/>
  <c r="L233" i="2"/>
  <c r="L238" i="2"/>
  <c r="C242" i="2"/>
  <c r="G20" i="2"/>
  <c r="C44" i="2"/>
  <c r="H53" i="2"/>
  <c r="I58" i="2"/>
  <c r="I54" i="2" s="1"/>
  <c r="I53" i="2" s="1"/>
  <c r="C62" i="2"/>
  <c r="L69" i="2"/>
  <c r="L67" i="2" s="1"/>
  <c r="L53" i="2" s="1"/>
  <c r="C74" i="2"/>
  <c r="C78" i="2"/>
  <c r="F77" i="2"/>
  <c r="C82" i="2"/>
  <c r="L89" i="2"/>
  <c r="C117" i="2"/>
  <c r="C193" i="2"/>
  <c r="F192" i="2"/>
  <c r="C68" i="2"/>
  <c r="N292" i="2"/>
  <c r="N291" i="2" s="1"/>
  <c r="N20" i="2"/>
  <c r="C43" i="2"/>
  <c r="O45" i="2"/>
  <c r="C64" i="2"/>
  <c r="F84" i="2"/>
  <c r="C85" i="2"/>
  <c r="C105" i="2"/>
  <c r="I103" i="2"/>
  <c r="C109" i="2"/>
  <c r="C118" i="2"/>
  <c r="I116" i="2"/>
  <c r="C189" i="2"/>
  <c r="F188" i="2"/>
  <c r="C80" i="2"/>
  <c r="M20" i="2"/>
  <c r="J292" i="2"/>
  <c r="J291" i="2" s="1"/>
  <c r="J20" i="2"/>
  <c r="L33" i="2"/>
  <c r="C33" i="2" s="1"/>
  <c r="F21" i="2"/>
  <c r="L36" i="2"/>
  <c r="C36" i="2" s="1"/>
  <c r="F58" i="2"/>
  <c r="O58" i="2"/>
  <c r="O54" i="2" s="1"/>
  <c r="O53" i="2" s="1"/>
  <c r="C70" i="2"/>
  <c r="F69" i="2"/>
  <c r="I76" i="2"/>
  <c r="C90" i="2"/>
  <c r="F89" i="2"/>
  <c r="C97" i="2"/>
  <c r="I95" i="2"/>
  <c r="L103" i="2"/>
  <c r="F112" i="2"/>
  <c r="C113" i="2"/>
  <c r="C129" i="2"/>
  <c r="F128" i="2"/>
  <c r="C128" i="2" s="1"/>
  <c r="C96" i="2"/>
  <c r="C104" i="2"/>
  <c r="C115" i="2"/>
  <c r="L122" i="2"/>
  <c r="C127" i="2"/>
  <c r="O131" i="2"/>
  <c r="O151" i="2"/>
  <c r="C161" i="2"/>
  <c r="F160" i="2"/>
  <c r="M173" i="2"/>
  <c r="C185" i="2"/>
  <c r="F184" i="2"/>
  <c r="C184" i="2" s="1"/>
  <c r="G187" i="2"/>
  <c r="K187" i="2"/>
  <c r="F196" i="2"/>
  <c r="C220" i="2"/>
  <c r="F216" i="2"/>
  <c r="C228" i="2"/>
  <c r="F227" i="2"/>
  <c r="C227" i="2" s="1"/>
  <c r="C254" i="2"/>
  <c r="L252" i="2"/>
  <c r="L251" i="2" s="1"/>
  <c r="F116" i="2"/>
  <c r="C133" i="2"/>
  <c r="C137" i="2"/>
  <c r="F136" i="2"/>
  <c r="C141" i="2"/>
  <c r="C145" i="2"/>
  <c r="F144" i="2"/>
  <c r="C163" i="2"/>
  <c r="C168" i="2"/>
  <c r="I166" i="2"/>
  <c r="C171" i="2"/>
  <c r="I175" i="2"/>
  <c r="I174" i="2" s="1"/>
  <c r="I173" i="2" s="1"/>
  <c r="C176" i="2"/>
  <c r="C233" i="2"/>
  <c r="C111" i="2"/>
  <c r="C119" i="2"/>
  <c r="F122" i="2"/>
  <c r="C123" i="2"/>
  <c r="D130" i="2"/>
  <c r="H130" i="2"/>
  <c r="H75" i="2" s="1"/>
  <c r="I131" i="2"/>
  <c r="F151" i="2"/>
  <c r="I151" i="2"/>
  <c r="C152" i="2"/>
  <c r="I187" i="2"/>
  <c r="C248" i="2"/>
  <c r="F246" i="2"/>
  <c r="I286" i="2"/>
  <c r="C287" i="2"/>
  <c r="C167" i="2"/>
  <c r="H195" i="2"/>
  <c r="C200" i="2"/>
  <c r="C207" i="2"/>
  <c r="I205" i="2"/>
  <c r="C205" i="2" s="1"/>
  <c r="C210" i="2"/>
  <c r="C219" i="2"/>
  <c r="I216" i="2"/>
  <c r="O231" i="2"/>
  <c r="J231" i="2"/>
  <c r="I246" i="2"/>
  <c r="C247" i="2"/>
  <c r="O251" i="2"/>
  <c r="C262" i="2"/>
  <c r="I270" i="2"/>
  <c r="I269" i="2" s="1"/>
  <c r="C271" i="2"/>
  <c r="C276" i="2"/>
  <c r="D195" i="2"/>
  <c r="L205" i="2"/>
  <c r="L204" i="2" s="1"/>
  <c r="L195" i="2" s="1"/>
  <c r="C214" i="2"/>
  <c r="M230" i="2"/>
  <c r="M289" i="2" s="1"/>
  <c r="I238" i="2"/>
  <c r="I231" i="2" s="1"/>
  <c r="C239" i="2"/>
  <c r="C256" i="2"/>
  <c r="F252" i="2"/>
  <c r="H259" i="2"/>
  <c r="C263" i="2"/>
  <c r="I260" i="2"/>
  <c r="I259" i="2" s="1"/>
  <c r="C278" i="2"/>
  <c r="O196" i="2"/>
  <c r="O216" i="2"/>
  <c r="C232" i="2"/>
  <c r="H230" i="2"/>
  <c r="C236" i="2"/>
  <c r="F235" i="2"/>
  <c r="C235" i="2" s="1"/>
  <c r="L246" i="2"/>
  <c r="C250" i="2"/>
  <c r="C255" i="2"/>
  <c r="I252" i="2"/>
  <c r="I251" i="2" s="1"/>
  <c r="C268" i="2"/>
  <c r="F264" i="2"/>
  <c r="O270" i="2"/>
  <c r="O269" i="2" s="1"/>
  <c r="L270" i="2"/>
  <c r="L269" i="2" s="1"/>
  <c r="C295" i="2"/>
  <c r="I293" i="2"/>
  <c r="C293" i="2" s="1"/>
  <c r="C300" i="2"/>
  <c r="C206" i="2"/>
  <c r="C282" i="2"/>
  <c r="F283" i="2"/>
  <c r="C283" i="2" s="1"/>
  <c r="C294" i="2"/>
  <c r="N52" i="2" l="1"/>
  <c r="N289" i="2"/>
  <c r="G194" i="2"/>
  <c r="L173" i="2"/>
  <c r="L231" i="2"/>
  <c r="K194" i="2"/>
  <c r="O204" i="2"/>
  <c r="C272" i="2"/>
  <c r="C116" i="2"/>
  <c r="O130" i="2"/>
  <c r="C69" i="2"/>
  <c r="E75" i="2"/>
  <c r="E289" i="2" s="1"/>
  <c r="J75" i="2"/>
  <c r="J52" i="2" s="1"/>
  <c r="J230" i="2"/>
  <c r="F231" i="2"/>
  <c r="C136" i="2"/>
  <c r="E194" i="2"/>
  <c r="I230" i="2"/>
  <c r="L130" i="2"/>
  <c r="J194" i="2"/>
  <c r="C151" i="2"/>
  <c r="F204" i="2"/>
  <c r="O83" i="2"/>
  <c r="O75" i="2" s="1"/>
  <c r="O52" i="2" s="1"/>
  <c r="D75" i="2"/>
  <c r="D52" i="2" s="1"/>
  <c r="M194" i="2"/>
  <c r="I130" i="2"/>
  <c r="H289" i="2"/>
  <c r="C122" i="2"/>
  <c r="K289" i="2"/>
  <c r="L83" i="2"/>
  <c r="C179" i="2"/>
  <c r="C284" i="2"/>
  <c r="D230" i="2"/>
  <c r="D289" i="2" s="1"/>
  <c r="L230" i="2"/>
  <c r="L194" i="2" s="1"/>
  <c r="M52" i="2"/>
  <c r="M51" i="2" s="1"/>
  <c r="M290" i="2" s="1"/>
  <c r="G75" i="2"/>
  <c r="G52" i="2" s="1"/>
  <c r="G51" i="2" s="1"/>
  <c r="G290" i="2" s="1"/>
  <c r="D194" i="2"/>
  <c r="D51" i="2" s="1"/>
  <c r="C144" i="2"/>
  <c r="J51" i="2"/>
  <c r="J50" i="2" s="1"/>
  <c r="C160" i="2"/>
  <c r="C112" i="2"/>
  <c r="M50" i="2"/>
  <c r="C103" i="2"/>
  <c r="C45" i="2"/>
  <c r="O20" i="2"/>
  <c r="H52" i="2"/>
  <c r="I292" i="2"/>
  <c r="I291" i="2" s="1"/>
  <c r="C260" i="2"/>
  <c r="K52" i="2"/>
  <c r="K51" i="2" s="1"/>
  <c r="C270" i="2"/>
  <c r="O230" i="2"/>
  <c r="H194" i="2"/>
  <c r="C216" i="2"/>
  <c r="F173" i="2"/>
  <c r="C174" i="2"/>
  <c r="C95" i="2"/>
  <c r="I83" i="2"/>
  <c r="C58" i="2"/>
  <c r="N51" i="2"/>
  <c r="C231" i="2"/>
  <c r="C175" i="2"/>
  <c r="C286" i="2"/>
  <c r="J289" i="2"/>
  <c r="C269" i="2"/>
  <c r="C252" i="2"/>
  <c r="F251" i="2"/>
  <c r="C251" i="2" s="1"/>
  <c r="I204" i="2"/>
  <c r="I195" i="2" s="1"/>
  <c r="I194" i="2" s="1"/>
  <c r="C246" i="2"/>
  <c r="I165" i="2"/>
  <c r="C165" i="2" s="1"/>
  <c r="C166" i="2"/>
  <c r="C131" i="2"/>
  <c r="F67" i="2"/>
  <c r="C67" i="2" s="1"/>
  <c r="C77" i="2"/>
  <c r="F76" i="2"/>
  <c r="C264" i="2"/>
  <c r="F259" i="2"/>
  <c r="C259" i="2" s="1"/>
  <c r="O195" i="2"/>
  <c r="C196" i="2"/>
  <c r="F195" i="2"/>
  <c r="F130" i="2"/>
  <c r="C89" i="2"/>
  <c r="F292" i="2"/>
  <c r="F20" i="2"/>
  <c r="C21" i="2"/>
  <c r="C188" i="2"/>
  <c r="F83" i="2"/>
  <c r="C84" i="2"/>
  <c r="C192" i="2"/>
  <c r="F191" i="2"/>
  <c r="C191" i="2" s="1"/>
  <c r="L26" i="2"/>
  <c r="F54" i="2"/>
  <c r="C55" i="2"/>
  <c r="G50" i="2"/>
  <c r="E52" i="2" l="1"/>
  <c r="E51" i="2" s="1"/>
  <c r="C173" i="2"/>
  <c r="C83" i="2"/>
  <c r="L75" i="2"/>
  <c r="L52" i="2" s="1"/>
  <c r="L51" i="2" s="1"/>
  <c r="L50" i="2" s="1"/>
  <c r="C130" i="2"/>
  <c r="J290" i="2"/>
  <c r="D290" i="2"/>
  <c r="D50" i="2"/>
  <c r="I75" i="2"/>
  <c r="I52" i="2" s="1"/>
  <c r="I51" i="2" s="1"/>
  <c r="I50" i="2" s="1"/>
  <c r="G289" i="2"/>
  <c r="F187" i="2"/>
  <c r="C187" i="2" s="1"/>
  <c r="O289" i="2"/>
  <c r="I290" i="2"/>
  <c r="F75" i="2"/>
  <c r="C76" i="2"/>
  <c r="C54" i="2"/>
  <c r="F53" i="2"/>
  <c r="O194" i="2"/>
  <c r="O51" i="2" s="1"/>
  <c r="I289" i="2"/>
  <c r="C292" i="2"/>
  <c r="F291" i="2"/>
  <c r="C291" i="2" s="1"/>
  <c r="C26" i="2"/>
  <c r="L20" i="2"/>
  <c r="C20" i="2" s="1"/>
  <c r="C204" i="2"/>
  <c r="H51" i="2"/>
  <c r="C195" i="2"/>
  <c r="F230" i="2"/>
  <c r="F194" i="2" s="1"/>
  <c r="N50" i="2"/>
  <c r="N290" i="2"/>
  <c r="K50" i="2"/>
  <c r="K290" i="2"/>
  <c r="L290" i="2" l="1"/>
  <c r="E290" i="2"/>
  <c r="E50" i="2"/>
  <c r="C194" i="2"/>
  <c r="L289" i="2"/>
  <c r="C75" i="2"/>
  <c r="C230" i="2"/>
  <c r="F289" i="2"/>
  <c r="H290" i="2"/>
  <c r="H50" i="2"/>
  <c r="O50" i="2"/>
  <c r="O290" i="2"/>
  <c r="F52" i="2"/>
  <c r="C53" i="2"/>
  <c r="C289" i="2" l="1"/>
  <c r="F51" i="2"/>
  <c r="C52" i="2"/>
  <c r="F290" i="2" l="1"/>
  <c r="C290" i="2" s="1"/>
  <c r="C51" i="2"/>
  <c r="F50" i="2"/>
  <c r="C50" i="2" s="1"/>
  <c r="I23" i="1" l="1"/>
  <c r="E58" i="1"/>
  <c r="L301" i="1"/>
  <c r="L300" i="1"/>
  <c r="L299" i="1"/>
  <c r="L298" i="1"/>
  <c r="L297" i="1"/>
  <c r="L296" i="1"/>
  <c r="L295" i="1"/>
  <c r="L294" i="1"/>
  <c r="L288" i="1"/>
  <c r="L287" i="1"/>
  <c r="L285" i="1"/>
  <c r="L282" i="1"/>
  <c r="L280" i="1"/>
  <c r="L279" i="1"/>
  <c r="L278" i="1"/>
  <c r="L277" i="1"/>
  <c r="L275" i="1"/>
  <c r="L274" i="1"/>
  <c r="L273" i="1"/>
  <c r="L271" i="1"/>
  <c r="L268" i="1"/>
  <c r="L267" i="1"/>
  <c r="L266" i="1"/>
  <c r="L265" i="1"/>
  <c r="L263" i="1"/>
  <c r="L262" i="1"/>
  <c r="L261" i="1"/>
  <c r="L258" i="1"/>
  <c r="L257" i="1"/>
  <c r="L256" i="1"/>
  <c r="L255" i="1"/>
  <c r="L254" i="1"/>
  <c r="L253" i="1"/>
  <c r="L250" i="1"/>
  <c r="L249" i="1"/>
  <c r="L248" i="1"/>
  <c r="L247" i="1"/>
  <c r="L245" i="1"/>
  <c r="L244" i="1"/>
  <c r="L243" i="1"/>
  <c r="L242" i="1"/>
  <c r="L241" i="1"/>
  <c r="L240" i="1"/>
  <c r="L239" i="1"/>
  <c r="L237" i="1"/>
  <c r="L236" i="1"/>
  <c r="L234" i="1"/>
  <c r="L232" i="1"/>
  <c r="L229" i="1"/>
  <c r="L228" i="1"/>
  <c r="L226" i="1"/>
  <c r="L225" i="1"/>
  <c r="L224" i="1"/>
  <c r="L223" i="1"/>
  <c r="L222" i="1"/>
  <c r="L221" i="1"/>
  <c r="L220" i="1"/>
  <c r="L219" i="1"/>
  <c r="L218" i="1"/>
  <c r="L217" i="1"/>
  <c r="L215" i="1"/>
  <c r="L214" i="1"/>
  <c r="L213" i="1"/>
  <c r="L212" i="1"/>
  <c r="L211" i="1"/>
  <c r="L210" i="1"/>
  <c r="L209" i="1"/>
  <c r="L208" i="1"/>
  <c r="L207" i="1"/>
  <c r="L206" i="1"/>
  <c r="L203" i="1"/>
  <c r="L202" i="1"/>
  <c r="L201" i="1"/>
  <c r="L200" i="1"/>
  <c r="L199" i="1"/>
  <c r="L197" i="1"/>
  <c r="L193" i="1"/>
  <c r="L190" i="1"/>
  <c r="L189" i="1"/>
  <c r="L186" i="1"/>
  <c r="L185" i="1"/>
  <c r="L183" i="1"/>
  <c r="L182" i="1"/>
  <c r="L181" i="1"/>
  <c r="L180" i="1"/>
  <c r="L178" i="1"/>
  <c r="L177" i="1"/>
  <c r="L176" i="1"/>
  <c r="L172" i="1"/>
  <c r="L171" i="1"/>
  <c r="L170" i="1"/>
  <c r="L169" i="1"/>
  <c r="L168" i="1"/>
  <c r="L167" i="1"/>
  <c r="L164" i="1"/>
  <c r="L163" i="1"/>
  <c r="L162" i="1"/>
  <c r="L161" i="1"/>
  <c r="L159" i="1"/>
  <c r="L158" i="1"/>
  <c r="L157" i="1"/>
  <c r="L156" i="1"/>
  <c r="L155" i="1"/>
  <c r="L154" i="1"/>
  <c r="L153" i="1"/>
  <c r="L152" i="1"/>
  <c r="L150" i="1"/>
  <c r="L149" i="1"/>
  <c r="L148" i="1"/>
  <c r="L147" i="1"/>
  <c r="L146" i="1"/>
  <c r="L145" i="1"/>
  <c r="L143" i="1"/>
  <c r="L142" i="1"/>
  <c r="L140" i="1"/>
  <c r="L139" i="1"/>
  <c r="L138" i="1"/>
  <c r="L137" i="1"/>
  <c r="L135" i="1"/>
  <c r="L134" i="1"/>
  <c r="L133" i="1"/>
  <c r="L132" i="1"/>
  <c r="L129" i="1"/>
  <c r="L127" i="1"/>
  <c r="L126" i="1"/>
  <c r="L125" i="1"/>
  <c r="L124" i="1"/>
  <c r="L123" i="1"/>
  <c r="L121" i="1"/>
  <c r="L120" i="1"/>
  <c r="L119" i="1"/>
  <c r="L118" i="1"/>
  <c r="L117" i="1"/>
  <c r="L115" i="1"/>
  <c r="L114" i="1"/>
  <c r="L113" i="1"/>
  <c r="L111" i="1"/>
  <c r="L110" i="1"/>
  <c r="L109" i="1"/>
  <c r="L108" i="1"/>
  <c r="L107" i="1"/>
  <c r="L106" i="1"/>
  <c r="L105" i="1"/>
  <c r="L104" i="1"/>
  <c r="L102" i="1"/>
  <c r="L101" i="1"/>
  <c r="L100" i="1"/>
  <c r="L99" i="1"/>
  <c r="L98" i="1"/>
  <c r="L97" i="1"/>
  <c r="L96" i="1"/>
  <c r="L94" i="1"/>
  <c r="L93" i="1"/>
  <c r="L92" i="1"/>
  <c r="L91" i="1"/>
  <c r="L90" i="1"/>
  <c r="L88" i="1"/>
  <c r="L87" i="1"/>
  <c r="L86" i="1"/>
  <c r="L85" i="1"/>
  <c r="L82" i="1"/>
  <c r="L81" i="1"/>
  <c r="L79" i="1"/>
  <c r="L78" i="1"/>
  <c r="L74" i="1"/>
  <c r="L73" i="1"/>
  <c r="L72" i="1"/>
  <c r="L71" i="1"/>
  <c r="L70" i="1"/>
  <c r="L68" i="1"/>
  <c r="L66" i="1"/>
  <c r="L65" i="1"/>
  <c r="L64" i="1"/>
  <c r="L63" i="1"/>
  <c r="L62" i="1"/>
  <c r="L61" i="1"/>
  <c r="L60" i="1"/>
  <c r="L59" i="1"/>
  <c r="L57" i="1"/>
  <c r="L56" i="1"/>
  <c r="L44" i="1"/>
  <c r="L40" i="1"/>
  <c r="C40" i="1" s="1"/>
  <c r="L39" i="1"/>
  <c r="C39" i="1" s="1"/>
  <c r="L38" i="1"/>
  <c r="C38" i="1" s="1"/>
  <c r="L37" i="1"/>
  <c r="C37" i="1" s="1"/>
  <c r="L35" i="1"/>
  <c r="C35" i="1" s="1"/>
  <c r="L34" i="1"/>
  <c r="C34" i="1" s="1"/>
  <c r="L32" i="1"/>
  <c r="C32" i="1" s="1"/>
  <c r="L30" i="1"/>
  <c r="C30" i="1" s="1"/>
  <c r="L29" i="1"/>
  <c r="C29" i="1" s="1"/>
  <c r="L28" i="1"/>
  <c r="C28" i="1" s="1"/>
  <c r="L23" i="1"/>
  <c r="L22" i="1"/>
  <c r="O301" i="1"/>
  <c r="O300" i="1"/>
  <c r="O299" i="1"/>
  <c r="O298" i="1"/>
  <c r="O297" i="1"/>
  <c r="O296" i="1"/>
  <c r="O295" i="1"/>
  <c r="O294" i="1"/>
  <c r="O288" i="1"/>
  <c r="O287" i="1"/>
  <c r="O285" i="1"/>
  <c r="O284" i="1" s="1"/>
  <c r="O283" i="1" s="1"/>
  <c r="O282" i="1"/>
  <c r="O281" i="1" s="1"/>
  <c r="O280" i="1"/>
  <c r="O279" i="1"/>
  <c r="O278" i="1"/>
  <c r="O277" i="1"/>
  <c r="O275" i="1"/>
  <c r="O274" i="1"/>
  <c r="O273" i="1"/>
  <c r="O271" i="1"/>
  <c r="O268" i="1"/>
  <c r="O267" i="1"/>
  <c r="O266" i="1"/>
  <c r="O265" i="1"/>
  <c r="O263" i="1"/>
  <c r="O262" i="1"/>
  <c r="O261" i="1"/>
  <c r="O258" i="1"/>
  <c r="O257" i="1"/>
  <c r="O256" i="1"/>
  <c r="O255" i="1"/>
  <c r="O254" i="1"/>
  <c r="O253" i="1"/>
  <c r="O250" i="1"/>
  <c r="O249" i="1"/>
  <c r="O248" i="1"/>
  <c r="O247" i="1"/>
  <c r="O245" i="1"/>
  <c r="O244" i="1"/>
  <c r="O243" i="1"/>
  <c r="O242" i="1"/>
  <c r="O241" i="1"/>
  <c r="O240" i="1"/>
  <c r="O239" i="1"/>
  <c r="O237" i="1"/>
  <c r="O236" i="1"/>
  <c r="O234" i="1"/>
  <c r="O233" i="1" s="1"/>
  <c r="O232" i="1"/>
  <c r="O229" i="1"/>
  <c r="O228" i="1"/>
  <c r="O227" i="1" s="1"/>
  <c r="O226" i="1"/>
  <c r="O225" i="1"/>
  <c r="O224" i="1"/>
  <c r="O223" i="1"/>
  <c r="O222" i="1"/>
  <c r="O221" i="1"/>
  <c r="O220" i="1"/>
  <c r="O219" i="1"/>
  <c r="O218" i="1"/>
  <c r="O217" i="1"/>
  <c r="O215" i="1"/>
  <c r="O214" i="1"/>
  <c r="O213" i="1"/>
  <c r="O212" i="1"/>
  <c r="O211" i="1"/>
  <c r="O210" i="1"/>
  <c r="O209" i="1"/>
  <c r="O208" i="1"/>
  <c r="O207" i="1"/>
  <c r="O206" i="1"/>
  <c r="O203" i="1"/>
  <c r="O202" i="1"/>
  <c r="O201" i="1"/>
  <c r="O200" i="1"/>
  <c r="O199" i="1"/>
  <c r="O197" i="1"/>
  <c r="O193" i="1"/>
  <c r="O192" i="1" s="1"/>
  <c r="O191" i="1" s="1"/>
  <c r="O190" i="1"/>
  <c r="O189" i="1"/>
  <c r="O186" i="1"/>
  <c r="O185" i="1"/>
  <c r="O183" i="1"/>
  <c r="O182" i="1"/>
  <c r="O181" i="1"/>
  <c r="O180" i="1"/>
  <c r="O178" i="1"/>
  <c r="O177" i="1"/>
  <c r="O176" i="1"/>
  <c r="O172" i="1"/>
  <c r="O171" i="1"/>
  <c r="O170" i="1"/>
  <c r="O169" i="1"/>
  <c r="O168" i="1"/>
  <c r="O167" i="1"/>
  <c r="O164" i="1"/>
  <c r="O163" i="1"/>
  <c r="O162" i="1"/>
  <c r="O161" i="1"/>
  <c r="O159" i="1"/>
  <c r="O158" i="1"/>
  <c r="O157" i="1"/>
  <c r="O156" i="1"/>
  <c r="O155" i="1"/>
  <c r="O154" i="1"/>
  <c r="O153" i="1"/>
  <c r="O152" i="1"/>
  <c r="O150" i="1"/>
  <c r="O149" i="1"/>
  <c r="O148" i="1"/>
  <c r="O147" i="1"/>
  <c r="O146" i="1"/>
  <c r="O145" i="1"/>
  <c r="O143" i="1"/>
  <c r="O142" i="1"/>
  <c r="O140" i="1"/>
  <c r="O139" i="1"/>
  <c r="O138" i="1"/>
  <c r="O137" i="1"/>
  <c r="O135" i="1"/>
  <c r="O134" i="1"/>
  <c r="O133" i="1"/>
  <c r="O132" i="1"/>
  <c r="O129" i="1"/>
  <c r="O128" i="1" s="1"/>
  <c r="O127" i="1"/>
  <c r="O126" i="1"/>
  <c r="O125" i="1"/>
  <c r="O124" i="1"/>
  <c r="O123" i="1"/>
  <c r="O121" i="1"/>
  <c r="O120" i="1"/>
  <c r="O119" i="1"/>
  <c r="O118" i="1"/>
  <c r="O117" i="1"/>
  <c r="O115" i="1"/>
  <c r="O114" i="1"/>
  <c r="O113" i="1"/>
  <c r="O111" i="1"/>
  <c r="O110" i="1"/>
  <c r="O109" i="1"/>
  <c r="O108" i="1"/>
  <c r="O107" i="1"/>
  <c r="O106" i="1"/>
  <c r="O105" i="1"/>
  <c r="O104" i="1"/>
  <c r="O102" i="1"/>
  <c r="O101" i="1"/>
  <c r="O100" i="1"/>
  <c r="O99" i="1"/>
  <c r="O98" i="1"/>
  <c r="O97" i="1"/>
  <c r="O96" i="1"/>
  <c r="O94" i="1"/>
  <c r="O93" i="1"/>
  <c r="O92" i="1"/>
  <c r="O91" i="1"/>
  <c r="O90" i="1"/>
  <c r="O88" i="1"/>
  <c r="O87" i="1"/>
  <c r="O86" i="1"/>
  <c r="O85" i="1"/>
  <c r="O82" i="1"/>
  <c r="O81" i="1"/>
  <c r="O79" i="1"/>
  <c r="O78" i="1"/>
  <c r="O74" i="1"/>
  <c r="O73" i="1"/>
  <c r="O72" i="1"/>
  <c r="O71" i="1"/>
  <c r="O70" i="1"/>
  <c r="O68" i="1"/>
  <c r="O66" i="1"/>
  <c r="O65" i="1"/>
  <c r="O64" i="1"/>
  <c r="O63" i="1"/>
  <c r="O62" i="1"/>
  <c r="O61" i="1"/>
  <c r="O60" i="1"/>
  <c r="O59" i="1"/>
  <c r="O57" i="1"/>
  <c r="O56" i="1"/>
  <c r="O47" i="1"/>
  <c r="C47" i="1" s="1"/>
  <c r="O46" i="1"/>
  <c r="C46" i="1" s="1"/>
  <c r="O23" i="1"/>
  <c r="O22" i="1"/>
  <c r="N293" i="1"/>
  <c r="N286" i="1"/>
  <c r="N284" i="1"/>
  <c r="N283" i="1" s="1"/>
  <c r="N281" i="1"/>
  <c r="N276" i="1"/>
  <c r="N272" i="1"/>
  <c r="N264" i="1"/>
  <c r="N260" i="1"/>
  <c r="N252" i="1"/>
  <c r="N251" i="1" s="1"/>
  <c r="N246" i="1"/>
  <c r="N238" i="1"/>
  <c r="N235" i="1"/>
  <c r="N233" i="1"/>
  <c r="N227" i="1"/>
  <c r="N216" i="1"/>
  <c r="N205" i="1"/>
  <c r="N198" i="1"/>
  <c r="N196" i="1" s="1"/>
  <c r="N192" i="1"/>
  <c r="N191" i="1" s="1"/>
  <c r="N188" i="1"/>
  <c r="N184" i="1"/>
  <c r="N179" i="1"/>
  <c r="N175" i="1"/>
  <c r="N166" i="1"/>
  <c r="N165" i="1" s="1"/>
  <c r="N160" i="1"/>
  <c r="N151" i="1"/>
  <c r="N144" i="1"/>
  <c r="N141" i="1"/>
  <c r="N136" i="1"/>
  <c r="N131" i="1"/>
  <c r="N128" i="1"/>
  <c r="N122" i="1"/>
  <c r="N116" i="1"/>
  <c r="N112" i="1"/>
  <c r="N103" i="1"/>
  <c r="N95" i="1"/>
  <c r="N89" i="1"/>
  <c r="N84" i="1"/>
  <c r="N80" i="1"/>
  <c r="N77" i="1"/>
  <c r="N69" i="1"/>
  <c r="N67" i="1" s="1"/>
  <c r="N58" i="1"/>
  <c r="N55" i="1"/>
  <c r="N45" i="1"/>
  <c r="N21" i="1"/>
  <c r="O188" i="1" l="1"/>
  <c r="O187" i="1" s="1"/>
  <c r="O198" i="1"/>
  <c r="O272" i="1"/>
  <c r="O235" i="1"/>
  <c r="O80" i="1"/>
  <c r="O141" i="1"/>
  <c r="O160" i="1"/>
  <c r="O286" i="1"/>
  <c r="O45" i="1"/>
  <c r="C45" i="1" s="1"/>
  <c r="O55" i="1"/>
  <c r="O77" i="1"/>
  <c r="O112" i="1"/>
  <c r="N76" i="1"/>
  <c r="O58" i="1"/>
  <c r="O54" i="1" s="1"/>
  <c r="O69" i="1"/>
  <c r="O67" i="1" s="1"/>
  <c r="O84" i="1"/>
  <c r="O89" i="1"/>
  <c r="O95" i="1"/>
  <c r="O103" i="1"/>
  <c r="O116" i="1"/>
  <c r="O122" i="1"/>
  <c r="O131" i="1"/>
  <c r="O136" i="1"/>
  <c r="O144" i="1"/>
  <c r="O151" i="1"/>
  <c r="O166" i="1"/>
  <c r="O165" i="1" s="1"/>
  <c r="O175" i="1"/>
  <c r="O179" i="1"/>
  <c r="O184" i="1"/>
  <c r="O205" i="1"/>
  <c r="O216" i="1"/>
  <c r="O238" i="1"/>
  <c r="O246" i="1"/>
  <c r="O252" i="1"/>
  <c r="O251" i="1" s="1"/>
  <c r="O264" i="1"/>
  <c r="O276" i="1"/>
  <c r="O293" i="1"/>
  <c r="N130" i="1"/>
  <c r="O260" i="1"/>
  <c r="O259" i="1" s="1"/>
  <c r="N187" i="1"/>
  <c r="O21" i="1"/>
  <c r="O20" i="1" s="1"/>
  <c r="N270" i="1"/>
  <c r="N269" i="1" s="1"/>
  <c r="N54" i="1"/>
  <c r="N53" i="1" s="1"/>
  <c r="N259" i="1"/>
  <c r="N20" i="1"/>
  <c r="O196" i="1"/>
  <c r="N174" i="1"/>
  <c r="N173" i="1" s="1"/>
  <c r="N204" i="1"/>
  <c r="N195" i="1" s="1"/>
  <c r="N83" i="1"/>
  <c r="N231" i="1"/>
  <c r="N292" i="1"/>
  <c r="N291" i="1" s="1"/>
  <c r="L293" i="1"/>
  <c r="K293" i="1"/>
  <c r="L286" i="1"/>
  <c r="K286" i="1"/>
  <c r="L284" i="1"/>
  <c r="L283" i="1" s="1"/>
  <c r="K284" i="1"/>
  <c r="K283" i="1" s="1"/>
  <c r="L281" i="1"/>
  <c r="K281" i="1"/>
  <c r="L276" i="1"/>
  <c r="K276" i="1"/>
  <c r="L272" i="1"/>
  <c r="K272" i="1"/>
  <c r="L264" i="1"/>
  <c r="K264" i="1"/>
  <c r="L260" i="1"/>
  <c r="K260" i="1"/>
  <c r="L252" i="1"/>
  <c r="L251" i="1" s="1"/>
  <c r="K252" i="1"/>
  <c r="K251" i="1" s="1"/>
  <c r="L246" i="1"/>
  <c r="K246" i="1"/>
  <c r="L238" i="1"/>
  <c r="K238" i="1"/>
  <c r="L235" i="1"/>
  <c r="K235" i="1"/>
  <c r="L233" i="1"/>
  <c r="K233" i="1"/>
  <c r="L227" i="1"/>
  <c r="K227" i="1"/>
  <c r="L216" i="1"/>
  <c r="K216" i="1"/>
  <c r="L205" i="1"/>
  <c r="K205" i="1"/>
  <c r="L198" i="1"/>
  <c r="L196" i="1" s="1"/>
  <c r="K198" i="1"/>
  <c r="K196" i="1" s="1"/>
  <c r="L192" i="1"/>
  <c r="L191" i="1" s="1"/>
  <c r="K192" i="1"/>
  <c r="K191" i="1" s="1"/>
  <c r="L188" i="1"/>
  <c r="K188" i="1"/>
  <c r="L184" i="1"/>
  <c r="K184" i="1"/>
  <c r="L179" i="1"/>
  <c r="K179" i="1"/>
  <c r="L175" i="1"/>
  <c r="K175" i="1"/>
  <c r="L166" i="1"/>
  <c r="L165" i="1" s="1"/>
  <c r="K166" i="1"/>
  <c r="K165" i="1" s="1"/>
  <c r="L160" i="1"/>
  <c r="K160" i="1"/>
  <c r="L151" i="1"/>
  <c r="K151" i="1"/>
  <c r="L144" i="1"/>
  <c r="K144" i="1"/>
  <c r="L141" i="1"/>
  <c r="K141" i="1"/>
  <c r="L136" i="1"/>
  <c r="K136" i="1"/>
  <c r="L131" i="1"/>
  <c r="K131" i="1"/>
  <c r="L128" i="1"/>
  <c r="K128" i="1"/>
  <c r="L122" i="1"/>
  <c r="K122" i="1"/>
  <c r="L116" i="1"/>
  <c r="K116" i="1"/>
  <c r="L112" i="1"/>
  <c r="K112" i="1"/>
  <c r="L103" i="1"/>
  <c r="K103" i="1"/>
  <c r="L95" i="1"/>
  <c r="K95" i="1"/>
  <c r="L89" i="1"/>
  <c r="K89" i="1"/>
  <c r="L84" i="1"/>
  <c r="K84" i="1"/>
  <c r="L80" i="1"/>
  <c r="K80" i="1"/>
  <c r="L77" i="1"/>
  <c r="K77" i="1"/>
  <c r="L69" i="1"/>
  <c r="L67" i="1" s="1"/>
  <c r="K69" i="1"/>
  <c r="K67" i="1" s="1"/>
  <c r="L58" i="1"/>
  <c r="K58" i="1"/>
  <c r="L55" i="1"/>
  <c r="K55" i="1"/>
  <c r="L43" i="1"/>
  <c r="K43" i="1"/>
  <c r="L36" i="1"/>
  <c r="C36" i="1" s="1"/>
  <c r="K36" i="1"/>
  <c r="L33" i="1"/>
  <c r="C33" i="1" s="1"/>
  <c r="K33" i="1"/>
  <c r="L31" i="1"/>
  <c r="C31" i="1" s="1"/>
  <c r="K31" i="1"/>
  <c r="L27" i="1"/>
  <c r="C27" i="1" s="1"/>
  <c r="K27" i="1"/>
  <c r="L21" i="1"/>
  <c r="K21" i="1"/>
  <c r="I301" i="1"/>
  <c r="I300" i="1"/>
  <c r="I299" i="1"/>
  <c r="I298" i="1"/>
  <c r="I297" i="1"/>
  <c r="I296" i="1"/>
  <c r="I295" i="1"/>
  <c r="I294" i="1"/>
  <c r="I288" i="1"/>
  <c r="I287" i="1"/>
  <c r="I285" i="1"/>
  <c r="I284" i="1" s="1"/>
  <c r="I283" i="1" s="1"/>
  <c r="I282" i="1"/>
  <c r="I281" i="1" s="1"/>
  <c r="I280" i="1"/>
  <c r="I279" i="1"/>
  <c r="I278" i="1"/>
  <c r="I277" i="1"/>
  <c r="I275" i="1"/>
  <c r="I274" i="1"/>
  <c r="I273" i="1"/>
  <c r="I271" i="1"/>
  <c r="I268" i="1"/>
  <c r="I267" i="1"/>
  <c r="I266" i="1"/>
  <c r="I265" i="1"/>
  <c r="I263" i="1"/>
  <c r="I262" i="1"/>
  <c r="I261" i="1"/>
  <c r="I258" i="1"/>
  <c r="I257" i="1"/>
  <c r="I256" i="1"/>
  <c r="I255" i="1"/>
  <c r="I254" i="1"/>
  <c r="I253" i="1"/>
  <c r="I250" i="1"/>
  <c r="I249" i="1"/>
  <c r="I248" i="1"/>
  <c r="I247" i="1"/>
  <c r="I245" i="1"/>
  <c r="I244" i="1"/>
  <c r="I243" i="1"/>
  <c r="I242" i="1"/>
  <c r="I241" i="1"/>
  <c r="I240" i="1"/>
  <c r="I239" i="1"/>
  <c r="I237" i="1"/>
  <c r="I236" i="1"/>
  <c r="I234" i="1"/>
  <c r="I233" i="1" s="1"/>
  <c r="I232" i="1"/>
  <c r="I229" i="1"/>
  <c r="I228" i="1"/>
  <c r="I227" i="1" s="1"/>
  <c r="I226" i="1"/>
  <c r="I225" i="1"/>
  <c r="I224" i="1"/>
  <c r="I223" i="1"/>
  <c r="I222" i="1"/>
  <c r="I221" i="1"/>
  <c r="I220" i="1"/>
  <c r="I219" i="1"/>
  <c r="I218" i="1"/>
  <c r="I217" i="1"/>
  <c r="I215" i="1"/>
  <c r="I214" i="1"/>
  <c r="I213" i="1"/>
  <c r="I212" i="1"/>
  <c r="I211" i="1"/>
  <c r="I210" i="1"/>
  <c r="I209" i="1"/>
  <c r="I208" i="1"/>
  <c r="I207" i="1"/>
  <c r="I206" i="1"/>
  <c r="I203" i="1"/>
  <c r="I202" i="1"/>
  <c r="I201" i="1"/>
  <c r="I200" i="1"/>
  <c r="I199" i="1"/>
  <c r="I197" i="1"/>
  <c r="I193" i="1"/>
  <c r="I192" i="1" s="1"/>
  <c r="I191" i="1" s="1"/>
  <c r="I190" i="1"/>
  <c r="I189" i="1"/>
  <c r="I186" i="1"/>
  <c r="I185" i="1"/>
  <c r="I183" i="1"/>
  <c r="I182" i="1"/>
  <c r="I181" i="1"/>
  <c r="I180" i="1"/>
  <c r="I178" i="1"/>
  <c r="I177" i="1"/>
  <c r="I176" i="1"/>
  <c r="I172" i="1"/>
  <c r="I171" i="1"/>
  <c r="I170" i="1"/>
  <c r="I169" i="1"/>
  <c r="I168" i="1"/>
  <c r="I167" i="1"/>
  <c r="I164" i="1"/>
  <c r="I163" i="1"/>
  <c r="I162" i="1"/>
  <c r="I161" i="1"/>
  <c r="I159" i="1"/>
  <c r="I158" i="1"/>
  <c r="I157" i="1"/>
  <c r="I156" i="1"/>
  <c r="I155" i="1"/>
  <c r="I154" i="1"/>
  <c r="I153" i="1"/>
  <c r="I152" i="1"/>
  <c r="I150" i="1"/>
  <c r="I149" i="1"/>
  <c r="I148" i="1"/>
  <c r="I147" i="1"/>
  <c r="I146" i="1"/>
  <c r="I145" i="1"/>
  <c r="I143" i="1"/>
  <c r="I142" i="1"/>
  <c r="I140" i="1"/>
  <c r="I139" i="1"/>
  <c r="I138" i="1"/>
  <c r="I137" i="1"/>
  <c r="I135" i="1"/>
  <c r="I134" i="1"/>
  <c r="I133" i="1"/>
  <c r="I132" i="1"/>
  <c r="I129" i="1"/>
  <c r="I128" i="1" s="1"/>
  <c r="I127" i="1"/>
  <c r="I126" i="1"/>
  <c r="I125" i="1"/>
  <c r="I124" i="1"/>
  <c r="I123" i="1"/>
  <c r="I121" i="1"/>
  <c r="I120" i="1"/>
  <c r="I119" i="1"/>
  <c r="I118" i="1"/>
  <c r="I117" i="1"/>
  <c r="I115" i="1"/>
  <c r="I114" i="1"/>
  <c r="I113" i="1"/>
  <c r="I111" i="1"/>
  <c r="I110" i="1"/>
  <c r="I109" i="1"/>
  <c r="I108" i="1"/>
  <c r="I107" i="1"/>
  <c r="I106" i="1"/>
  <c r="I105" i="1"/>
  <c r="I104" i="1"/>
  <c r="I102" i="1"/>
  <c r="I101" i="1"/>
  <c r="I100" i="1"/>
  <c r="I99" i="1"/>
  <c r="I98" i="1"/>
  <c r="I97" i="1"/>
  <c r="I96" i="1"/>
  <c r="I94" i="1"/>
  <c r="I93" i="1"/>
  <c r="I92" i="1"/>
  <c r="I91" i="1"/>
  <c r="I90" i="1"/>
  <c r="I88" i="1"/>
  <c r="I87" i="1"/>
  <c r="I86" i="1"/>
  <c r="I85" i="1"/>
  <c r="I82" i="1"/>
  <c r="I81" i="1"/>
  <c r="I79" i="1"/>
  <c r="I78" i="1"/>
  <c r="I74" i="1"/>
  <c r="I73" i="1"/>
  <c r="I72" i="1"/>
  <c r="I71" i="1"/>
  <c r="I70" i="1"/>
  <c r="I68" i="1"/>
  <c r="I66" i="1"/>
  <c r="I65" i="1"/>
  <c r="I64" i="1"/>
  <c r="I63" i="1"/>
  <c r="I62" i="1"/>
  <c r="I61" i="1"/>
  <c r="I60" i="1"/>
  <c r="I59" i="1"/>
  <c r="I57" i="1"/>
  <c r="I56" i="1"/>
  <c r="I44" i="1"/>
  <c r="I43" i="1" s="1"/>
  <c r="I24" i="1"/>
  <c r="I22" i="1"/>
  <c r="H293" i="1"/>
  <c r="H286" i="1"/>
  <c r="H284" i="1"/>
  <c r="H283" i="1" s="1"/>
  <c r="H281" i="1"/>
  <c r="H276" i="1"/>
  <c r="H272" i="1"/>
  <c r="H264" i="1"/>
  <c r="H260" i="1"/>
  <c r="H252" i="1"/>
  <c r="H251" i="1" s="1"/>
  <c r="H246" i="1"/>
  <c r="H238" i="1"/>
  <c r="H235" i="1"/>
  <c r="H233" i="1"/>
  <c r="H227" i="1"/>
  <c r="H216" i="1"/>
  <c r="H205" i="1"/>
  <c r="H198" i="1"/>
  <c r="H196" i="1" s="1"/>
  <c r="H192" i="1"/>
  <c r="H191" i="1" s="1"/>
  <c r="H188" i="1"/>
  <c r="H184" i="1"/>
  <c r="H179" i="1"/>
  <c r="H175" i="1"/>
  <c r="H166" i="1"/>
  <c r="H165" i="1" s="1"/>
  <c r="H160" i="1"/>
  <c r="H151" i="1"/>
  <c r="H144" i="1"/>
  <c r="H141" i="1"/>
  <c r="H136" i="1"/>
  <c r="H131" i="1"/>
  <c r="H128" i="1"/>
  <c r="H122" i="1"/>
  <c r="H116" i="1"/>
  <c r="H112" i="1"/>
  <c r="H103" i="1"/>
  <c r="H95" i="1"/>
  <c r="H89" i="1"/>
  <c r="H84" i="1"/>
  <c r="H80" i="1"/>
  <c r="H77" i="1"/>
  <c r="H69" i="1"/>
  <c r="H67" i="1" s="1"/>
  <c r="H58" i="1"/>
  <c r="H55" i="1"/>
  <c r="H43" i="1"/>
  <c r="H21" i="1"/>
  <c r="F301" i="1"/>
  <c r="F300" i="1"/>
  <c r="F299" i="1"/>
  <c r="F298" i="1"/>
  <c r="F297" i="1"/>
  <c r="F296" i="1"/>
  <c r="F295" i="1"/>
  <c r="F294" i="1"/>
  <c r="F288" i="1"/>
  <c r="F287" i="1"/>
  <c r="F285" i="1"/>
  <c r="F282" i="1"/>
  <c r="F280" i="1"/>
  <c r="F279" i="1"/>
  <c r="F278" i="1"/>
  <c r="F277" i="1"/>
  <c r="F275" i="1"/>
  <c r="F274" i="1"/>
  <c r="F273" i="1"/>
  <c r="F271" i="1"/>
  <c r="F268" i="1"/>
  <c r="F267" i="1"/>
  <c r="F266" i="1"/>
  <c r="F265" i="1"/>
  <c r="F263" i="1"/>
  <c r="F262" i="1"/>
  <c r="F261" i="1"/>
  <c r="F258" i="1"/>
  <c r="F257" i="1"/>
  <c r="F256" i="1"/>
  <c r="F255" i="1"/>
  <c r="F254" i="1"/>
  <c r="F253" i="1"/>
  <c r="F250" i="1"/>
  <c r="F249" i="1"/>
  <c r="F248" i="1"/>
  <c r="F247" i="1"/>
  <c r="F245" i="1"/>
  <c r="F244" i="1"/>
  <c r="F243" i="1"/>
  <c r="F242" i="1"/>
  <c r="F241" i="1"/>
  <c r="F240" i="1"/>
  <c r="F239" i="1"/>
  <c r="F237" i="1"/>
  <c r="F236" i="1"/>
  <c r="F234" i="1"/>
  <c r="F232" i="1"/>
  <c r="F229" i="1"/>
  <c r="F228" i="1"/>
  <c r="F227" i="1" s="1"/>
  <c r="F226" i="1"/>
  <c r="F225" i="1"/>
  <c r="F224" i="1"/>
  <c r="F223" i="1"/>
  <c r="F222" i="1"/>
  <c r="F221" i="1"/>
  <c r="F220" i="1"/>
  <c r="F219" i="1"/>
  <c r="F218" i="1"/>
  <c r="F217" i="1"/>
  <c r="F215" i="1"/>
  <c r="F214" i="1"/>
  <c r="F213" i="1"/>
  <c r="F212" i="1"/>
  <c r="F211" i="1"/>
  <c r="F210" i="1"/>
  <c r="F209" i="1"/>
  <c r="F208" i="1"/>
  <c r="F207" i="1"/>
  <c r="F206" i="1"/>
  <c r="F203" i="1"/>
  <c r="F202" i="1"/>
  <c r="F201" i="1"/>
  <c r="F200" i="1"/>
  <c r="F199" i="1"/>
  <c r="F197" i="1"/>
  <c r="F193" i="1"/>
  <c r="F190" i="1"/>
  <c r="F189" i="1"/>
  <c r="F186" i="1"/>
  <c r="F185" i="1"/>
  <c r="F183" i="1"/>
  <c r="F182" i="1"/>
  <c r="F181" i="1"/>
  <c r="F180" i="1"/>
  <c r="F178" i="1"/>
  <c r="F177" i="1"/>
  <c r="F176" i="1"/>
  <c r="F172" i="1"/>
  <c r="F171" i="1"/>
  <c r="F170" i="1"/>
  <c r="F169" i="1"/>
  <c r="F168" i="1"/>
  <c r="F167" i="1"/>
  <c r="F164" i="1"/>
  <c r="F163" i="1"/>
  <c r="F162" i="1"/>
  <c r="F161" i="1"/>
  <c r="F159" i="1"/>
  <c r="F158" i="1"/>
  <c r="F157" i="1"/>
  <c r="F156" i="1"/>
  <c r="F155" i="1"/>
  <c r="F154" i="1"/>
  <c r="F153" i="1"/>
  <c r="F152" i="1"/>
  <c r="F150" i="1"/>
  <c r="F149" i="1"/>
  <c r="F148" i="1"/>
  <c r="F147" i="1"/>
  <c r="F146" i="1"/>
  <c r="F145" i="1"/>
  <c r="F143" i="1"/>
  <c r="F142" i="1"/>
  <c r="F140" i="1"/>
  <c r="F139" i="1"/>
  <c r="F138" i="1"/>
  <c r="F137" i="1"/>
  <c r="F135" i="1"/>
  <c r="F134" i="1"/>
  <c r="F133" i="1"/>
  <c r="F132" i="1"/>
  <c r="F129" i="1"/>
  <c r="F127" i="1"/>
  <c r="F126" i="1"/>
  <c r="F125" i="1"/>
  <c r="F124" i="1"/>
  <c r="F123" i="1"/>
  <c r="F121" i="1"/>
  <c r="F120" i="1"/>
  <c r="F119" i="1"/>
  <c r="F118" i="1"/>
  <c r="F117" i="1"/>
  <c r="F115" i="1"/>
  <c r="F114" i="1"/>
  <c r="F113" i="1"/>
  <c r="F111" i="1"/>
  <c r="F110" i="1"/>
  <c r="F109" i="1"/>
  <c r="F108" i="1"/>
  <c r="F107" i="1"/>
  <c r="F106" i="1"/>
  <c r="F105" i="1"/>
  <c r="F104" i="1"/>
  <c r="F102" i="1"/>
  <c r="F101" i="1"/>
  <c r="F100" i="1"/>
  <c r="F99" i="1"/>
  <c r="F98" i="1"/>
  <c r="F97" i="1"/>
  <c r="F96" i="1"/>
  <c r="F94" i="1"/>
  <c r="F93" i="1"/>
  <c r="F92" i="1"/>
  <c r="F91" i="1"/>
  <c r="F90" i="1"/>
  <c r="F88" i="1"/>
  <c r="F87" i="1"/>
  <c r="F86" i="1"/>
  <c r="F85" i="1"/>
  <c r="F82" i="1"/>
  <c r="F81" i="1"/>
  <c r="F79" i="1"/>
  <c r="F78" i="1"/>
  <c r="F74" i="1"/>
  <c r="F73" i="1"/>
  <c r="F72" i="1"/>
  <c r="F71" i="1"/>
  <c r="F70" i="1"/>
  <c r="F68" i="1"/>
  <c r="F66" i="1"/>
  <c r="F65" i="1"/>
  <c r="F64" i="1"/>
  <c r="F63" i="1"/>
  <c r="F62" i="1"/>
  <c r="F61" i="1"/>
  <c r="F60" i="1"/>
  <c r="F59" i="1"/>
  <c r="F57" i="1"/>
  <c r="F56" i="1"/>
  <c r="F44" i="1"/>
  <c r="F42" i="1"/>
  <c r="C42" i="1" s="1"/>
  <c r="F25" i="1"/>
  <c r="C25" i="1" s="1"/>
  <c r="F24" i="1"/>
  <c r="F23" i="1"/>
  <c r="F22" i="1"/>
  <c r="E293" i="1"/>
  <c r="E286" i="1"/>
  <c r="E284" i="1"/>
  <c r="E283" i="1" s="1"/>
  <c r="E281" i="1"/>
  <c r="E276" i="1"/>
  <c r="E272" i="1"/>
  <c r="E264" i="1"/>
  <c r="E260" i="1"/>
  <c r="E252" i="1"/>
  <c r="E251" i="1" s="1"/>
  <c r="E246" i="1"/>
  <c r="E238" i="1"/>
  <c r="E235" i="1"/>
  <c r="E233" i="1"/>
  <c r="E227" i="1"/>
  <c r="E216" i="1"/>
  <c r="E205" i="1"/>
  <c r="E198" i="1"/>
  <c r="E196" i="1" s="1"/>
  <c r="E192" i="1"/>
  <c r="E191" i="1" s="1"/>
  <c r="E188" i="1"/>
  <c r="E184" i="1"/>
  <c r="E179" i="1"/>
  <c r="E175" i="1"/>
  <c r="E166" i="1"/>
  <c r="E165" i="1" s="1"/>
  <c r="E160" i="1"/>
  <c r="E151" i="1"/>
  <c r="E144" i="1"/>
  <c r="E141" i="1"/>
  <c r="E136" i="1"/>
  <c r="E131" i="1"/>
  <c r="E128" i="1"/>
  <c r="E122" i="1"/>
  <c r="E116" i="1"/>
  <c r="E112" i="1"/>
  <c r="E103" i="1"/>
  <c r="E95" i="1"/>
  <c r="E89" i="1"/>
  <c r="E84" i="1"/>
  <c r="E80" i="1"/>
  <c r="E77" i="1"/>
  <c r="E69" i="1"/>
  <c r="E67" i="1" s="1"/>
  <c r="E55" i="1"/>
  <c r="E43" i="1"/>
  <c r="E41" i="1"/>
  <c r="E21" i="1"/>
  <c r="C44" i="1" l="1"/>
  <c r="C57" i="1"/>
  <c r="C62" i="1"/>
  <c r="C66" i="1"/>
  <c r="C72" i="1"/>
  <c r="C79" i="1"/>
  <c r="C86" i="1"/>
  <c r="C91" i="1"/>
  <c r="C96" i="1"/>
  <c r="C100" i="1"/>
  <c r="C105" i="1"/>
  <c r="C109" i="1"/>
  <c r="C114" i="1"/>
  <c r="C119" i="1"/>
  <c r="C124" i="1"/>
  <c r="C129" i="1"/>
  <c r="C135" i="1"/>
  <c r="C140" i="1"/>
  <c r="C146" i="1"/>
  <c r="C150" i="1"/>
  <c r="C155" i="1"/>
  <c r="C159" i="1"/>
  <c r="C164" i="1"/>
  <c r="C170" i="1"/>
  <c r="C177" i="1"/>
  <c r="C182" i="1"/>
  <c r="C189" i="1"/>
  <c r="C199" i="1"/>
  <c r="C203" i="1"/>
  <c r="C209" i="1"/>
  <c r="C213" i="1"/>
  <c r="C218" i="1"/>
  <c r="C222" i="1"/>
  <c r="C226" i="1"/>
  <c r="C234" i="1"/>
  <c r="C240" i="1"/>
  <c r="C244" i="1"/>
  <c r="C249" i="1"/>
  <c r="C255" i="1"/>
  <c r="C261" i="1"/>
  <c r="C266" i="1"/>
  <c r="C273" i="1"/>
  <c r="C278" i="1"/>
  <c r="C285" i="1"/>
  <c r="C295" i="1"/>
  <c r="C299" i="1"/>
  <c r="C22" i="1"/>
  <c r="C56" i="1"/>
  <c r="C61" i="1"/>
  <c r="C65" i="1"/>
  <c r="C71" i="1"/>
  <c r="C78" i="1"/>
  <c r="C85" i="1"/>
  <c r="I188" i="1"/>
  <c r="I187" i="1" s="1"/>
  <c r="I198" i="1"/>
  <c r="O270" i="1"/>
  <c r="O269" i="1" s="1"/>
  <c r="C60" i="1"/>
  <c r="C64" i="1"/>
  <c r="C70" i="1"/>
  <c r="C74" i="1"/>
  <c r="C82" i="1"/>
  <c r="C88" i="1"/>
  <c r="C93" i="1"/>
  <c r="C98" i="1"/>
  <c r="C102" i="1"/>
  <c r="C107" i="1"/>
  <c r="C111" i="1"/>
  <c r="C117" i="1"/>
  <c r="C121" i="1"/>
  <c r="C126" i="1"/>
  <c r="C133" i="1"/>
  <c r="C138" i="1"/>
  <c r="C143" i="1"/>
  <c r="C148" i="1"/>
  <c r="C153" i="1"/>
  <c r="C157" i="1"/>
  <c r="C162" i="1"/>
  <c r="C168" i="1"/>
  <c r="C172" i="1"/>
  <c r="C180" i="1"/>
  <c r="C185" i="1"/>
  <c r="C193" i="1"/>
  <c r="C201" i="1"/>
  <c r="C207" i="1"/>
  <c r="C211" i="1"/>
  <c r="C215" i="1"/>
  <c r="C220" i="1"/>
  <c r="C224" i="1"/>
  <c r="C229" i="1"/>
  <c r="C237" i="1"/>
  <c r="C242" i="1"/>
  <c r="C247" i="1"/>
  <c r="C253" i="1"/>
  <c r="C257" i="1"/>
  <c r="C263" i="1"/>
  <c r="C268" i="1"/>
  <c r="C275" i="1"/>
  <c r="C280" i="1"/>
  <c r="C288" i="1"/>
  <c r="C297" i="1"/>
  <c r="C301" i="1"/>
  <c r="C227" i="1"/>
  <c r="C24" i="1"/>
  <c r="C59" i="1"/>
  <c r="C63" i="1"/>
  <c r="C68" i="1"/>
  <c r="C73" i="1"/>
  <c r="C81" i="1"/>
  <c r="C87" i="1"/>
  <c r="C92" i="1"/>
  <c r="C97" i="1"/>
  <c r="C101" i="1"/>
  <c r="C106" i="1"/>
  <c r="C110" i="1"/>
  <c r="C115" i="1"/>
  <c r="C120" i="1"/>
  <c r="C125" i="1"/>
  <c r="C132" i="1"/>
  <c r="C137" i="1"/>
  <c r="C142" i="1"/>
  <c r="C147" i="1"/>
  <c r="C152" i="1"/>
  <c r="C156" i="1"/>
  <c r="C161" i="1"/>
  <c r="C167" i="1"/>
  <c r="C171" i="1"/>
  <c r="C178" i="1"/>
  <c r="C183" i="1"/>
  <c r="C190" i="1"/>
  <c r="C200" i="1"/>
  <c r="C206" i="1"/>
  <c r="C210" i="1"/>
  <c r="C214" i="1"/>
  <c r="C219" i="1"/>
  <c r="C223" i="1"/>
  <c r="C228" i="1"/>
  <c r="C236" i="1"/>
  <c r="C241" i="1"/>
  <c r="C245" i="1"/>
  <c r="C250" i="1"/>
  <c r="C256" i="1"/>
  <c r="C262" i="1"/>
  <c r="C267" i="1"/>
  <c r="C274" i="1"/>
  <c r="C279" i="1"/>
  <c r="C287" i="1"/>
  <c r="C296" i="1"/>
  <c r="C300" i="1"/>
  <c r="C90" i="1"/>
  <c r="C94" i="1"/>
  <c r="C99" i="1"/>
  <c r="C104" i="1"/>
  <c r="C108" i="1"/>
  <c r="C113" i="1"/>
  <c r="C118" i="1"/>
  <c r="C123" i="1"/>
  <c r="C127" i="1"/>
  <c r="C134" i="1"/>
  <c r="C139" i="1"/>
  <c r="C145" i="1"/>
  <c r="C149" i="1"/>
  <c r="C154" i="1"/>
  <c r="C158" i="1"/>
  <c r="C163" i="1"/>
  <c r="C169" i="1"/>
  <c r="C176" i="1"/>
  <c r="C181" i="1"/>
  <c r="C186" i="1"/>
  <c r="C197" i="1"/>
  <c r="C202" i="1"/>
  <c r="C208" i="1"/>
  <c r="C212" i="1"/>
  <c r="C217" i="1"/>
  <c r="C221" i="1"/>
  <c r="C225" i="1"/>
  <c r="C232" i="1"/>
  <c r="C239" i="1"/>
  <c r="C243" i="1"/>
  <c r="C248" i="1"/>
  <c r="C254" i="1"/>
  <c r="C258" i="1"/>
  <c r="C265" i="1"/>
  <c r="C271" i="1"/>
  <c r="C277" i="1"/>
  <c r="C282" i="1"/>
  <c r="C294" i="1"/>
  <c r="C298" i="1"/>
  <c r="O204" i="1"/>
  <c r="O195" i="1" s="1"/>
  <c r="O76" i="1"/>
  <c r="O53" i="1"/>
  <c r="C23" i="1"/>
  <c r="F128" i="1"/>
  <c r="C128" i="1" s="1"/>
  <c r="N75" i="1"/>
  <c r="N52" i="1" s="1"/>
  <c r="F43" i="1"/>
  <c r="C43" i="1" s="1"/>
  <c r="F233" i="1"/>
  <c r="C233" i="1" s="1"/>
  <c r="F284" i="1"/>
  <c r="F192" i="1"/>
  <c r="F41" i="1"/>
  <c r="C41" i="1" s="1"/>
  <c r="F281" i="1"/>
  <c r="C281" i="1" s="1"/>
  <c r="I272" i="1"/>
  <c r="I260" i="1"/>
  <c r="L26" i="1"/>
  <c r="L130" i="1"/>
  <c r="O174" i="1"/>
  <c r="O173" i="1" s="1"/>
  <c r="H270" i="1"/>
  <c r="H269" i="1" s="1"/>
  <c r="I55" i="1"/>
  <c r="I77" i="1"/>
  <c r="N230" i="1"/>
  <c r="N194" i="1" s="1"/>
  <c r="O292" i="1"/>
  <c r="O291" i="1" s="1"/>
  <c r="O231" i="1"/>
  <c r="O230" i="1" s="1"/>
  <c r="O130" i="1"/>
  <c r="O83" i="1"/>
  <c r="F188" i="1"/>
  <c r="F198" i="1"/>
  <c r="F272" i="1"/>
  <c r="L259" i="1"/>
  <c r="E76" i="1"/>
  <c r="E187" i="1"/>
  <c r="K174" i="1"/>
  <c r="K173" i="1" s="1"/>
  <c r="K204" i="1"/>
  <c r="K195" i="1" s="1"/>
  <c r="K76" i="1"/>
  <c r="L174" i="1"/>
  <c r="L173" i="1" s="1"/>
  <c r="K187" i="1"/>
  <c r="K270" i="1"/>
  <c r="K269" i="1" s="1"/>
  <c r="H54" i="1"/>
  <c r="H53" i="1" s="1"/>
  <c r="I21" i="1"/>
  <c r="I20" i="1" s="1"/>
  <c r="I80" i="1"/>
  <c r="I141" i="1"/>
  <c r="I160" i="1"/>
  <c r="I235" i="1"/>
  <c r="I286" i="1"/>
  <c r="K26" i="1"/>
  <c r="K20" i="1" s="1"/>
  <c r="L270" i="1"/>
  <c r="L269" i="1" s="1"/>
  <c r="L187" i="1"/>
  <c r="E259" i="1"/>
  <c r="I69" i="1"/>
  <c r="I67" i="1" s="1"/>
  <c r="I84" i="1"/>
  <c r="I89" i="1"/>
  <c r="I95" i="1"/>
  <c r="I103" i="1"/>
  <c r="I112" i="1"/>
  <c r="I116" i="1"/>
  <c r="I122" i="1"/>
  <c r="I131" i="1"/>
  <c r="I144" i="1"/>
  <c r="I151" i="1"/>
  <c r="I166" i="1"/>
  <c r="I165" i="1" s="1"/>
  <c r="I175" i="1"/>
  <c r="I179" i="1"/>
  <c r="I184" i="1"/>
  <c r="I205" i="1"/>
  <c r="I216" i="1"/>
  <c r="I238" i="1"/>
  <c r="I246" i="1"/>
  <c r="I252" i="1"/>
  <c r="I251" i="1" s="1"/>
  <c r="I264" i="1"/>
  <c r="I276" i="1"/>
  <c r="I293" i="1"/>
  <c r="K54" i="1"/>
  <c r="K53" i="1" s="1"/>
  <c r="L76" i="1"/>
  <c r="L83" i="1"/>
  <c r="K130" i="1"/>
  <c r="K259" i="1"/>
  <c r="H204" i="1"/>
  <c r="H195" i="1" s="1"/>
  <c r="E270" i="1"/>
  <c r="E269" i="1" s="1"/>
  <c r="F69" i="1"/>
  <c r="F80" i="1"/>
  <c r="C80" i="1" s="1"/>
  <c r="F141" i="1"/>
  <c r="C141" i="1" s="1"/>
  <c r="F160" i="1"/>
  <c r="C160" i="1" s="1"/>
  <c r="F235" i="1"/>
  <c r="C235" i="1" s="1"/>
  <c r="F286" i="1"/>
  <c r="C286" i="1" s="1"/>
  <c r="H76" i="1"/>
  <c r="H130" i="1"/>
  <c r="H174" i="1"/>
  <c r="H173" i="1" s="1"/>
  <c r="H259" i="1"/>
  <c r="L292" i="1"/>
  <c r="L291" i="1" s="1"/>
  <c r="L204" i="1"/>
  <c r="L195" i="1" s="1"/>
  <c r="L231" i="1"/>
  <c r="K292" i="1"/>
  <c r="K291" i="1" s="1"/>
  <c r="L54" i="1"/>
  <c r="L53" i="1" s="1"/>
  <c r="K83" i="1"/>
  <c r="K231" i="1"/>
  <c r="H20" i="1"/>
  <c r="F116" i="1"/>
  <c r="F260" i="1"/>
  <c r="C260" i="1" s="1"/>
  <c r="I58" i="1"/>
  <c r="I136" i="1"/>
  <c r="H187" i="1"/>
  <c r="I196" i="1"/>
  <c r="H83" i="1"/>
  <c r="H231" i="1"/>
  <c r="E130" i="1"/>
  <c r="F21" i="1"/>
  <c r="F55" i="1"/>
  <c r="C55" i="1" s="1"/>
  <c r="F58" i="1"/>
  <c r="F77" i="1"/>
  <c r="F84" i="1"/>
  <c r="C84" i="1" s="1"/>
  <c r="F89" i="1"/>
  <c r="C89" i="1" s="1"/>
  <c r="F95" i="1"/>
  <c r="C95" i="1" s="1"/>
  <c r="F103" i="1"/>
  <c r="C103" i="1" s="1"/>
  <c r="F112" i="1"/>
  <c r="C112" i="1" s="1"/>
  <c r="F122" i="1"/>
  <c r="F131" i="1"/>
  <c r="F136" i="1"/>
  <c r="F144" i="1"/>
  <c r="C144" i="1" s="1"/>
  <c r="F151" i="1"/>
  <c r="C151" i="1" s="1"/>
  <c r="F166" i="1"/>
  <c r="F175" i="1"/>
  <c r="C175" i="1" s="1"/>
  <c r="F179" i="1"/>
  <c r="C179" i="1" s="1"/>
  <c r="F184" i="1"/>
  <c r="C184" i="1" s="1"/>
  <c r="F205" i="1"/>
  <c r="C205" i="1" s="1"/>
  <c r="F216" i="1"/>
  <c r="C216" i="1" s="1"/>
  <c r="F238" i="1"/>
  <c r="C238" i="1" s="1"/>
  <c r="F246" i="1"/>
  <c r="C246" i="1" s="1"/>
  <c r="F252" i="1"/>
  <c r="F264" i="1"/>
  <c r="C264" i="1" s="1"/>
  <c r="F276" i="1"/>
  <c r="C276" i="1" s="1"/>
  <c r="F293" i="1"/>
  <c r="C293" i="1" s="1"/>
  <c r="H292" i="1"/>
  <c r="H291" i="1" s="1"/>
  <c r="E54" i="1"/>
  <c r="E53" i="1" s="1"/>
  <c r="E204" i="1"/>
  <c r="E195" i="1" s="1"/>
  <c r="E20" i="1"/>
  <c r="E174" i="1"/>
  <c r="E173" i="1" s="1"/>
  <c r="E231" i="1"/>
  <c r="E292" i="1"/>
  <c r="E291" i="1" s="1"/>
  <c r="E83" i="1"/>
  <c r="M284" i="1"/>
  <c r="M283" i="1" s="1"/>
  <c r="J284" i="1"/>
  <c r="J283" i="1" s="1"/>
  <c r="G284" i="1"/>
  <c r="G283" i="1" s="1"/>
  <c r="D284" i="1"/>
  <c r="C188" i="1" l="1"/>
  <c r="C131" i="1"/>
  <c r="C272" i="1"/>
  <c r="C136" i="1"/>
  <c r="C77" i="1"/>
  <c r="C116" i="1"/>
  <c r="I259" i="1"/>
  <c r="C21" i="1"/>
  <c r="C58" i="1"/>
  <c r="F251" i="1"/>
  <c r="C251" i="1" s="1"/>
  <c r="C252" i="1"/>
  <c r="F165" i="1"/>
  <c r="C165" i="1" s="1"/>
  <c r="C166" i="1"/>
  <c r="C122" i="1"/>
  <c r="F67" i="1"/>
  <c r="C67" i="1" s="1"/>
  <c r="C69" i="1"/>
  <c r="F196" i="1"/>
  <c r="C196" i="1" s="1"/>
  <c r="C198" i="1"/>
  <c r="L20" i="1"/>
  <c r="C26" i="1"/>
  <c r="F191" i="1"/>
  <c r="C192" i="1"/>
  <c r="F283" i="1"/>
  <c r="C283" i="1" s="1"/>
  <c r="C284" i="1"/>
  <c r="F292" i="1"/>
  <c r="F291" i="1" s="1"/>
  <c r="L230" i="1"/>
  <c r="L194" i="1" s="1"/>
  <c r="H230" i="1"/>
  <c r="H194" i="1" s="1"/>
  <c r="O75" i="1"/>
  <c r="O52" i="1" s="1"/>
  <c r="I54" i="1"/>
  <c r="I53" i="1" s="1"/>
  <c r="I292" i="1"/>
  <c r="I291" i="1" s="1"/>
  <c r="I270" i="1"/>
  <c r="I269" i="1" s="1"/>
  <c r="I76" i="1"/>
  <c r="E75" i="1"/>
  <c r="E52" i="1" s="1"/>
  <c r="N289" i="1"/>
  <c r="N51" i="1"/>
  <c r="N290" i="1" s="1"/>
  <c r="O289" i="1"/>
  <c r="F270" i="1"/>
  <c r="I231" i="1"/>
  <c r="F76" i="1"/>
  <c r="K75" i="1"/>
  <c r="K52" i="1" s="1"/>
  <c r="F259" i="1"/>
  <c r="I83" i="1"/>
  <c r="F20" i="1"/>
  <c r="E230" i="1"/>
  <c r="E194" i="1" s="1"/>
  <c r="F83" i="1"/>
  <c r="F54" i="1"/>
  <c r="H75" i="1"/>
  <c r="H289" i="1" s="1"/>
  <c r="K230" i="1"/>
  <c r="K194" i="1" s="1"/>
  <c r="O194" i="1"/>
  <c r="L75" i="1"/>
  <c r="I174" i="1"/>
  <c r="I173" i="1" s="1"/>
  <c r="I130" i="1"/>
  <c r="I204" i="1"/>
  <c r="I195" i="1" s="1"/>
  <c r="F231" i="1"/>
  <c r="F204" i="1"/>
  <c r="F130" i="1"/>
  <c r="F174" i="1"/>
  <c r="D283" i="1"/>
  <c r="D41" i="1"/>
  <c r="N50" i="1" l="1"/>
  <c r="C83" i="1"/>
  <c r="C231" i="1"/>
  <c r="C291" i="1"/>
  <c r="C259" i="1"/>
  <c r="C292" i="1"/>
  <c r="L289" i="1"/>
  <c r="I230" i="1"/>
  <c r="I194" i="1" s="1"/>
  <c r="F269" i="1"/>
  <c r="C269" i="1" s="1"/>
  <c r="C270" i="1"/>
  <c r="F173" i="1"/>
  <c r="C173" i="1" s="1"/>
  <c r="C174" i="1"/>
  <c r="C130" i="1"/>
  <c r="F53" i="1"/>
  <c r="C53" i="1" s="1"/>
  <c r="C54" i="1"/>
  <c r="C20" i="1"/>
  <c r="C76" i="1"/>
  <c r="F187" i="1"/>
  <c r="C187" i="1" s="1"/>
  <c r="C191" i="1"/>
  <c r="F195" i="1"/>
  <c r="C195" i="1" s="1"/>
  <c r="C204" i="1"/>
  <c r="O51" i="1"/>
  <c r="O50" i="1" s="1"/>
  <c r="I75" i="1"/>
  <c r="F75" i="1"/>
  <c r="E289" i="1"/>
  <c r="F230" i="1"/>
  <c r="K51" i="1"/>
  <c r="K290" i="1" s="1"/>
  <c r="K289" i="1"/>
  <c r="H52" i="1"/>
  <c r="H51" i="1" s="1"/>
  <c r="H50" i="1" s="1"/>
  <c r="L52" i="1"/>
  <c r="L51" i="1" s="1"/>
  <c r="E51" i="1"/>
  <c r="E290" i="1" s="1"/>
  <c r="J276" i="1"/>
  <c r="M276" i="1"/>
  <c r="G276" i="1"/>
  <c r="D276" i="1"/>
  <c r="I289" i="1" l="1"/>
  <c r="F194" i="1"/>
  <c r="C194" i="1" s="1"/>
  <c r="C230" i="1"/>
  <c r="F52" i="1"/>
  <c r="C75" i="1"/>
  <c r="I52" i="1"/>
  <c r="I51" i="1" s="1"/>
  <c r="I290" i="1" s="1"/>
  <c r="O290" i="1"/>
  <c r="E50" i="1"/>
  <c r="K50" i="1"/>
  <c r="H290" i="1"/>
  <c r="F289" i="1"/>
  <c r="L290" i="1"/>
  <c r="L50" i="1"/>
  <c r="F51" i="1" l="1"/>
  <c r="F290" i="1" s="1"/>
  <c r="C290" i="1" s="1"/>
  <c r="C289" i="1"/>
  <c r="C52" i="1"/>
  <c r="I50" i="1"/>
  <c r="C51" i="1" l="1"/>
  <c r="F50" i="1"/>
  <c r="C50" i="1" s="1"/>
  <c r="M272" i="1"/>
  <c r="J272" i="1"/>
  <c r="G272" i="1"/>
  <c r="D272" i="1"/>
  <c r="M281" i="1" l="1"/>
  <c r="J281" i="1"/>
  <c r="G281" i="1"/>
  <c r="D281" i="1"/>
  <c r="M293" i="1" l="1"/>
  <c r="J293" i="1"/>
  <c r="G293" i="1"/>
  <c r="D293" i="1"/>
  <c r="M286" i="1"/>
  <c r="J286" i="1"/>
  <c r="G286" i="1"/>
  <c r="D286" i="1"/>
  <c r="M270" i="1"/>
  <c r="M269" i="1" s="1"/>
  <c r="M264" i="1"/>
  <c r="J264" i="1"/>
  <c r="G264" i="1"/>
  <c r="D264" i="1"/>
  <c r="M260" i="1"/>
  <c r="J260" i="1"/>
  <c r="G260" i="1"/>
  <c r="D260" i="1"/>
  <c r="M252" i="1"/>
  <c r="M251" i="1" s="1"/>
  <c r="J252" i="1"/>
  <c r="J251" i="1" s="1"/>
  <c r="G252" i="1"/>
  <c r="G251" i="1" s="1"/>
  <c r="D252" i="1"/>
  <c r="D251" i="1" s="1"/>
  <c r="M246" i="1"/>
  <c r="J246" i="1"/>
  <c r="G246" i="1"/>
  <c r="D246" i="1"/>
  <c r="M238" i="1"/>
  <c r="J238" i="1"/>
  <c r="G238" i="1"/>
  <c r="D238" i="1"/>
  <c r="M235" i="1"/>
  <c r="J235" i="1"/>
  <c r="G235" i="1"/>
  <c r="D235" i="1"/>
  <c r="M233" i="1"/>
  <c r="J233" i="1"/>
  <c r="G233" i="1"/>
  <c r="D233" i="1"/>
  <c r="M227" i="1"/>
  <c r="J227" i="1"/>
  <c r="G227" i="1"/>
  <c r="D227" i="1"/>
  <c r="M216" i="1"/>
  <c r="J216" i="1"/>
  <c r="G216" i="1"/>
  <c r="M205" i="1"/>
  <c r="J205" i="1"/>
  <c r="G205" i="1"/>
  <c r="D205" i="1"/>
  <c r="M198" i="1"/>
  <c r="M196" i="1" s="1"/>
  <c r="J198" i="1"/>
  <c r="G198" i="1"/>
  <c r="G196" i="1" s="1"/>
  <c r="D198" i="1"/>
  <c r="D196" i="1" s="1"/>
  <c r="M192" i="1"/>
  <c r="M191" i="1" s="1"/>
  <c r="J192" i="1"/>
  <c r="G192" i="1"/>
  <c r="G191" i="1" s="1"/>
  <c r="D192" i="1"/>
  <c r="D191" i="1" s="1"/>
  <c r="M188" i="1"/>
  <c r="J188" i="1"/>
  <c r="G188" i="1"/>
  <c r="D188" i="1"/>
  <c r="M184" i="1"/>
  <c r="J184" i="1"/>
  <c r="G184" i="1"/>
  <c r="D184" i="1"/>
  <c r="M179" i="1"/>
  <c r="J179" i="1"/>
  <c r="G179" i="1"/>
  <c r="D179" i="1"/>
  <c r="M175" i="1"/>
  <c r="J175" i="1"/>
  <c r="G175" i="1"/>
  <c r="D175" i="1"/>
  <c r="M166" i="1"/>
  <c r="M165" i="1" s="1"/>
  <c r="J166" i="1"/>
  <c r="J165" i="1" s="1"/>
  <c r="G166" i="1"/>
  <c r="G165" i="1" s="1"/>
  <c r="D166" i="1"/>
  <c r="D165" i="1" s="1"/>
  <c r="M160" i="1"/>
  <c r="J160" i="1"/>
  <c r="G160" i="1"/>
  <c r="D160" i="1"/>
  <c r="M151" i="1"/>
  <c r="J151" i="1"/>
  <c r="G151" i="1"/>
  <c r="D151" i="1"/>
  <c r="M144" i="1"/>
  <c r="J144" i="1"/>
  <c r="G144" i="1"/>
  <c r="D144" i="1"/>
  <c r="M141" i="1"/>
  <c r="J141" i="1"/>
  <c r="G141" i="1"/>
  <c r="D141" i="1"/>
  <c r="M136" i="1"/>
  <c r="J136" i="1"/>
  <c r="G136" i="1"/>
  <c r="D136" i="1"/>
  <c r="M131" i="1"/>
  <c r="J131" i="1"/>
  <c r="G131" i="1"/>
  <c r="D131" i="1"/>
  <c r="M128" i="1"/>
  <c r="J128" i="1"/>
  <c r="G128" i="1"/>
  <c r="D128" i="1"/>
  <c r="M122" i="1"/>
  <c r="J122" i="1"/>
  <c r="G122" i="1"/>
  <c r="D122" i="1"/>
  <c r="M116" i="1"/>
  <c r="J116" i="1"/>
  <c r="G116" i="1"/>
  <c r="D116" i="1"/>
  <c r="M112" i="1"/>
  <c r="J112" i="1"/>
  <c r="G112" i="1"/>
  <c r="D112" i="1"/>
  <c r="M103" i="1"/>
  <c r="J103" i="1"/>
  <c r="G103" i="1"/>
  <c r="D103" i="1"/>
  <c r="M95" i="1"/>
  <c r="J95" i="1"/>
  <c r="G95" i="1"/>
  <c r="D95" i="1"/>
  <c r="M89" i="1"/>
  <c r="J89" i="1"/>
  <c r="G89" i="1"/>
  <c r="D89" i="1"/>
  <c r="M84" i="1"/>
  <c r="J84" i="1"/>
  <c r="G84" i="1"/>
  <c r="D84" i="1"/>
  <c r="M80" i="1"/>
  <c r="J80" i="1"/>
  <c r="G80" i="1"/>
  <c r="D80" i="1"/>
  <c r="M77" i="1"/>
  <c r="J77" i="1"/>
  <c r="G77" i="1"/>
  <c r="D77" i="1"/>
  <c r="G69" i="1"/>
  <c r="G67" i="1" s="1"/>
  <c r="M69" i="1"/>
  <c r="M67" i="1" s="1"/>
  <c r="J69" i="1"/>
  <c r="J67" i="1" s="1"/>
  <c r="D69" i="1"/>
  <c r="D67" i="1" s="1"/>
  <c r="M58" i="1"/>
  <c r="J58" i="1"/>
  <c r="G58" i="1"/>
  <c r="D58" i="1"/>
  <c r="G55" i="1"/>
  <c r="M55" i="1"/>
  <c r="J55" i="1"/>
  <c r="D55" i="1"/>
  <c r="M45" i="1"/>
  <c r="J43" i="1"/>
  <c r="G43" i="1"/>
  <c r="D43" i="1"/>
  <c r="J36" i="1"/>
  <c r="J33" i="1"/>
  <c r="J31" i="1"/>
  <c r="J27" i="1"/>
  <c r="M21" i="1"/>
  <c r="J21" i="1"/>
  <c r="G21" i="1"/>
  <c r="D21" i="1"/>
  <c r="G76" i="1" l="1"/>
  <c r="D76" i="1"/>
  <c r="J76" i="1"/>
  <c r="G130" i="1"/>
  <c r="J54" i="1"/>
  <c r="J53" i="1" s="1"/>
  <c r="M54" i="1"/>
  <c r="M53" i="1" s="1"/>
  <c r="D292" i="1"/>
  <c r="D291" i="1" s="1"/>
  <c r="D270" i="1"/>
  <c r="D269" i="1" s="1"/>
  <c r="D259" i="1"/>
  <c r="J204" i="1"/>
  <c r="G174" i="1"/>
  <c r="G173" i="1" s="1"/>
  <c r="M174" i="1"/>
  <c r="M173" i="1" s="1"/>
  <c r="J259" i="1"/>
  <c r="D54" i="1"/>
  <c r="D53" i="1" s="1"/>
  <c r="G259" i="1"/>
  <c r="J292" i="1"/>
  <c r="J291" i="1" s="1"/>
  <c r="J174" i="1"/>
  <c r="J173" i="1" s="1"/>
  <c r="G187" i="1"/>
  <c r="D231" i="1"/>
  <c r="M83" i="1"/>
  <c r="D187" i="1"/>
  <c r="M231" i="1"/>
  <c r="M130" i="1"/>
  <c r="M292" i="1"/>
  <c r="M291" i="1" s="1"/>
  <c r="M204" i="1"/>
  <c r="M195" i="1" s="1"/>
  <c r="M20" i="1"/>
  <c r="M259" i="1"/>
  <c r="G270" i="1"/>
  <c r="G269" i="1" s="1"/>
  <c r="G292" i="1"/>
  <c r="G291" i="1" s="1"/>
  <c r="M76" i="1"/>
  <c r="J83" i="1"/>
  <c r="J231" i="1"/>
  <c r="J270" i="1"/>
  <c r="J269" i="1" s="1"/>
  <c r="G204" i="1"/>
  <c r="G195" i="1" s="1"/>
  <c r="D130" i="1"/>
  <c r="G83" i="1"/>
  <c r="G54" i="1"/>
  <c r="G53" i="1" s="1"/>
  <c r="D216" i="1"/>
  <c r="D20" i="1"/>
  <c r="D83" i="1"/>
  <c r="J196" i="1"/>
  <c r="J130" i="1"/>
  <c r="M187" i="1"/>
  <c r="J191" i="1"/>
  <c r="J187" i="1" s="1"/>
  <c r="G231" i="1"/>
  <c r="G20" i="1"/>
  <c r="J26" i="1"/>
  <c r="D174" i="1"/>
  <c r="G75" i="1" l="1"/>
  <c r="G52" i="1" s="1"/>
  <c r="J75" i="1"/>
  <c r="J52" i="1" s="1"/>
  <c r="M75" i="1"/>
  <c r="M52" i="1" s="1"/>
  <c r="D230" i="1"/>
  <c r="J230" i="1"/>
  <c r="M230" i="1"/>
  <c r="M194" i="1" s="1"/>
  <c r="D204" i="1"/>
  <c r="J20" i="1"/>
  <c r="D75" i="1"/>
  <c r="D173" i="1"/>
  <c r="J195" i="1"/>
  <c r="G230" i="1"/>
  <c r="G289" i="1" l="1"/>
  <c r="J289" i="1"/>
  <c r="J194" i="1"/>
  <c r="J51" i="1" s="1"/>
  <c r="G194" i="1"/>
  <c r="G51" i="1" s="1"/>
  <c r="M289" i="1"/>
  <c r="M51" i="1"/>
  <c r="M290" i="1" s="1"/>
  <c r="D195" i="1"/>
  <c r="D194" i="1" s="1"/>
  <c r="D52" i="1"/>
  <c r="D289" i="1" l="1"/>
  <c r="M50" i="1"/>
  <c r="D51" i="1"/>
  <c r="D50" i="1" s="1"/>
  <c r="J50" i="1"/>
  <c r="J290" i="1"/>
  <c r="G290" i="1"/>
  <c r="G50" i="1"/>
  <c r="D290" i="1" l="1"/>
</calcChain>
</file>

<file path=xl/comments1.xml><?xml version="1.0" encoding="utf-8"?>
<comments xmlns="http://schemas.openxmlformats.org/spreadsheetml/2006/main">
  <authors>
    <author>Vita Madjare</author>
  </authors>
  <commentList>
    <comment ref="C98" authorId="0" shapeId="0">
      <text>
        <r>
          <rPr>
            <b/>
            <sz val="9"/>
            <color indexed="81"/>
            <rFont val="Tahoma"/>
            <family val="2"/>
            <charset val="186"/>
          </rPr>
          <t>Vita Madjare:</t>
        </r>
        <r>
          <rPr>
            <sz val="9"/>
            <color indexed="81"/>
            <rFont val="Tahoma"/>
            <family val="2"/>
            <charset val="186"/>
          </rPr>
          <t xml:space="preserve">
Saskaņā ar 13.05.2016. grozījumiem</t>
        </r>
      </text>
    </comment>
  </commentList>
</comments>
</file>

<file path=xl/sharedStrings.xml><?xml version="1.0" encoding="utf-8"?>
<sst xmlns="http://schemas.openxmlformats.org/spreadsheetml/2006/main" count="15301" uniqueCount="773">
  <si>
    <t>Budžeta finansēta institūcija</t>
  </si>
  <si>
    <t>Reģistrācijas Nr.</t>
  </si>
  <si>
    <t>Adrese</t>
  </si>
  <si>
    <t>Funkcionālās klasifikācijas kods</t>
  </si>
  <si>
    <t>Programma</t>
  </si>
  <si>
    <t>Konta Nr.</t>
  </si>
  <si>
    <t>pamatbudžetam</t>
  </si>
  <si>
    <t>Valsts budžeta transfertiem</t>
  </si>
  <si>
    <t>projektiem</t>
  </si>
  <si>
    <t>maksas pakalpojumiem</t>
  </si>
  <si>
    <t>ziedojumiem, dāvinājumiem</t>
  </si>
  <si>
    <t>Budžeta klasifikācijas                                                         kods</t>
  </si>
  <si>
    <t>Rādītāju nosaukumi</t>
  </si>
  <si>
    <t>Kopā</t>
  </si>
  <si>
    <t>Pamatbudžets</t>
  </si>
  <si>
    <t>Maksas pakalpojumi</t>
  </si>
  <si>
    <t>Ziedojumi, dāvinājumi</t>
  </si>
  <si>
    <t>1</t>
  </si>
  <si>
    <t xml:space="preserve">  I   IEŅĒMUMI</t>
  </si>
  <si>
    <t>Ieņēmumi pavisam kopā, t.sk.:</t>
  </si>
  <si>
    <t>Atlikums gada sākumā, t.sk:</t>
  </si>
  <si>
    <t>F21010000   kasē</t>
  </si>
  <si>
    <t>F22010000 bankā</t>
  </si>
  <si>
    <t>X</t>
  </si>
  <si>
    <t>Ieņēmumi no citiem avotiem saskaņā ar noslēgtajiem līgumiem</t>
  </si>
  <si>
    <t>Maksa par izglītības pakalpojumiem</t>
  </si>
  <si>
    <t>Mācību maksa</t>
  </si>
  <si>
    <t>Ieņēmumi no vecāku maksām</t>
  </si>
  <si>
    <t>Pārējie ieņēmumi par izglītības pakalpojumiem</t>
  </si>
  <si>
    <t>Ieņēmumi par dokumentu izsniegšanu un kancelejas pakalpojumiem</t>
  </si>
  <si>
    <t>Ieņēmumi par pārējo dokumentu izsniegšanu un pārēejiem kancelejas pakalpojumiem</t>
  </si>
  <si>
    <t>Ieņēmumi par nomu un īri</t>
  </si>
  <si>
    <t>Ieņēmumi no kustamā īpašuma iznomāšanas</t>
  </si>
  <si>
    <t>Maksa par personu uzturēšanos sociālās aprūpes iestādēs</t>
  </si>
  <si>
    <t>Ieņēmumi par biļešu realizāciju</t>
  </si>
  <si>
    <t>Ieņēmumi par projektu realizāciju</t>
  </si>
  <si>
    <t>Citi ieņēmumi par maksas pakalpojumiem</t>
  </si>
  <si>
    <t>Pārējie šajā klasifikācijā iepriekš neklasificētie ieņēmumi</t>
  </si>
  <si>
    <t>Citi iepriekš neklasificētie pašu ieņēmumi</t>
  </si>
  <si>
    <t>Pārējie iepriekš neklasificētie pašu ieņēmumi</t>
  </si>
  <si>
    <t>Saņemtie ziedojumi un dāvinājumi</t>
  </si>
  <si>
    <t>Juridisku personu ziedojumi un dāvinājumi naudā</t>
  </si>
  <si>
    <t>Fizisko personu ziedojumi un dāvinājumi naudā</t>
  </si>
  <si>
    <t xml:space="preserve">  I I     IZDEVUMI</t>
  </si>
  <si>
    <t>Izdevumi pavisam kopā, t.sk.</t>
  </si>
  <si>
    <t>Izdevumi (uzturēšanas izdevumi+izdevumi kapitālieguldījumiem)</t>
  </si>
  <si>
    <t>Uzturēšanas izdevumi kopā (1000; 2000; 3000; 4000)</t>
  </si>
  <si>
    <t>Atlīdzība</t>
  </si>
  <si>
    <t xml:space="preserve">Atalgojums  </t>
  </si>
  <si>
    <t>Mēnešalga</t>
  </si>
  <si>
    <t>Deputātu mēnešalga</t>
  </si>
  <si>
    <t>Pārējo darbinieku mēnešalga (darba alga)</t>
  </si>
  <si>
    <t>Piemaksa par nakts darbu</t>
  </si>
  <si>
    <t>Samaksa par virsstundu darbu un darbu svētku dienās</t>
  </si>
  <si>
    <t>Piemaksa par darbu īpašos apstākļos, speciālās piemaksas</t>
  </si>
  <si>
    <t>Piemaksa par personisko darba ieguldījumu un darba kvalitāti</t>
  </si>
  <si>
    <t>Piemaksa par papildu darbu</t>
  </si>
  <si>
    <t>Prēmijas un naudas balvas</t>
  </si>
  <si>
    <t>Citas normatīvajos aktos noteiktās piemaksas, kas nav iepriekš klasificētas</t>
  </si>
  <si>
    <t>Atalgojums fiziskajām personām uz tiesiskās attiecības regulējošu dokumentu pamata</t>
  </si>
  <si>
    <t>Darba devēja valsts sociālās apdrošin. obligātās iemaksas</t>
  </si>
  <si>
    <t>Darba devēja pabalsti, kompensācijas un citi maksājumi</t>
  </si>
  <si>
    <t>Mācību maksas kompensācija</t>
  </si>
  <si>
    <t>Uzturdevas kompensācija</t>
  </si>
  <si>
    <t>Darba devēja izdevumi veselības, dzīvības un nelaimes gadījumu apdrošināšanai</t>
  </si>
  <si>
    <t>Preces un pakalpojumi</t>
  </si>
  <si>
    <t>Mācību, darba un dienesta komandējumi, darba braucieni</t>
  </si>
  <si>
    <t>Iekšzemes mācību, darba un dienesta komandējumi, darba braucieni</t>
  </si>
  <si>
    <t>Dienas nauda</t>
  </si>
  <si>
    <t>Pārējie komandējumu un darba braucienu izdevumi</t>
  </si>
  <si>
    <t xml:space="preserve">Ārvalstu mācību, darba un dienesta komandējumi, darba braucieni </t>
  </si>
  <si>
    <t>Pakalpojumi</t>
  </si>
  <si>
    <t>Valsts nozīmes datu pārraides tīkla pakalpojumi</t>
  </si>
  <si>
    <t>Telefona abonēšanas maksa, vietējo un tālsarunu apmaksa, interneta pakalpojumu sniedzēju apmaksa</t>
  </si>
  <si>
    <t>Mobilā telefona abonēšanas maksas un sarunu apmaksa</t>
  </si>
  <si>
    <t>Pārējie sakaru pakalpojumi</t>
  </si>
  <si>
    <t>Izdevumi par komunālajiem pakalpojumiem</t>
  </si>
  <si>
    <t>Izdevumi par ūdeni un kanalizāciju</t>
  </si>
  <si>
    <t>Izdevumi par elektroenerģiju</t>
  </si>
  <si>
    <t>Izdevumi par pārējiem komunālajiem pakalpojumiem</t>
  </si>
  <si>
    <t>Iestādes administratīvie izdevumi un ar iestādes darbības nodrošināšanu saistītie izdevumi</t>
  </si>
  <si>
    <t>Administratīvie izdevumi un sabiedriskās attiecības</t>
  </si>
  <si>
    <t>Auditoru, tulku pakalpojumi, izdevumi par iestāžu pasūtītajiem pētījumiem</t>
  </si>
  <si>
    <t>Izdevumi par transporta pakalpojumiem</t>
  </si>
  <si>
    <t>Normatīvajos aktos noteiktie darba devēja veselības izdevumi darba ņēmējiem</t>
  </si>
  <si>
    <t xml:space="preserve">Pārējie iestādes administratīvie izdevumi </t>
  </si>
  <si>
    <t>Remontdarbi un iestāžu uzturēšanas pakalpojumi (izņemot kapitālo remontu)</t>
  </si>
  <si>
    <t>Ēku, būvju un telpu kārtējais remonts</t>
  </si>
  <si>
    <t>Transportlīdzekļu uzturēšana un remonts</t>
  </si>
  <si>
    <t>Iekārtas, inventāra un aparatūras remonts, tehniskā apkalpošana</t>
  </si>
  <si>
    <t>Nekustamā īpašuma uzturēšana</t>
  </si>
  <si>
    <t>Autoceļu un ielu pārvaldīšana un uzturēšana</t>
  </si>
  <si>
    <t>Apdrošināšanas izdevumi</t>
  </si>
  <si>
    <t>Pārējie remontdarbu un iestāžu uzturēšanas pakalpojumi</t>
  </si>
  <si>
    <t>Informācijas tehnoloģijas pakalpojumi</t>
  </si>
  <si>
    <t>Informācijas sistēmas uzturēšana</t>
  </si>
  <si>
    <t>Informācijas sistēmas licenču nomas izdevumi</t>
  </si>
  <si>
    <t>Pārējie informācijas tehnoloģiju pakalpojumi</t>
  </si>
  <si>
    <t>Īre un noma</t>
  </si>
  <si>
    <t>Ēku, telpu īre un noma</t>
  </si>
  <si>
    <t>Transportlīdzekļu noma</t>
  </si>
  <si>
    <t>Zemes noma</t>
  </si>
  <si>
    <t>Iekārtu, aparatūras un inventāra īre un noma</t>
  </si>
  <si>
    <t>Pārējā noma</t>
  </si>
  <si>
    <t>Citi pakalpojumi</t>
  </si>
  <si>
    <t>Izdevumi par tiesvedības darbiem</t>
  </si>
  <si>
    <t>Pašvaldību līdzekļi neparedzētiem gadījumiem</t>
  </si>
  <si>
    <t>Izdevumi juridiskās palīdzības sniedzējiem un zvērinātiem tiesu izpildītājiem</t>
  </si>
  <si>
    <t>Pārējie iepriekš neklasificētie pakalpojumu veidi</t>
  </si>
  <si>
    <t>Maksājumi par pašvaldību parāda apkalpošanu</t>
  </si>
  <si>
    <t>Krājumi, materiāli, energoresursi, preces, biroja preces un inventārs, kurus neuzskaita kodā 5000</t>
  </si>
  <si>
    <t>Izdevumi par precēm iestādes darbības nodrošināšanai</t>
  </si>
  <si>
    <t xml:space="preserve">Biroja preces </t>
  </si>
  <si>
    <t>Inventārs</t>
  </si>
  <si>
    <t>Spectērpi</t>
  </si>
  <si>
    <t>Kurināmais un enerģētiskie  materiāli</t>
  </si>
  <si>
    <t>Kurināmais</t>
  </si>
  <si>
    <t>Degviela</t>
  </si>
  <si>
    <t>Pārējie enerģētiskie materiāli</t>
  </si>
  <si>
    <t>Materiāli un izejvielas palīgražošanai</t>
  </si>
  <si>
    <t>Zāles, ķimikālijas, laboratorijas preces</t>
  </si>
  <si>
    <t>Medicīnas instrumenti, laboratorijas dzīvnieki un to uzturēšana</t>
  </si>
  <si>
    <t>Kārtējā remonta un iestāžu uzturēšanas materiāli</t>
  </si>
  <si>
    <t>Remontmateriāli</t>
  </si>
  <si>
    <t>Saimniecības materiāli</t>
  </si>
  <si>
    <t>Elektroiekārtu remonta un uzturēšanas materiāli</t>
  </si>
  <si>
    <t>Transportlīdzekļu uzturēšana un remontmateriāli</t>
  </si>
  <si>
    <t>Datortehnikas remonta un uzturēšanas materiāli</t>
  </si>
  <si>
    <t>Pārējās kārtējo remontu materiālu izmaksas</t>
  </si>
  <si>
    <t>Valsts un pašvaldību aprūpē un apgādē esošo personu uzturēšana</t>
  </si>
  <si>
    <t>Mīkstais inventārs</t>
  </si>
  <si>
    <t>Virtuves inventārs, trauki un galda piederumi</t>
  </si>
  <si>
    <t>Ēdināšanas izdevumi</t>
  </si>
  <si>
    <t>Formas tērpi un speciālais apģērbs</t>
  </si>
  <si>
    <t>Apdrošināšanas izdevumi veselības, dzīvības un nelaimes gadījumu apdrošināšanai</t>
  </si>
  <si>
    <t>Pārējie valsts un pašvaldību aprūpē un apgādē esošo personu uzturēšanas izdevumi, kuri nav minēti citos koda 2360 apakškodos</t>
  </si>
  <si>
    <t>Mācību līdzekļi un materiāli</t>
  </si>
  <si>
    <t>Specifiskie materiāli un inventārs</t>
  </si>
  <si>
    <t>Pārējie specifiskas lietošanas materiāli un inventārs</t>
  </si>
  <si>
    <t>Pārējās preces</t>
  </si>
  <si>
    <t>Izdevumi periodikas iegādei</t>
  </si>
  <si>
    <t>Budžeta iestāžu pievienotās vērtības nodokļa maksājumi</t>
  </si>
  <si>
    <t>Budžeta iestāžu nekustamā īpašuma nodokļa (t.sk. zemes nodokļa parāda) maksājumi budžetā</t>
  </si>
  <si>
    <t>Budžeta iestāžu dabas resursu nodokļa maksājumi</t>
  </si>
  <si>
    <t>Pārējie budžeta iestāžu pārskaitītie nodokļi un nodevas</t>
  </si>
  <si>
    <t>Pakalpojumi, kurus budžeta iestādes apmaksā noteikto funkciju ietvaros, kas nav iestādes administratīvie izdevumi</t>
  </si>
  <si>
    <t>Subsīdijas un dotācijas</t>
  </si>
  <si>
    <t>Subsīdijas un dotācijas komersantiem, biedrībām un nodibinājumiem</t>
  </si>
  <si>
    <t>Valsts un pašvaldību budžeta dotācija komersantiem, biedrībām un nodibinājumiem un fiziskām personām</t>
  </si>
  <si>
    <t>Valsts un pašvaldību budžeta dotācija valsts un pašvaldību komersantiem</t>
  </si>
  <si>
    <t>Valsts un pašvaldību budžeta dotācija komersantiem, ostām un speciālajām ekonomiskajām zonām</t>
  </si>
  <si>
    <t>Valsts un pašvaldību budžeta dotācija biedrībām un nodibinājumiem</t>
  </si>
  <si>
    <t>Subsīdijas un dotācijas biedrībām un nodibinājumiem Eiropas Savienības politiku instrumentu un pārējās ārvalstu finanšu palīdzības līdzfinansētajiem projektiem (pasākumiem)</t>
  </si>
  <si>
    <t>Subsīdijas un dotācijas komersantiem, ostām un speciālajām ekonomiskajām zonām Eiropas Savienības politiku instrumentu un pārējās ārvalstu finanšu palīdzības līdzfinansētajiem projektiem (pasākumiem)</t>
  </si>
  <si>
    <t>Atmaksa komersantiem, ostām un speciālajām ekonomiskajām zonām par Eiropas Savienības politiku instrumentu un pārējās ārvalstu finanšu palīdzības projektu (pasākumu) īstenošanu</t>
  </si>
  <si>
    <t>Atmaksa biedrībām un nodibinājumiem par Eiropas Savienības politiku instrumentu un pārējās ārvalstu finanšu palīdzības projektu (pasākumu) īstenošanu</t>
  </si>
  <si>
    <t>Subsīdijas komersantiem sabiedriskā transporta pakalpojumu nodrošināšanai (par pasažieru regulārajiem pārvadājumiem)</t>
  </si>
  <si>
    <t>Produktu supsīdijas komersantiem sabiedriskā transporta pakalpojumu nodrošināšanai (par pasažieru regulārajiem pārvadājumiem)</t>
  </si>
  <si>
    <t>Citas ražošanas subsīdijas komersantiem sabiedriskā transporta pakalpojumu nodrošināšanai (par pasažieru regulārajiem pārvadājumiem)</t>
  </si>
  <si>
    <t>Procentu izdevumi</t>
  </si>
  <si>
    <t>Procentu maksājumi iekšzemes kredītiestādēm</t>
  </si>
  <si>
    <t>Procentu maksājumi iekšzemes finanšu institūcijām par aizņēmumiem un vērtspapīriem</t>
  </si>
  <si>
    <t>Budžeta iestāžu līzinga procentu maksājumi</t>
  </si>
  <si>
    <t>Pārējie procentu maksājumi</t>
  </si>
  <si>
    <t>Budžeta iestāžu procentu maksājumi Valsts kasei</t>
  </si>
  <si>
    <t>Budžeta iestāžu procenta maksājumi Valsts kasei, izņemot valsts sociālās apdrošināšanas speciālo budžetu</t>
  </si>
  <si>
    <t>Izdevumi kapitālieguldījumiem - kopā</t>
  </si>
  <si>
    <t>Pamatkapitāla veidošana</t>
  </si>
  <si>
    <t>Nemateriālie ieguldījumi</t>
  </si>
  <si>
    <t>Attīstības pasākumi un programmas</t>
  </si>
  <si>
    <t>Licences, koncesijas un patenti, preču zīmes un līdzīgas tiesības</t>
  </si>
  <si>
    <t>Datorprogrammas</t>
  </si>
  <si>
    <t>Pārējās licences, koncesijas un patenti, preču zīmes un tamlīdzīgas tiesības</t>
  </si>
  <si>
    <t>Pārējie nemateriālie ieguldījumi</t>
  </si>
  <si>
    <t>Nemateriālo ieguldījumu izveidošana</t>
  </si>
  <si>
    <t>Kapitālsabiedrību iegādes rezultātā iegūtā nemateriālā vērtība</t>
  </si>
  <si>
    <t>Pamatlīdzekļi</t>
  </si>
  <si>
    <t>Dzīvojamās ēkas</t>
  </si>
  <si>
    <t>Nedzīvojamās ēkas</t>
  </si>
  <si>
    <t>Transporta būves</t>
  </si>
  <si>
    <t>Kultivētā zeme</t>
  </si>
  <si>
    <t>Atpūtai un izklaidei izmantojamā zeme</t>
  </si>
  <si>
    <t>Pārējā zeme</t>
  </si>
  <si>
    <t>Pārējais nekustamais īpašums</t>
  </si>
  <si>
    <t>Tehnoloģiskās iekārtas un mašīnas</t>
  </si>
  <si>
    <t>Pārējie pamatlīdzekļi</t>
  </si>
  <si>
    <t>Transportlīdzekļi</t>
  </si>
  <si>
    <t>Saimniecības pamatlīdzekļi</t>
  </si>
  <si>
    <t>Bibliotēku krājumi</t>
  </si>
  <si>
    <t>Izklaides, literārie un mākslas oriģināldarbi</t>
  </si>
  <si>
    <t>Antīkie un citi mākslas priekšmeti</t>
  </si>
  <si>
    <t>Citas vērtslietas</t>
  </si>
  <si>
    <t>Datortehnika, sakaru un cita biroja tehnika</t>
  </si>
  <si>
    <t>Pārējie iepriekš neklasificētie pamatlīdzekļi</t>
  </si>
  <si>
    <t>Pamatlīdzekļu izveidošana un nepabeigtā būvniecība</t>
  </si>
  <si>
    <t>Kapitālais remonts un rekonstrukcija</t>
  </si>
  <si>
    <t>Bioloģiskie un pazemes aktīvi</t>
  </si>
  <si>
    <t>Pārējie bioloģiskie un lauksaimniecības aktīvi</t>
  </si>
  <si>
    <t>Ilgtermiņa ieguldījumi nomātajos pamatlīdzekļos</t>
  </si>
  <si>
    <t>Sociālie pabalsti</t>
  </si>
  <si>
    <t>Pensijas un sociālie pabalsti naudā</t>
  </si>
  <si>
    <t>Valsts sociālās apdrošināšanas pabalsti naudā</t>
  </si>
  <si>
    <t>Valsts sociālie pabalsti naudā</t>
  </si>
  <si>
    <t>Pārējie valsts pabalsti un kompensācijas</t>
  </si>
  <si>
    <t>Valsts un pašvaldību nodarbinātības pabalsti naudā</t>
  </si>
  <si>
    <t>Bezdarbnieku pabalsts</t>
  </si>
  <si>
    <t>Bezdarbnieku stipendija</t>
  </si>
  <si>
    <t>Pašvaldību sociālā palīdzība iedzīvotājiem naudā</t>
  </si>
  <si>
    <t>Pabalsti veselības aprūpei naudā</t>
  </si>
  <si>
    <t>Pabalsti ēdināšanai naudā</t>
  </si>
  <si>
    <t>Sociālās garantijas bāreņiem un audžuģimenēm naudā</t>
  </si>
  <si>
    <t>Pārējā sociālā palīdzība  naudā</t>
  </si>
  <si>
    <t>Pabalsts garantētā minimālā ienākumu līmeņa nodrošināšanai naudā</t>
  </si>
  <si>
    <t>Dzīvokļa pabalsti naudā</t>
  </si>
  <si>
    <t>Valsts un pašvaldību budžeta maksājumi</t>
  </si>
  <si>
    <t>Stipendijas</t>
  </si>
  <si>
    <t>Transporta izdevumu kompensācijas</t>
  </si>
  <si>
    <t>Ilgstošas sociālās aprūpes un sociālās rehabilitācijas institūciju veiktie maksājumi klientiem personiskiem izdevumiem no normatīvajos aktos noteiktajiem klientu ienākumiem, kas izmaksāti no valsts budžeta līdzekļiem</t>
  </si>
  <si>
    <t>Pārējie klasifikācijā neminētie no valsts un pašvaldību budžeta veiktie maksājumi iedzīvotājiem naudā</t>
  </si>
  <si>
    <t>Sociālie pabalsti natūrā</t>
  </si>
  <si>
    <t>Pabalsti ēdināšanai natūrā</t>
  </si>
  <si>
    <t>Atbalsta pasākumi un kompensācijas natūrā</t>
  </si>
  <si>
    <t>Dzīvokļa pabalsti natūrā</t>
  </si>
  <si>
    <t>Pārējie klasifikācijā neminētie maksājumi iedzīvotājiem natūrā un kompensācijas</t>
  </si>
  <si>
    <t>Pašvaldības pirktie sociālie pakalpojumi  iedzīvotājiem</t>
  </si>
  <si>
    <t>Samaksa par aprūpi mājās</t>
  </si>
  <si>
    <t>Samaksa par ilgstošas sociālās aprūpes un sociālās rehabilitācijas institūciju sniegtajiem pakalpojumiem</t>
  </si>
  <si>
    <t>Samaksa par pārējiem sociālajiem pakalpojumiem saskaņā ar pašvaldību saistošajiem noteikumiem</t>
  </si>
  <si>
    <t>Naudas balvas</t>
  </si>
  <si>
    <t>Izdevumi brīvprātīgo iniciatīvu izpildei</t>
  </si>
  <si>
    <t>Izsoles nodrošinājuma un citu maksājumu, kas saistīti ar dalību izsolēs, atmaksa</t>
  </si>
  <si>
    <t>Pašvaldību  uzturēšanas izdevumu transferti citām pašvaldībām</t>
  </si>
  <si>
    <t>Pašvaldības pamatbudžeta uzturēšanas izdevumu transferts uz pašvaldības speciālo budžetu</t>
  </si>
  <si>
    <t>Pašvaldības speciālā budžeta uzturēšanas izdevumu transferts uz pašvaldības pamatbudžetu</t>
  </si>
  <si>
    <t>Pašvaldības  uzturēšanas izdevumu transferti uz valsts budžetu</t>
  </si>
  <si>
    <t>Pašvaldību atmaksa valsts budžetam par iepriekšējos gados saņemto, bet neizlietoto valsts budžeta transfertu uzturēšanas izdevumiem</t>
  </si>
  <si>
    <t>Pašvaldību atmaksa valsts budžetam par iepriekšējos gados saņemtajiem valsts budžeta transfertiem uzturēšanas izdevumiem Eiropas Savienības politiku instrumentu un pārējās ārvalstu finanšu palīdzības līdzfinansētajos projektos (pasākumos)</t>
  </si>
  <si>
    <t>Pašvaldības iemaksa pašvaldību finanšu izlīdzināšanas fondā</t>
  </si>
  <si>
    <t>Atlikums perioda beigās bankā, t.sk</t>
  </si>
  <si>
    <t>F22 01 00 00</t>
  </si>
  <si>
    <t>kases apgrozības līdzekļi</t>
  </si>
  <si>
    <t>F22 01 00 20</t>
  </si>
  <si>
    <t>atgriežamie līdzekļi pašvaldības budžetam</t>
  </si>
  <si>
    <t>Kontrolsumma</t>
  </si>
  <si>
    <t>Ieņēmumu pārsniegums (+) vai deficīts (-)</t>
  </si>
  <si>
    <t>Finansēšana</t>
  </si>
  <si>
    <t>F21 01 00 00</t>
  </si>
  <si>
    <t>Naudas līdzekļi</t>
  </si>
  <si>
    <t>F40 02 00 00</t>
  </si>
  <si>
    <t>Aizņēmumi</t>
  </si>
  <si>
    <t>F40 12 00 10</t>
  </si>
  <si>
    <t>Saņemtie īstermiņa aizņēmumi</t>
  </si>
  <si>
    <t>F40 12 00 20</t>
  </si>
  <si>
    <t>Saņemto īstermiņu aizņēmumu atmaksa</t>
  </si>
  <si>
    <t>F40 22 00 10</t>
  </si>
  <si>
    <t>Saņemtie vidēja termiņa aizņēmumi</t>
  </si>
  <si>
    <t>F40 22 00 20</t>
  </si>
  <si>
    <t>Saņemto vidēja termiņa aizņēmumu atmaksa</t>
  </si>
  <si>
    <t>F40 32 00 10</t>
  </si>
  <si>
    <t>Saņemtie ilgtermiņa aizņēmumi</t>
  </si>
  <si>
    <t>F40 32 00 20</t>
  </si>
  <si>
    <t>Saņemto ilgtermiņa aizņēmumu atmaksa</t>
  </si>
  <si>
    <t>F40 01 00 00</t>
  </si>
  <si>
    <t>Aizdevumi</t>
  </si>
  <si>
    <t>F55 01 00 00</t>
  </si>
  <si>
    <t>Akcijas un cita līdzdalība komersantu pašu kapitālā neskaitot kopieguldījuma fonda akcijas</t>
  </si>
  <si>
    <t>Starptautiskā sadarbība</t>
  </si>
  <si>
    <t>Pārējie pārskaitījumi ārvalstīm</t>
  </si>
  <si>
    <t>Subsīdijas un dotācijas komersantiem, biedrībām un nodibinājumiem, ostām un speciālajām ekonomiskajām zonām Eiropas Savienības politiku instrumentu un pārējās ārvalstu finanšu palīdzības līdzfinansēto projektu un (vai) pasākumu ietvaros</t>
  </si>
  <si>
    <t>Sociālās garantijas bāreņiem un audžuģimenēm natūrā</t>
  </si>
  <si>
    <t>Pārējā sociālā palīdzība  natūrā</t>
  </si>
  <si>
    <t>Izdevumi par siltumenerģiju, tai skaitā apkuri</t>
  </si>
  <si>
    <t>Ar brīvprātīgā darba veikšanu saistītie izdevumi</t>
  </si>
  <si>
    <t>Izdevumi par precēm iestādes administratīvās darbības nodrošināšanai un sabiedrisko attiecību īstenošanai</t>
  </si>
  <si>
    <t>Pašvaldības un tās iestāžu savstarpējie uzturēšanas izdevumu transferti</t>
  </si>
  <si>
    <t>Piemaksas, prēmijas un naudas balvas</t>
  </si>
  <si>
    <t>Darba devēja valsts soc. apdroš. obl. iemaksas, pabalsti un kompensācijas</t>
  </si>
  <si>
    <t>Darba devēja pabalsti un kompensācijas, no kuriem aprēķina iedzīvotāju ienākuma nodokli un valsts soc. apdroš. obl. iemaksas</t>
  </si>
  <si>
    <t>Darba devēja pabalsti un kompensācijas, no kā neaprēķina iedzīvotāju ienākuma nodokli un valsts soc. apdroš. obl. Iemaksas</t>
  </si>
  <si>
    <t>Izdevumi par atkritumu savākšanu, izvešanu no apdzīvotām vietām un teritorijām ārpus apdzīvotām vietām un atkritumu utilizāciju</t>
  </si>
  <si>
    <t>Profesionālās darbības civiltiesiskās atbildības apdrošināšanas izdevumi</t>
  </si>
  <si>
    <t>Zāles, ķimikālijas, laboratorijas preces, medicīniskās ierīces, medicīniskie instrumenti, laboratorijas dzīvnieki un to uzturēšana</t>
  </si>
  <si>
    <t>Pašvaldību sociālā palīdzība iedzīvotājiem natūrā</t>
  </si>
  <si>
    <t>Pašvaldības un tās iestāžu savstarpējie transferti</t>
  </si>
  <si>
    <t>Ieņēmumi no iestāžu sniegtajiem maksas pakalpojumiem un citi pašu ieņēmumi</t>
  </si>
  <si>
    <t>Ieņēmumi par telpu nomu</t>
  </si>
  <si>
    <t>Ieņēmumi par pārējiem sniegtajiem maksas pakalpojumiem</t>
  </si>
  <si>
    <t>Valsts un citu pašvaldību (iestāžu) budžeta transferti</t>
  </si>
  <si>
    <t>Pašvaldību uzturēšanas izdevumu transferti (izņemot atmaksas) uz valsts budžetu</t>
  </si>
  <si>
    <t>Pārējie iepriekš neklasificētie īpašiem mērķiem noteiktie ieņēmumi</t>
  </si>
  <si>
    <t>Izdevumu tāme 2019.gadam</t>
  </si>
  <si>
    <t>IEŅĒMUMU UN IZDEVUMU TĀME 2019.GADAM</t>
  </si>
  <si>
    <t>Kapitālo izdevumu transferti</t>
  </si>
  <si>
    <t>Pašvaldību kapitālo izdevumu transferti</t>
  </si>
  <si>
    <t>Pašvaldību kapitālo izdevumu transferti citām pašvaldībām</t>
  </si>
  <si>
    <t>Darba devēja uzturdevas kompensācija</t>
  </si>
  <si>
    <t>Izdevumi par sakaru pakalpojumiem</t>
  </si>
  <si>
    <t>Izdevumi par saņemtajiem mācību pakalpojumiem</t>
  </si>
  <si>
    <t>Maksājumu pakalpojumi un komisijas</t>
  </si>
  <si>
    <t>Maksājumi par parāda apkalpošanu un komisijas maksas par izmantotajiem atsavinātajiem finanšu instrumentiem</t>
  </si>
  <si>
    <t>Munīcija un sprāgstvielas</t>
  </si>
  <si>
    <t>Budžeta iestāžu nodokļu, nodevu un sankciju maksājumi</t>
  </si>
  <si>
    <t>Budžeta iestāžu nodokļu un nodevu maksājumi</t>
  </si>
  <si>
    <t>Maksājumi par budžeta iestādēm piemērotajām sankcijām</t>
  </si>
  <si>
    <t>Zeme un būves</t>
  </si>
  <si>
    <t>Zeme zem būvēm</t>
  </si>
  <si>
    <t>Inženierbūves</t>
  </si>
  <si>
    <t>Pašvaldību pabalsti naudā krīzes situācijā</t>
  </si>
  <si>
    <t>Pašvaldības pabalsti natūrā krīzes situācijā</t>
  </si>
  <si>
    <t>Izdevumi par piešķīrumiem iedzīvotājiem natūrā, naudas balvas, izdevumi pašvaldību brīvprātīgo iniciatīvu izpildei</t>
  </si>
  <si>
    <t>Izdevumi par piešķīrumiem iedzīvotājiem natūrā brīvprātīgo iniciatīvu izpildei</t>
  </si>
  <si>
    <t>Transferti, uzturēšanas izdevumu transferti, pašu resursu maksājumi, starptautiskā sadarbība</t>
  </si>
  <si>
    <t>Pašvaldību transferti un uzturēšanas izdevumu transferti</t>
  </si>
  <si>
    <t>Pašvaldību izdevumu iekšējie tranferti starp pašvaldības budžeta veidiem</t>
  </si>
  <si>
    <t>Pamatbudžets pirms priekšlikumiem</t>
  </si>
  <si>
    <t>Priekšlikumi izmaiņām pamatbudž. (+/-)</t>
  </si>
  <si>
    <t>Valsts un citu pašvaldību (iestāžu) budžeta transferti pirms priekšlikumiem</t>
  </si>
  <si>
    <t>Priekšlikumi izmaiņām Valsts u.c. pašvaldību (iestāžu) budž.transf. (+/-)</t>
  </si>
  <si>
    <t>Maksas pakalpojumi pirms priekšlikumiem</t>
  </si>
  <si>
    <t>Priekšlikumi izmaiņām maksas pakalpojumi (+/-)</t>
  </si>
  <si>
    <t>Ziedojumi, dāvinājumi pirms priekšlikumiem</t>
  </si>
  <si>
    <t>Priekšlikumi izmaiņām ziedojumi, dāvinājumi (+/-)</t>
  </si>
  <si>
    <t>Finanšu līdzekļu nepieciešamības pamatojums, aprēķini, atšifrējumi, ekonomijas vai samazinājuma iemesli</t>
  </si>
  <si>
    <t>Jūrmalas pilsētas dome</t>
  </si>
  <si>
    <t>90000056357</t>
  </si>
  <si>
    <t>Jūrmala, Jomas iela 1/5</t>
  </si>
  <si>
    <t xml:space="preserve">Projekts "Atbalsts integrētu teritoriālo investīciju īstenošanai Jūrmalas pilsētas pašvaldībā, II kārta" </t>
  </si>
  <si>
    <t>konts tiks atvērts</t>
  </si>
  <si>
    <t>Tāme Nr.01.1.9.</t>
  </si>
  <si>
    <t xml:space="preserve">Projekts "Sadarbība un zināšanu nodošana dabas tūrisma attīstības veicināšanai" </t>
  </si>
  <si>
    <t>LV19TREL9802008016000</t>
  </si>
  <si>
    <t>Tāme Nr.04.1.17.</t>
  </si>
  <si>
    <t>Pašvaldības pamatbudžets</t>
  </si>
  <si>
    <t>Pašvaldības budžeta kopējie izdevumu konti</t>
  </si>
  <si>
    <t>Tāme Nr.04.3.1.</t>
  </si>
  <si>
    <t>Līdzfinansējuma un priekšfinansējuma nodrošināšana ES un citas ārvalstu finanšu palīdzības projektu īstenošanā</t>
  </si>
  <si>
    <t>Tāme Nr.09.26.1.</t>
  </si>
  <si>
    <t>Sākumskola "Taurenītis"</t>
  </si>
  <si>
    <t>90000051699</t>
  </si>
  <si>
    <t>Kļavu iela 29/31, Jūrmala, LV-2015</t>
  </si>
  <si>
    <t>09.210</t>
  </si>
  <si>
    <t>Iestādes uzturēšana un vispārējās izglītības nodrošināšana</t>
  </si>
  <si>
    <t>LV67PARX0002484572016</t>
  </si>
  <si>
    <t>LV33PARX0002484573016</t>
  </si>
  <si>
    <t>LV91PARX0002484577016</t>
  </si>
  <si>
    <t>LV28PARX0002484576016</t>
  </si>
  <si>
    <t>Valsts finansējums programmas "Latvijas skolas soma" īstenošanai</t>
  </si>
  <si>
    <t>Skolēnu ieejas biļetes uz koncertlekciju Dzintaru koncertzālē, t.i. 141 biļete x 7.00 EUR</t>
  </si>
  <si>
    <t>Vaivaru pamatskola</t>
  </si>
  <si>
    <t>90000783949</t>
  </si>
  <si>
    <t>Skautu iela 2, Jūrmala</t>
  </si>
  <si>
    <t>Iestādes uzturēšanas un vispārējās izglītības nodrošināšana</t>
  </si>
  <si>
    <t>LV29PARX0002484572021</t>
  </si>
  <si>
    <t>LV92PARX0002484573021</t>
  </si>
  <si>
    <t>LV53PARX0002484577021</t>
  </si>
  <si>
    <t>LV87PARX0002484576021</t>
  </si>
  <si>
    <t xml:space="preserve">Ieņēmumi no projekta "Latvijas skolas soma" </t>
  </si>
  <si>
    <t>Projekta "Latvijas skolas soma"ietvaros izglītojamie apmeklēs koncertu "Viens prāts pār otru" Dzinatru koncertzālē (143 izglītojamie x EUR 7 = EUR 1001).</t>
  </si>
  <si>
    <t>Tāme Nr.09.30.1.</t>
  </si>
  <si>
    <t>Pumpuru vidusskola</t>
  </si>
  <si>
    <t>90000051542</t>
  </si>
  <si>
    <t>Kronvalda iela 8, Jūrmala, LV2008</t>
  </si>
  <si>
    <t>Iestādes uzturēšana un vispārējās izglītības nodrošinājums</t>
  </si>
  <si>
    <t>LV35PARX0002484572010</t>
  </si>
  <si>
    <t>LV98PARX0002484573010</t>
  </si>
  <si>
    <t>LV59PARX0002484577010</t>
  </si>
  <si>
    <t>Papildu finansējums programmai "Latvijas skolas soma"</t>
  </si>
  <si>
    <t>Izdevumi skolēniem par transportu 1643.70 eur un ieejas maksu muzejos, pasākumos  2486.30 eur programmā "Latvijas skola soma"</t>
  </si>
  <si>
    <t>Tāme Nr.09.23.1.</t>
  </si>
  <si>
    <t>Majoru vidusskola</t>
  </si>
  <si>
    <t>90000051627</t>
  </si>
  <si>
    <t>Rīgas iela 3, Jūrmala</t>
  </si>
  <si>
    <t>Iestādes uzturēšanas un vispārējās izglītības  nodrošināšana</t>
  </si>
  <si>
    <t>LV78PARX0002484572012</t>
  </si>
  <si>
    <t>LV44PARX0002484573012</t>
  </si>
  <si>
    <t>LV05PARX0002484577012</t>
  </si>
  <si>
    <t>LV39PARX0002484576012</t>
  </si>
  <si>
    <t>Pieškirtie līdzekļi programmas "Latvijas Skolas soma" īstenošanai 2.semestrī</t>
  </si>
  <si>
    <r>
      <t>Latvijas okup.muzejs -ceļa izdev.sab.transp.</t>
    </r>
    <r>
      <rPr>
        <b/>
        <sz val="9"/>
        <rFont val="Times New Roman"/>
        <family val="1"/>
        <charset val="186"/>
      </rPr>
      <t>106.40</t>
    </r>
    <r>
      <rPr>
        <sz val="9"/>
        <rFont val="Times New Roman"/>
        <family val="1"/>
        <charset val="186"/>
      </rPr>
      <t>,Raiņa un Aspazijas vasarnīca Jūrmalā:apmekl.</t>
    </r>
    <r>
      <rPr>
        <b/>
        <sz val="9"/>
        <rFont val="Times New Roman"/>
        <family val="1"/>
        <charset val="186"/>
      </rPr>
      <t>82.00</t>
    </r>
    <r>
      <rPr>
        <sz val="9"/>
        <rFont val="Times New Roman"/>
        <family val="1"/>
        <charset val="186"/>
      </rPr>
      <t>,Latvijas Nac.biblioteka -ceļa izdevumi sab.transp.</t>
    </r>
    <r>
      <rPr>
        <b/>
        <sz val="9"/>
        <rFont val="Times New Roman"/>
        <family val="1"/>
        <charset val="186"/>
      </rPr>
      <t>324.80</t>
    </r>
    <r>
      <rPr>
        <sz val="9"/>
        <rFont val="Times New Roman"/>
        <family val="1"/>
        <charset val="186"/>
      </rPr>
      <t>,Latvijas Nacion.muzejs ,biļetes ģids nu ceļa izdevumi-</t>
    </r>
    <r>
      <rPr>
        <b/>
        <sz val="9"/>
        <rFont val="Times New Roman"/>
        <family val="1"/>
        <charset val="186"/>
      </rPr>
      <t>496.50</t>
    </r>
    <r>
      <rPr>
        <sz val="9"/>
        <rFont val="Times New Roman"/>
        <family val="1"/>
        <charset val="186"/>
      </rPr>
      <t xml:space="preserve">;Latvijas kara muzejs -biļetes ,transporta izdevumi </t>
    </r>
    <r>
      <rPr>
        <b/>
        <sz val="9"/>
        <rFont val="Times New Roman"/>
        <family val="1"/>
        <charset val="186"/>
      </rPr>
      <t>298.00</t>
    </r>
    <r>
      <rPr>
        <sz val="9"/>
        <rFont val="Times New Roman"/>
        <family val="1"/>
        <charset val="186"/>
      </rPr>
      <t xml:space="preserve">;Zili brīnumi -apmeklējums </t>
    </r>
    <r>
      <rPr>
        <b/>
        <sz val="9"/>
        <rFont val="Times New Roman"/>
        <family val="1"/>
        <charset val="186"/>
      </rPr>
      <t>198.40</t>
    </r>
    <r>
      <rPr>
        <sz val="9"/>
        <rFont val="Times New Roman"/>
        <family val="1"/>
        <charset val="186"/>
      </rPr>
      <t xml:space="preserve">;Latvijas dabas muzejs -biļetes un sab.transports </t>
    </r>
    <r>
      <rPr>
        <b/>
        <sz val="9"/>
        <rFont val="Times New Roman"/>
        <family val="1"/>
        <charset val="186"/>
      </rPr>
      <t>371.80</t>
    </r>
    <r>
      <rPr>
        <sz val="9"/>
        <rFont val="Times New Roman"/>
        <family val="1"/>
        <charset val="186"/>
      </rPr>
      <t xml:space="preserve">,LNMM izst.zāle"Ārsenāls''-apm.sab.transports </t>
    </r>
    <r>
      <rPr>
        <b/>
        <sz val="9"/>
        <rFont val="Times New Roman"/>
        <family val="1"/>
        <charset val="186"/>
      </rPr>
      <t>298.00</t>
    </r>
    <r>
      <rPr>
        <sz val="9"/>
        <rFont val="Times New Roman"/>
        <family val="1"/>
        <charset val="186"/>
      </rPr>
      <t xml:space="preserve">;P.Stradiņa Medicīnas muzejs -apm.sab.tranports </t>
    </r>
    <r>
      <rPr>
        <b/>
        <sz val="9"/>
        <rFont val="Times New Roman"/>
        <family val="1"/>
        <charset val="186"/>
      </rPr>
      <t>187.50</t>
    </r>
    <r>
      <rPr>
        <sz val="9"/>
        <rFont val="Times New Roman"/>
        <family val="1"/>
        <charset val="186"/>
      </rPr>
      <t xml:space="preserve">,Latvijas banka -sab.transports </t>
    </r>
    <r>
      <rPr>
        <b/>
        <sz val="9"/>
        <rFont val="Times New Roman"/>
        <family val="1"/>
        <charset val="186"/>
      </rPr>
      <t>98.00</t>
    </r>
    <r>
      <rPr>
        <sz val="9"/>
        <rFont val="Times New Roman"/>
        <family val="1"/>
        <charset val="186"/>
      </rPr>
      <t>;Rīgas vēstures un kuģ.muzejs ,apm. un sab.transports-</t>
    </r>
    <r>
      <rPr>
        <b/>
        <sz val="9"/>
        <rFont val="Times New Roman"/>
        <family val="1"/>
        <charset val="186"/>
      </rPr>
      <t>93.00</t>
    </r>
    <r>
      <rPr>
        <sz val="9"/>
        <rFont val="Times New Roman"/>
        <family val="1"/>
        <charset val="186"/>
      </rPr>
      <t>;Saules muzejs apm. un sab.transports-</t>
    </r>
    <r>
      <rPr>
        <b/>
        <sz val="9"/>
        <rFont val="Times New Roman"/>
        <family val="1"/>
        <charset val="186"/>
      </rPr>
      <t>179.20:</t>
    </r>
    <r>
      <rPr>
        <sz val="9"/>
        <rFont val="Times New Roman"/>
        <family val="1"/>
        <charset val="186"/>
      </rPr>
      <t xml:space="preserve"> Dekorat.mākslas muzejs -apmekl.un sab.transports </t>
    </r>
    <r>
      <rPr>
        <b/>
        <sz val="9"/>
        <rFont val="Times New Roman"/>
        <family val="1"/>
        <charset val="186"/>
      </rPr>
      <t>234.4</t>
    </r>
  </si>
  <si>
    <t>Tāme Nr.09.9.1.</t>
  </si>
  <si>
    <t>Tāme Nr.09.7.1.</t>
  </si>
  <si>
    <t>Ķemeru pamatskola</t>
  </si>
  <si>
    <t>90009251338</t>
  </si>
  <si>
    <t>Tukuma iela 10</t>
  </si>
  <si>
    <t>LV26PARX0002484573045</t>
  </si>
  <si>
    <t>LV03PARX0002484577048</t>
  </si>
  <si>
    <t>Nepieciešami līdzekļi pasākumam programmas Latvijas skolas soma īstenošanai</t>
  </si>
  <si>
    <t>Biļetes uz pasākumu Dzintaru koncertzālē "Viens prāts ar otru" 11.02.19: 113 bērni * 7 Eur=791 eur programmas "Latvijas skolas soma" ietvaros</t>
  </si>
  <si>
    <t>LV26PARX0002484572075</t>
  </si>
  <si>
    <t>Sākumskola "Ābelīte"</t>
  </si>
  <si>
    <t>90009251361</t>
  </si>
  <si>
    <t>Plūdu iela 4a, Jūrmala. LV-2015</t>
  </si>
  <si>
    <t>Iestāžu uzturēšana un vispārējās izglītības nodrošināšana</t>
  </si>
  <si>
    <t>LV69PARX0002484572077</t>
  </si>
  <si>
    <t>LV69PARX0002484573047</t>
  </si>
  <si>
    <t>LV46PARX0002484577050</t>
  </si>
  <si>
    <t>Programma Latvijas skolas soma 2. semestrī</t>
  </si>
  <si>
    <t>Naudas līdzekļi nepieciešami autobusa nomai. Ekskursija - Latvijas Dabas muzejs ( Kr. Barona iela 4, Rīga); Latvijas dzelzceļa vēstures muzejs ( Uzvaras bulvāris 2a, Rīga), maršruta garums turp un atpakaļ apmēram 90 km. Maršruts Jūrmala - Rīga - Jūrmala , tiks pasūtīti 2 autobusi. Apmēram izmaksas 485 EUR</t>
  </si>
  <si>
    <t>Naudas līdzekļi pie budžeta sastādīšanas tika pieprasīti konteineru nomai, nevis transportlīdzekļu nomai.</t>
  </si>
  <si>
    <t>Naudas līdzekļi nepieciešami biļešu apmaksai ekskursijās laikā. Kopā 97 skolniekiem. Muzeja biļetes maksā 1 eur. Aprēķins: 1 eur*2 muzeji*97 ( skolnieki) = 194 EUR</t>
  </si>
  <si>
    <t>Tāme Nr. 09.25.1.</t>
  </si>
  <si>
    <t>Tāme Nr.09.3.1.</t>
  </si>
  <si>
    <t>Jūrmalas pilsētas Jaundubultu vidusskola</t>
  </si>
  <si>
    <t>90000051561</t>
  </si>
  <si>
    <t>LV19PARX0002484572007</t>
  </si>
  <si>
    <t>LV84PARX0002484573007</t>
  </si>
  <si>
    <t>LV43PARX0002484577007</t>
  </si>
  <si>
    <t>LV77PARX0002484576007</t>
  </si>
  <si>
    <t>Programmas "Latvijas  skolas soma" īstenošanai.</t>
  </si>
  <si>
    <t>Saskaņā ar 21.08.2018.Ministru Kabineta noteikumiem Nr.529 un izglītojamo  vecāku iniciatīvas  rezultātā autobusu noma tiek plānota no dažādiem pakalpojuma sniedzējiem: brauciens uz Babītes pagastu "Lači"=191 EUR, brauciens uz  Izklaides un izglītības centru "Zili brīnumi Jūrmala"= 190 EUR.</t>
  </si>
  <si>
    <t>Babītes pagasts "Lači"=576 EUR (96 izglītojjamie x 6 EUR ), Izklaides un  izglītības centrs "Zili brīnumi  Jūrmala"=1290 EUR ( 215 izglītojamie x 6 EUR).</t>
  </si>
  <si>
    <t>Lielupes-21, Jūrmala</t>
  </si>
  <si>
    <t>Jūrmalas pilsētas Kauguru vidusskola</t>
  </si>
  <si>
    <t>90000051519</t>
  </si>
  <si>
    <t>Raiņa 118</t>
  </si>
  <si>
    <t>LV46PARX0002484572006</t>
  </si>
  <si>
    <t>LV12PARX0002484573006</t>
  </si>
  <si>
    <t>LV70PARX0002484577006</t>
  </si>
  <si>
    <t>Finansējums programmai "Latvijas skolas soma".</t>
  </si>
  <si>
    <t>Autobusu noma,  vienojoties par transporta pakalpojumu sniedzēju SIA "Smārde AL" :                                                                               Jelgavas karameļu darbnīca 360,-€= 2 autobusi x 180,-€ ;                                                                                              Rīgas dzelzceļa muzejs 380,-€= 2 autobusi x 190,-€;                              Ādažu čipsi 209,-€;                                                                                                              Pūres šokolādes muzejs 180,-€;                                                                Latvijas Nacionālā bibliotēka 360,-€= 2 autobusi x 180,-€;                                            Rīgas vēstures un kuģniecības muzejs 220,-;                                                                                                  Rīgas Nacionālais zooloģiskais dārzs 220,-€;                                                                               Rīgas lidosta 180,-€.</t>
  </si>
  <si>
    <r>
      <t>Jelgavas karameļu darbnīca 147,-€= 49 izglītojamie x 3,-€ ieejas biļete;                                                                                              Rīgas dzelzceļa muzejs 45,-€= 73 izglītojamie 3 gidu pakalpojumi;                                                                                                Zili brīnumi Jūrmalā 795,60€= 102 izglītojamie x 6,-€ ieejas biļete = 612,-€ + vilciens Sloka-Majori turp/atpakaļ 102 izglītojamie x 1,80€=183,60€;                                                                                                  Ādažu čipsi 130,-€= 26 izglītojamie x 5,-€ ieejas biļete                                                                                                      Pūres šokolādes muzejs 98,-€= 28 izglītojamie x 3,50€ ieejas biļete;                                                                                                        Dabas muzejs Rīgā 348,60€= 62 izglītojamie x 1,-€ ieejas biļete = 62,-€ + 3 gidu pakalpojumi= 51,-€ +  vilciens Sloka-Rīga turp/atpakaļ 62 izglītojamie x 3,80€=235,60€;                                                                                                      Rīgas vēstures un kuģniecības muzejs 80,-€= 60 izglītojamie x 1,-€=60,-</t>
    </r>
    <r>
      <rPr>
        <sz val="9"/>
        <rFont val="Calibri"/>
        <family val="2"/>
        <charset val="186"/>
      </rPr>
      <t>€</t>
    </r>
    <r>
      <rPr>
        <sz val="9"/>
        <rFont val="Times New Roman"/>
        <family val="1"/>
        <charset val="186"/>
      </rPr>
      <t xml:space="preserve"> + gida pakalpojumi= 20,-€;                                                                                                           Paula Stradiņa Medicīnas vēstures muzejs 305,-€= 64 izglītojamie x 0,70€  ieejas biļete= 44,80€ + 3 gidu pakalpojumi 17,-€  +  vilciens Sloka-Rīga turp/atpakaļ 64 izglītojamie x 3,80€=243,20€;                                                                                      Rīgas Nacionālais zooloģiskais dārzs 153,-€= 51 izglītojamie x 3,-€ ieejas biļete=153,-€;                                                                                                  Salmu muzejs 175,20€= 24 izglītojamie x 4,50€ ieejas biļete=108,-€  +  vilciens Sloka-Tukums turp/atpakaļ 24 izglītojamie x 2,80€=67,20€;                                                                                                Ekskursija pa Rīgas lidostu 59,40€= 27 izglītojamie x 2,20€ ieejas biļete;                                                                                                                Latvijas Nacionālais Mākslas muzejs 90,-€= 20 izglītojamie x 0,60€= 12,-€  ieejas biļete= + gida pakalpojumi 2,-€ + vilciens Sloka-Rīga turp/atpakaļ 20 izglītojamie x 3,80€=76,-€ ;.                                                                                            </t>
    </r>
  </si>
  <si>
    <t>Tāme Nr.09.6.1.</t>
  </si>
  <si>
    <t>Tāme Nr.09.2.1</t>
  </si>
  <si>
    <t>Jūrmalas Alternatīvā skola</t>
  </si>
  <si>
    <t>90000051665</t>
  </si>
  <si>
    <t>Viestura iela 6, Jūrmala</t>
  </si>
  <si>
    <t>LV94PARX0002484572015</t>
  </si>
  <si>
    <t>LV60PARX0002484573015</t>
  </si>
  <si>
    <t>LV21PARX0002484577015</t>
  </si>
  <si>
    <t>Brauciens ekskursijā uz Operas namu</t>
  </si>
  <si>
    <t>1. Muzikālais uzvedums "Viens prāts ar otru" 57 skolēni * EUR 7= EUR 399.00/ biļešu cena                                2. Filmu studija "Animācijas brigāde"EUR 550.00/ ieejas maksa                           3. Ekskursija pa Operas namu EUR 122.00 / gida pakalpojumi</t>
  </si>
  <si>
    <t>Tāme Nr.09.5.1.</t>
  </si>
  <si>
    <t>Jūrmalas Valsts ģimnāzija</t>
  </si>
  <si>
    <t>90000051487</t>
  </si>
  <si>
    <t>Raiņa iela 55, Jūrmala, LV-2011</t>
  </si>
  <si>
    <t>LV73PARX0002484572005</t>
  </si>
  <si>
    <t>LV39PARX0002484573005</t>
  </si>
  <si>
    <t>LV97PARX0002484577005</t>
  </si>
  <si>
    <t>Programmas ”Latvijas skolas soma” īstenošanai</t>
  </si>
  <si>
    <t>Autobusu noma</t>
  </si>
  <si>
    <t xml:space="preserve">Programmas ”Latvijas skolas soma” īstenošanai
biļetes 909 EUR
ceļa izdevumi 224 EUR
monoizrāde 282 EUR
mācību filmu abonēšanā 100 EUR
monoizrāde 600 EUR
</t>
  </si>
  <si>
    <t xml:space="preserve">Vaivaru pamatskola </t>
  </si>
  <si>
    <t>9000783949</t>
  </si>
  <si>
    <t>Projekta "Skolotāju kompetenču attīstība darbā ar skolēniem ar uzvedības problēmām"</t>
  </si>
  <si>
    <t>LV68TREL981305200300B</t>
  </si>
  <si>
    <t>Tāme Nr.09.30.4.</t>
  </si>
  <si>
    <t>Jūrmalas pilsētas internātpamatskola</t>
  </si>
  <si>
    <t>90009251342</t>
  </si>
  <si>
    <t>Dzirnavu iela 50, Jūrmala, LV 2011</t>
  </si>
  <si>
    <t xml:space="preserve"> </t>
  </si>
  <si>
    <t>LV42PARX0002484572078</t>
  </si>
  <si>
    <t>LV42PARX0002484573048</t>
  </si>
  <si>
    <t>LV19PARX0002484577051</t>
  </si>
  <si>
    <t>Piešķirti papildus līdzekļi programmas “Latvijas skolas soma” īstenošanai 2019.gadā</t>
  </si>
  <si>
    <t>Skolā uz 01.01.2019. ir 105 izglītojamie x 7 EUR = 735 EUR, t.sk. .programmas “Latvijas skolas soma” ietvaros 2019.gadā plānots apmeklēt Dzintaru koncertzāles muzikālo uzvedumu (7 EUR x 12 cilv. = 84 EUR), muzejus (7 EUR x 72 cilv. = 504 EUR)  un  Izglītības un izklaides centru “Zili brīnumi" ( 7 EUR x  21 cilv.= 147 EUR). Vienas reizes apmeklējumā piedalās 12 bērni un 2 pavadošie pedagogi.</t>
  </si>
  <si>
    <t>Tāme Nr.09.28.1.</t>
  </si>
  <si>
    <t>Pašvaldības sabiedrība ar ierobežotu atbildību "Veselības un sociālās aprūpes centrs-Sloka"</t>
  </si>
  <si>
    <t>50003220021</t>
  </si>
  <si>
    <t>Dzirnavu iela 36/38, Jūrmala</t>
  </si>
  <si>
    <t>10.700</t>
  </si>
  <si>
    <t>Iepriekšējo gadu pamatkapitāla palielināšana</t>
  </si>
  <si>
    <t>LV97PARX0002484572058</t>
  </si>
  <si>
    <t>Tāme Nr.10.6.2.</t>
  </si>
  <si>
    <t>Jūrmalas sākumskola "Atvase"</t>
  </si>
  <si>
    <t>90001175873</t>
  </si>
  <si>
    <t>Raiņa 53, Jūrmala, LV-2011</t>
  </si>
  <si>
    <t>Iestādes uzturēšana un vispārējas izglītības nodrošināšana</t>
  </si>
  <si>
    <t>LV02PARX0002484572022</t>
  </si>
  <si>
    <t>LV65PARX0002484573022</t>
  </si>
  <si>
    <t>LV26PARX0002484577022</t>
  </si>
  <si>
    <t>Skolassoma 2018/2019.</t>
  </si>
  <si>
    <r>
      <t xml:space="preserve">SKOLASSOMA = </t>
    </r>
    <r>
      <rPr>
        <b/>
        <sz val="9"/>
        <rFont val="Times New Roman"/>
        <family val="1"/>
        <charset val="186"/>
      </rPr>
      <t>autobuss EUR 1017,00</t>
    </r>
    <r>
      <rPr>
        <sz val="9"/>
        <rFont val="Times New Roman"/>
        <family val="1"/>
        <charset val="186"/>
      </rPr>
      <t xml:space="preserve"> ( Jūrmala-Rīga-Jūrmala -kopā 6 braucieni 202 skolēni)</t>
    </r>
  </si>
  <si>
    <r>
      <t xml:space="preserve">SKOLASSOMA = Muzēju apmeklējumi - vilciena biļetes EUR </t>
    </r>
    <r>
      <rPr>
        <b/>
        <sz val="9"/>
        <rFont val="Times New Roman"/>
        <family val="1"/>
        <charset val="186"/>
      </rPr>
      <t>90,44</t>
    </r>
    <r>
      <rPr>
        <sz val="9"/>
        <rFont val="Times New Roman"/>
        <family val="1"/>
        <charset val="186"/>
      </rPr>
      <t>(4.a.kl.-27 sk.)</t>
    </r>
    <r>
      <rPr>
        <b/>
        <sz val="9"/>
        <rFont val="Times New Roman"/>
        <family val="1"/>
        <charset val="186"/>
      </rPr>
      <t xml:space="preserve">; </t>
    </r>
    <r>
      <rPr>
        <sz val="9"/>
        <rFont val="Times New Roman"/>
        <family val="1"/>
        <charset val="186"/>
      </rPr>
      <t>ieejās biļete EUR</t>
    </r>
    <r>
      <rPr>
        <b/>
        <sz val="9"/>
        <rFont val="Times New Roman"/>
        <family val="1"/>
        <charset val="186"/>
      </rPr>
      <t xml:space="preserve"> 900,60</t>
    </r>
    <r>
      <rPr>
        <sz val="9"/>
        <rFont val="Times New Roman"/>
        <family val="1"/>
        <charset val="186"/>
      </rPr>
      <t xml:space="preserve">; nodarbības+gids EUR </t>
    </r>
    <r>
      <rPr>
        <b/>
        <sz val="9"/>
        <rFont val="Times New Roman"/>
        <family val="1"/>
        <charset val="186"/>
      </rPr>
      <t xml:space="preserve">135,16 </t>
    </r>
    <r>
      <rPr>
        <sz val="9"/>
        <rFont val="Times New Roman"/>
        <family val="1"/>
        <charset val="186"/>
      </rPr>
      <t>( 4*17.00=68.00 nodarbības + 4.27*2=8.54 gids; +-56.92 muzejpedagoģ.nodarbība; + 0.85*2=1.70 videofilmas skat.); skolas pasākums 4.klasēm EUR</t>
    </r>
    <r>
      <rPr>
        <b/>
        <sz val="9"/>
        <rFont val="Times New Roman"/>
        <family val="1"/>
        <charset val="186"/>
      </rPr>
      <t xml:space="preserve"> 250,80</t>
    </r>
    <r>
      <rPr>
        <sz val="9"/>
        <rFont val="Times New Roman"/>
        <family val="1"/>
        <charset val="186"/>
      </rPr>
      <t>.</t>
    </r>
  </si>
  <si>
    <t>Tāme Nr.09.24.1.</t>
  </si>
  <si>
    <t>Tāme Nr.09.11.1.</t>
  </si>
  <si>
    <t>90000051595</t>
  </si>
  <si>
    <t>Rūpniecības iela 13, Jūrmala</t>
  </si>
  <si>
    <t>LV89PARX0002484572008</t>
  </si>
  <si>
    <t>LV55PARX0002484573008</t>
  </si>
  <si>
    <t>LV16PARX0002484577008</t>
  </si>
  <si>
    <t>Transportlīdzekļa noma programmas "Latvijas skolas soma"ietvaros</t>
  </si>
  <si>
    <t>Ieejas biļetes un gida pakalpojumi "Latvijas skolas soma"ietvaros</t>
  </si>
  <si>
    <t>Tāme Nr.09.8.1.</t>
  </si>
  <si>
    <t>Jūrmalas pilsētas Lielupes pamatskola</t>
  </si>
  <si>
    <t>90000051576</t>
  </si>
  <si>
    <t>Aizputes iela 1A, Jūrmala</t>
  </si>
  <si>
    <t>Iestādes uzturēšanas un vispārējās izgīītības nodrošināšana</t>
  </si>
  <si>
    <t>LV51PARX0002484572013</t>
  </si>
  <si>
    <t>LV17PARX0002484573013</t>
  </si>
  <si>
    <t>LV75PARX0002484577013</t>
  </si>
  <si>
    <t>Skolu soma</t>
  </si>
  <si>
    <t>Autobusu noma ekskursijām</t>
  </si>
  <si>
    <r>
      <t xml:space="preserve">Iejās biļetes likteņndārzs EUR 0.69* 140 skolnieki = EUR </t>
    </r>
    <r>
      <rPr>
        <b/>
        <sz val="9"/>
        <rFont val="Times New Roman"/>
        <family val="1"/>
        <charset val="186"/>
      </rPr>
      <t>96.60</t>
    </r>
    <r>
      <rPr>
        <sz val="9"/>
        <rFont val="Times New Roman"/>
        <family val="1"/>
        <charset val="186"/>
      </rPr>
      <t xml:space="preserve"> Interaktīvās nodarbības4*38=</t>
    </r>
    <r>
      <rPr>
        <b/>
        <sz val="9"/>
        <rFont val="Times New Roman"/>
        <family val="1"/>
        <charset val="186"/>
      </rPr>
      <t>EUR 152.00</t>
    </r>
  </si>
  <si>
    <t>Tāme Nr.09.27.1</t>
  </si>
  <si>
    <t>Slokas pamatskola</t>
  </si>
  <si>
    <t>90000051612</t>
  </si>
  <si>
    <t>Skolas iela 3 , Jūrmala , LV - 2010</t>
  </si>
  <si>
    <t>LV24PARX0002484572014</t>
  </si>
  <si>
    <t>LV87PARX0002484573014</t>
  </si>
  <si>
    <t>LV48PARX0002484577014</t>
  </si>
  <si>
    <t>Tāme Nr.09.31.1.</t>
  </si>
  <si>
    <t>Jūrmalas vakara vidusskola</t>
  </si>
  <si>
    <t>90000051646</t>
  </si>
  <si>
    <t>Lielupes-21,Jūrmala</t>
  </si>
  <si>
    <t>LV08PARX0002484572011</t>
  </si>
  <si>
    <t>LV71PARX0002484573011</t>
  </si>
  <si>
    <t>LV32PARX0002484577011</t>
  </si>
  <si>
    <t>Programmas "Latvijas skolas soma"īstenošanai.</t>
  </si>
  <si>
    <t xml:space="preserve">Brauciens uz Rīgas Dzelzceļa muzeju. </t>
  </si>
  <si>
    <t>Gida pakalpojumi - 70 EUR.(izglītojamo skaits 30).</t>
  </si>
  <si>
    <t>Tāme Nr.04.1.12.</t>
  </si>
  <si>
    <t>04.120</t>
  </si>
  <si>
    <t>LV25PARX0002484572093</t>
  </si>
  <si>
    <t>Pasākums "Algoti pagaidu sabiedriskie darbi 2018"</t>
  </si>
  <si>
    <t>Jūrmalas pilsētas pašvaldības saistības (EUR)</t>
  </si>
  <si>
    <t>Aizņēmuma apjoms</t>
  </si>
  <si>
    <t>Aizņēmuma paņemšanas gads</t>
  </si>
  <si>
    <t xml:space="preserve">Projekts/Aizņēmuma atdošanas maksajuma gads </t>
  </si>
  <si>
    <t>2033 un turpmākie gadi</t>
  </si>
  <si>
    <t xml:space="preserve"> KOPĀ SAISTĪBU APJOMS</t>
  </si>
  <si>
    <t>Saistību apjoms % no pamatbudžeta ieņēmumiem, t.sk.,</t>
  </si>
  <si>
    <t xml:space="preserve"> saistību apjoms bez galvojumiem</t>
  </si>
  <si>
    <t xml:space="preserve">           esošo saistību apjoms</t>
  </si>
  <si>
    <t xml:space="preserve">           plānoto saistību apjoms</t>
  </si>
  <si>
    <t xml:space="preserve">Pamatbudžeta ieņēmumi bez mērķdotācijas un iemaksām PFIF </t>
  </si>
  <si>
    <t>Plānojamās saistības</t>
  </si>
  <si>
    <t>Ceļu un to kompleksa investīciju projektu īstenošanai (2019)</t>
  </si>
  <si>
    <t>Kredīta % atmaksa 2,7%</t>
  </si>
  <si>
    <t>2020-2021</t>
  </si>
  <si>
    <t>Lielupes pamatskolas pārbūve un sporta zāles piebūve</t>
  </si>
  <si>
    <t>2019-2020</t>
  </si>
  <si>
    <t>Pirmsskolas izglītības iestāde "Bitīte" pārbūve</t>
  </si>
  <si>
    <t>(Kredīta % atmaksa 2,7%)</t>
  </si>
  <si>
    <t>Pilsētas centrālās daļas ielu brauktuvju un gājēju celiņu atjaunošana un autostāvietu izbūve</t>
  </si>
  <si>
    <t>Dzintaru koncertzāles attīstība</t>
  </si>
  <si>
    <t>Kredīta % atmaksas 2.7%</t>
  </si>
  <si>
    <t>2019 - 2020</t>
  </si>
  <si>
    <t>Jaunu dabas un kultūras tūrisma pakalpojumu radīšana Rīgas jūras līča rietumu piekrastē - Mellužu estrāes un Ķemeru ūdenstorņa pārbūve un restaurācija</t>
  </si>
  <si>
    <t>Daudzfunkcionāla dabas tūrisma centra jaunbūve un meža parka labiekārtojums Ķemeros</t>
  </si>
  <si>
    <t>2019-2021</t>
  </si>
  <si>
    <t>Ķemeru parka pārbūve un restaurācija</t>
  </si>
  <si>
    <t>Jūrmalas pašvaldības Lielupes radīto plūdu un krasta erozijas risku apdraudējumu novēršanas pasākumi Dubultos - Majoros - Dzintaros</t>
  </si>
  <si>
    <t>Pilsētas atpūtas parka un jauniešu mājas izveide Kauguros</t>
  </si>
  <si>
    <t>Jūrmalas sporta skolas peldbaseina ēkas pārbūve un energoefektivitātes paaugstināšana</t>
  </si>
  <si>
    <t>Jūrmalas veselības veicināšanas un sociālo pakalpojumu centra ēku pārbūve un energoefektivitātes paaugstināšana</t>
  </si>
  <si>
    <t>Jūrmalas pilsētas Ķemeru pamatskolas ēkas pārbūve un energoefektivitātes paaugstināšana</t>
  </si>
  <si>
    <t xml:space="preserve">Jūrmalas Valsts ģimnāzijas ēkas Raiņa ielā 55, Jūrmalā, pārbūve </t>
  </si>
  <si>
    <t>Jūrmalas pilsētas Jaundubultu vidusskolas ēkas energoefektivitātes paaugstināšana (ITI SAM 4.2.2.)</t>
  </si>
  <si>
    <t xml:space="preserve">Jūrmalas ūdenstūrisma pakalpojuma infrastruktūras attīstība atbilstoši pilsētas ekonomiskajai specializācijai </t>
  </si>
  <si>
    <t>Jūrmalas pilsētas Kauguru vidusskolas ēkas energoefektivitātes paaugstināšana un telpu atjaunošana</t>
  </si>
  <si>
    <t xml:space="preserve">Ceļu infrastruktūras atjaunošana un autostāvvietas izbūve Ķemeros </t>
  </si>
  <si>
    <t>Infrastruktūras izbūve bez vecāku gādības palikušu bērnu un jauniešu aprūpei ģimeniskā vidē</t>
  </si>
  <si>
    <t>2020; …</t>
  </si>
  <si>
    <t>Plānojamās kredītsaistības, t.sk. Ceļu investīciju projektiem</t>
  </si>
  <si>
    <t>Aizņēmumu atmaksa</t>
  </si>
  <si>
    <t>2012, 2013</t>
  </si>
  <si>
    <t>Ēkas rekonstrukcijai ar funkcijas maiņu par sociālās aprūpes ēku ar publiski pieejamām telpām 1.stāvā Skolas ielā 44</t>
  </si>
  <si>
    <t>Kredīta % atmaksa 1,833%</t>
  </si>
  <si>
    <t>2012, 2013, 2014</t>
  </si>
  <si>
    <t>Aspazijas mājas Nr.002 restaurācija un ēkas Nr.001 rekonstrukcija, saglabājot funkciju muzejs Z.Meirovica prospektā 18/20, Jūrmalā</t>
  </si>
  <si>
    <t>Kredīta % atmaksa (2,7%)</t>
  </si>
  <si>
    <t>2012, 2013, 2014, 2015</t>
  </si>
  <si>
    <t>Dzintaru koncertzāles slēgtās zāles rekonstrukcija/restaurācija Turaidas ielā 1, Jūrmalā</t>
  </si>
  <si>
    <t>Kredīta % atmaksa 2,7%)</t>
  </si>
  <si>
    <t>2013, 2014</t>
  </si>
  <si>
    <t xml:space="preserve">Bērnudārza jaunbūvei Tukuma ielā 9, Jūrmalā </t>
  </si>
  <si>
    <t>Kredīta % atmaksa (2,7%01.14)</t>
  </si>
  <si>
    <t>Mācību korpusa lit.002 rekonstrukcija bez apjoma palielināšanas Dūņu ceļš 2, Jūrmalā</t>
  </si>
  <si>
    <t>Kredīta % atmaksa 0,55%</t>
  </si>
  <si>
    <t>2013, 2014, 2015</t>
  </si>
  <si>
    <t>Ēkas lit.002 rekontrukcijas par Mākslas skolu Strēlnieku prospektā 30 un Jāņa Poruka prospekta izbūve posmā no Friča Brīvzemnieka ielas līdz sporta zālei "Taurenītis" Jūrmalā</t>
  </si>
  <si>
    <t>2014, 2015</t>
  </si>
  <si>
    <t>Jūrmalas Valsts ģimnāzijas un sākumskolas "Atvase" daudzfunkcionālās sporta halles projektēšana un celtniecība (atmaksa 10 gados)</t>
  </si>
  <si>
    <t>Ielu asfalta seguma kapitālais remonts</t>
  </si>
  <si>
    <t>Jūrmalas ūdenssaimniecības attīstības projekta II kārta (ar sadārdzinājumu) (atmaksa 10 gados)</t>
  </si>
  <si>
    <t>Kredīta atmaksa 2,7%</t>
  </si>
  <si>
    <t>Kompleksi risinājumi siltumnīcefekta gāzu emisiju samazināšanai Jūrmalas pilsētas Mežmalas vidusskolā (atmaksa 5 gados)</t>
  </si>
  <si>
    <t>Jūrmalas pilsētas tranzītielas P128 (Talsu šoseja/Kolkas iela) izbūve (atmaksa 10 gados)</t>
  </si>
  <si>
    <t>Ielu asfalta seguma kapitālais remonts (atmaksa 10 gados)</t>
  </si>
  <si>
    <t>2016;2017;
2018</t>
  </si>
  <si>
    <t>Dubultu kultūras un izglītības centra Strēlnieku prospektā 30, Jūrmalā būvniecība  (atmaksa 10 gados)</t>
  </si>
  <si>
    <t>Ceļu un to kompleksa investīciju projektu īstenošanai (2016)</t>
  </si>
  <si>
    <t>Ceļu un to kompleksa investīciju projektu īstenošanai (2017)</t>
  </si>
  <si>
    <t>Ceļu un to kompleksa investīciju projektu īstenošanai (2018)</t>
  </si>
  <si>
    <t>Jaunu dabas un kultūras tūrisma pakalpojumu radīšana Rīgas jūras līča rietumu piekrastē - Mellužu estrādes ēkas restaurācija un bāra ēkas pārbūve, teritorijas labiekārtojums</t>
  </si>
  <si>
    <t>2018-2019</t>
  </si>
  <si>
    <t>Administratīvās ēkas pārbūve sociālo funkciju nodrošināšanai</t>
  </si>
  <si>
    <t>Jūrmalas ūdenssaimniecības attīstības projekta trešā kārta (atmaksa 20 gados)</t>
  </si>
  <si>
    <t>Galvojumi un ilgtermiņa saistības</t>
  </si>
  <si>
    <t>Galvojums Ūdenssaimn.NEFCO</t>
  </si>
  <si>
    <t>Kredīta % atmaksa 3%</t>
  </si>
  <si>
    <t>2008, 2009</t>
  </si>
  <si>
    <t>Galvojums projektā "Piejūra" (20 gadi)</t>
  </si>
  <si>
    <t>Studējošā kredīta galvojums Konstantīnam Ņedošivinam</t>
  </si>
  <si>
    <t>Kredīta %atmaksa, 6 mēn. euribor</t>
  </si>
  <si>
    <t>Studiju kredīta galvojums Konstantīnam Ņedošivinam</t>
  </si>
  <si>
    <t xml:space="preserve">Kredīta %atmaksa, </t>
  </si>
  <si>
    <t>2020-2039</t>
  </si>
  <si>
    <t>Galvojums SIA "Jūrmalas ūdens" aizņēmumam projekta "Jūrmalas ūdenssaimniecības attīstības projekts IV kārta" īstenošanai</t>
  </si>
  <si>
    <t>2007, 2011</t>
  </si>
  <si>
    <t>Ilgtermiņa saistības</t>
  </si>
  <si>
    <t>Saistības pavisam kopā:</t>
  </si>
  <si>
    <t>Atmaksājamā pamatsumma</t>
  </si>
  <si>
    <t>Kredītprocenti</t>
  </si>
  <si>
    <t>2017. gadā veiktā pamatsummas atmaksa</t>
  </si>
  <si>
    <r>
      <rPr>
        <b/>
        <sz val="9"/>
        <rFont val="Times New Roman"/>
        <family val="1"/>
        <charset val="186"/>
      </rPr>
      <t>35.pielikums</t>
    </r>
    <r>
      <rPr>
        <sz val="9"/>
        <rFont val="Times New Roman"/>
        <family val="1"/>
        <charset val="186"/>
      </rPr>
      <t xml:space="preserve"> Jūrmalas pilsētas domes</t>
    </r>
  </si>
  <si>
    <t>2018.gada 18.decembra saistošajiem noteikumiem Nr.44</t>
  </si>
  <si>
    <t>Jūrmalas pilsētas Mežmalas vidusskola</t>
  </si>
  <si>
    <t>Tāme Nr.08.1.4.</t>
  </si>
  <si>
    <t>08.290</t>
  </si>
  <si>
    <t>Pilsētas kultūrvēsturiskā mantojuma saglabāšana</t>
  </si>
  <si>
    <t>LV84PARX0002484572001</t>
  </si>
  <si>
    <r>
      <rPr>
        <b/>
        <sz val="9"/>
        <rFont val="Times New Roman"/>
        <family val="1"/>
        <charset val="186"/>
      </rPr>
      <t>24.pielikums</t>
    </r>
    <r>
      <rPr>
        <sz val="9"/>
        <rFont val="Times New Roman"/>
        <family val="1"/>
        <charset val="186"/>
      </rPr>
      <t xml:space="preserve"> Jūrmalas pilsētas domes</t>
    </r>
  </si>
  <si>
    <t>2019.gada budžeta atšifrējums pa programmām</t>
  </si>
  <si>
    <t>Struktūrvienība:</t>
  </si>
  <si>
    <t>Pilsētplānošanas nodaļa</t>
  </si>
  <si>
    <t>Programma:</t>
  </si>
  <si>
    <t>Pilsētas teritoriju labiekārtošanas pasākumi</t>
  </si>
  <si>
    <t>Funkcionālās klasifikācijas kods:</t>
  </si>
  <si>
    <t>06.200</t>
  </si>
  <si>
    <t>Nr.</t>
  </si>
  <si>
    <t>Pasākums/ aktivitāte/ projekts/ pakalpojuma nosaukums/ objekts</t>
  </si>
  <si>
    <t>Ekonomiskās klasifikācijas kodi</t>
  </si>
  <si>
    <t>2019.gada budžets pirms priekšlikumiem</t>
  </si>
  <si>
    <t>Priekšlikumi izmaiņām (+/-)</t>
  </si>
  <si>
    <t>2019.gada budžets apstiprināts pēc izmaiņām</t>
  </si>
  <si>
    <t xml:space="preserve">Attīstības plānošanas dokumenta nosaukums/ Rīcības virziens un aktiv.numurs* </t>
  </si>
  <si>
    <t>KOPĀ</t>
  </si>
  <si>
    <t>Jauns detāl/lokālplānojums un/vai izpētes darbi</t>
  </si>
  <si>
    <t>JPAP_P3.1._ R3.1.1._119</t>
  </si>
  <si>
    <t>Jūrmalas pilsētas teritorijas plānojuma grozījumu izstrāde</t>
  </si>
  <si>
    <t>Pilsētas svētku noformējums</t>
  </si>
  <si>
    <t>06.600</t>
  </si>
  <si>
    <t>Pilsētas dekoratīvā svētku apgaismojuma uzturēšana un atjaunošana</t>
  </si>
  <si>
    <t>JPAP_P2.2._R.2.2.1._70</t>
  </si>
  <si>
    <t>Ziemassvētku egles (iegāde, uzstādīšana, demontāža)</t>
  </si>
  <si>
    <t>Pilsētas svētku noformējuma izveide, montāža un demontāža</t>
  </si>
  <si>
    <t xml:space="preserve">Ziemassvētku noformējuma konkurss (atzinības raksti, apbalvojumi, ēdināšanas pakalpojumi )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</si>
  <si>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Svētku apgaismojuma noformējuma izveide, montāža un demontāža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</si>
  <si>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Pilsētas apkaimes zīmju un  robežzīmju izveide, projekta izstrādāšana                                                                                                                                                     </t>
  </si>
  <si>
    <t>JPAP_P2.2._R.2.2.1._70 JPTARP_U1.2._P.1.2.9. JPKVAP_U1.1._P.1.1.3.</t>
  </si>
  <si>
    <t>Pasākums "Ziemas pasaka  Dzintaru mežaparkā" uzturēšana un atjaunošana, jauna noformējuma izveide</t>
  </si>
  <si>
    <t>JPAP_P1.7._R.1.7.1._43 JPTARP_U1.2_P1.2.5.</t>
  </si>
  <si>
    <t>Līdzfinansējuma nodrošināšanai sabiedriski pieejama kultūrvēsturiskā mantojuma saglabāšanai objektos, kuros notiek pilsētas nozīmes pasākumi</t>
  </si>
  <si>
    <t xml:space="preserve">Finansējums nepieciešams līdzfinansējuma nodrošināšanai </t>
  </si>
  <si>
    <t>JPAP_P1.2._R.1.2.2._10 JPKVAP_U1.2._U.1.2.4. JPKVAP_U3.3._P.3.3.4.</t>
  </si>
  <si>
    <t>Kultūrvēsturiski vērtīgu ēku izvērtēšana un datu bāzes izveide</t>
  </si>
  <si>
    <t>Finansējums nepieciešams kultūrvēsturiski vērtīgu ēku izvertēšanai un datu bāzes izveidošanai</t>
  </si>
  <si>
    <t>JPAP_P1.2._R.1.2.2._10_11 JPKVAP_U1.2._U.1.2.4. JPKVAP_U3.3._P.3.3.4.</t>
  </si>
  <si>
    <t>Grāmatas "Jūrmala. Vide. Arhitektūra" izdošana</t>
  </si>
  <si>
    <t>Finansējums nepieciešams grāmatas izdošanas izdevumu segšanai</t>
  </si>
  <si>
    <t>* Informatīvi -</t>
  </si>
  <si>
    <t>Attīstības plānošanas dokumenta nosaukums un rīcības virzienu atšifrējums.</t>
  </si>
  <si>
    <t>Jūrmalas pilsētas attīstības programma 2014. – 2020.gadam (JPAP)</t>
  </si>
  <si>
    <t>Rīcības virziens: R.1.2.2. Kultūrvēsturiskā mantojuma saglabāšana un attīstība</t>
  </si>
  <si>
    <t>Aktivitāte: Nr.10 Kultūrvēsturiski vērtīgās koka arhitektūras vērtību saglabāšanas pasākumi</t>
  </si>
  <si>
    <t>Rīcības virziens R1.7.1. Kultūras tūrisma piedāvājuma attīstība</t>
  </si>
  <si>
    <t>Aktivitāte:Nr.43 Kultūras dzīves piedāvājuma attīstība visa gada garumā</t>
  </si>
  <si>
    <t>Rīcības virziens: R.2.2.1. Jūrmalas vizuālās identitātes standarta izstrāde un ieviešana</t>
  </si>
  <si>
    <t>Aktivitāte: Nr.70 Jūrmalas vizuālās identitātes veidošana un uzraudzīšana</t>
  </si>
  <si>
    <t>Rīcības virziens: R.3.1.1. Pilsētas attīstības plānošana</t>
  </si>
  <si>
    <t>Aktivitāte: Nr.119 Pašvaldības attīstības plānošanas dokumentu izstrāde un uzraudzība</t>
  </si>
  <si>
    <t>Jūrmalas pilsētas tūrisma attīstības rīcības plāns 2018 - 2020 (JPTARP)</t>
  </si>
  <si>
    <t>Uzdevums U 1.2. Atpūtas , rekreācijas tūrisma piedāvājuma pilnveidošana vietējiem un ārvalstu viesiem</t>
  </si>
  <si>
    <t>P 1.2.5. Ziemas pasakas izveide Dzintaru Mežaparkā (interaktīvas gaismas instalācijas ziemas periodā (decembris–aprīlis))</t>
  </si>
  <si>
    <t>P.1.2.9. Pilsētas apkaimju atpazīstamības veicināšana un zīmju izvietošana, apkaimju nosaukumu un vērtību integrēšana tūrisma mārketingā</t>
  </si>
  <si>
    <t>Jūrmalas pilsētas kultūrvides attīstības plāns 2017.-2020.gadam (JPKVAP)</t>
  </si>
  <si>
    <r>
      <t xml:space="preserve">U1.1: </t>
    </r>
    <r>
      <rPr>
        <sz val="9"/>
        <color rgb="FF000000"/>
        <rFont val="Times New Roman"/>
        <family val="1"/>
        <charset val="186"/>
      </rPr>
      <t>Rosināt un atbalstīt radošu un oriģinālu kultūras piedāvājumu integrēšanu pilsētvidē; akcentēt apkaimju vizuālo un saturisko identitāti.</t>
    </r>
  </si>
  <si>
    <t>P.1.1.3.Radoši risinājumi pilsētas apkaimju vizuālai un saturiskai marķēšanai.</t>
  </si>
  <si>
    <r>
      <t xml:space="preserve">U1.2. </t>
    </r>
    <r>
      <rPr>
        <sz val="9"/>
        <color rgb="FF000000"/>
        <rFont val="Times New Roman"/>
        <family val="1"/>
        <charset val="186"/>
      </rPr>
      <t>Stiprināt bibliotēku lomu kā apkaimju izglītības, informācijas, kultūras un sabiedriskās saskarsmes centrus.</t>
    </r>
  </si>
  <si>
    <t>U.1.2.4. Jūrmalas kultūrvēstures izpēte un atraktīva popularizēšana.</t>
  </si>
  <si>
    <r>
      <t xml:space="preserve">U3.3. </t>
    </r>
    <r>
      <rPr>
        <sz val="9"/>
        <color rgb="FF000000"/>
        <rFont val="Times New Roman"/>
        <family val="1"/>
        <charset val="186"/>
      </rPr>
      <t xml:space="preserve">Izstrādāt mantojumā balstītus kultūrtūrisma produktus un pakalpojumus. </t>
    </r>
  </si>
  <si>
    <t>P.3.3.4. Koka arhitektūras kultūrvēsturiskā mantojuma popularizēšana.</t>
  </si>
  <si>
    <t>Tāme Nr.04.3.3.</t>
  </si>
  <si>
    <t>Apropriācijas rezerve</t>
  </si>
  <si>
    <t>Tāme Nr.08.1.5.</t>
  </si>
  <si>
    <t>08.620</t>
  </si>
  <si>
    <t>Kultūras pasākumi</t>
  </si>
  <si>
    <r>
      <rPr>
        <b/>
        <sz val="9"/>
        <rFont val="Times New Roman"/>
        <family val="1"/>
        <charset val="186"/>
      </rPr>
      <t>23.pielikums</t>
    </r>
    <r>
      <rPr>
        <sz val="9"/>
        <rFont val="Times New Roman"/>
        <family val="1"/>
        <charset val="186"/>
      </rPr>
      <t xml:space="preserve"> Jūrmalas pilsētas domes</t>
    </r>
  </si>
  <si>
    <t xml:space="preserve">Budžeta finansēta institūcija: </t>
  </si>
  <si>
    <t xml:space="preserve">Reģistrācijas Nr.: </t>
  </si>
  <si>
    <t xml:space="preserve">2019.gada budžeta atšifrējums pa programmām </t>
  </si>
  <si>
    <t>Kultūras nodaļa</t>
  </si>
  <si>
    <t>Jūrmala Raiņa un Aspazijas pilsēta</t>
  </si>
  <si>
    <t>JPAP_R3.3.1._202     JPKAP_U2.2_P2.2.2</t>
  </si>
  <si>
    <t>Kultūras projektu konkurss - Profesionālās mākslas pieejamība Jūrmalā</t>
  </si>
  <si>
    <t xml:space="preserve">JPAP_R1.7.1._42 JPAP_R1.7.1._43  JPAP_R3.3.1._191      JPKAP_U2.1_P2.1.1    JPKAP_U2.1_P2.1.3 </t>
  </si>
  <si>
    <t>Finansējums nepieciešams līgumu slēgšanai ar Valsts SIA.</t>
  </si>
  <si>
    <t>Finansējums nepieciešams līgumu slēgšanai ar SIA.</t>
  </si>
  <si>
    <t>Finansējums nepieciešams līgumu slēgšanai ar biedrībām, nodibinājumiem.</t>
  </si>
  <si>
    <t>Jūrmalas pilsētas domes līdzfinansēto iniciatīvas projektu konkurss</t>
  </si>
  <si>
    <t xml:space="preserve">JPAP_R3.3.1._191  JPAP_R1.7.1._43    JPKAP_U1.3_U1.3.3      JPKAP_U4.1_P4.1.1 </t>
  </si>
  <si>
    <t>Projektu konkurss Jūrmala - Latvijas valsts simtgadei</t>
  </si>
  <si>
    <t xml:space="preserve">JPAP_R1.7.1._42 JPAP_R1.7.1._43  JPAP_R3.3.1._191   JPKAP_U1.3_U1.3.3   JPKAP_U2.2_P2.2.1   </t>
  </si>
  <si>
    <t>Izglītības semināri nozares darbiniekiem</t>
  </si>
  <si>
    <t xml:space="preserve">JPAP_R.1.4.3._17   JPAP_R1.7.1._42    JPKAP_U4.2_P4.2.1   </t>
  </si>
  <si>
    <t>Kūrorta svētki</t>
  </si>
  <si>
    <t xml:space="preserve">JPAP_R.1.4.3._17 JPAP_R1.7.1._42 JPAP_R3.3.1._191    JPAP_R3.3.1._193  JPKAP_U2.1_P2.1.2 JPKAP_U2.1._P.2.1.3 JPKAP_U2.2_P2.2.3     JPKAP_U4.1_P4.1.2 </t>
  </si>
  <si>
    <t>Kauguru svētki</t>
  </si>
  <si>
    <t xml:space="preserve">JPAP_R1.7.1._42 JPAP_R3.3.1._191   JPAP_R3.3.1._193    JPKAP_U2.2_P2.2.3     JPKAP_U4.1_P4.1.2      </t>
  </si>
  <si>
    <t>Gada balva kultūrā</t>
  </si>
  <si>
    <t xml:space="preserve">JPAP_R1.7.1._42  JPAP_R1.7.1._43 JPAP_R3.3.1._191   JPAP_R3.3.1._193        JPKAP_U4.2_P4.2.2 </t>
  </si>
  <si>
    <t>Starptautiskais Baltijas jūras koru konkurss, festivāls u.tml.</t>
  </si>
  <si>
    <t xml:space="preserve">JPAP_R1.7.1._42    JPAP_R3.3.1._193   JPKAP_U2.1_P2.1.2 JPKAP_U2.1_P2.1.3    JPKAP_U2.2_P2.2.5  </t>
  </si>
  <si>
    <t>Valsts svētku svinīgais pasākums</t>
  </si>
  <si>
    <t>JPAP_R1.7.1._43     JPKAP_U2.2_P2.2.1</t>
  </si>
  <si>
    <t xml:space="preserve">Radošā darba stipendijas, tai skaitā uzturēšanās izdevumu kompensācijas </t>
  </si>
  <si>
    <t>JPAP_R3.3.1._193     JPKAP_U4.2_P4.2.3</t>
  </si>
  <si>
    <t>Audiogida izveidošana Jūrmalas pilsētas muzejā</t>
  </si>
  <si>
    <t xml:space="preserve">JPAP_R1.7.1._42 JPAP_R3.3..1._199 JPKAP_U2.1_P2.1.1  </t>
  </si>
  <si>
    <t>Muzeja informatīvā stenda izveide</t>
  </si>
  <si>
    <t>Starptautiska festivāla organizēšana</t>
  </si>
  <si>
    <t xml:space="preserve">JPAP_R1.7.1._42 JPAP_R3.3..1._191 JPKAP_U2.1_P2.1.3  </t>
  </si>
  <si>
    <t xml:space="preserve">"Projektu konkurss par mākslinieciski augstvērtīgu vides objektu izveidi Jūrmalā" </t>
  </si>
  <si>
    <t>JPTARP_U1.2._P.1.2.8.</t>
  </si>
  <si>
    <t>Jūrmalas pilsētas Attīstības programma 2014.-2020.gadam (JPAP)</t>
  </si>
  <si>
    <t>Rīcības virziens: R1.4.3.: Citu tūrisma pakalpojumu attīstība</t>
  </si>
  <si>
    <t>Aktivitāte: Nr. 17. Tūrisma pakalpojumu piedāvājuma dažādošana</t>
  </si>
  <si>
    <t>Rīcības virziens: R1.7.1. Kultūras tūrisma piedāvājuma attīstība</t>
  </si>
  <si>
    <t>Aktivitāte: Nr.42. Jaunu kultūras tūrisma produktu attīstība</t>
  </si>
  <si>
    <t>Aktivitāte: Nr.43. Kultūras dzīves piedāvājuma attīstība visa gada garumā</t>
  </si>
  <si>
    <t>Rīcības virziens: R.3.3.1. Pilsētas kultūras iestāžu un muzeju darbības pilnveide</t>
  </si>
  <si>
    <t>Aktivitāte: Nr.191. Daudzveidīgu kultūras pasākumu pieejamība Jūrmalas iedzīvotājiem Jūrmalas pilsētā</t>
  </si>
  <si>
    <t>Aktivitāte: Nr. 193 Jūrmalas kā kultūras un mākslas pilsētas identitātes un konkurētspējas nostiprināšana</t>
  </si>
  <si>
    <t>Aktivitāte: Nr. 199 Jūrmalas muzeju popularizēšana</t>
  </si>
  <si>
    <t>Aktivitāte: Nr.202. Pilsētas tēla "Jūrmala - Raiņa un Aspazijas pilsēta" izveide</t>
  </si>
  <si>
    <t>Jūrmalas pilsētas kultūrvides attīstības plāns 2017. - 2020.gadam (JPKAP)</t>
  </si>
  <si>
    <t>U.1.3.: Nodrošināt  mūžizglītības un radošuma attīstīšanas iespējas jūrmalniekiem.</t>
  </si>
  <si>
    <t xml:space="preserve">Pasākums: U1.3.3.Jūrmalas pilsētas iedzīvotāju un nevalstisko organizāciju radošo kultūras iniciatīvu atbalstīšana, </t>
  </si>
  <si>
    <t>līdzfinansējot un līdzorganizējot dažādu žanru kultūras pasākumus specifiskām iedzīvotāju auditorijām</t>
  </si>
  <si>
    <t>U.2.1. Rīkot kvalitatīvas un daudzveidīgas kultūras norises konkrētiem auditorijas segmentiem (jūrmalniekiem, vietēja mēroga un starptautiskiem tūristiem) katrā sezonā).</t>
  </si>
  <si>
    <t>Pasākums: P2.1.1. Nodrošināt dažādu mērķauditorijas segmentu vajadzībām atbilstošas profesionālās mākslas pieejamību Jūrmalā.</t>
  </si>
  <si>
    <t>Pasākums: P2.1.3. Jūrmalu kā kūrortpilsētu pozicionējošu ikgadēju profesionālās mākslas festivālu un pasākumu rīkošana vai līdzfinansēšana</t>
  </si>
  <si>
    <t xml:space="preserve">U.2.2. Nostiprināt Jūrmalas kā kultūras un mākslas pilsētas identitāti un konkurētspēju </t>
  </si>
  <si>
    <t>Pasākums: P2.2.1. Valsts svētku un atceres dienu rīkošana pilsētas iedzīvotājiem un viesiem, tai skaitā Latvijai-100 atzīmēšana.</t>
  </si>
  <si>
    <t>Pasākums: P2.2.2. Jūrmalas kā Aspazijas un Raiņa pilsētas tēla nostiprināšana</t>
  </si>
  <si>
    <t>Pasākums: P2.2.5. Jūrmalas kā festivālu pilsētas tēla nostiprināšana</t>
  </si>
  <si>
    <t>U.4.1. Attīstīt sadarbību starp dažādām pašvaldības kultūras un citām iestādēm, ģeogrāfiski līdzsvarota kultūras piedāvājuma veidošanā un pieejamības veicināšanā.</t>
  </si>
  <si>
    <t>Pasākums: P4.1.2. Mazākumtautību iesaiste apkaimju kultūras dzīvē</t>
  </si>
  <si>
    <t>U.4.2. Stiprināt kultūras nozares darbinieku kapacitāti un profesionālo izaugsmi.</t>
  </si>
  <si>
    <t xml:space="preserve">Pasākums: P4.2.1. Kultūras nozares darbinieku profesionālās izaugsmes atbalsta programma </t>
  </si>
  <si>
    <t>Pasākums: P4.2.2. Konkursa „Gada balva kultūrā"  rīkošana, novērtējot Jūrmalas pilsētas kultūras dzīves spilgtākos notikumus pašvaldības, valsts un starptautiskā mērogā.</t>
  </si>
  <si>
    <t xml:space="preserve">Pasākums: P4.2.3. Mūža stipendijas izciliem kultūras un sabiedriskiem darbiniekiem. </t>
  </si>
  <si>
    <t>Jūrmalas pilsētas tūrisma attīstības rīcības plāns 2018. - 2020.gadam (JPTARP)</t>
  </si>
  <si>
    <t xml:space="preserve">uzdevums U 1.2. "Atpūtas, rekreācijas tūrisma piedāvājuma pilnveidošana vietējiem un ārvalstu viesiem" </t>
  </si>
  <si>
    <t>pasākums P.1.2.8. "Konkurss par atraktīvu, mākslinieciski augstvērtīgu vides objektu izveidi Jūrmalā".</t>
  </si>
  <si>
    <t>(ilgtermiņa finanšu instrumenta nodrošināšana starptaurtisko mākslinieku piesaistei)</t>
  </si>
  <si>
    <t xml:space="preserve">Pasājums: P2.1.2. Dzintaru koncertzāles konkurētspējas stiprināšana nacionālā un starptautiskā mērogā </t>
  </si>
  <si>
    <t xml:space="preserve">nacionālā un starptautiskā mērogā. </t>
  </si>
  <si>
    <t xml:space="preserve">Pasākums: P2.2.3. Gadskārtu svētku, pilsētas svētku un dažādām sabiedrības mērķgrupām domātu pasākumu rīkošana, nostiprinot Jūrmalas zīmolu vietējā, </t>
  </si>
  <si>
    <t>Pasākums: P4.1.1. Nevalstisko organizāciju un citu operatoru iesaiste apkaimju piederības sajūtas veidošanā un mehānisms tā nodrošināšanai –</t>
  </si>
  <si>
    <t>-iedzīvotāju iniciatīvu projektu konkurss.</t>
  </si>
  <si>
    <t>Jomas iela 1/5, Jūrmala, LV-2015</t>
  </si>
  <si>
    <t>Projekts "Iniciatīvas veicināšana un kapacitātes stiprināšana jauniešu uzņēmējdarbības sekmēšanai"</t>
  </si>
  <si>
    <t>LV71TREL980200806200B</t>
  </si>
  <si>
    <t>Tāme Nr.09.1.20.</t>
  </si>
  <si>
    <t>Projekts "Baltijas jūras reģiona apgaismojums – pilsētu līdzdalība ilgtspējīga viedā apgaismojuma risinājumu izstrādē/ LUCIA"</t>
  </si>
  <si>
    <t>Tāme Nr.06.1.9.</t>
  </si>
  <si>
    <t>Jūrmalas pirmsskolas izglītības iestāde "Podziņa"</t>
  </si>
  <si>
    <t>90009563202</t>
  </si>
  <si>
    <t>Lībiešu iela 21, Jūrmala, LV-2016</t>
  </si>
  <si>
    <t>09.100</t>
  </si>
  <si>
    <t>Iestādes uzturēšana un pirmsskolas izglītības nodrošināšana</t>
  </si>
  <si>
    <t>LV31PARX0002484572082</t>
  </si>
  <si>
    <t>LV15PARX0002484573049</t>
  </si>
  <si>
    <t>LV89PARX0002484577052</t>
  </si>
  <si>
    <t>Naudas līdzekļi nepieciešami piemaksas par papildu darbu izmaksai.</t>
  </si>
  <si>
    <t>Papildus naudas līdzekļi ir nepieciešami piemaksai par papildu darbu. Aprēķins: 5 pedagogi * 14.63 EUR ( piemaksa mēnesi)* 8 mēn ( 01.01.2019-31.08.2019)=585.20 EUR</t>
  </si>
  <si>
    <t>Tāme Nr. 09.20.1.</t>
  </si>
  <si>
    <t>01.110</t>
  </si>
  <si>
    <t>04.900</t>
  </si>
  <si>
    <t>06.400</t>
  </si>
  <si>
    <t>09.510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</si>
</sst>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8" x14ac:knownFonts="1">
    <font>
      <sz val="11"/>
      <color theme="1"/>
      <name val="Calibri"/>
      <family val="2"/>
      <charset val="186"/>
      <scheme val="minor"/>
    </font>
    <font>
      <sz val="10"/>
      <name val="Arial"/>
      <family val="2"/>
      <charset val="186"/>
    </font>
    <font>
      <sz val="9"/>
      <name val="Times New Roman"/>
      <family val="1"/>
      <charset val="186"/>
    </font>
    <font>
      <b/>
      <u/>
      <sz val="12"/>
      <name val="Times New Roman"/>
      <family val="1"/>
      <charset val="186"/>
    </font>
    <font>
      <sz val="10"/>
      <name val="Times New Roman"/>
      <family val="1"/>
      <charset val="186"/>
    </font>
    <font>
      <b/>
      <sz val="9"/>
      <name val="Times New Roman"/>
      <family val="1"/>
      <charset val="186"/>
    </font>
    <font>
      <i/>
      <sz val="9"/>
      <name val="Times New Roman"/>
      <family val="1"/>
      <charset val="186"/>
    </font>
    <font>
      <sz val="6"/>
      <name val="Times New Roman"/>
      <family val="1"/>
      <charset val="186"/>
    </font>
    <font>
      <sz val="9"/>
      <color rgb="FFFF0000"/>
      <name val="Times New Roman"/>
      <family val="1"/>
      <charset val="186"/>
    </font>
    <font>
      <sz val="9"/>
      <name val="Calibri"/>
      <family val="2"/>
      <charset val="186"/>
    </font>
    <font>
      <sz val="9"/>
      <color rgb="FF00B050"/>
      <name val="Times New Roman"/>
      <family val="1"/>
      <charset val="186"/>
    </font>
    <font>
      <b/>
      <sz val="9"/>
      <color rgb="FF00B050"/>
      <name val="Times New Roman"/>
      <family val="1"/>
      <charset val="186"/>
    </font>
    <font>
      <b/>
      <sz val="18"/>
      <name val="Times New Roman"/>
      <family val="1"/>
      <charset val="186"/>
    </font>
    <font>
      <sz val="8"/>
      <name val="Times New Roman"/>
      <family val="1"/>
      <charset val="186"/>
    </font>
    <font>
      <b/>
      <sz val="12"/>
      <name val="Times New Roman"/>
      <family val="1"/>
      <charset val="186"/>
    </font>
    <font>
      <i/>
      <sz val="12"/>
      <name val="Times New Roman"/>
      <family val="1"/>
      <charset val="186"/>
    </font>
    <font>
      <sz val="12"/>
      <name val="Times New Roman"/>
      <family val="1"/>
      <charset val="186"/>
    </font>
    <font>
      <b/>
      <i/>
      <sz val="12"/>
      <name val="Times New Roman"/>
      <family val="1"/>
      <charset val="186"/>
    </font>
    <font>
      <sz val="12"/>
      <color rgb="FFFF0000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sz val="12"/>
      <name val="Arial"/>
      <family val="2"/>
      <charset val="186"/>
    </font>
    <font>
      <b/>
      <sz val="9"/>
      <color indexed="81"/>
      <name val="Tahoma"/>
      <family val="2"/>
      <charset val="186"/>
    </font>
    <font>
      <sz val="9"/>
      <color indexed="81"/>
      <name val="Tahoma"/>
      <family val="2"/>
      <charset val="186"/>
    </font>
    <font>
      <sz val="11"/>
      <color theme="1"/>
      <name val="Calibri"/>
      <family val="2"/>
      <charset val="186"/>
      <scheme val="minor"/>
    </font>
    <font>
      <sz val="9"/>
      <color theme="1"/>
      <name val="Times New Roman"/>
      <family val="1"/>
      <charset val="186"/>
    </font>
    <font>
      <sz val="9"/>
      <name val="Arial"/>
      <family val="2"/>
      <charset val="186"/>
    </font>
    <font>
      <b/>
      <sz val="9"/>
      <color rgb="FF000000"/>
      <name val="Times New Roman"/>
      <family val="1"/>
      <charset val="186"/>
    </font>
    <font>
      <sz val="9"/>
      <color rgb="FF000000"/>
      <name val="Times New Roman"/>
      <family val="1"/>
      <charset val="186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23" fillId="0" borderId="0"/>
  </cellStyleXfs>
  <cellXfs count="786">
    <xf numFmtId="0" fontId="0" fillId="0" borderId="0" xfId="0"/>
    <xf numFmtId="0" fontId="2" fillId="0" borderId="0" xfId="1" applyFont="1" applyFill="1" applyBorder="1" applyAlignment="1" applyProtection="1">
      <alignment vertical="center"/>
    </xf>
    <xf numFmtId="49" fontId="2" fillId="2" borderId="1" xfId="1" applyNumberFormat="1" applyFont="1" applyFill="1" applyBorder="1" applyAlignment="1" applyProtection="1">
      <alignment vertical="center"/>
    </xf>
    <xf numFmtId="49" fontId="2" fillId="2" borderId="0" xfId="1" applyNumberFormat="1" applyFont="1" applyFill="1" applyBorder="1" applyAlignment="1" applyProtection="1">
      <alignment vertical="center"/>
    </xf>
    <xf numFmtId="49" fontId="4" fillId="2" borderId="1" xfId="1" applyNumberFormat="1" applyFont="1" applyFill="1" applyBorder="1" applyAlignment="1" applyProtection="1">
      <alignment vertical="center"/>
    </xf>
    <xf numFmtId="49" fontId="5" fillId="2" borderId="0" xfId="1" applyNumberFormat="1" applyFont="1" applyFill="1" applyBorder="1" applyAlignment="1" applyProtection="1">
      <alignment vertical="center"/>
    </xf>
    <xf numFmtId="0" fontId="2" fillId="0" borderId="0" xfId="1" applyFont="1" applyBorder="1" applyAlignment="1" applyProtection="1">
      <alignment vertical="center"/>
    </xf>
    <xf numFmtId="49" fontId="6" fillId="2" borderId="1" xfId="1" applyNumberFormat="1" applyFont="1" applyFill="1" applyBorder="1" applyAlignment="1" applyProtection="1">
      <alignment vertical="center"/>
    </xf>
    <xf numFmtId="49" fontId="2" fillId="2" borderId="8" xfId="1" applyNumberFormat="1" applyFont="1" applyFill="1" applyBorder="1" applyAlignment="1" applyProtection="1">
      <alignment vertical="center"/>
    </xf>
    <xf numFmtId="49" fontId="2" fillId="2" borderId="9" xfId="1" applyNumberFormat="1" applyFont="1" applyFill="1" applyBorder="1" applyAlignment="1" applyProtection="1">
      <alignment vertical="center"/>
    </xf>
    <xf numFmtId="49" fontId="2" fillId="0" borderId="0" xfId="1" applyNumberFormat="1" applyFont="1" applyFill="1" applyBorder="1" applyAlignment="1" applyProtection="1">
      <alignment horizontal="center" vertical="center" wrapText="1"/>
    </xf>
    <xf numFmtId="0" fontId="2" fillId="0" borderId="0" xfId="1" applyFont="1" applyFill="1" applyBorder="1" applyAlignment="1" applyProtection="1">
      <alignment horizontal="center" vertical="center" textRotation="90"/>
    </xf>
    <xf numFmtId="1" fontId="7" fillId="0" borderId="22" xfId="1" applyNumberFormat="1" applyFont="1" applyFill="1" applyBorder="1" applyAlignment="1" applyProtection="1">
      <alignment horizontal="center" vertical="center"/>
    </xf>
    <xf numFmtId="1" fontId="7" fillId="0" borderId="23" xfId="1" applyNumberFormat="1" applyFont="1" applyFill="1" applyBorder="1" applyAlignment="1" applyProtection="1">
      <alignment horizontal="center" vertical="center"/>
    </xf>
    <xf numFmtId="1" fontId="7" fillId="0" borderId="24" xfId="1" applyNumberFormat="1" applyFont="1" applyFill="1" applyBorder="1" applyAlignment="1" applyProtection="1">
      <alignment horizontal="center" vertical="center"/>
    </xf>
    <xf numFmtId="1" fontId="7" fillId="0" borderId="25" xfId="1" applyNumberFormat="1" applyFont="1" applyFill="1" applyBorder="1" applyAlignment="1" applyProtection="1">
      <alignment horizontal="center" vertical="center"/>
    </xf>
    <xf numFmtId="0" fontId="5" fillId="0" borderId="16" xfId="1" applyFont="1" applyFill="1" applyBorder="1" applyAlignment="1" applyProtection="1">
      <alignment vertical="center" wrapText="1"/>
    </xf>
    <xf numFmtId="0" fontId="5" fillId="0" borderId="16" xfId="1" applyFont="1" applyFill="1" applyBorder="1" applyAlignment="1" applyProtection="1">
      <alignment horizontal="left" vertical="center" wrapText="1"/>
    </xf>
    <xf numFmtId="0" fontId="5" fillId="0" borderId="20" xfId="1" applyFont="1" applyFill="1" applyBorder="1" applyAlignment="1" applyProtection="1">
      <alignment vertical="center"/>
      <protection locked="0"/>
    </xf>
    <xf numFmtId="0" fontId="5" fillId="0" borderId="0" xfId="1" applyFont="1" applyFill="1" applyBorder="1" applyAlignment="1" applyProtection="1">
      <alignment vertical="center"/>
    </xf>
    <xf numFmtId="0" fontId="5" fillId="0" borderId="26" xfId="1" applyFont="1" applyFill="1" applyBorder="1" applyAlignment="1" applyProtection="1">
      <alignment vertical="center" wrapText="1"/>
    </xf>
    <xf numFmtId="0" fontId="5" fillId="0" borderId="26" xfId="1" applyFont="1" applyFill="1" applyBorder="1" applyAlignment="1" applyProtection="1">
      <alignment horizontal="left" vertical="center" wrapText="1"/>
    </xf>
    <xf numFmtId="3" fontId="5" fillId="0" borderId="27" xfId="1" applyNumberFormat="1" applyFont="1" applyFill="1" applyBorder="1" applyAlignment="1" applyProtection="1">
      <alignment horizontal="right" vertical="center"/>
    </xf>
    <xf numFmtId="0" fontId="2" fillId="0" borderId="22" xfId="1" applyFont="1" applyFill="1" applyBorder="1" applyAlignment="1" applyProtection="1">
      <alignment vertical="center" wrapText="1"/>
    </xf>
    <xf numFmtId="0" fontId="2" fillId="0" borderId="22" xfId="1" applyFont="1" applyFill="1" applyBorder="1" applyAlignment="1" applyProtection="1">
      <alignment horizontal="left" vertical="center" wrapText="1"/>
    </xf>
    <xf numFmtId="3" fontId="2" fillId="0" borderId="24" xfId="1" applyNumberFormat="1" applyFont="1" applyFill="1" applyBorder="1" applyAlignment="1" applyProtection="1">
      <alignment horizontal="right" vertical="center"/>
    </xf>
    <xf numFmtId="0" fontId="2" fillId="0" borderId="16" xfId="1" applyFont="1" applyFill="1" applyBorder="1" applyAlignment="1" applyProtection="1">
      <alignment vertical="center" wrapText="1"/>
    </xf>
    <xf numFmtId="0" fontId="2" fillId="0" borderId="16" xfId="1" applyFont="1" applyFill="1" applyBorder="1" applyAlignment="1" applyProtection="1">
      <alignment horizontal="right" vertical="center" wrapText="1"/>
    </xf>
    <xf numFmtId="3" fontId="2" fillId="0" borderId="20" xfId="1" applyNumberFormat="1" applyFont="1" applyFill="1" applyBorder="1" applyAlignment="1" applyProtection="1">
      <alignment horizontal="right" vertical="center"/>
      <protection locked="0"/>
    </xf>
    <xf numFmtId="0" fontId="2" fillId="0" borderId="28" xfId="1" applyFont="1" applyFill="1" applyBorder="1" applyAlignment="1" applyProtection="1">
      <alignment vertical="center" wrapText="1"/>
    </xf>
    <xf numFmtId="0" fontId="2" fillId="0" borderId="28" xfId="1" applyFont="1" applyFill="1" applyBorder="1" applyAlignment="1" applyProtection="1">
      <alignment horizontal="right" vertical="center" wrapText="1"/>
    </xf>
    <xf numFmtId="3" fontId="2" fillId="0" borderId="5" xfId="1" applyNumberFormat="1" applyFont="1" applyFill="1" applyBorder="1" applyAlignment="1" applyProtection="1">
      <alignment horizontal="right" vertical="center"/>
      <protection locked="0"/>
    </xf>
    <xf numFmtId="0" fontId="5" fillId="0" borderId="19" xfId="1" applyFont="1" applyFill="1" applyBorder="1" applyAlignment="1" applyProtection="1">
      <alignment horizontal="left" vertical="center" wrapText="1"/>
    </xf>
    <xf numFmtId="3" fontId="2" fillId="0" borderId="21" xfId="1" applyNumberFormat="1" applyFont="1" applyFill="1" applyBorder="1" applyAlignment="1" applyProtection="1">
      <alignment horizontal="center" vertical="center"/>
    </xf>
    <xf numFmtId="0" fontId="5" fillId="0" borderId="30" xfId="1" applyFont="1" applyFill="1" applyBorder="1" applyAlignment="1" applyProtection="1">
      <alignment horizontal="left" vertical="center" wrapText="1"/>
    </xf>
    <xf numFmtId="3" fontId="2" fillId="0" borderId="31" xfId="1" applyNumberFormat="1" applyFont="1" applyFill="1" applyBorder="1" applyAlignment="1" applyProtection="1">
      <alignment horizontal="right" vertical="center"/>
      <protection locked="0"/>
    </xf>
    <xf numFmtId="3" fontId="2" fillId="0" borderId="31" xfId="1" applyNumberFormat="1" applyFont="1" applyFill="1" applyBorder="1" applyAlignment="1" applyProtection="1">
      <alignment horizontal="center" vertical="center"/>
    </xf>
    <xf numFmtId="3" fontId="2" fillId="0" borderId="31" xfId="1" applyNumberFormat="1" applyFont="1" applyFill="1" applyBorder="1" applyAlignment="1" applyProtection="1">
      <alignment vertical="center"/>
    </xf>
    <xf numFmtId="0" fontId="5" fillId="0" borderId="30" xfId="1" applyFont="1" applyFill="1" applyBorder="1" applyAlignment="1" applyProtection="1">
      <alignment horizontal="center" vertical="center" wrapText="1"/>
    </xf>
    <xf numFmtId="0" fontId="2" fillId="0" borderId="16" xfId="1" applyFont="1" applyFill="1" applyBorder="1" applyAlignment="1" applyProtection="1">
      <alignment horizontal="left" vertical="center" wrapText="1"/>
    </xf>
    <xf numFmtId="3" fontId="2" fillId="0" borderId="20" xfId="1" applyNumberFormat="1" applyFont="1" applyFill="1" applyBorder="1" applyAlignment="1" applyProtection="1">
      <alignment horizontal="center" vertical="center"/>
    </xf>
    <xf numFmtId="3" fontId="2" fillId="0" borderId="20" xfId="1" applyNumberFormat="1" applyFont="1" applyFill="1" applyBorder="1" applyAlignment="1" applyProtection="1">
      <alignment vertical="center"/>
      <protection locked="0"/>
    </xf>
    <xf numFmtId="0" fontId="2" fillId="0" borderId="28" xfId="1" applyFont="1" applyFill="1" applyBorder="1" applyAlignment="1" applyProtection="1">
      <alignment horizontal="left" vertical="center" wrapText="1"/>
    </xf>
    <xf numFmtId="3" fontId="2" fillId="0" borderId="5" xfId="1" applyNumberFormat="1" applyFont="1" applyFill="1" applyBorder="1" applyAlignment="1" applyProtection="1">
      <alignment horizontal="center" vertical="center"/>
    </xf>
    <xf numFmtId="3" fontId="2" fillId="0" borderId="5" xfId="1" applyNumberFormat="1" applyFont="1" applyFill="1" applyBorder="1" applyAlignment="1" applyProtection="1">
      <alignment vertical="center"/>
      <protection locked="0"/>
    </xf>
    <xf numFmtId="0" fontId="2" fillId="0" borderId="32" xfId="1" applyFont="1" applyFill="1" applyBorder="1" applyAlignment="1" applyProtection="1">
      <alignment horizontal="right" vertical="center" wrapText="1"/>
    </xf>
    <xf numFmtId="0" fontId="2" fillId="0" borderId="32" xfId="1" applyFont="1" applyFill="1" applyBorder="1" applyAlignment="1" applyProtection="1">
      <alignment horizontal="left" vertical="center" wrapText="1"/>
    </xf>
    <xf numFmtId="3" fontId="2" fillId="0" borderId="33" xfId="1" applyNumberFormat="1" applyFont="1" applyFill="1" applyBorder="1" applyAlignment="1" applyProtection="1">
      <alignment horizontal="center" vertical="center"/>
    </xf>
    <xf numFmtId="3" fontId="2" fillId="0" borderId="33" xfId="1" applyNumberFormat="1" applyFont="1" applyFill="1" applyBorder="1" applyAlignment="1" applyProtection="1">
      <alignment vertical="center"/>
      <protection locked="0"/>
    </xf>
    <xf numFmtId="0" fontId="5" fillId="0" borderId="34" xfId="1" applyFont="1" applyFill="1" applyBorder="1" applyAlignment="1" applyProtection="1">
      <alignment horizontal="left" vertical="center" wrapText="1"/>
    </xf>
    <xf numFmtId="3" fontId="2" fillId="0" borderId="33" xfId="1" applyNumberFormat="1" applyFont="1" applyFill="1" applyBorder="1" applyAlignment="1" applyProtection="1">
      <alignment horizontal="right" vertical="center"/>
      <protection locked="0"/>
    </xf>
    <xf numFmtId="3" fontId="2" fillId="0" borderId="36" xfId="1" applyNumberFormat="1" applyFont="1" applyFill="1" applyBorder="1" applyAlignment="1" applyProtection="1">
      <alignment horizontal="center" vertical="center"/>
    </xf>
    <xf numFmtId="3" fontId="2" fillId="0" borderId="37" xfId="1" applyNumberFormat="1" applyFont="1" applyFill="1" applyBorder="1" applyAlignment="1" applyProtection="1">
      <alignment horizontal="right" vertical="center"/>
    </xf>
    <xf numFmtId="0" fontId="5" fillId="0" borderId="38" xfId="1" applyFont="1" applyFill="1" applyBorder="1" applyAlignment="1" applyProtection="1">
      <alignment horizontal="center" vertical="center" wrapText="1"/>
    </xf>
    <xf numFmtId="0" fontId="5" fillId="0" borderId="38" xfId="1" applyFont="1" applyFill="1" applyBorder="1" applyAlignment="1" applyProtection="1">
      <alignment horizontal="left" vertical="center" wrapText="1"/>
    </xf>
    <xf numFmtId="3" fontId="2" fillId="0" borderId="39" xfId="1" applyNumberFormat="1" applyFont="1" applyFill="1" applyBorder="1" applyAlignment="1" applyProtection="1">
      <alignment horizontal="right" vertical="center"/>
    </xf>
    <xf numFmtId="3" fontId="2" fillId="0" borderId="31" xfId="1" applyNumberFormat="1" applyFont="1" applyFill="1" applyBorder="1" applyAlignment="1" applyProtection="1">
      <alignment horizontal="right" vertical="center"/>
    </xf>
    <xf numFmtId="3" fontId="2" fillId="0" borderId="40" xfId="1" applyNumberFormat="1" applyFont="1" applyFill="1" applyBorder="1" applyAlignment="1" applyProtection="1">
      <alignment horizontal="center" vertical="center"/>
    </xf>
    <xf numFmtId="0" fontId="2" fillId="0" borderId="41" xfId="1" applyFont="1" applyFill="1" applyBorder="1" applyAlignment="1" applyProtection="1">
      <alignment horizontal="right" vertical="center" wrapText="1"/>
    </xf>
    <xf numFmtId="0" fontId="2" fillId="0" borderId="41" xfId="1" applyFont="1" applyFill="1" applyBorder="1" applyAlignment="1" applyProtection="1">
      <alignment horizontal="left" vertical="center" wrapText="1"/>
    </xf>
    <xf numFmtId="3" fontId="2" fillId="0" borderId="42" xfId="1" applyNumberFormat="1" applyFont="1" applyFill="1" applyBorder="1" applyAlignment="1" applyProtection="1">
      <alignment horizontal="right" vertical="center"/>
    </xf>
    <xf numFmtId="3" fontId="2" fillId="0" borderId="43" xfId="1" applyNumberFormat="1" applyFont="1" applyFill="1" applyBorder="1" applyAlignment="1" applyProtection="1">
      <alignment horizontal="center" vertical="center"/>
    </xf>
    <xf numFmtId="0" fontId="2" fillId="0" borderId="41" xfId="1" applyFont="1" applyFill="1" applyBorder="1" applyAlignment="1" applyProtection="1">
      <alignment vertical="center" wrapText="1"/>
    </xf>
    <xf numFmtId="0" fontId="5" fillId="0" borderId="16" xfId="1" applyFont="1" applyBorder="1" applyAlignment="1" applyProtection="1">
      <alignment vertical="center" wrapText="1"/>
    </xf>
    <xf numFmtId="0" fontId="5" fillId="0" borderId="16" xfId="1" applyFont="1" applyBorder="1" applyAlignment="1" applyProtection="1">
      <alignment horizontal="left" vertical="center" wrapText="1"/>
    </xf>
    <xf numFmtId="0" fontId="5" fillId="0" borderId="26" xfId="1" applyFont="1" applyFill="1" applyBorder="1" applyAlignment="1" applyProtection="1">
      <alignment vertical="center"/>
    </xf>
    <xf numFmtId="3" fontId="5" fillId="0" borderId="27" xfId="1" applyNumberFormat="1" applyFont="1" applyFill="1" applyBorder="1" applyAlignment="1" applyProtection="1">
      <alignment vertical="center"/>
    </xf>
    <xf numFmtId="0" fontId="5" fillId="0" borderId="45" xfId="1" applyFont="1" applyFill="1" applyBorder="1" applyAlignment="1" applyProtection="1">
      <alignment vertical="center"/>
    </xf>
    <xf numFmtId="0" fontId="5" fillId="0" borderId="45" xfId="1" applyFont="1" applyFill="1" applyBorder="1" applyAlignment="1" applyProtection="1">
      <alignment vertical="center" wrapText="1"/>
    </xf>
    <xf numFmtId="3" fontId="5" fillId="0" borderId="46" xfId="1" applyNumberFormat="1" applyFont="1" applyFill="1" applyBorder="1" applyAlignment="1" applyProtection="1">
      <alignment vertical="center"/>
    </xf>
    <xf numFmtId="0" fontId="5" fillId="0" borderId="16" xfId="1" applyFont="1" applyFill="1" applyBorder="1" applyAlignment="1" applyProtection="1">
      <alignment vertical="center"/>
    </xf>
    <xf numFmtId="3" fontId="5" fillId="0" borderId="20" xfId="1" applyNumberFormat="1" applyFont="1" applyFill="1" applyBorder="1" applyAlignment="1" applyProtection="1">
      <alignment vertical="center"/>
    </xf>
    <xf numFmtId="0" fontId="5" fillId="3" borderId="34" xfId="1" applyFont="1" applyFill="1" applyBorder="1" applyAlignment="1" applyProtection="1">
      <alignment horizontal="left" vertical="center" wrapText="1"/>
    </xf>
    <xf numFmtId="3" fontId="5" fillId="3" borderId="35" xfId="1" applyNumberFormat="1" applyFont="1" applyFill="1" applyBorder="1" applyAlignment="1" applyProtection="1">
      <alignment vertical="center"/>
    </xf>
    <xf numFmtId="0" fontId="2" fillId="0" borderId="30" xfId="1" applyFont="1" applyFill="1" applyBorder="1" applyAlignment="1" applyProtection="1">
      <alignment horizontal="left" vertical="center" wrapText="1"/>
    </xf>
    <xf numFmtId="0" fontId="2" fillId="0" borderId="41" xfId="1" applyFont="1" applyFill="1" applyBorder="1" applyAlignment="1" applyProtection="1">
      <alignment horizontal="center" vertical="center" wrapText="1"/>
    </xf>
    <xf numFmtId="3" fontId="2" fillId="0" borderId="43" xfId="1" applyNumberFormat="1" applyFont="1" applyFill="1" applyBorder="1" applyAlignment="1" applyProtection="1">
      <alignment vertical="center"/>
    </xf>
    <xf numFmtId="0" fontId="2" fillId="0" borderId="28" xfId="1" applyFont="1" applyFill="1" applyBorder="1" applyAlignment="1" applyProtection="1">
      <alignment horizontal="center" vertical="center" wrapText="1"/>
    </xf>
    <xf numFmtId="3" fontId="2" fillId="0" borderId="5" xfId="1" applyNumberFormat="1" applyFont="1" applyFill="1" applyBorder="1" applyAlignment="1" applyProtection="1">
      <alignment vertical="center"/>
    </xf>
    <xf numFmtId="3" fontId="2" fillId="0" borderId="43" xfId="1" applyNumberFormat="1" applyFont="1" applyFill="1" applyBorder="1" applyAlignment="1" applyProtection="1">
      <alignment vertical="center"/>
      <protection locked="0"/>
    </xf>
    <xf numFmtId="3" fontId="2" fillId="0" borderId="20" xfId="1" applyNumberFormat="1" applyFont="1" applyFill="1" applyBorder="1" applyAlignment="1" applyProtection="1">
      <alignment vertical="center"/>
    </xf>
    <xf numFmtId="3" fontId="2" fillId="0" borderId="31" xfId="1" applyNumberFormat="1" applyFont="1" applyFill="1" applyBorder="1" applyAlignment="1" applyProtection="1">
      <alignment vertical="center"/>
      <protection locked="0"/>
    </xf>
    <xf numFmtId="0" fontId="5" fillId="0" borderId="0" xfId="1" applyFont="1" applyFill="1" applyBorder="1" applyAlignment="1" applyProtection="1">
      <alignment horizontal="left" vertical="center"/>
    </xf>
    <xf numFmtId="0" fontId="2" fillId="0" borderId="34" xfId="1" applyFont="1" applyFill="1" applyBorder="1" applyAlignment="1" applyProtection="1">
      <alignment horizontal="left" vertical="center" wrapText="1"/>
    </xf>
    <xf numFmtId="0" fontId="2" fillId="0" borderId="47" xfId="1" applyFont="1" applyFill="1" applyBorder="1" applyAlignment="1" applyProtection="1">
      <alignment horizontal="right" vertical="center" wrapText="1"/>
    </xf>
    <xf numFmtId="3" fontId="2" fillId="0" borderId="17" xfId="1" applyNumberFormat="1" applyFont="1" applyFill="1" applyBorder="1" applyAlignment="1" applyProtection="1">
      <alignment vertical="center"/>
      <protection locked="0"/>
    </xf>
    <xf numFmtId="3" fontId="2" fillId="0" borderId="35" xfId="1" applyNumberFormat="1" applyFont="1" applyFill="1" applyBorder="1" applyAlignment="1" applyProtection="1">
      <alignment vertical="center"/>
    </xf>
    <xf numFmtId="3" fontId="2" fillId="0" borderId="42" xfId="1" applyNumberFormat="1" applyFont="1" applyFill="1" applyBorder="1" applyAlignment="1" applyProtection="1">
      <alignment vertical="center"/>
    </xf>
    <xf numFmtId="1" fontId="5" fillId="3" borderId="34" xfId="1" applyNumberFormat="1" applyFont="1" applyFill="1" applyBorder="1" applyAlignment="1" applyProtection="1">
      <alignment horizontal="left" vertical="center" wrapText="1"/>
    </xf>
    <xf numFmtId="1" fontId="5" fillId="0" borderId="30" xfId="1" applyNumberFormat="1" applyFont="1" applyFill="1" applyBorder="1" applyAlignment="1" applyProtection="1">
      <alignment horizontal="left" vertical="center" wrapText="1"/>
    </xf>
    <xf numFmtId="0" fontId="5" fillId="0" borderId="16" xfId="1" applyFont="1" applyFill="1" applyBorder="1" applyAlignment="1" applyProtection="1">
      <alignment horizontal="center" vertical="center" wrapText="1"/>
    </xf>
    <xf numFmtId="3" fontId="2" fillId="0" borderId="48" xfId="1" applyNumberFormat="1" applyFont="1" applyFill="1" applyBorder="1" applyAlignment="1" applyProtection="1">
      <alignment vertical="center"/>
    </xf>
    <xf numFmtId="0" fontId="2" fillId="0" borderId="47" xfId="1" applyFont="1" applyFill="1" applyBorder="1" applyAlignment="1" applyProtection="1">
      <alignment horizontal="center" vertical="center" wrapText="1"/>
    </xf>
    <xf numFmtId="0" fontId="2" fillId="0" borderId="47" xfId="1" applyFont="1" applyFill="1" applyBorder="1" applyAlignment="1" applyProtection="1">
      <alignment horizontal="left" vertical="center" wrapText="1"/>
    </xf>
    <xf numFmtId="3" fontId="2" fillId="0" borderId="36" xfId="1" applyNumberFormat="1" applyFont="1" applyFill="1" applyBorder="1" applyAlignment="1" applyProtection="1">
      <alignment vertical="center"/>
    </xf>
    <xf numFmtId="0" fontId="2" fillId="0" borderId="28" xfId="1" applyFont="1" applyFill="1" applyBorder="1" applyAlignment="1" applyProtection="1">
      <alignment vertical="center"/>
    </xf>
    <xf numFmtId="3" fontId="2" fillId="0" borderId="49" xfId="1" applyNumberFormat="1" applyFont="1" applyFill="1" applyBorder="1" applyAlignment="1" applyProtection="1">
      <alignment vertical="center"/>
    </xf>
    <xf numFmtId="0" fontId="8" fillId="0" borderId="0" xfId="1" applyFont="1" applyFill="1" applyBorder="1" applyAlignment="1" applyProtection="1">
      <alignment vertical="center"/>
    </xf>
    <xf numFmtId="0" fontId="5" fillId="3" borderId="30" xfId="1" applyFont="1" applyFill="1" applyBorder="1" applyAlignment="1" applyProtection="1">
      <alignment horizontal="left" vertical="center" wrapText="1"/>
    </xf>
    <xf numFmtId="3" fontId="5" fillId="3" borderId="31" xfId="1" applyNumberFormat="1" applyFont="1" applyFill="1" applyBorder="1" applyAlignment="1" applyProtection="1">
      <alignment vertical="center"/>
    </xf>
    <xf numFmtId="0" fontId="2" fillId="0" borderId="30" xfId="1" applyFont="1" applyFill="1" applyBorder="1" applyAlignment="1" applyProtection="1">
      <alignment horizontal="right" vertical="center" wrapText="1"/>
    </xf>
    <xf numFmtId="0" fontId="2" fillId="0" borderId="41" xfId="1" applyFont="1" applyFill="1" applyBorder="1" applyAlignment="1" applyProtection="1">
      <alignment vertical="center"/>
    </xf>
    <xf numFmtId="0" fontId="2" fillId="0" borderId="47" xfId="1" applyFont="1" applyFill="1" applyBorder="1" applyAlignment="1" applyProtection="1">
      <alignment vertical="center"/>
    </xf>
    <xf numFmtId="0" fontId="2" fillId="0" borderId="47" xfId="1" applyFont="1" applyFill="1" applyBorder="1" applyAlignment="1" applyProtection="1">
      <alignment vertical="center" wrapText="1"/>
    </xf>
    <xf numFmtId="3" fontId="5" fillId="0" borderId="31" xfId="1" applyNumberFormat="1" applyFont="1" applyFill="1" applyBorder="1" applyAlignment="1" applyProtection="1">
      <alignment vertical="center"/>
    </xf>
    <xf numFmtId="0" fontId="5" fillId="0" borderId="9" xfId="1" applyFont="1" applyFill="1" applyBorder="1" applyAlignment="1" applyProtection="1">
      <alignment vertical="center" wrapText="1"/>
    </xf>
    <xf numFmtId="0" fontId="2" fillId="2" borderId="0" xfId="1" applyFont="1" applyFill="1" applyBorder="1" applyAlignment="1" applyProtection="1">
      <alignment vertical="center"/>
      <protection locked="0"/>
    </xf>
    <xf numFmtId="0" fontId="2" fillId="0" borderId="38" xfId="1" applyFont="1" applyFill="1" applyBorder="1" applyAlignment="1" applyProtection="1">
      <alignment horizontal="left" vertical="center" wrapText="1"/>
    </xf>
    <xf numFmtId="3" fontId="2" fillId="0" borderId="40" xfId="1" applyNumberFormat="1" applyFont="1" applyFill="1" applyBorder="1" applyAlignment="1" applyProtection="1">
      <alignment vertical="center"/>
    </xf>
    <xf numFmtId="3" fontId="2" fillId="0" borderId="43" xfId="1" applyNumberFormat="1" applyFont="1" applyFill="1" applyBorder="1" applyAlignment="1" applyProtection="1">
      <alignment horizontal="right" vertical="center"/>
    </xf>
    <xf numFmtId="3" fontId="5" fillId="0" borderId="51" xfId="1" applyNumberFormat="1" applyFont="1" applyFill="1" applyBorder="1" applyAlignment="1" applyProtection="1">
      <alignment vertical="center"/>
    </xf>
    <xf numFmtId="0" fontId="2" fillId="0" borderId="26" xfId="1" applyFont="1" applyFill="1" applyBorder="1" applyAlignment="1" applyProtection="1">
      <alignment vertical="center"/>
    </xf>
    <xf numFmtId="3" fontId="2" fillId="0" borderId="27" xfId="1" applyNumberFormat="1" applyFont="1" applyFill="1" applyBorder="1" applyAlignment="1" applyProtection="1">
      <alignment vertical="center"/>
    </xf>
    <xf numFmtId="3" fontId="2" fillId="0" borderId="52" xfId="1" applyNumberFormat="1" applyFont="1" applyFill="1" applyBorder="1" applyAlignment="1" applyProtection="1">
      <alignment vertical="center"/>
    </xf>
    <xf numFmtId="3" fontId="5" fillId="0" borderId="55" xfId="1" applyNumberFormat="1" applyFont="1" applyFill="1" applyBorder="1" applyAlignment="1" applyProtection="1">
      <alignment vertical="center"/>
    </xf>
    <xf numFmtId="3" fontId="5" fillId="0" borderId="54" xfId="1" applyNumberFormat="1" applyFont="1" applyFill="1" applyBorder="1" applyAlignment="1" applyProtection="1">
      <alignment vertical="center"/>
    </xf>
    <xf numFmtId="0" fontId="5" fillId="0" borderId="30" xfId="1" applyFont="1" applyFill="1" applyBorder="1" applyAlignment="1" applyProtection="1">
      <alignment vertical="center"/>
    </xf>
    <xf numFmtId="0" fontId="5" fillId="0" borderId="56" xfId="1" applyFont="1" applyFill="1" applyBorder="1" applyAlignment="1" applyProtection="1">
      <alignment vertical="center"/>
    </xf>
    <xf numFmtId="3" fontId="5" fillId="0" borderId="55" xfId="1" applyNumberFormat="1" applyFont="1" applyFill="1" applyBorder="1" applyAlignment="1" applyProtection="1">
      <alignment vertical="center"/>
      <protection locked="0"/>
    </xf>
    <xf numFmtId="0" fontId="2" fillId="0" borderId="0" xfId="1" applyFont="1" applyFill="1" applyBorder="1" applyAlignment="1" applyProtection="1">
      <alignment vertical="center" wrapText="1"/>
    </xf>
    <xf numFmtId="0" fontId="2" fillId="0" borderId="38" xfId="1" applyFont="1" applyFill="1" applyBorder="1" applyAlignment="1" applyProtection="1">
      <alignment horizontal="right" vertical="center" wrapText="1"/>
    </xf>
    <xf numFmtId="0" fontId="5" fillId="0" borderId="41" xfId="1" applyFont="1" applyFill="1" applyBorder="1" applyAlignment="1" applyProtection="1">
      <alignment horizontal="center" vertical="center" wrapText="1"/>
    </xf>
    <xf numFmtId="0" fontId="5" fillId="0" borderId="41" xfId="1" applyFont="1" applyFill="1" applyBorder="1" applyAlignment="1" applyProtection="1">
      <alignment horizontal="left" vertical="center" wrapText="1"/>
    </xf>
    <xf numFmtId="3" fontId="2" fillId="0" borderId="40" xfId="1" applyNumberFormat="1" applyFont="1" applyFill="1" applyBorder="1" applyAlignment="1" applyProtection="1">
      <alignment horizontal="right" vertical="center"/>
      <protection locked="0"/>
    </xf>
    <xf numFmtId="0" fontId="2" fillId="0" borderId="44" xfId="1" applyFont="1" applyFill="1" applyBorder="1" applyAlignment="1" applyProtection="1">
      <alignment horizontal="center" vertical="center" wrapText="1"/>
    </xf>
    <xf numFmtId="0" fontId="5" fillId="0" borderId="44" xfId="1" applyFont="1" applyFill="1" applyBorder="1" applyAlignment="1" applyProtection="1">
      <alignment horizontal="left" vertical="center" wrapText="1"/>
    </xf>
    <xf numFmtId="0" fontId="5" fillId="4" borderId="44" xfId="1" applyFont="1" applyFill="1" applyBorder="1" applyAlignment="1" applyProtection="1">
      <alignment horizontal="left" vertical="center" wrapText="1"/>
    </xf>
    <xf numFmtId="0" fontId="5" fillId="4" borderId="28" xfId="1" applyFont="1" applyFill="1" applyBorder="1" applyAlignment="1" applyProtection="1">
      <alignment horizontal="left" vertical="center" wrapText="1"/>
    </xf>
    <xf numFmtId="3" fontId="5" fillId="4" borderId="43" xfId="1" applyNumberFormat="1" applyFont="1" applyFill="1" applyBorder="1" applyAlignment="1" applyProtection="1">
      <alignment vertical="center"/>
    </xf>
    <xf numFmtId="0" fontId="2" fillId="0" borderId="16" xfId="1" applyFont="1" applyFill="1" applyBorder="1" applyAlignment="1" applyProtection="1">
      <alignment horizontal="center" vertical="center" wrapText="1"/>
    </xf>
    <xf numFmtId="1" fontId="7" fillId="0" borderId="57" xfId="1" applyNumberFormat="1" applyFont="1" applyFill="1" applyBorder="1" applyAlignment="1" applyProtection="1">
      <alignment horizontal="center" vertical="center"/>
    </xf>
    <xf numFmtId="0" fontId="2" fillId="2" borderId="0" xfId="1" applyFont="1" applyFill="1" applyBorder="1" applyAlignment="1" applyProtection="1">
      <alignment vertical="center"/>
    </xf>
    <xf numFmtId="3" fontId="2" fillId="0" borderId="21" xfId="1" applyNumberFormat="1" applyFont="1" applyFill="1" applyBorder="1" applyAlignment="1" applyProtection="1">
      <alignment horizontal="right" vertical="center"/>
      <protection locked="0"/>
    </xf>
    <xf numFmtId="3" fontId="2" fillId="0" borderId="43" xfId="1" applyNumberFormat="1" applyFont="1" applyFill="1" applyBorder="1" applyAlignment="1" applyProtection="1">
      <alignment horizontal="right" vertical="center"/>
      <protection locked="0"/>
    </xf>
    <xf numFmtId="1" fontId="7" fillId="0" borderId="62" xfId="1" applyNumberFormat="1" applyFont="1" applyFill="1" applyBorder="1" applyAlignment="1" applyProtection="1">
      <alignment horizontal="center" vertical="center"/>
    </xf>
    <xf numFmtId="1" fontId="7" fillId="0" borderId="63" xfId="1" applyNumberFormat="1" applyFont="1" applyFill="1" applyBorder="1" applyAlignment="1" applyProtection="1">
      <alignment horizontal="center" vertical="center"/>
    </xf>
    <xf numFmtId="1" fontId="7" fillId="0" borderId="64" xfId="1" applyNumberFormat="1" applyFont="1" applyFill="1" applyBorder="1" applyAlignment="1" applyProtection="1">
      <alignment horizontal="center" vertical="center"/>
    </xf>
    <xf numFmtId="0" fontId="5" fillId="0" borderId="58" xfId="1" applyFont="1" applyFill="1" applyBorder="1" applyAlignment="1" applyProtection="1">
      <alignment vertical="center"/>
      <protection locked="0"/>
    </xf>
    <xf numFmtId="0" fontId="5" fillId="0" borderId="50" xfId="1" applyFont="1" applyFill="1" applyBorder="1" applyAlignment="1" applyProtection="1">
      <alignment vertical="center"/>
      <protection locked="0"/>
    </xf>
    <xf numFmtId="3" fontId="5" fillId="0" borderId="65" xfId="1" applyNumberFormat="1" applyFont="1" applyFill="1" applyBorder="1" applyAlignment="1" applyProtection="1">
      <alignment horizontal="right" vertical="center"/>
    </xf>
    <xf numFmtId="3" fontId="5" fillId="0" borderId="52" xfId="1" applyNumberFormat="1" applyFont="1" applyFill="1" applyBorder="1" applyAlignment="1" applyProtection="1">
      <alignment horizontal="right" vertical="center"/>
    </xf>
    <xf numFmtId="3" fontId="2" fillId="0" borderId="63" xfId="1" applyNumberFormat="1" applyFont="1" applyFill="1" applyBorder="1" applyAlignment="1" applyProtection="1">
      <alignment horizontal="right" vertical="center"/>
    </xf>
    <xf numFmtId="3" fontId="2" fillId="0" borderId="64" xfId="1" applyNumberFormat="1" applyFont="1" applyFill="1" applyBorder="1" applyAlignment="1" applyProtection="1">
      <alignment horizontal="right" vertical="center"/>
    </xf>
    <xf numFmtId="3" fontId="2" fillId="0" borderId="58" xfId="1" applyNumberFormat="1" applyFont="1" applyFill="1" applyBorder="1" applyAlignment="1" applyProtection="1">
      <alignment horizontal="right" vertical="center"/>
      <protection locked="0"/>
    </xf>
    <xf numFmtId="3" fontId="2" fillId="0" borderId="66" xfId="1" applyNumberFormat="1" applyFont="1" applyFill="1" applyBorder="1" applyAlignment="1" applyProtection="1">
      <alignment horizontal="right" vertical="center"/>
      <protection locked="0"/>
    </xf>
    <xf numFmtId="3" fontId="2" fillId="0" borderId="59" xfId="1" applyNumberFormat="1" applyFont="1" applyFill="1" applyBorder="1" applyAlignment="1" applyProtection="1">
      <alignment horizontal="right" vertical="center"/>
      <protection locked="0"/>
    </xf>
    <xf numFmtId="3" fontId="2" fillId="0" borderId="39" xfId="1" applyNumberFormat="1" applyFont="1" applyFill="1" applyBorder="1" applyAlignment="1" applyProtection="1">
      <alignment horizontal="right" vertical="center"/>
      <protection locked="0"/>
    </xf>
    <xf numFmtId="3" fontId="2" fillId="0" borderId="39" xfId="1" applyNumberFormat="1" applyFont="1" applyFill="1" applyBorder="1" applyAlignment="1" applyProtection="1">
      <alignment horizontal="center" vertical="center"/>
    </xf>
    <xf numFmtId="3" fontId="2" fillId="0" borderId="51" xfId="1" applyNumberFormat="1" applyFont="1" applyFill="1" applyBorder="1" applyAlignment="1" applyProtection="1">
      <alignment horizontal="center" vertical="center"/>
    </xf>
    <xf numFmtId="3" fontId="2" fillId="0" borderId="58" xfId="1" applyNumberFormat="1" applyFont="1" applyFill="1" applyBorder="1" applyAlignment="1" applyProtection="1">
      <alignment horizontal="center" vertical="center"/>
    </xf>
    <xf numFmtId="3" fontId="2" fillId="0" borderId="50" xfId="1" applyNumberFormat="1" applyFont="1" applyFill="1" applyBorder="1" applyAlignment="1" applyProtection="1">
      <alignment horizontal="center" vertical="center"/>
    </xf>
    <xf numFmtId="3" fontId="2" fillId="0" borderId="66" xfId="1" applyNumberFormat="1" applyFont="1" applyFill="1" applyBorder="1" applyAlignment="1" applyProtection="1">
      <alignment horizontal="center" vertical="center"/>
    </xf>
    <xf numFmtId="3" fontId="2" fillId="0" borderId="49" xfId="1" applyNumberFormat="1" applyFont="1" applyFill="1" applyBorder="1" applyAlignment="1" applyProtection="1">
      <alignment horizontal="center" vertical="center"/>
    </xf>
    <xf numFmtId="3" fontId="2" fillId="0" borderId="37" xfId="1" applyNumberFormat="1" applyFont="1" applyFill="1" applyBorder="1" applyAlignment="1" applyProtection="1">
      <alignment horizontal="center" vertical="center"/>
    </xf>
    <xf numFmtId="3" fontId="2" fillId="0" borderId="67" xfId="1" applyNumberFormat="1" applyFont="1" applyFill="1" applyBorder="1" applyAlignment="1" applyProtection="1">
      <alignment horizontal="center" vertical="center"/>
    </xf>
    <xf numFmtId="3" fontId="2" fillId="0" borderId="68" xfId="1" applyNumberFormat="1" applyFont="1" applyFill="1" applyBorder="1" applyAlignment="1" applyProtection="1">
      <alignment horizontal="center" vertical="center"/>
    </xf>
    <xf numFmtId="3" fontId="2" fillId="0" borderId="69" xfId="1" applyNumberFormat="1" applyFont="1" applyFill="1" applyBorder="1" applyAlignment="1" applyProtection="1">
      <alignment horizontal="right" vertical="center"/>
    </xf>
    <xf numFmtId="3" fontId="2" fillId="0" borderId="67" xfId="1" applyNumberFormat="1" applyFont="1" applyFill="1" applyBorder="1" applyAlignment="1" applyProtection="1">
      <alignment horizontal="right" vertical="center"/>
      <protection locked="0"/>
    </xf>
    <xf numFmtId="3" fontId="2" fillId="0" borderId="51" xfId="1" applyNumberFormat="1" applyFont="1" applyFill="1" applyBorder="1" applyAlignment="1" applyProtection="1">
      <alignment horizontal="right" vertical="center"/>
    </xf>
    <xf numFmtId="3" fontId="2" fillId="0" borderId="42" xfId="1" applyNumberFormat="1" applyFont="1" applyFill="1" applyBorder="1" applyAlignment="1" applyProtection="1">
      <alignment horizontal="center" vertical="center"/>
    </xf>
    <xf numFmtId="3" fontId="2" fillId="0" borderId="69" xfId="1" applyNumberFormat="1" applyFont="1" applyFill="1" applyBorder="1" applyAlignment="1" applyProtection="1">
      <alignment horizontal="center" vertical="center"/>
    </xf>
    <xf numFmtId="3" fontId="2" fillId="0" borderId="69" xfId="1" applyNumberFormat="1" applyFont="1" applyFill="1" applyBorder="1" applyAlignment="1" applyProtection="1">
      <alignment vertical="center"/>
    </xf>
    <xf numFmtId="3" fontId="5" fillId="0" borderId="50" xfId="1" applyNumberFormat="1" applyFont="1" applyBorder="1" applyAlignment="1" applyProtection="1">
      <alignment vertical="center"/>
    </xf>
    <xf numFmtId="3" fontId="5" fillId="0" borderId="65" xfId="1" applyNumberFormat="1" applyFont="1" applyFill="1" applyBorder="1" applyAlignment="1" applyProtection="1">
      <alignment vertical="center"/>
    </xf>
    <xf numFmtId="3" fontId="5" fillId="0" borderId="52" xfId="1" applyNumberFormat="1" applyFont="1" applyFill="1" applyBorder="1" applyAlignment="1" applyProtection="1">
      <alignment vertical="center"/>
    </xf>
    <xf numFmtId="3" fontId="5" fillId="0" borderId="70" xfId="1" applyNumberFormat="1" applyFont="1" applyFill="1" applyBorder="1" applyAlignment="1" applyProtection="1">
      <alignment vertical="center"/>
    </xf>
    <xf numFmtId="3" fontId="5" fillId="0" borderId="71" xfId="1" applyNumberFormat="1" applyFont="1" applyFill="1" applyBorder="1" applyAlignment="1" applyProtection="1">
      <alignment vertical="center"/>
    </xf>
    <xf numFmtId="3" fontId="5" fillId="0" borderId="58" xfId="1" applyNumberFormat="1" applyFont="1" applyFill="1" applyBorder="1" applyAlignment="1" applyProtection="1">
      <alignment vertical="center"/>
    </xf>
    <xf numFmtId="3" fontId="5" fillId="0" borderId="50" xfId="1" applyNumberFormat="1" applyFont="1" applyFill="1" applyBorder="1" applyAlignment="1" applyProtection="1">
      <alignment vertical="center"/>
    </xf>
    <xf numFmtId="3" fontId="5" fillId="3" borderId="72" xfId="1" applyNumberFormat="1" applyFont="1" applyFill="1" applyBorder="1" applyAlignment="1" applyProtection="1">
      <alignment vertical="center"/>
    </xf>
    <xf numFmtId="3" fontId="5" fillId="3" borderId="73" xfId="1" applyNumberFormat="1" applyFont="1" applyFill="1" applyBorder="1" applyAlignment="1" applyProtection="1">
      <alignment vertical="center"/>
    </xf>
    <xf numFmtId="3" fontId="2" fillId="0" borderId="39" xfId="1" applyNumberFormat="1" applyFont="1" applyFill="1" applyBorder="1" applyAlignment="1" applyProtection="1">
      <alignment vertical="center"/>
    </xf>
    <xf numFmtId="3" fontId="2" fillId="0" borderId="51" xfId="1" applyNumberFormat="1" applyFont="1" applyFill="1" applyBorder="1" applyAlignment="1" applyProtection="1">
      <alignment vertical="center"/>
    </xf>
    <xf numFmtId="3" fontId="2" fillId="0" borderId="66" xfId="1" applyNumberFormat="1" applyFont="1" applyFill="1" applyBorder="1" applyAlignment="1" applyProtection="1">
      <alignment vertical="center"/>
    </xf>
    <xf numFmtId="3" fontId="2" fillId="0" borderId="42" xfId="1" applyNumberFormat="1" applyFont="1" applyFill="1" applyBorder="1" applyAlignment="1" applyProtection="1">
      <alignment horizontal="right" vertical="center"/>
      <protection locked="0"/>
    </xf>
    <xf numFmtId="3" fontId="2" fillId="0" borderId="58" xfId="1" applyNumberFormat="1" applyFont="1" applyFill="1" applyBorder="1" applyAlignment="1" applyProtection="1">
      <alignment vertical="center"/>
    </xf>
    <xf numFmtId="3" fontId="2" fillId="0" borderId="50" xfId="1" applyNumberFormat="1" applyFont="1" applyFill="1" applyBorder="1" applyAlignment="1" applyProtection="1">
      <alignment vertical="center"/>
    </xf>
    <xf numFmtId="3" fontId="2" fillId="0" borderId="66" xfId="1" applyNumberFormat="1" applyFont="1" applyFill="1" applyBorder="1" applyAlignment="1" applyProtection="1">
      <alignment vertical="center"/>
      <protection locked="0"/>
    </xf>
    <xf numFmtId="3" fontId="2" fillId="0" borderId="58" xfId="1" applyNumberFormat="1" applyFont="1" applyFill="1" applyBorder="1" applyAlignment="1" applyProtection="1">
      <alignment vertical="center"/>
      <protection locked="0"/>
    </xf>
    <xf numFmtId="3" fontId="2" fillId="0" borderId="42" xfId="1" applyNumberFormat="1" applyFont="1" applyFill="1" applyBorder="1" applyAlignment="1" applyProtection="1">
      <alignment vertical="center"/>
      <protection locked="0"/>
    </xf>
    <xf numFmtId="3" fontId="2" fillId="0" borderId="39" xfId="1" applyNumberFormat="1" applyFont="1" applyFill="1" applyBorder="1" applyAlignment="1" applyProtection="1">
      <alignment vertical="center"/>
      <protection locked="0"/>
    </xf>
    <xf numFmtId="3" fontId="2" fillId="0" borderId="74" xfId="1" applyNumberFormat="1" applyFont="1" applyFill="1" applyBorder="1" applyAlignment="1" applyProtection="1">
      <alignment vertical="center"/>
      <protection locked="0"/>
    </xf>
    <xf numFmtId="3" fontId="2" fillId="0" borderId="72" xfId="1" applyNumberFormat="1" applyFont="1" applyFill="1" applyBorder="1" applyAlignment="1" applyProtection="1">
      <alignment vertical="center"/>
    </xf>
    <xf numFmtId="3" fontId="2" fillId="0" borderId="73" xfId="1" applyNumberFormat="1" applyFont="1" applyFill="1" applyBorder="1" applyAlignment="1" applyProtection="1">
      <alignment vertical="center"/>
    </xf>
    <xf numFmtId="3" fontId="5" fillId="3" borderId="39" xfId="1" applyNumberFormat="1" applyFont="1" applyFill="1" applyBorder="1" applyAlignment="1" applyProtection="1">
      <alignment vertical="center"/>
    </xf>
    <xf numFmtId="3" fontId="5" fillId="3" borderId="51" xfId="1" applyNumberFormat="1" applyFont="1" applyFill="1" applyBorder="1" applyAlignment="1" applyProtection="1">
      <alignment vertical="center"/>
    </xf>
    <xf numFmtId="3" fontId="2" fillId="0" borderId="67" xfId="1" applyNumberFormat="1" applyFont="1" applyFill="1" applyBorder="1" applyAlignment="1" applyProtection="1">
      <alignment vertical="center"/>
    </xf>
    <xf numFmtId="3" fontId="2" fillId="0" borderId="68" xfId="1" applyNumberFormat="1" applyFont="1" applyFill="1" applyBorder="1" applyAlignment="1" applyProtection="1">
      <alignment vertical="center"/>
    </xf>
    <xf numFmtId="3" fontId="2" fillId="0" borderId="37" xfId="1" applyNumberFormat="1" applyFont="1" applyFill="1" applyBorder="1" applyAlignment="1" applyProtection="1">
      <alignment vertical="center"/>
      <protection locked="0"/>
    </xf>
    <xf numFmtId="3" fontId="5" fillId="4" borderId="42" xfId="1" applyNumberFormat="1" applyFont="1" applyFill="1" applyBorder="1" applyAlignment="1" applyProtection="1">
      <alignment vertical="center"/>
    </xf>
    <xf numFmtId="3" fontId="5" fillId="4" borderId="69" xfId="1" applyNumberFormat="1" applyFont="1" applyFill="1" applyBorder="1" applyAlignment="1" applyProtection="1">
      <alignment vertical="center"/>
    </xf>
    <xf numFmtId="3" fontId="2" fillId="0" borderId="65" xfId="1" applyNumberFormat="1" applyFont="1" applyFill="1" applyBorder="1" applyAlignment="1" applyProtection="1">
      <alignment vertical="center"/>
    </xf>
    <xf numFmtId="3" fontId="5" fillId="0" borderId="53" xfId="1" applyNumberFormat="1" applyFont="1" applyFill="1" applyBorder="1" applyAlignment="1" applyProtection="1">
      <alignment vertical="center"/>
    </xf>
    <xf numFmtId="3" fontId="5" fillId="0" borderId="39" xfId="1" applyNumberFormat="1" applyFont="1" applyFill="1" applyBorder="1" applyAlignment="1" applyProtection="1">
      <alignment vertical="center"/>
    </xf>
    <xf numFmtId="3" fontId="5" fillId="0" borderId="53" xfId="1" applyNumberFormat="1" applyFont="1" applyFill="1" applyBorder="1" applyAlignment="1" applyProtection="1">
      <alignment vertical="center"/>
      <protection locked="0"/>
    </xf>
    <xf numFmtId="3" fontId="2" fillId="0" borderId="17" xfId="1" applyNumberFormat="1" applyFont="1" applyFill="1" applyBorder="1" applyAlignment="1" applyProtection="1">
      <alignment horizontal="right" vertical="center"/>
      <protection locked="0"/>
    </xf>
    <xf numFmtId="3" fontId="2" fillId="0" borderId="50" xfId="1" applyNumberFormat="1" applyFont="1" applyBorder="1" applyAlignment="1" applyProtection="1">
      <alignment vertical="center"/>
    </xf>
    <xf numFmtId="3" fontId="2" fillId="0" borderId="74" xfId="1" applyNumberFormat="1" applyFont="1" applyFill="1" applyBorder="1" applyAlignment="1" applyProtection="1">
      <alignment horizontal="right" vertical="center"/>
      <protection locked="0"/>
    </xf>
    <xf numFmtId="3" fontId="2" fillId="0" borderId="37" xfId="1" applyNumberFormat="1" applyFont="1" applyFill="1" applyBorder="1" applyAlignment="1" applyProtection="1">
      <alignment horizontal="right" vertical="center"/>
      <protection locked="0"/>
    </xf>
    <xf numFmtId="3" fontId="2" fillId="0" borderId="66" xfId="1" applyNumberFormat="1" applyFont="1" applyFill="1" applyBorder="1" applyAlignment="1" applyProtection="1">
      <alignment horizontal="right" vertical="center"/>
    </xf>
    <xf numFmtId="3" fontId="2" fillId="0" borderId="5" xfId="1" applyNumberFormat="1" applyFont="1" applyFill="1" applyBorder="1" applyAlignment="1" applyProtection="1">
      <alignment horizontal="right" vertical="center"/>
    </xf>
    <xf numFmtId="3" fontId="2" fillId="0" borderId="49" xfId="1" applyNumberFormat="1" applyFont="1" applyFill="1" applyBorder="1" applyAlignment="1" applyProtection="1">
      <alignment horizontal="right" vertical="center"/>
    </xf>
    <xf numFmtId="3" fontId="2" fillId="0" borderId="58" xfId="1" applyNumberFormat="1" applyFont="1" applyFill="1" applyBorder="1" applyAlignment="1" applyProtection="1">
      <alignment horizontal="right" vertical="center"/>
    </xf>
    <xf numFmtId="3" fontId="2" fillId="0" borderId="20" xfId="1" applyNumberFormat="1" applyFont="1" applyFill="1" applyBorder="1" applyAlignment="1" applyProtection="1">
      <alignment horizontal="right" vertical="center"/>
    </xf>
    <xf numFmtId="3" fontId="2" fillId="0" borderId="50" xfId="1" applyNumberFormat="1" applyFont="1" applyFill="1" applyBorder="1" applyAlignment="1" applyProtection="1">
      <alignment horizontal="right" vertical="center"/>
    </xf>
    <xf numFmtId="3" fontId="2" fillId="0" borderId="33" xfId="1" applyNumberFormat="1" applyFont="1" applyFill="1" applyBorder="1" applyAlignment="1" applyProtection="1">
      <alignment horizontal="right" vertical="center"/>
    </xf>
    <xf numFmtId="3" fontId="2" fillId="0" borderId="36" xfId="1" applyNumberFormat="1" applyFont="1" applyFill="1" applyBorder="1" applyAlignment="1" applyProtection="1">
      <alignment horizontal="right" vertical="center"/>
    </xf>
    <xf numFmtId="3" fontId="2" fillId="0" borderId="67" xfId="1" applyNumberFormat="1" applyFont="1" applyFill="1" applyBorder="1" applyAlignment="1" applyProtection="1">
      <alignment horizontal="right" vertical="center"/>
    </xf>
    <xf numFmtId="3" fontId="2" fillId="0" borderId="40" xfId="1" applyNumberFormat="1" applyFont="1" applyFill="1" applyBorder="1" applyAlignment="1" applyProtection="1">
      <alignment horizontal="right" vertical="center"/>
    </xf>
    <xf numFmtId="3" fontId="2" fillId="0" borderId="68" xfId="1" applyNumberFormat="1" applyFont="1" applyFill="1" applyBorder="1" applyAlignment="1" applyProtection="1">
      <alignment horizontal="right" vertical="center"/>
    </xf>
    <xf numFmtId="3" fontId="2" fillId="0" borderId="50" xfId="1" applyNumberFormat="1" applyFont="1" applyBorder="1" applyAlignment="1" applyProtection="1">
      <alignment horizontal="right" vertical="center"/>
    </xf>
    <xf numFmtId="3" fontId="5" fillId="0" borderId="70" xfId="1" applyNumberFormat="1" applyFont="1" applyFill="1" applyBorder="1" applyAlignment="1" applyProtection="1">
      <alignment horizontal="right" vertical="center"/>
    </xf>
    <xf numFmtId="3" fontId="5" fillId="0" borderId="46" xfId="1" applyNumberFormat="1" applyFont="1" applyFill="1" applyBorder="1" applyAlignment="1" applyProtection="1">
      <alignment horizontal="right" vertical="center"/>
    </xf>
    <xf numFmtId="3" fontId="5" fillId="0" borderId="71" xfId="1" applyNumberFormat="1" applyFont="1" applyFill="1" applyBorder="1" applyAlignment="1" applyProtection="1">
      <alignment horizontal="right" vertical="center"/>
    </xf>
    <xf numFmtId="0" fontId="5" fillId="2" borderId="0" xfId="1" applyFont="1" applyFill="1" applyBorder="1" applyAlignment="1" applyProtection="1">
      <alignment horizontal="right" vertical="center"/>
      <protection locked="0"/>
    </xf>
    <xf numFmtId="3" fontId="2" fillId="0" borderId="38" xfId="1" applyNumberFormat="1" applyFont="1" applyFill="1" applyBorder="1" applyAlignment="1" applyProtection="1">
      <alignment horizontal="right" vertical="center"/>
    </xf>
    <xf numFmtId="3" fontId="5" fillId="0" borderId="26" xfId="1" applyNumberFormat="1" applyFont="1" applyFill="1" applyBorder="1" applyAlignment="1" applyProtection="1">
      <alignment horizontal="right" vertical="center"/>
    </xf>
    <xf numFmtId="3" fontId="2" fillId="0" borderId="22" xfId="1" applyNumberFormat="1" applyFont="1" applyFill="1" applyBorder="1" applyAlignment="1" applyProtection="1">
      <alignment horizontal="right" vertical="center"/>
    </xf>
    <xf numFmtId="3" fontId="2" fillId="0" borderId="16" xfId="1" applyNumberFormat="1" applyFont="1" applyFill="1" applyBorder="1" applyAlignment="1" applyProtection="1">
      <alignment horizontal="right" vertical="center"/>
    </xf>
    <xf numFmtId="3" fontId="2" fillId="0" borderId="28" xfId="1" applyNumberFormat="1" applyFont="1" applyFill="1" applyBorder="1" applyAlignment="1" applyProtection="1">
      <alignment horizontal="right" vertical="center"/>
    </xf>
    <xf numFmtId="3" fontId="2" fillId="0" borderId="19" xfId="1" applyNumberFormat="1" applyFont="1" applyFill="1" applyBorder="1" applyAlignment="1" applyProtection="1">
      <alignment vertical="center"/>
    </xf>
    <xf numFmtId="3" fontId="2" fillId="0" borderId="30" xfId="1" applyNumberFormat="1" applyFont="1" applyFill="1" applyBorder="1" applyAlignment="1" applyProtection="1">
      <alignment vertical="center"/>
    </xf>
    <xf numFmtId="3" fontId="2" fillId="0" borderId="16" xfId="1" applyNumberFormat="1" applyFont="1" applyFill="1" applyBorder="1" applyAlignment="1" applyProtection="1">
      <alignment vertical="center"/>
    </xf>
    <xf numFmtId="3" fontId="2" fillId="0" borderId="28" xfId="1" applyNumberFormat="1" applyFont="1" applyFill="1" applyBorder="1" applyAlignment="1" applyProtection="1">
      <alignment vertical="center"/>
    </xf>
    <xf numFmtId="3" fontId="2" fillId="0" borderId="32" xfId="1" applyNumberFormat="1" applyFont="1" applyFill="1" applyBorder="1" applyAlignment="1" applyProtection="1">
      <alignment vertical="center"/>
    </xf>
    <xf numFmtId="3" fontId="2" fillId="0" borderId="38" xfId="1" applyNumberFormat="1" applyFont="1" applyFill="1" applyBorder="1" applyAlignment="1" applyProtection="1">
      <alignment vertical="center"/>
    </xf>
    <xf numFmtId="3" fontId="2" fillId="0" borderId="41" xfId="1" applyNumberFormat="1" applyFont="1" applyFill="1" applyBorder="1" applyAlignment="1" applyProtection="1">
      <alignment horizontal="right" vertical="center"/>
    </xf>
    <xf numFmtId="3" fontId="2" fillId="0" borderId="30" xfId="1" applyNumberFormat="1" applyFont="1" applyFill="1" applyBorder="1" applyAlignment="1" applyProtection="1">
      <alignment horizontal="right" vertical="center"/>
    </xf>
    <xf numFmtId="3" fontId="2" fillId="0" borderId="32" xfId="1" applyNumberFormat="1" applyFont="1" applyFill="1" applyBorder="1" applyAlignment="1" applyProtection="1">
      <alignment horizontal="right" vertical="center"/>
    </xf>
    <xf numFmtId="3" fontId="2" fillId="0" borderId="41" xfId="1" applyNumberFormat="1" applyFont="1" applyFill="1" applyBorder="1" applyAlignment="1" applyProtection="1">
      <alignment vertical="center"/>
    </xf>
    <xf numFmtId="3" fontId="5" fillId="0" borderId="16" xfId="1" applyNumberFormat="1" applyFont="1" applyBorder="1" applyAlignment="1" applyProtection="1">
      <alignment vertical="center"/>
    </xf>
    <xf numFmtId="3" fontId="5" fillId="0" borderId="26" xfId="1" applyNumberFormat="1" applyFont="1" applyFill="1" applyBorder="1" applyAlignment="1" applyProtection="1">
      <alignment vertical="center"/>
    </xf>
    <xf numFmtId="3" fontId="5" fillId="0" borderId="45" xfId="1" applyNumberFormat="1" applyFont="1" applyFill="1" applyBorder="1" applyAlignment="1" applyProtection="1">
      <alignment vertical="center"/>
    </xf>
    <xf numFmtId="3" fontId="5" fillId="0" borderId="16" xfId="1" applyNumberFormat="1" applyFont="1" applyFill="1" applyBorder="1" applyAlignment="1" applyProtection="1">
      <alignment vertical="center"/>
    </xf>
    <xf numFmtId="3" fontId="5" fillId="3" borderId="34" xfId="1" applyNumberFormat="1" applyFont="1" applyFill="1" applyBorder="1" applyAlignment="1" applyProtection="1">
      <alignment vertical="center"/>
    </xf>
    <xf numFmtId="3" fontId="2" fillId="0" borderId="47" xfId="1" applyNumberFormat="1" applyFont="1" applyFill="1" applyBorder="1" applyAlignment="1" applyProtection="1">
      <alignment vertical="center"/>
    </xf>
    <xf numFmtId="3" fontId="2" fillId="0" borderId="34" xfId="1" applyNumberFormat="1" applyFont="1" applyFill="1" applyBorder="1" applyAlignment="1" applyProtection="1">
      <alignment vertical="center"/>
    </xf>
    <xf numFmtId="3" fontId="5" fillId="3" borderId="30" xfId="1" applyNumberFormat="1" applyFont="1" applyFill="1" applyBorder="1" applyAlignment="1" applyProtection="1">
      <alignment vertical="center"/>
    </xf>
    <xf numFmtId="3" fontId="5" fillId="4" borderId="41" xfId="1" applyNumberFormat="1" applyFont="1" applyFill="1" applyBorder="1" applyAlignment="1" applyProtection="1">
      <alignment vertical="center"/>
    </xf>
    <xf numFmtId="3" fontId="2" fillId="0" borderId="26" xfId="1" applyNumberFormat="1" applyFont="1" applyFill="1" applyBorder="1" applyAlignment="1" applyProtection="1">
      <alignment vertical="center"/>
    </xf>
    <xf numFmtId="3" fontId="5" fillId="0" borderId="56" xfId="1" applyNumberFormat="1" applyFont="1" applyFill="1" applyBorder="1" applyAlignment="1" applyProtection="1">
      <alignment vertical="center"/>
    </xf>
    <xf numFmtId="3" fontId="5" fillId="0" borderId="30" xfId="1" applyNumberFormat="1" applyFont="1" applyFill="1" applyBorder="1" applyAlignment="1" applyProtection="1">
      <alignment vertical="center"/>
    </xf>
    <xf numFmtId="3" fontId="2" fillId="0" borderId="60" xfId="1" applyNumberFormat="1" applyFont="1" applyFill="1" applyBorder="1" applyAlignment="1" applyProtection="1">
      <alignment vertical="center"/>
    </xf>
    <xf numFmtId="3" fontId="2" fillId="0" borderId="42" xfId="1" applyNumberFormat="1" applyFont="1" applyFill="1" applyBorder="1" applyAlignment="1" applyProtection="1">
      <alignment horizontal="center" vertical="center"/>
      <protection locked="0"/>
    </xf>
    <xf numFmtId="3" fontId="2" fillId="0" borderId="43" xfId="1" applyNumberFormat="1" applyFont="1" applyFill="1" applyBorder="1" applyAlignment="1" applyProtection="1">
      <alignment horizontal="center" vertical="center"/>
      <protection locked="0"/>
    </xf>
    <xf numFmtId="3" fontId="5" fillId="0" borderId="58" xfId="1" applyNumberFormat="1" applyFont="1" applyBorder="1" applyAlignment="1" applyProtection="1">
      <alignment horizontal="right" vertical="center"/>
      <protection locked="0"/>
    </xf>
    <xf numFmtId="3" fontId="5" fillId="0" borderId="20" xfId="1" applyNumberFormat="1" applyFont="1" applyBorder="1" applyAlignment="1" applyProtection="1">
      <alignment horizontal="right" vertical="center"/>
      <protection locked="0"/>
    </xf>
    <xf numFmtId="3" fontId="2" fillId="0" borderId="58" xfId="1" applyNumberFormat="1" applyFont="1" applyBorder="1" applyAlignment="1" applyProtection="1">
      <alignment horizontal="right" vertical="center"/>
      <protection locked="0"/>
    </xf>
    <xf numFmtId="3" fontId="2" fillId="0" borderId="20" xfId="1" applyNumberFormat="1" applyFont="1" applyBorder="1" applyAlignment="1" applyProtection="1">
      <alignment horizontal="right" vertical="center"/>
      <protection locked="0"/>
    </xf>
    <xf numFmtId="3" fontId="2" fillId="0" borderId="54" xfId="1" applyNumberFormat="1" applyFont="1" applyFill="1" applyBorder="1" applyAlignment="1" applyProtection="1">
      <alignment vertical="center"/>
    </xf>
    <xf numFmtId="3" fontId="2" fillId="0" borderId="60" xfId="1" applyNumberFormat="1" applyFont="1" applyFill="1" applyBorder="1" applyAlignment="1" applyProtection="1">
      <alignment horizontal="center" vertical="center"/>
    </xf>
    <xf numFmtId="3" fontId="2" fillId="0" borderId="59" xfId="1" applyNumberFormat="1" applyFont="1" applyFill="1" applyBorder="1" applyAlignment="1" applyProtection="1">
      <alignment horizontal="center" vertical="center"/>
    </xf>
    <xf numFmtId="3" fontId="5" fillId="0" borderId="52" xfId="1" applyNumberFormat="1" applyFont="1" applyFill="1" applyBorder="1" applyAlignment="1" applyProtection="1">
      <alignment horizontal="left" vertical="center" wrapText="1"/>
      <protection locked="0"/>
    </xf>
    <xf numFmtId="3" fontId="2" fillId="0" borderId="64" xfId="1" applyNumberFormat="1" applyFont="1" applyFill="1" applyBorder="1" applyAlignment="1" applyProtection="1">
      <alignment horizontal="left" vertical="center" wrapText="1"/>
      <protection locked="0"/>
    </xf>
    <xf numFmtId="3" fontId="2" fillId="0" borderId="50" xfId="1" applyNumberFormat="1" applyFont="1" applyFill="1" applyBorder="1" applyAlignment="1" applyProtection="1">
      <alignment horizontal="left" vertical="center" wrapText="1"/>
      <protection locked="0"/>
    </xf>
    <xf numFmtId="3" fontId="2" fillId="0" borderId="49" xfId="1" applyNumberFormat="1" applyFont="1" applyFill="1" applyBorder="1" applyAlignment="1" applyProtection="1">
      <alignment horizontal="left" vertical="center" wrapText="1"/>
      <protection locked="0"/>
    </xf>
    <xf numFmtId="3" fontId="2" fillId="0" borderId="60" xfId="1" applyNumberFormat="1" applyFont="1" applyFill="1" applyBorder="1" applyAlignment="1" applyProtection="1">
      <alignment horizontal="left" vertical="center" wrapText="1"/>
      <protection locked="0"/>
    </xf>
    <xf numFmtId="3" fontId="2" fillId="0" borderId="51" xfId="1" applyNumberFormat="1" applyFont="1" applyFill="1" applyBorder="1" applyAlignment="1" applyProtection="1">
      <alignment horizontal="left" vertical="center" wrapText="1"/>
      <protection locked="0"/>
    </xf>
    <xf numFmtId="3" fontId="2" fillId="0" borderId="36" xfId="1" applyNumberFormat="1" applyFont="1" applyFill="1" applyBorder="1" applyAlignment="1" applyProtection="1">
      <alignment horizontal="left" vertical="center" wrapText="1"/>
      <protection locked="0"/>
    </xf>
    <xf numFmtId="3" fontId="2" fillId="0" borderId="68" xfId="1" applyNumberFormat="1" applyFont="1" applyFill="1" applyBorder="1" applyAlignment="1" applyProtection="1">
      <alignment horizontal="left" vertical="center" wrapText="1"/>
      <protection locked="0"/>
    </xf>
    <xf numFmtId="3" fontId="2" fillId="0" borderId="69" xfId="1" applyNumberFormat="1" applyFont="1" applyFill="1" applyBorder="1" applyAlignment="1" applyProtection="1">
      <alignment horizontal="left" vertical="center" wrapText="1"/>
      <protection locked="0"/>
    </xf>
    <xf numFmtId="3" fontId="2" fillId="0" borderId="50" xfId="1" applyNumberFormat="1" applyFont="1" applyBorder="1" applyAlignment="1" applyProtection="1">
      <alignment horizontal="left" vertical="center" wrapText="1"/>
      <protection locked="0"/>
    </xf>
    <xf numFmtId="3" fontId="5" fillId="0" borderId="71" xfId="1" applyNumberFormat="1" applyFont="1" applyFill="1" applyBorder="1" applyAlignment="1" applyProtection="1">
      <alignment horizontal="left" vertical="center" wrapText="1"/>
      <protection locked="0"/>
    </xf>
    <xf numFmtId="3" fontId="5" fillId="0" borderId="50" xfId="1" applyNumberFormat="1" applyFont="1" applyFill="1" applyBorder="1" applyAlignment="1" applyProtection="1">
      <alignment horizontal="left" vertical="center" wrapText="1"/>
      <protection locked="0"/>
    </xf>
    <xf numFmtId="3" fontId="5" fillId="3" borderId="73" xfId="1" applyNumberFormat="1" applyFont="1" applyFill="1" applyBorder="1" applyAlignment="1" applyProtection="1">
      <alignment horizontal="left" vertical="center" wrapText="1"/>
      <protection locked="0"/>
    </xf>
    <xf numFmtId="3" fontId="2" fillId="0" borderId="48" xfId="1" applyNumberFormat="1" applyFont="1" applyFill="1" applyBorder="1" applyAlignment="1" applyProtection="1">
      <alignment horizontal="left" vertical="center" wrapText="1"/>
      <protection locked="0"/>
    </xf>
    <xf numFmtId="3" fontId="2" fillId="0" borderId="73" xfId="1" applyNumberFormat="1" applyFont="1" applyFill="1" applyBorder="1" applyAlignment="1" applyProtection="1">
      <alignment horizontal="left" vertical="center" wrapText="1"/>
      <protection locked="0"/>
    </xf>
    <xf numFmtId="3" fontId="5" fillId="3" borderId="51" xfId="1" applyNumberFormat="1" applyFont="1" applyFill="1" applyBorder="1" applyAlignment="1" applyProtection="1">
      <alignment horizontal="left" vertical="center" wrapText="1"/>
      <protection locked="0"/>
    </xf>
    <xf numFmtId="3" fontId="5" fillId="4" borderId="69" xfId="1" applyNumberFormat="1" applyFont="1" applyFill="1" applyBorder="1" applyAlignment="1" applyProtection="1">
      <alignment horizontal="left" vertical="center" wrapText="1"/>
      <protection locked="0"/>
    </xf>
    <xf numFmtId="3" fontId="2" fillId="0" borderId="52" xfId="1" applyNumberFormat="1" applyFont="1" applyFill="1" applyBorder="1" applyAlignment="1" applyProtection="1">
      <alignment horizontal="left" vertical="center" wrapText="1"/>
      <protection locked="0"/>
    </xf>
    <xf numFmtId="3" fontId="5" fillId="0" borderId="54" xfId="1" applyNumberFormat="1" applyFont="1" applyFill="1" applyBorder="1" applyAlignment="1" applyProtection="1">
      <alignment horizontal="left" vertical="center" wrapText="1"/>
      <protection locked="0"/>
    </xf>
    <xf numFmtId="3" fontId="5" fillId="0" borderId="51" xfId="1" applyNumberFormat="1" applyFont="1" applyFill="1" applyBorder="1" applyAlignment="1" applyProtection="1">
      <alignment horizontal="left" vertical="center" wrapText="1"/>
      <protection locked="0"/>
    </xf>
    <xf numFmtId="3" fontId="2" fillId="0" borderId="54" xfId="1" applyNumberFormat="1" applyFont="1" applyFill="1" applyBorder="1" applyAlignment="1" applyProtection="1">
      <alignment horizontal="left" vertical="center" wrapText="1"/>
      <protection locked="0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5" borderId="28" xfId="1" applyFont="1" applyFill="1" applyBorder="1" applyAlignment="1" applyProtection="1">
      <alignment horizontal="right" vertical="center" wrapText="1"/>
    </xf>
    <xf numFmtId="0" fontId="2" fillId="5" borderId="28" xfId="1" applyFont="1" applyFill="1" applyBorder="1" applyAlignment="1" applyProtection="1">
      <alignment horizontal="left" vertical="center" wrapText="1"/>
    </xf>
    <xf numFmtId="3" fontId="2" fillId="5" borderId="28" xfId="1" applyNumberFormat="1" applyFont="1" applyFill="1" applyBorder="1" applyAlignment="1" applyProtection="1">
      <alignment vertical="center"/>
    </xf>
    <xf numFmtId="3" fontId="2" fillId="5" borderId="66" xfId="1" applyNumberFormat="1" applyFont="1" applyFill="1" applyBorder="1" applyAlignment="1" applyProtection="1">
      <alignment vertical="center"/>
      <protection locked="0"/>
    </xf>
    <xf numFmtId="3" fontId="2" fillId="5" borderId="5" xfId="1" applyNumberFormat="1" applyFont="1" applyFill="1" applyBorder="1" applyAlignment="1" applyProtection="1">
      <alignment vertical="center"/>
      <protection locked="0"/>
    </xf>
    <xf numFmtId="3" fontId="2" fillId="5" borderId="49" xfId="1" applyNumberFormat="1" applyFont="1" applyFill="1" applyBorder="1" applyAlignment="1" applyProtection="1">
      <alignment vertical="center"/>
    </xf>
    <xf numFmtId="3" fontId="2" fillId="5" borderId="66" xfId="1" applyNumberFormat="1" applyFont="1" applyFill="1" applyBorder="1" applyAlignment="1" applyProtection="1">
      <alignment horizontal="right" vertical="center"/>
      <protection locked="0"/>
    </xf>
    <xf numFmtId="3" fontId="2" fillId="5" borderId="5" xfId="1" applyNumberFormat="1" applyFont="1" applyFill="1" applyBorder="1" applyAlignment="1" applyProtection="1">
      <alignment horizontal="right" vertical="center"/>
      <protection locked="0"/>
    </xf>
    <xf numFmtId="3" fontId="2" fillId="5" borderId="49" xfId="1" applyNumberFormat="1" applyFont="1" applyFill="1" applyBorder="1" applyAlignment="1" applyProtection="1">
      <alignment horizontal="left" vertical="center" wrapText="1"/>
      <protection locked="0"/>
    </xf>
    <xf numFmtId="3" fontId="5" fillId="0" borderId="73" xfId="1" applyNumberFormat="1" applyFont="1" applyFill="1" applyBorder="1" applyAlignment="1" applyProtection="1">
      <alignment horizontal="left" vertical="center" wrapText="1"/>
      <protection locked="0"/>
    </xf>
    <xf numFmtId="0" fontId="2" fillId="0" borderId="16" xfId="1" applyFont="1" applyFill="1" applyBorder="1" applyAlignment="1" applyProtection="1">
      <alignment horizontal="center" vertical="center" wrapText="1"/>
    </xf>
    <xf numFmtId="3" fontId="10" fillId="0" borderId="60" xfId="1" applyNumberFormat="1" applyFont="1" applyFill="1" applyBorder="1" applyAlignment="1" applyProtection="1">
      <alignment horizontal="left" vertical="center" wrapText="1"/>
      <protection locked="0"/>
    </xf>
    <xf numFmtId="0" fontId="11" fillId="0" borderId="0" xfId="1" applyFont="1" applyFill="1" applyBorder="1" applyAlignment="1" applyProtection="1">
      <alignment vertical="center"/>
    </xf>
    <xf numFmtId="0" fontId="10" fillId="0" borderId="0" xfId="1" applyFont="1" applyFill="1" applyBorder="1" applyAlignment="1" applyProtection="1">
      <alignment vertical="center"/>
    </xf>
    <xf numFmtId="3" fontId="2" fillId="0" borderId="29" xfId="1" applyNumberFormat="1" applyFont="1" applyFill="1" applyBorder="1" applyAlignment="1" applyProtection="1">
      <alignment horizontal="left" vertical="center" wrapText="1"/>
      <protection locked="0"/>
    </xf>
    <xf numFmtId="0" fontId="2" fillId="0" borderId="16" xfId="1" applyFont="1" applyFill="1" applyBorder="1" applyAlignment="1" applyProtection="1">
      <alignment horizontal="center" vertical="center" wrapText="1"/>
    </xf>
    <xf numFmtId="0" fontId="5" fillId="0" borderId="30" xfId="1" applyFont="1" applyFill="1" applyBorder="1" applyAlignment="1" applyProtection="1">
      <alignment horizontal="left" vertical="center" wrapText="1"/>
      <protection locked="0"/>
    </xf>
    <xf numFmtId="3" fontId="2" fillId="0" borderId="7" xfId="1" applyNumberFormat="1" applyFont="1" applyFill="1" applyBorder="1" applyAlignment="1" applyProtection="1">
      <alignment vertical="center" wrapText="1"/>
      <protection locked="0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5" borderId="0" xfId="1" applyFont="1" applyFill="1" applyBorder="1" applyAlignment="1" applyProtection="1">
      <alignment vertical="center"/>
    </xf>
    <xf numFmtId="1" fontId="7" fillId="5" borderId="63" xfId="1" applyNumberFormat="1" applyFont="1" applyFill="1" applyBorder="1" applyAlignment="1" applyProtection="1">
      <alignment horizontal="center" vertical="center"/>
    </xf>
    <xf numFmtId="1" fontId="7" fillId="5" borderId="24" xfId="1" applyNumberFormat="1" applyFont="1" applyFill="1" applyBorder="1" applyAlignment="1" applyProtection="1">
      <alignment horizontal="center" vertical="center"/>
    </xf>
    <xf numFmtId="1" fontId="7" fillId="5" borderId="64" xfId="1" applyNumberFormat="1" applyFont="1" applyFill="1" applyBorder="1" applyAlignment="1" applyProtection="1">
      <alignment horizontal="center" vertical="center"/>
    </xf>
    <xf numFmtId="1" fontId="7" fillId="5" borderId="62" xfId="1" applyNumberFormat="1" applyFont="1" applyFill="1" applyBorder="1" applyAlignment="1" applyProtection="1">
      <alignment horizontal="center" vertical="center"/>
    </xf>
    <xf numFmtId="1" fontId="7" fillId="5" borderId="25" xfId="1" applyNumberFormat="1" applyFont="1" applyFill="1" applyBorder="1" applyAlignment="1" applyProtection="1">
      <alignment horizontal="center" vertical="center"/>
    </xf>
    <xf numFmtId="1" fontId="7" fillId="5" borderId="57" xfId="1" applyNumberFormat="1" applyFont="1" applyFill="1" applyBorder="1" applyAlignment="1" applyProtection="1">
      <alignment horizontal="center" vertical="center"/>
    </xf>
    <xf numFmtId="0" fontId="5" fillId="5" borderId="58" xfId="1" applyFont="1" applyFill="1" applyBorder="1" applyAlignment="1" applyProtection="1">
      <alignment vertical="center"/>
      <protection locked="0"/>
    </xf>
    <xf numFmtId="0" fontId="5" fillId="5" borderId="20" xfId="1" applyFont="1" applyFill="1" applyBorder="1" applyAlignment="1" applyProtection="1">
      <alignment vertical="center"/>
      <protection locked="0"/>
    </xf>
    <xf numFmtId="0" fontId="5" fillId="5" borderId="50" xfId="1" applyFont="1" applyFill="1" applyBorder="1" applyAlignment="1" applyProtection="1">
      <alignment vertical="center"/>
      <protection locked="0"/>
    </xf>
    <xf numFmtId="3" fontId="5" fillId="5" borderId="65" xfId="1" applyNumberFormat="1" applyFont="1" applyFill="1" applyBorder="1" applyAlignment="1" applyProtection="1">
      <alignment horizontal="right" vertical="center"/>
    </xf>
    <xf numFmtId="3" fontId="5" fillId="5" borderId="27" xfId="1" applyNumberFormat="1" applyFont="1" applyFill="1" applyBorder="1" applyAlignment="1" applyProtection="1">
      <alignment horizontal="right" vertical="center"/>
    </xf>
    <xf numFmtId="3" fontId="5" fillId="5" borderId="52" xfId="1" applyNumberFormat="1" applyFont="1" applyFill="1" applyBorder="1" applyAlignment="1" applyProtection="1">
      <alignment horizontal="right" vertical="center"/>
    </xf>
    <xf numFmtId="3" fontId="2" fillId="5" borderId="63" xfId="1" applyNumberFormat="1" applyFont="1" applyFill="1" applyBorder="1" applyAlignment="1" applyProtection="1">
      <alignment horizontal="right" vertical="center"/>
    </xf>
    <xf numFmtId="3" fontId="2" fillId="5" borderId="24" xfId="1" applyNumberFormat="1" applyFont="1" applyFill="1" applyBorder="1" applyAlignment="1" applyProtection="1">
      <alignment horizontal="right" vertical="center"/>
    </xf>
    <xf numFmtId="3" fontId="2" fillId="5" borderId="64" xfId="1" applyNumberFormat="1" applyFont="1" applyFill="1" applyBorder="1" applyAlignment="1" applyProtection="1">
      <alignment horizontal="right" vertical="center"/>
    </xf>
    <xf numFmtId="3" fontId="2" fillId="5" borderId="58" xfId="1" applyNumberFormat="1" applyFont="1" applyFill="1" applyBorder="1" applyAlignment="1" applyProtection="1">
      <alignment horizontal="right" vertical="center"/>
      <protection locked="0"/>
    </xf>
    <xf numFmtId="3" fontId="2" fillId="5" borderId="20" xfId="1" applyNumberFormat="1" applyFont="1" applyFill="1" applyBorder="1" applyAlignment="1" applyProtection="1">
      <alignment horizontal="right" vertical="center"/>
      <protection locked="0"/>
    </xf>
    <xf numFmtId="3" fontId="2" fillId="5" borderId="50" xfId="1" applyNumberFormat="1" applyFont="1" applyFill="1" applyBorder="1" applyAlignment="1" applyProtection="1">
      <alignment horizontal="right" vertical="center"/>
    </xf>
    <xf numFmtId="3" fontId="2" fillId="5" borderId="49" xfId="1" applyNumberFormat="1" applyFont="1" applyFill="1" applyBorder="1" applyAlignment="1" applyProtection="1">
      <alignment horizontal="right" vertical="center"/>
    </xf>
    <xf numFmtId="3" fontId="2" fillId="5" borderId="59" xfId="1" applyNumberFormat="1" applyFont="1" applyFill="1" applyBorder="1" applyAlignment="1" applyProtection="1">
      <alignment horizontal="right" vertical="center"/>
      <protection locked="0"/>
    </xf>
    <xf numFmtId="3" fontId="2" fillId="5" borderId="21" xfId="1" applyNumberFormat="1" applyFont="1" applyFill="1" applyBorder="1" applyAlignment="1" applyProtection="1">
      <alignment horizontal="right" vertical="center"/>
      <protection locked="0"/>
    </xf>
    <xf numFmtId="3" fontId="2" fillId="5" borderId="60" xfId="1" applyNumberFormat="1" applyFont="1" applyFill="1" applyBorder="1" applyAlignment="1" applyProtection="1">
      <alignment vertical="center"/>
    </xf>
    <xf numFmtId="3" fontId="2" fillId="5" borderId="59" xfId="1" applyNumberFormat="1" applyFont="1" applyFill="1" applyBorder="1" applyAlignment="1" applyProtection="1">
      <alignment horizontal="center" vertical="center"/>
    </xf>
    <xf numFmtId="3" fontId="2" fillId="5" borderId="21" xfId="1" applyNumberFormat="1" applyFont="1" applyFill="1" applyBorder="1" applyAlignment="1" applyProtection="1">
      <alignment horizontal="center" vertical="center"/>
    </xf>
    <xf numFmtId="3" fontId="2" fillId="5" borderId="60" xfId="1" applyNumberFormat="1" applyFont="1" applyFill="1" applyBorder="1" applyAlignment="1" applyProtection="1">
      <alignment horizontal="center" vertical="center"/>
    </xf>
    <xf numFmtId="3" fontId="2" fillId="5" borderId="39" xfId="1" applyNumberFormat="1" applyFont="1" applyFill="1" applyBorder="1" applyAlignment="1" applyProtection="1">
      <alignment horizontal="right" vertical="center"/>
      <protection locked="0"/>
    </xf>
    <xf numFmtId="3" fontId="2" fillId="5" borderId="31" xfId="1" applyNumberFormat="1" applyFont="1" applyFill="1" applyBorder="1" applyAlignment="1" applyProtection="1">
      <alignment horizontal="right" vertical="center"/>
      <protection locked="0"/>
    </xf>
    <xf numFmtId="3" fontId="2" fillId="5" borderId="51" xfId="1" applyNumberFormat="1" applyFont="1" applyFill="1" applyBorder="1" applyAlignment="1" applyProtection="1">
      <alignment vertical="center"/>
    </xf>
    <xf numFmtId="3" fontId="2" fillId="5" borderId="39" xfId="1" applyNumberFormat="1" applyFont="1" applyFill="1" applyBorder="1" applyAlignment="1" applyProtection="1">
      <alignment horizontal="center" vertical="center"/>
    </xf>
    <xf numFmtId="3" fontId="2" fillId="5" borderId="31" xfId="1" applyNumberFormat="1" applyFont="1" applyFill="1" applyBorder="1" applyAlignment="1" applyProtection="1">
      <alignment horizontal="center" vertical="center"/>
    </xf>
    <xf numFmtId="3" fontId="2" fillId="5" borderId="51" xfId="1" applyNumberFormat="1" applyFont="1" applyFill="1" applyBorder="1" applyAlignment="1" applyProtection="1">
      <alignment horizontal="center" vertical="center"/>
    </xf>
    <xf numFmtId="3" fontId="2" fillId="5" borderId="39" xfId="1" applyNumberFormat="1" applyFont="1" applyFill="1" applyBorder="1" applyAlignment="1" applyProtection="1">
      <alignment horizontal="right" vertical="center"/>
    </xf>
    <xf numFmtId="3" fontId="2" fillId="5" borderId="31" xfId="1" applyNumberFormat="1" applyFont="1" applyFill="1" applyBorder="1" applyAlignment="1" applyProtection="1">
      <alignment horizontal="right" vertical="center"/>
    </xf>
    <xf numFmtId="3" fontId="2" fillId="5" borderId="51" xfId="1" applyNumberFormat="1" applyFont="1" applyFill="1" applyBorder="1" applyAlignment="1" applyProtection="1">
      <alignment horizontal="right" vertical="center"/>
    </xf>
    <xf numFmtId="3" fontId="2" fillId="5" borderId="58" xfId="1" applyNumberFormat="1" applyFont="1" applyFill="1" applyBorder="1" applyAlignment="1" applyProtection="1">
      <alignment horizontal="center" vertical="center"/>
    </xf>
    <xf numFmtId="3" fontId="2" fillId="5" borderId="20" xfId="1" applyNumberFormat="1" applyFont="1" applyFill="1" applyBorder="1" applyAlignment="1" applyProtection="1">
      <alignment horizontal="center" vertical="center"/>
    </xf>
    <xf numFmtId="3" fontId="2" fillId="5" borderId="50" xfId="1" applyNumberFormat="1" applyFont="1" applyFill="1" applyBorder="1" applyAlignment="1" applyProtection="1">
      <alignment horizontal="center" vertical="center"/>
    </xf>
    <xf numFmtId="3" fontId="2" fillId="5" borderId="66" xfId="1" applyNumberFormat="1" applyFont="1" applyFill="1" applyBorder="1" applyAlignment="1" applyProtection="1">
      <alignment horizontal="center" vertical="center"/>
    </xf>
    <xf numFmtId="3" fontId="2" fillId="5" borderId="5" xfId="1" applyNumberFormat="1" applyFont="1" applyFill="1" applyBorder="1" applyAlignment="1" applyProtection="1">
      <alignment horizontal="center" vertical="center"/>
    </xf>
    <xf numFmtId="3" fontId="2" fillId="5" borderId="49" xfId="1" applyNumberFormat="1" applyFont="1" applyFill="1" applyBorder="1" applyAlignment="1" applyProtection="1">
      <alignment horizontal="center" vertical="center"/>
    </xf>
    <xf numFmtId="3" fontId="2" fillId="5" borderId="37" xfId="1" applyNumberFormat="1" applyFont="1" applyFill="1" applyBorder="1" applyAlignment="1" applyProtection="1">
      <alignment horizontal="center" vertical="center"/>
    </xf>
    <xf numFmtId="3" fontId="2" fillId="5" borderId="33" xfId="1" applyNumberFormat="1" applyFont="1" applyFill="1" applyBorder="1" applyAlignment="1" applyProtection="1">
      <alignment horizontal="center" vertical="center"/>
    </xf>
    <xf numFmtId="3" fontId="2" fillId="5" borderId="36" xfId="1" applyNumberFormat="1" applyFont="1" applyFill="1" applyBorder="1" applyAlignment="1" applyProtection="1">
      <alignment horizontal="center" vertical="center"/>
    </xf>
    <xf numFmtId="3" fontId="2" fillId="5" borderId="37" xfId="1" applyNumberFormat="1" applyFont="1" applyFill="1" applyBorder="1" applyAlignment="1" applyProtection="1">
      <alignment horizontal="right" vertical="center"/>
      <protection locked="0"/>
    </xf>
    <xf numFmtId="3" fontId="2" fillId="5" borderId="33" xfId="1" applyNumberFormat="1" applyFont="1" applyFill="1" applyBorder="1" applyAlignment="1" applyProtection="1">
      <alignment horizontal="right" vertical="center"/>
      <protection locked="0"/>
    </xf>
    <xf numFmtId="3" fontId="2" fillId="5" borderId="36" xfId="1" applyNumberFormat="1" applyFont="1" applyFill="1" applyBorder="1" applyAlignment="1" applyProtection="1">
      <alignment horizontal="right" vertical="center"/>
    </xf>
    <xf numFmtId="3" fontId="2" fillId="5" borderId="67" xfId="1" applyNumberFormat="1" applyFont="1" applyFill="1" applyBorder="1" applyAlignment="1" applyProtection="1">
      <alignment horizontal="center" vertical="center"/>
    </xf>
    <xf numFmtId="3" fontId="2" fillId="5" borderId="40" xfId="1" applyNumberFormat="1" applyFont="1" applyFill="1" applyBorder="1" applyAlignment="1" applyProtection="1">
      <alignment horizontal="center" vertical="center"/>
    </xf>
    <xf numFmtId="3" fontId="2" fillId="5" borderId="68" xfId="1" applyNumberFormat="1" applyFont="1" applyFill="1" applyBorder="1" applyAlignment="1" applyProtection="1">
      <alignment horizontal="center" vertical="center"/>
    </xf>
    <xf numFmtId="3" fontId="2" fillId="5" borderId="67" xfId="1" applyNumberFormat="1" applyFont="1" applyFill="1" applyBorder="1" applyAlignment="1" applyProtection="1">
      <alignment horizontal="right" vertical="center"/>
      <protection locked="0"/>
    </xf>
    <xf numFmtId="3" fontId="2" fillId="5" borderId="40" xfId="1" applyNumberFormat="1" applyFont="1" applyFill="1" applyBorder="1" applyAlignment="1" applyProtection="1">
      <alignment horizontal="right" vertical="center"/>
      <protection locked="0"/>
    </xf>
    <xf numFmtId="3" fontId="2" fillId="5" borderId="68" xfId="1" applyNumberFormat="1" applyFont="1" applyFill="1" applyBorder="1" applyAlignment="1" applyProtection="1">
      <alignment horizontal="right" vertical="center"/>
    </xf>
    <xf numFmtId="3" fontId="2" fillId="5" borderId="42" xfId="1" applyNumberFormat="1" applyFont="1" applyFill="1" applyBorder="1" applyAlignment="1" applyProtection="1">
      <alignment horizontal="right" vertical="center"/>
    </xf>
    <xf numFmtId="3" fontId="2" fillId="5" borderId="43" xfId="1" applyNumberFormat="1" applyFont="1" applyFill="1" applyBorder="1" applyAlignment="1" applyProtection="1">
      <alignment horizontal="right" vertical="center"/>
    </xf>
    <xf numFmtId="3" fontId="2" fillId="5" borderId="69" xfId="1" applyNumberFormat="1" applyFont="1" applyFill="1" applyBorder="1" applyAlignment="1" applyProtection="1">
      <alignment horizontal="right" vertical="center"/>
    </xf>
    <xf numFmtId="3" fontId="2" fillId="5" borderId="42" xfId="1" applyNumberFormat="1" applyFont="1" applyFill="1" applyBorder="1" applyAlignment="1" applyProtection="1">
      <alignment horizontal="center" vertical="center"/>
    </xf>
    <xf numFmtId="3" fontId="2" fillId="5" borderId="43" xfId="1" applyNumberFormat="1" applyFont="1" applyFill="1" applyBorder="1" applyAlignment="1" applyProtection="1">
      <alignment horizontal="center" vertical="center"/>
    </xf>
    <xf numFmtId="3" fontId="2" fillId="5" borderId="69" xfId="1" applyNumberFormat="1" applyFont="1" applyFill="1" applyBorder="1" applyAlignment="1" applyProtection="1">
      <alignment horizontal="center" vertical="center"/>
    </xf>
    <xf numFmtId="3" fontId="2" fillId="5" borderId="68" xfId="1" applyNumberFormat="1" applyFont="1" applyFill="1" applyBorder="1" applyAlignment="1" applyProtection="1">
      <alignment vertical="center"/>
    </xf>
    <xf numFmtId="3" fontId="2" fillId="5" borderId="50" xfId="1" applyNumberFormat="1" applyFont="1" applyFill="1" applyBorder="1" applyAlignment="1" applyProtection="1">
      <alignment vertical="center"/>
    </xf>
    <xf numFmtId="3" fontId="2" fillId="5" borderId="67" xfId="1" applyNumberFormat="1" applyFont="1" applyFill="1" applyBorder="1" applyAlignment="1" applyProtection="1">
      <alignment horizontal="right" vertical="center"/>
    </xf>
    <xf numFmtId="3" fontId="2" fillId="5" borderId="40" xfId="1" applyNumberFormat="1" applyFont="1" applyFill="1" applyBorder="1" applyAlignment="1" applyProtection="1">
      <alignment horizontal="right" vertical="center"/>
    </xf>
    <xf numFmtId="3" fontId="2" fillId="5" borderId="42" xfId="1" applyNumberFormat="1" applyFont="1" applyFill="1" applyBorder="1" applyAlignment="1" applyProtection="1">
      <alignment horizontal="right" vertical="center"/>
      <protection locked="0"/>
    </xf>
    <xf numFmtId="3" fontId="2" fillId="5" borderId="43" xfId="1" applyNumberFormat="1" applyFont="1" applyFill="1" applyBorder="1" applyAlignment="1" applyProtection="1">
      <alignment horizontal="right" vertical="center"/>
      <protection locked="0"/>
    </xf>
    <xf numFmtId="3" fontId="2" fillId="5" borderId="69" xfId="1" applyNumberFormat="1" applyFont="1" applyFill="1" applyBorder="1" applyAlignment="1" applyProtection="1">
      <alignment vertical="center"/>
    </xf>
    <xf numFmtId="3" fontId="5" fillId="5" borderId="58" xfId="1" applyNumberFormat="1" applyFont="1" applyFill="1" applyBorder="1" applyAlignment="1" applyProtection="1">
      <alignment horizontal="right" vertical="center"/>
      <protection locked="0"/>
    </xf>
    <xf numFmtId="3" fontId="5" fillId="5" borderId="20" xfId="1" applyNumberFormat="1" applyFont="1" applyFill="1" applyBorder="1" applyAlignment="1" applyProtection="1">
      <alignment horizontal="right" vertical="center"/>
      <protection locked="0"/>
    </xf>
    <xf numFmtId="3" fontId="5" fillId="5" borderId="50" xfId="1" applyNumberFormat="1" applyFont="1" applyFill="1" applyBorder="1" applyAlignment="1" applyProtection="1">
      <alignment vertical="center"/>
    </xf>
    <xf numFmtId="3" fontId="5" fillId="5" borderId="65" xfId="1" applyNumberFormat="1" applyFont="1" applyFill="1" applyBorder="1" applyAlignment="1" applyProtection="1">
      <alignment vertical="center"/>
    </xf>
    <xf numFmtId="3" fontId="5" fillId="5" borderId="27" xfId="1" applyNumberFormat="1" applyFont="1" applyFill="1" applyBorder="1" applyAlignment="1" applyProtection="1">
      <alignment vertical="center"/>
    </xf>
    <xf numFmtId="3" fontId="5" fillId="5" borderId="52" xfId="1" applyNumberFormat="1" applyFont="1" applyFill="1" applyBorder="1" applyAlignment="1" applyProtection="1">
      <alignment vertical="center"/>
    </xf>
    <xf numFmtId="3" fontId="5" fillId="5" borderId="70" xfId="1" applyNumberFormat="1" applyFont="1" applyFill="1" applyBorder="1" applyAlignment="1" applyProtection="1">
      <alignment vertical="center"/>
    </xf>
    <xf numFmtId="3" fontId="5" fillId="5" borderId="46" xfId="1" applyNumberFormat="1" applyFont="1" applyFill="1" applyBorder="1" applyAlignment="1" applyProtection="1">
      <alignment vertical="center"/>
    </xf>
    <xf numFmtId="3" fontId="5" fillId="5" borderId="71" xfId="1" applyNumberFormat="1" applyFont="1" applyFill="1" applyBorder="1" applyAlignment="1" applyProtection="1">
      <alignment vertical="center"/>
    </xf>
    <xf numFmtId="3" fontId="5" fillId="5" borderId="70" xfId="1" applyNumberFormat="1" applyFont="1" applyFill="1" applyBorder="1" applyAlignment="1" applyProtection="1">
      <alignment horizontal="right" vertical="center"/>
    </xf>
    <xf numFmtId="3" fontId="5" fillId="5" borderId="46" xfId="1" applyNumberFormat="1" applyFont="1" applyFill="1" applyBorder="1" applyAlignment="1" applyProtection="1">
      <alignment horizontal="right" vertical="center"/>
    </xf>
    <xf numFmtId="3" fontId="5" fillId="5" borderId="71" xfId="1" applyNumberFormat="1" applyFont="1" applyFill="1" applyBorder="1" applyAlignment="1" applyProtection="1">
      <alignment horizontal="right" vertical="center"/>
    </xf>
    <xf numFmtId="3" fontId="5" fillId="5" borderId="58" xfId="1" applyNumberFormat="1" applyFont="1" applyFill="1" applyBorder="1" applyAlignment="1" applyProtection="1">
      <alignment vertical="center"/>
    </xf>
    <xf numFmtId="3" fontId="5" fillId="5" borderId="20" xfId="1" applyNumberFormat="1" applyFont="1" applyFill="1" applyBorder="1" applyAlignment="1" applyProtection="1">
      <alignment vertical="center"/>
    </xf>
    <xf numFmtId="3" fontId="5" fillId="5" borderId="72" xfId="1" applyNumberFormat="1" applyFont="1" applyFill="1" applyBorder="1" applyAlignment="1" applyProtection="1">
      <alignment vertical="center"/>
    </xf>
    <xf numFmtId="3" fontId="5" fillId="5" borderId="35" xfId="1" applyNumberFormat="1" applyFont="1" applyFill="1" applyBorder="1" applyAlignment="1" applyProtection="1">
      <alignment vertical="center"/>
    </xf>
    <xf numFmtId="3" fontId="5" fillId="5" borderId="73" xfId="1" applyNumberFormat="1" applyFont="1" applyFill="1" applyBorder="1" applyAlignment="1" applyProtection="1">
      <alignment vertical="center"/>
    </xf>
    <xf numFmtId="3" fontId="2" fillId="5" borderId="39" xfId="1" applyNumberFormat="1" applyFont="1" applyFill="1" applyBorder="1" applyAlignment="1" applyProtection="1">
      <alignment vertical="center"/>
    </xf>
    <xf numFmtId="3" fontId="2" fillId="5" borderId="31" xfId="1" applyNumberFormat="1" applyFont="1" applyFill="1" applyBorder="1" applyAlignment="1" applyProtection="1">
      <alignment vertical="center"/>
    </xf>
    <xf numFmtId="3" fontId="2" fillId="5" borderId="42" xfId="1" applyNumberFormat="1" applyFont="1" applyFill="1" applyBorder="1" applyAlignment="1" applyProtection="1">
      <alignment vertical="center"/>
    </xf>
    <xf numFmtId="3" fontId="2" fillId="5" borderId="43" xfId="1" applyNumberFormat="1" applyFont="1" applyFill="1" applyBorder="1" applyAlignment="1" applyProtection="1">
      <alignment vertical="center"/>
    </xf>
    <xf numFmtId="3" fontId="2" fillId="5" borderId="66" xfId="1" applyNumberFormat="1" applyFont="1" applyFill="1" applyBorder="1" applyAlignment="1" applyProtection="1">
      <alignment vertical="center"/>
    </xf>
    <xf numFmtId="3" fontId="2" fillId="5" borderId="5" xfId="1" applyNumberFormat="1" applyFont="1" applyFill="1" applyBorder="1" applyAlignment="1" applyProtection="1">
      <alignment vertical="center"/>
    </xf>
    <xf numFmtId="3" fontId="2" fillId="5" borderId="58" xfId="1" applyNumberFormat="1" applyFont="1" applyFill="1" applyBorder="1" applyAlignment="1" applyProtection="1">
      <alignment vertical="center"/>
    </xf>
    <xf numFmtId="3" fontId="2" fillId="5" borderId="20" xfId="1" applyNumberFormat="1" applyFont="1" applyFill="1" applyBorder="1" applyAlignment="1" applyProtection="1">
      <alignment vertical="center"/>
    </xf>
    <xf numFmtId="3" fontId="2" fillId="5" borderId="58" xfId="1" applyNumberFormat="1" applyFont="1" applyFill="1" applyBorder="1" applyAlignment="1" applyProtection="1">
      <alignment vertical="center"/>
      <protection locked="0"/>
    </xf>
    <xf numFmtId="3" fontId="2" fillId="5" borderId="20" xfId="1" applyNumberFormat="1" applyFont="1" applyFill="1" applyBorder="1" applyAlignment="1" applyProtection="1">
      <alignment vertical="center"/>
      <protection locked="0"/>
    </xf>
    <xf numFmtId="3" fontId="2" fillId="5" borderId="42" xfId="1" applyNumberFormat="1" applyFont="1" applyFill="1" applyBorder="1" applyAlignment="1" applyProtection="1">
      <alignment vertical="center"/>
      <protection locked="0"/>
    </xf>
    <xf numFmtId="3" fontId="2" fillId="5" borderId="43" xfId="1" applyNumberFormat="1" applyFont="1" applyFill="1" applyBorder="1" applyAlignment="1" applyProtection="1">
      <alignment vertical="center"/>
      <protection locked="0"/>
    </xf>
    <xf numFmtId="3" fontId="2" fillId="5" borderId="39" xfId="1" applyNumberFormat="1" applyFont="1" applyFill="1" applyBorder="1" applyAlignment="1" applyProtection="1">
      <alignment vertical="center"/>
      <protection locked="0"/>
    </xf>
    <xf numFmtId="3" fontId="2" fillId="5" borderId="31" xfId="1" applyNumberFormat="1" applyFont="1" applyFill="1" applyBorder="1" applyAlignment="1" applyProtection="1">
      <alignment vertical="center"/>
      <protection locked="0"/>
    </xf>
    <xf numFmtId="3" fontId="2" fillId="5" borderId="74" xfId="1" applyNumberFormat="1" applyFont="1" applyFill="1" applyBorder="1" applyAlignment="1" applyProtection="1">
      <alignment vertical="center"/>
      <protection locked="0"/>
    </xf>
    <xf numFmtId="3" fontId="2" fillId="5" borderId="17" xfId="1" applyNumberFormat="1" applyFont="1" applyFill="1" applyBorder="1" applyAlignment="1" applyProtection="1">
      <alignment vertical="center"/>
      <protection locked="0"/>
    </xf>
    <xf numFmtId="3" fontId="2" fillId="5" borderId="48" xfId="1" applyNumberFormat="1" applyFont="1" applyFill="1" applyBorder="1" applyAlignment="1" applyProtection="1">
      <alignment vertical="center"/>
    </xf>
    <xf numFmtId="3" fontId="2" fillId="5" borderId="74" xfId="1" applyNumberFormat="1" applyFont="1" applyFill="1" applyBorder="1" applyAlignment="1" applyProtection="1">
      <alignment horizontal="right" vertical="center"/>
      <protection locked="0"/>
    </xf>
    <xf numFmtId="3" fontId="2" fillId="5" borderId="17" xfId="1" applyNumberFormat="1" applyFont="1" applyFill="1" applyBorder="1" applyAlignment="1" applyProtection="1">
      <alignment horizontal="right" vertical="center"/>
      <protection locked="0"/>
    </xf>
    <xf numFmtId="3" fontId="2" fillId="5" borderId="72" xfId="1" applyNumberFormat="1" applyFont="1" applyFill="1" applyBorder="1" applyAlignment="1" applyProtection="1">
      <alignment vertical="center"/>
    </xf>
    <xf numFmtId="3" fontId="2" fillId="5" borderId="35" xfId="1" applyNumberFormat="1" applyFont="1" applyFill="1" applyBorder="1" applyAlignment="1" applyProtection="1">
      <alignment vertical="center"/>
    </xf>
    <xf numFmtId="3" fontId="2" fillId="5" borderId="73" xfId="1" applyNumberFormat="1" applyFont="1" applyFill="1" applyBorder="1" applyAlignment="1" applyProtection="1">
      <alignment vertical="center"/>
    </xf>
    <xf numFmtId="3" fontId="5" fillId="5" borderId="39" xfId="1" applyNumberFormat="1" applyFont="1" applyFill="1" applyBorder="1" applyAlignment="1" applyProtection="1">
      <alignment vertical="center"/>
    </xf>
    <xf numFmtId="3" fontId="5" fillId="5" borderId="31" xfId="1" applyNumberFormat="1" applyFont="1" applyFill="1" applyBorder="1" applyAlignment="1" applyProtection="1">
      <alignment vertical="center"/>
    </xf>
    <xf numFmtId="3" fontId="5" fillId="5" borderId="51" xfId="1" applyNumberFormat="1" applyFont="1" applyFill="1" applyBorder="1" applyAlignment="1" applyProtection="1">
      <alignment vertical="center"/>
    </xf>
    <xf numFmtId="3" fontId="2" fillId="5" borderId="67" xfId="1" applyNumberFormat="1" applyFont="1" applyFill="1" applyBorder="1" applyAlignment="1" applyProtection="1">
      <alignment vertical="center"/>
    </xf>
    <xf numFmtId="3" fontId="2" fillId="5" borderId="40" xfId="1" applyNumberFormat="1" applyFont="1" applyFill="1" applyBorder="1" applyAlignment="1" applyProtection="1">
      <alignment vertical="center"/>
    </xf>
    <xf numFmtId="3" fontId="2" fillId="5" borderId="37" xfId="1" applyNumberFormat="1" applyFont="1" applyFill="1" applyBorder="1" applyAlignment="1" applyProtection="1">
      <alignment vertical="center"/>
      <protection locked="0"/>
    </xf>
    <xf numFmtId="3" fontId="2" fillId="5" borderId="33" xfId="1" applyNumberFormat="1" applyFont="1" applyFill="1" applyBorder="1" applyAlignment="1" applyProtection="1">
      <alignment vertical="center"/>
      <protection locked="0"/>
    </xf>
    <xf numFmtId="3" fontId="2" fillId="5" borderId="36" xfId="1" applyNumberFormat="1" applyFont="1" applyFill="1" applyBorder="1" applyAlignment="1" applyProtection="1">
      <alignment vertical="center"/>
    </xf>
    <xf numFmtId="3" fontId="5" fillId="5" borderId="42" xfId="1" applyNumberFormat="1" applyFont="1" applyFill="1" applyBorder="1" applyAlignment="1" applyProtection="1">
      <alignment vertical="center"/>
    </xf>
    <xf numFmtId="3" fontId="5" fillId="5" borderId="43" xfId="1" applyNumberFormat="1" applyFont="1" applyFill="1" applyBorder="1" applyAlignment="1" applyProtection="1">
      <alignment vertical="center"/>
    </xf>
    <xf numFmtId="3" fontId="5" fillId="5" borderId="69" xfId="1" applyNumberFormat="1" applyFont="1" applyFill="1" applyBorder="1" applyAlignment="1" applyProtection="1">
      <alignment vertical="center"/>
    </xf>
    <xf numFmtId="3" fontId="2" fillId="5" borderId="65" xfId="1" applyNumberFormat="1" applyFont="1" applyFill="1" applyBorder="1" applyAlignment="1" applyProtection="1">
      <alignment vertical="center"/>
    </xf>
    <xf numFmtId="3" fontId="2" fillId="5" borderId="27" xfId="1" applyNumberFormat="1" applyFont="1" applyFill="1" applyBorder="1" applyAlignment="1" applyProtection="1">
      <alignment vertical="center"/>
    </xf>
    <xf numFmtId="3" fontId="2" fillId="5" borderId="52" xfId="1" applyNumberFormat="1" applyFont="1" applyFill="1" applyBorder="1" applyAlignment="1" applyProtection="1">
      <alignment vertical="center"/>
    </xf>
    <xf numFmtId="3" fontId="5" fillId="5" borderId="53" xfId="1" applyNumberFormat="1" applyFont="1" applyFill="1" applyBorder="1" applyAlignment="1" applyProtection="1">
      <alignment vertical="center"/>
    </xf>
    <xf numFmtId="3" fontId="5" fillId="5" borderId="55" xfId="1" applyNumberFormat="1" applyFont="1" applyFill="1" applyBorder="1" applyAlignment="1" applyProtection="1">
      <alignment vertical="center"/>
    </xf>
    <xf numFmtId="3" fontId="5" fillId="5" borderId="54" xfId="1" applyNumberFormat="1" applyFont="1" applyFill="1" applyBorder="1" applyAlignment="1" applyProtection="1">
      <alignment vertical="center"/>
    </xf>
    <xf numFmtId="3" fontId="5" fillId="5" borderId="53" xfId="1" applyNumberFormat="1" applyFont="1" applyFill="1" applyBorder="1" applyAlignment="1" applyProtection="1">
      <alignment vertical="center"/>
      <protection locked="0"/>
    </xf>
    <xf numFmtId="3" fontId="5" fillId="5" borderId="55" xfId="1" applyNumberFormat="1" applyFont="1" applyFill="1" applyBorder="1" applyAlignment="1" applyProtection="1">
      <alignment vertical="center"/>
      <protection locked="0"/>
    </xf>
    <xf numFmtId="3" fontId="2" fillId="5" borderId="54" xfId="1" applyNumberFormat="1" applyFont="1" applyFill="1" applyBorder="1" applyAlignment="1" applyProtection="1">
      <alignment vertical="center"/>
    </xf>
    <xf numFmtId="3" fontId="8" fillId="0" borderId="5" xfId="1" applyNumberFormat="1" applyFont="1" applyFill="1" applyBorder="1" applyAlignment="1" applyProtection="1">
      <alignment horizontal="right" vertical="center"/>
      <protection locked="0"/>
    </xf>
    <xf numFmtId="0" fontId="1" fillId="0" borderId="0" xfId="2"/>
    <xf numFmtId="0" fontId="13" fillId="0" borderId="75" xfId="1" applyFont="1" applyFill="1" applyBorder="1" applyAlignment="1">
      <alignment wrapText="1"/>
    </xf>
    <xf numFmtId="0" fontId="4" fillId="0" borderId="75" xfId="1" applyFont="1" applyFill="1" applyBorder="1" applyAlignment="1">
      <alignment horizontal="right" vertical="justify" wrapText="1"/>
    </xf>
    <xf numFmtId="3" fontId="4" fillId="0" borderId="75" xfId="1" applyNumberFormat="1" applyFont="1" applyBorder="1" applyAlignment="1">
      <alignment wrapText="1"/>
    </xf>
    <xf numFmtId="0" fontId="1" fillId="0" borderId="75" xfId="1" applyFont="1" applyBorder="1" applyAlignment="1">
      <alignment wrapText="1"/>
    </xf>
    <xf numFmtId="0" fontId="1" fillId="0" borderId="75" xfId="1" applyFont="1" applyFill="1" applyBorder="1" applyAlignment="1">
      <alignment wrapText="1"/>
    </xf>
    <xf numFmtId="0" fontId="14" fillId="0" borderId="76" xfId="1" applyFont="1" applyFill="1" applyBorder="1" applyAlignment="1">
      <alignment horizontal="center" vertical="center" wrapText="1"/>
    </xf>
    <xf numFmtId="0" fontId="14" fillId="0" borderId="77" xfId="1" applyFont="1" applyFill="1" applyBorder="1" applyAlignment="1">
      <alignment horizontal="center" vertical="center" wrapText="1"/>
    </xf>
    <xf numFmtId="3" fontId="14" fillId="0" borderId="77" xfId="1" applyNumberFormat="1" applyFont="1" applyFill="1" applyBorder="1" applyAlignment="1">
      <alignment horizontal="center" vertical="center" wrapText="1"/>
    </xf>
    <xf numFmtId="0" fontId="14" fillId="0" borderId="78" xfId="1" applyFont="1" applyFill="1" applyBorder="1" applyAlignment="1">
      <alignment horizontal="center" vertical="center" wrapText="1"/>
    </xf>
    <xf numFmtId="0" fontId="14" fillId="0" borderId="79" xfId="1" applyFont="1" applyFill="1" applyBorder="1" applyAlignment="1">
      <alignment horizontal="center" vertical="center" wrapText="1"/>
    </xf>
    <xf numFmtId="0" fontId="14" fillId="0" borderId="80" xfId="1" applyFont="1" applyFill="1" applyBorder="1" applyAlignment="1">
      <alignment horizontal="center" vertical="center" wrapText="1"/>
    </xf>
    <xf numFmtId="0" fontId="14" fillId="0" borderId="81" xfId="1" applyFont="1" applyFill="1" applyBorder="1" applyAlignment="1">
      <alignment horizontal="center" vertical="center" wrapText="1"/>
    </xf>
    <xf numFmtId="0" fontId="14" fillId="0" borderId="82" xfId="1" applyFont="1" applyFill="1" applyBorder="1" applyAlignment="1">
      <alignment vertical="center" wrapText="1"/>
    </xf>
    <xf numFmtId="0" fontId="14" fillId="0" borderId="30" xfId="1" applyFont="1" applyFill="1" applyBorder="1" applyAlignment="1">
      <alignment vertical="center" wrapText="1"/>
    </xf>
    <xf numFmtId="0" fontId="14" fillId="0" borderId="30" xfId="1" applyFont="1" applyFill="1" applyBorder="1" applyAlignment="1">
      <alignment horizontal="center" vertical="center" wrapText="1"/>
    </xf>
    <xf numFmtId="3" fontId="15" fillId="0" borderId="30" xfId="1" applyNumberFormat="1" applyFont="1" applyFill="1" applyBorder="1" applyAlignment="1">
      <alignment wrapText="1"/>
    </xf>
    <xf numFmtId="3" fontId="15" fillId="0" borderId="8" xfId="1" applyNumberFormat="1" applyFont="1" applyFill="1" applyBorder="1" applyAlignment="1">
      <alignment wrapText="1"/>
    </xf>
    <xf numFmtId="3" fontId="15" fillId="0" borderId="83" xfId="1" applyNumberFormat="1" applyFont="1" applyFill="1" applyBorder="1" applyAlignment="1">
      <alignment wrapText="1"/>
    </xf>
    <xf numFmtId="0" fontId="14" fillId="0" borderId="84" xfId="1" applyFont="1" applyFill="1" applyBorder="1" applyAlignment="1">
      <alignment vertical="center" wrapText="1"/>
    </xf>
    <xf numFmtId="0" fontId="14" fillId="0" borderId="34" xfId="1" applyFont="1" applyFill="1" applyBorder="1" applyAlignment="1">
      <alignment vertical="center" wrapText="1"/>
    </xf>
    <xf numFmtId="0" fontId="14" fillId="6" borderId="34" xfId="1" applyFont="1" applyFill="1" applyBorder="1" applyAlignment="1">
      <alignment horizontal="left" vertical="center" wrapText="1"/>
    </xf>
    <xf numFmtId="10" fontId="14" fillId="6" borderId="34" xfId="1" applyNumberFormat="1" applyFont="1" applyFill="1" applyBorder="1" applyAlignment="1">
      <alignment wrapText="1"/>
    </xf>
    <xf numFmtId="10" fontId="14" fillId="6" borderId="85" xfId="1" applyNumberFormat="1" applyFont="1" applyFill="1" applyBorder="1" applyAlignment="1">
      <alignment wrapText="1"/>
    </xf>
    <xf numFmtId="10" fontId="14" fillId="7" borderId="83" xfId="1" applyNumberFormat="1" applyFont="1" applyFill="1" applyBorder="1" applyAlignment="1">
      <alignment wrapText="1"/>
    </xf>
    <xf numFmtId="3" fontId="15" fillId="0" borderId="34" xfId="1" applyNumberFormat="1" applyFont="1" applyFill="1" applyBorder="1" applyAlignment="1">
      <alignment wrapText="1"/>
    </xf>
    <xf numFmtId="3" fontId="15" fillId="0" borderId="85" xfId="1" applyNumberFormat="1" applyFont="1" applyFill="1" applyBorder="1" applyAlignment="1">
      <alignment wrapText="1"/>
    </xf>
    <xf numFmtId="3" fontId="16" fillId="0" borderId="34" xfId="1" applyNumberFormat="1" applyFont="1" applyBorder="1" applyAlignment="1">
      <alignment wrapText="1"/>
    </xf>
    <xf numFmtId="3" fontId="16" fillId="0" borderId="85" xfId="1" applyNumberFormat="1" applyFont="1" applyBorder="1" applyAlignment="1">
      <alignment wrapText="1"/>
    </xf>
    <xf numFmtId="3" fontId="16" fillId="0" borderId="83" xfId="1" applyNumberFormat="1" applyFont="1" applyFill="1" applyBorder="1" applyAlignment="1">
      <alignment wrapText="1"/>
    </xf>
    <xf numFmtId="10" fontId="17" fillId="0" borderId="34" xfId="1" applyNumberFormat="1" applyFont="1" applyFill="1" applyBorder="1" applyAlignment="1">
      <alignment wrapText="1"/>
    </xf>
    <xf numFmtId="10" fontId="17" fillId="0" borderId="85" xfId="1" applyNumberFormat="1" applyFont="1" applyFill="1" applyBorder="1" applyAlignment="1">
      <alignment wrapText="1"/>
    </xf>
    <xf numFmtId="10" fontId="17" fillId="0" borderId="83" xfId="1" applyNumberFormat="1" applyFont="1" applyFill="1" applyBorder="1" applyAlignment="1">
      <alignment wrapText="1"/>
    </xf>
    <xf numFmtId="10" fontId="17" fillId="0" borderId="86" xfId="1" applyNumberFormat="1" applyFont="1" applyFill="1" applyBorder="1" applyAlignment="1">
      <alignment wrapText="1"/>
    </xf>
    <xf numFmtId="0" fontId="14" fillId="0" borderId="87" xfId="1" applyFont="1" applyFill="1" applyBorder="1" applyAlignment="1">
      <alignment vertical="center" wrapText="1"/>
    </xf>
    <xf numFmtId="0" fontId="14" fillId="0" borderId="12" xfId="1" applyFont="1" applyFill="1" applyBorder="1" applyAlignment="1">
      <alignment vertical="center" wrapText="1"/>
    </xf>
    <xf numFmtId="0" fontId="14" fillId="0" borderId="12" xfId="1" applyFont="1" applyFill="1" applyBorder="1" applyAlignment="1">
      <alignment horizontal="center" vertical="center" wrapText="1"/>
    </xf>
    <xf numFmtId="3" fontId="15" fillId="0" borderId="12" xfId="1" applyNumberFormat="1" applyFont="1" applyFill="1" applyBorder="1" applyAlignment="1">
      <alignment wrapText="1"/>
    </xf>
    <xf numFmtId="0" fontId="14" fillId="9" borderId="90" xfId="1" applyFont="1" applyFill="1" applyBorder="1" applyAlignment="1">
      <alignment horizontal="center" vertical="center" wrapText="1"/>
    </xf>
    <xf numFmtId="3" fontId="14" fillId="9" borderId="90" xfId="1" applyNumberFormat="1" applyFont="1" applyFill="1" applyBorder="1" applyAlignment="1">
      <alignment horizontal="center" vertical="center" wrapText="1"/>
    </xf>
    <xf numFmtId="3" fontId="14" fillId="9" borderId="91" xfId="1" applyNumberFormat="1" applyFont="1" applyFill="1" applyBorder="1" applyAlignment="1">
      <alignment horizontal="center" vertical="center" wrapText="1"/>
    </xf>
    <xf numFmtId="3" fontId="14" fillId="9" borderId="92" xfId="1" applyNumberFormat="1" applyFont="1" applyFill="1" applyBorder="1" applyAlignment="1">
      <alignment horizontal="center" vertical="center" wrapText="1"/>
    </xf>
    <xf numFmtId="3" fontId="14" fillId="0" borderId="93" xfId="1" applyNumberFormat="1" applyFont="1" applyFill="1" applyBorder="1" applyAlignment="1">
      <alignment horizontal="center" wrapText="1"/>
    </xf>
    <xf numFmtId="0" fontId="14" fillId="0" borderId="94" xfId="1" applyFont="1" applyFill="1" applyBorder="1" applyAlignment="1">
      <alignment horizontal="center" wrapText="1"/>
    </xf>
    <xf numFmtId="3" fontId="16" fillId="0" borderId="94" xfId="1" applyNumberFormat="1" applyFont="1" applyFill="1" applyBorder="1" applyAlignment="1">
      <alignment horizontal="right" wrapText="1"/>
    </xf>
    <xf numFmtId="3" fontId="16" fillId="0" borderId="95" xfId="1" applyNumberFormat="1" applyFont="1" applyFill="1" applyBorder="1" applyAlignment="1">
      <alignment horizontal="right" wrapText="1"/>
    </xf>
    <xf numFmtId="3" fontId="16" fillId="0" borderId="96" xfId="1" applyNumberFormat="1" applyFont="1" applyFill="1" applyBorder="1" applyAlignment="1">
      <alignment horizontal="right" wrapText="1"/>
    </xf>
    <xf numFmtId="3" fontId="14" fillId="0" borderId="97" xfId="1" applyNumberFormat="1" applyFont="1" applyFill="1" applyBorder="1" applyAlignment="1">
      <alignment horizontal="center" wrapText="1"/>
    </xf>
    <xf numFmtId="0" fontId="14" fillId="0" borderId="98" xfId="1" applyFont="1" applyFill="1" applyBorder="1" applyAlignment="1">
      <alignment horizontal="center" vertical="center" wrapText="1"/>
    </xf>
    <xf numFmtId="0" fontId="16" fillId="0" borderId="98" xfId="1" applyFont="1" applyFill="1" applyBorder="1" applyAlignment="1">
      <alignment horizontal="center" wrapText="1"/>
    </xf>
    <xf numFmtId="3" fontId="16" fillId="0" borderId="98" xfId="1" applyNumberFormat="1" applyFont="1" applyFill="1" applyBorder="1" applyAlignment="1">
      <alignment horizontal="right" wrapText="1"/>
    </xf>
    <xf numFmtId="3" fontId="16" fillId="0" borderId="1" xfId="1" applyNumberFormat="1" applyFont="1" applyFill="1" applyBorder="1" applyAlignment="1">
      <alignment horizontal="right" wrapText="1"/>
    </xf>
    <xf numFmtId="3" fontId="16" fillId="0" borderId="99" xfId="1" applyNumberFormat="1" applyFont="1" applyFill="1" applyBorder="1" applyAlignment="1">
      <alignment horizontal="right" wrapText="1"/>
    </xf>
    <xf numFmtId="3" fontId="16" fillId="0" borderId="100" xfId="1" applyNumberFormat="1" applyFont="1" applyFill="1" applyBorder="1" applyAlignment="1">
      <alignment horizontal="right" wrapText="1"/>
    </xf>
    <xf numFmtId="0" fontId="14" fillId="0" borderId="94" xfId="1" applyFont="1" applyFill="1" applyBorder="1" applyAlignment="1">
      <alignment horizontal="center" vertical="center" wrapText="1"/>
    </xf>
    <xf numFmtId="3" fontId="16" fillId="0" borderId="95" xfId="1" applyNumberFormat="1" applyFont="1" applyFill="1" applyBorder="1" applyAlignment="1">
      <alignment wrapText="1"/>
    </xf>
    <xf numFmtId="3" fontId="16" fillId="0" borderId="94" xfId="1" applyNumberFormat="1" applyFont="1" applyFill="1" applyBorder="1" applyAlignment="1">
      <alignment wrapText="1"/>
    </xf>
    <xf numFmtId="3" fontId="16" fillId="0" borderId="96" xfId="1" applyNumberFormat="1" applyFont="1" applyFill="1" applyBorder="1" applyAlignment="1">
      <alignment wrapText="1"/>
    </xf>
    <xf numFmtId="0" fontId="14" fillId="0" borderId="98" xfId="1" applyFont="1" applyFill="1" applyBorder="1" applyAlignment="1">
      <alignment horizontal="center" wrapText="1"/>
    </xf>
    <xf numFmtId="0" fontId="16" fillId="0" borderId="98" xfId="1" applyFont="1" applyFill="1" applyBorder="1" applyAlignment="1">
      <alignment horizontal="center" vertical="center" wrapText="1"/>
    </xf>
    <xf numFmtId="3" fontId="16" fillId="0" borderId="99" xfId="1" applyNumberFormat="1" applyFont="1" applyFill="1" applyBorder="1" applyAlignment="1">
      <alignment wrapText="1"/>
    </xf>
    <xf numFmtId="3" fontId="16" fillId="0" borderId="98" xfId="1" applyNumberFormat="1" applyFont="1" applyFill="1" applyBorder="1" applyAlignment="1">
      <alignment wrapText="1"/>
    </xf>
    <xf numFmtId="3" fontId="16" fillId="0" borderId="100" xfId="1" applyNumberFormat="1" applyFont="1" applyFill="1" applyBorder="1" applyAlignment="1">
      <alignment wrapText="1"/>
    </xf>
    <xf numFmtId="3" fontId="14" fillId="0" borderId="101" xfId="1" applyNumberFormat="1" applyFont="1" applyFill="1" applyBorder="1" applyAlignment="1">
      <alignment horizontal="center" wrapText="1"/>
    </xf>
    <xf numFmtId="0" fontId="14" fillId="0" borderId="102" xfId="1" applyFont="1" applyFill="1" applyBorder="1" applyAlignment="1">
      <alignment horizontal="center" wrapText="1"/>
    </xf>
    <xf numFmtId="3" fontId="16" fillId="0" borderId="102" xfId="1" applyNumberFormat="1" applyFont="1" applyFill="1" applyBorder="1" applyAlignment="1">
      <alignment wrapText="1"/>
    </xf>
    <xf numFmtId="3" fontId="16" fillId="0" borderId="103" xfId="1" applyNumberFormat="1" applyFont="1" applyFill="1" applyBorder="1" applyAlignment="1">
      <alignment wrapText="1"/>
    </xf>
    <xf numFmtId="3" fontId="16" fillId="0" borderId="104" xfId="1" applyNumberFormat="1" applyFont="1" applyFill="1" applyBorder="1" applyAlignment="1">
      <alignment wrapText="1"/>
    </xf>
    <xf numFmtId="3" fontId="18" fillId="0" borderId="95" xfId="1" applyNumberFormat="1" applyFont="1" applyFill="1" applyBorder="1" applyAlignment="1">
      <alignment wrapText="1"/>
    </xf>
    <xf numFmtId="0" fontId="1" fillId="0" borderId="0" xfId="1" applyFill="1" applyBorder="1" applyAlignment="1">
      <alignment wrapText="1"/>
    </xf>
    <xf numFmtId="0" fontId="16" fillId="0" borderId="94" xfId="1" applyFont="1" applyFill="1" applyBorder="1" applyAlignment="1">
      <alignment wrapText="1"/>
    </xf>
    <xf numFmtId="3" fontId="14" fillId="0" borderId="105" xfId="1" applyNumberFormat="1" applyFont="1" applyFill="1" applyBorder="1" applyAlignment="1">
      <alignment horizontal="center" wrapText="1"/>
    </xf>
    <xf numFmtId="0" fontId="14" fillId="0" borderId="16" xfId="1" applyFont="1" applyFill="1" applyBorder="1" applyAlignment="1">
      <alignment horizontal="center" vertical="center" wrapText="1"/>
    </xf>
    <xf numFmtId="0" fontId="16" fillId="0" borderId="16" xfId="1" applyFont="1" applyFill="1" applyBorder="1" applyAlignment="1">
      <alignment horizontal="center" vertical="center" wrapText="1"/>
    </xf>
    <xf numFmtId="3" fontId="16" fillId="0" borderId="16" xfId="1" applyNumberFormat="1" applyFont="1" applyFill="1" applyBorder="1" applyAlignment="1">
      <alignment horizontal="right" wrapText="1"/>
    </xf>
    <xf numFmtId="3" fontId="16" fillId="0" borderId="106" xfId="1" applyNumberFormat="1" applyFont="1" applyFill="1" applyBorder="1" applyAlignment="1">
      <alignment horizontal="right" wrapText="1"/>
    </xf>
    <xf numFmtId="0" fontId="14" fillId="0" borderId="102" xfId="1" applyFont="1" applyFill="1" applyBorder="1" applyAlignment="1">
      <alignment horizontal="center" vertical="center" wrapText="1"/>
    </xf>
    <xf numFmtId="0" fontId="16" fillId="0" borderId="102" xfId="1" applyFont="1" applyFill="1" applyBorder="1" applyAlignment="1">
      <alignment horizontal="center" vertical="center" wrapText="1"/>
    </xf>
    <xf numFmtId="3" fontId="16" fillId="0" borderId="103" xfId="1" applyNumberFormat="1" applyFont="1" applyFill="1" applyBorder="1" applyAlignment="1">
      <alignment horizontal="right" wrapText="1"/>
    </xf>
    <xf numFmtId="3" fontId="16" fillId="0" borderId="102" xfId="1" applyNumberFormat="1" applyFont="1" applyFill="1" applyBorder="1" applyAlignment="1">
      <alignment horizontal="right" wrapText="1"/>
    </xf>
    <xf numFmtId="3" fontId="16" fillId="0" borderId="104" xfId="1" applyNumberFormat="1" applyFont="1" applyFill="1" applyBorder="1" applyAlignment="1">
      <alignment horizontal="right" wrapText="1"/>
    </xf>
    <xf numFmtId="3" fontId="14" fillId="0" borderId="107" xfId="1" applyNumberFormat="1" applyFont="1" applyFill="1" applyBorder="1" applyAlignment="1">
      <alignment horizontal="center" wrapText="1"/>
    </xf>
    <xf numFmtId="0" fontId="14" fillId="0" borderId="108" xfId="1" applyFont="1" applyFill="1" applyBorder="1" applyAlignment="1">
      <alignment horizontal="center" wrapText="1"/>
    </xf>
    <xf numFmtId="0" fontId="14" fillId="0" borderId="108" xfId="1" applyFont="1" applyFill="1" applyBorder="1" applyAlignment="1">
      <alignment horizontal="center" vertical="center" wrapText="1"/>
    </xf>
    <xf numFmtId="3" fontId="16" fillId="0" borderId="108" xfId="1" applyNumberFormat="1" applyFont="1" applyFill="1" applyBorder="1" applyAlignment="1">
      <alignment wrapText="1"/>
    </xf>
    <xf numFmtId="3" fontId="16" fillId="0" borderId="109" xfId="1" applyNumberFormat="1" applyFont="1" applyFill="1" applyBorder="1" applyAlignment="1">
      <alignment wrapText="1"/>
    </xf>
    <xf numFmtId="3" fontId="16" fillId="0" borderId="110" xfId="1" applyNumberFormat="1" applyFont="1" applyFill="1" applyBorder="1" applyAlignment="1">
      <alignment wrapText="1"/>
    </xf>
    <xf numFmtId="0" fontId="14" fillId="0" borderId="102" xfId="1" applyFont="1" applyFill="1" applyBorder="1" applyAlignment="1">
      <alignment wrapText="1"/>
    </xf>
    <xf numFmtId="0" fontId="14" fillId="0" borderId="16" xfId="1" applyFont="1" applyFill="1" applyBorder="1" applyAlignment="1">
      <alignment horizontal="center" wrapText="1"/>
    </xf>
    <xf numFmtId="3" fontId="16" fillId="0" borderId="1" xfId="1" applyNumberFormat="1" applyFont="1" applyFill="1" applyBorder="1" applyAlignment="1">
      <alignment wrapText="1"/>
    </xf>
    <xf numFmtId="3" fontId="16" fillId="0" borderId="16" xfId="1" applyNumberFormat="1" applyFont="1" applyFill="1" applyBorder="1" applyAlignment="1">
      <alignment wrapText="1"/>
    </xf>
    <xf numFmtId="3" fontId="16" fillId="0" borderId="106" xfId="1" applyNumberFormat="1" applyFont="1" applyFill="1" applyBorder="1" applyAlignment="1">
      <alignment wrapText="1"/>
    </xf>
    <xf numFmtId="3" fontId="14" fillId="0" borderId="76" xfId="1" applyNumberFormat="1" applyFont="1" applyFill="1" applyBorder="1" applyAlignment="1">
      <alignment horizontal="center" wrapText="1"/>
    </xf>
    <xf numFmtId="0" fontId="14" fillId="0" borderId="77" xfId="1" applyFont="1" applyFill="1" applyBorder="1" applyAlignment="1">
      <alignment horizontal="center" wrapText="1"/>
    </xf>
    <xf numFmtId="3" fontId="16" fillId="0" borderId="80" xfId="1" applyNumberFormat="1" applyFont="1" applyFill="1" applyBorder="1" applyAlignment="1">
      <alignment wrapText="1"/>
    </xf>
    <xf numFmtId="3" fontId="16" fillId="0" borderId="77" xfId="1" applyNumberFormat="1" applyFont="1" applyFill="1" applyBorder="1" applyAlignment="1">
      <alignment wrapText="1"/>
    </xf>
    <xf numFmtId="3" fontId="16" fillId="0" borderId="81" xfId="1" applyNumberFormat="1" applyFont="1" applyFill="1" applyBorder="1" applyAlignment="1">
      <alignment wrapText="1"/>
    </xf>
    <xf numFmtId="3" fontId="14" fillId="0" borderId="111" xfId="1" applyNumberFormat="1" applyFont="1" applyFill="1" applyBorder="1" applyAlignment="1">
      <alignment horizontal="center" wrapText="1"/>
    </xf>
    <xf numFmtId="0" fontId="14" fillId="0" borderId="88" xfId="1" applyFont="1" applyFill="1" applyBorder="1" applyAlignment="1">
      <alignment horizontal="center" wrapText="1"/>
    </xf>
    <xf numFmtId="3" fontId="16" fillId="0" borderId="112" xfId="1" applyNumberFormat="1" applyFont="1" applyFill="1" applyBorder="1" applyAlignment="1">
      <alignment wrapText="1"/>
    </xf>
    <xf numFmtId="3" fontId="16" fillId="0" borderId="88" xfId="1" applyNumberFormat="1" applyFont="1" applyFill="1" applyBorder="1" applyAlignment="1">
      <alignment wrapText="1"/>
    </xf>
    <xf numFmtId="3" fontId="16" fillId="0" borderId="113" xfId="1" applyNumberFormat="1" applyFont="1" applyFill="1" applyBorder="1" applyAlignment="1">
      <alignment wrapText="1"/>
    </xf>
    <xf numFmtId="3" fontId="14" fillId="8" borderId="97" xfId="1" applyNumberFormat="1" applyFont="1" applyFill="1" applyBorder="1" applyAlignment="1">
      <alignment horizontal="center" wrapText="1"/>
    </xf>
    <xf numFmtId="0" fontId="14" fillId="9" borderId="98" xfId="1" applyFont="1" applyFill="1" applyBorder="1" applyAlignment="1">
      <alignment horizontal="center" vertical="center" wrapText="1"/>
    </xf>
    <xf numFmtId="3" fontId="14" fillId="9" borderId="75" xfId="1" applyNumberFormat="1" applyFont="1" applyFill="1" applyBorder="1" applyAlignment="1">
      <alignment horizontal="center" vertical="center" wrapText="1"/>
    </xf>
    <xf numFmtId="3" fontId="16" fillId="8" borderId="99" xfId="1" applyNumberFormat="1" applyFont="1" applyFill="1" applyBorder="1" applyAlignment="1">
      <alignment wrapText="1"/>
    </xf>
    <xf numFmtId="3" fontId="16" fillId="8" borderId="98" xfId="1" applyNumberFormat="1" applyFont="1" applyFill="1" applyBorder="1" applyAlignment="1">
      <alignment wrapText="1"/>
    </xf>
    <xf numFmtId="3" fontId="16" fillId="8" borderId="91" xfId="1" applyNumberFormat="1" applyFont="1" applyFill="1" applyBorder="1" applyAlignment="1">
      <alignment wrapText="1"/>
    </xf>
    <xf numFmtId="3" fontId="16" fillId="8" borderId="90" xfId="1" applyNumberFormat="1" applyFont="1" applyFill="1" applyBorder="1" applyAlignment="1">
      <alignment wrapText="1"/>
    </xf>
    <xf numFmtId="3" fontId="16" fillId="8" borderId="92" xfId="1" applyNumberFormat="1" applyFont="1" applyFill="1" applyBorder="1" applyAlignment="1">
      <alignment wrapText="1"/>
    </xf>
    <xf numFmtId="3" fontId="14" fillId="5" borderId="94" xfId="1" applyNumberFormat="1" applyFont="1" applyFill="1" applyBorder="1" applyAlignment="1">
      <alignment horizontal="center" wrapText="1"/>
    </xf>
    <xf numFmtId="0" fontId="14" fillId="0" borderId="95" xfId="1" applyFont="1" applyFill="1" applyBorder="1" applyAlignment="1">
      <alignment horizontal="center" wrapText="1"/>
    </xf>
    <xf numFmtId="3" fontId="16" fillId="0" borderId="44" xfId="1" applyNumberFormat="1" applyFont="1" applyFill="1" applyBorder="1" applyAlignment="1">
      <alignment wrapText="1"/>
    </xf>
    <xf numFmtId="3" fontId="16" fillId="0" borderId="41" xfId="1" applyNumberFormat="1" applyFont="1" applyFill="1" applyBorder="1" applyAlignment="1">
      <alignment wrapText="1"/>
    </xf>
    <xf numFmtId="3" fontId="14" fillId="5" borderId="98" xfId="1" applyNumberFormat="1" applyFont="1" applyFill="1" applyBorder="1" applyAlignment="1">
      <alignment horizontal="center" wrapText="1"/>
    </xf>
    <xf numFmtId="3" fontId="14" fillId="5" borderId="93" xfId="1" applyNumberFormat="1" applyFont="1" applyFill="1" applyBorder="1" applyAlignment="1">
      <alignment horizontal="center" wrapText="1"/>
    </xf>
    <xf numFmtId="0" fontId="14" fillId="5" borderId="94" xfId="1" applyFont="1" applyFill="1" applyBorder="1" applyAlignment="1">
      <alignment horizontal="center" wrapText="1"/>
    </xf>
    <xf numFmtId="3" fontId="16" fillId="5" borderId="95" xfId="1" applyNumberFormat="1" applyFont="1" applyFill="1" applyBorder="1" applyAlignment="1">
      <alignment wrapText="1"/>
    </xf>
    <xf numFmtId="3" fontId="16" fillId="5" borderId="94" xfId="1" applyNumberFormat="1" applyFont="1" applyFill="1" applyBorder="1" applyAlignment="1">
      <alignment wrapText="1"/>
    </xf>
    <xf numFmtId="3" fontId="14" fillId="5" borderId="97" xfId="1" applyNumberFormat="1" applyFont="1" applyFill="1" applyBorder="1" applyAlignment="1">
      <alignment horizontal="center" wrapText="1"/>
    </xf>
    <xf numFmtId="0" fontId="14" fillId="5" borderId="98" xfId="1" applyFont="1" applyFill="1" applyBorder="1" applyAlignment="1">
      <alignment horizontal="center" vertical="center" wrapText="1"/>
    </xf>
    <xf numFmtId="0" fontId="16" fillId="5" borderId="98" xfId="1" applyFont="1" applyFill="1" applyBorder="1" applyAlignment="1">
      <alignment horizontal="center" wrapText="1"/>
    </xf>
    <xf numFmtId="3" fontId="16" fillId="5" borderId="8" xfId="1" applyNumberFormat="1" applyFont="1" applyFill="1" applyBorder="1" applyAlignment="1">
      <alignment wrapText="1"/>
    </xf>
    <xf numFmtId="3" fontId="16" fillId="5" borderId="99" xfId="1" applyNumberFormat="1" applyFont="1" applyFill="1" applyBorder="1" applyAlignment="1">
      <alignment wrapText="1"/>
    </xf>
    <xf numFmtId="3" fontId="16" fillId="5" borderId="98" xfId="1" applyNumberFormat="1" applyFont="1" applyFill="1" applyBorder="1" applyAlignment="1">
      <alignment wrapText="1"/>
    </xf>
    <xf numFmtId="0" fontId="14" fillId="5" borderId="98" xfId="1" applyFont="1" applyFill="1" applyBorder="1" applyAlignment="1">
      <alignment horizontal="center" wrapText="1"/>
    </xf>
    <xf numFmtId="0" fontId="19" fillId="0" borderId="94" xfId="1" applyFont="1" applyFill="1" applyBorder="1" applyAlignment="1">
      <alignment horizontal="center" vertical="center" wrapText="1"/>
    </xf>
    <xf numFmtId="0" fontId="16" fillId="5" borderId="16" xfId="1" applyFont="1" applyFill="1" applyBorder="1" applyAlignment="1">
      <alignment horizontal="center" wrapText="1"/>
    </xf>
    <xf numFmtId="0" fontId="1" fillId="5" borderId="0" xfId="1" applyFill="1" applyBorder="1" applyAlignment="1">
      <alignment wrapText="1"/>
    </xf>
    <xf numFmtId="3" fontId="16" fillId="5" borderId="16" xfId="1" applyNumberFormat="1" applyFont="1" applyFill="1" applyBorder="1" applyAlignment="1">
      <alignment wrapText="1"/>
    </xf>
    <xf numFmtId="3" fontId="16" fillId="5" borderId="1" xfId="1" applyNumberFormat="1" applyFont="1" applyFill="1" applyBorder="1" applyAlignment="1">
      <alignment wrapText="1"/>
    </xf>
    <xf numFmtId="3" fontId="16" fillId="5" borderId="102" xfId="1" applyNumberFormat="1" applyFont="1" applyFill="1" applyBorder="1" applyAlignment="1">
      <alignment wrapText="1"/>
    </xf>
    <xf numFmtId="3" fontId="16" fillId="5" borderId="103" xfId="1" applyNumberFormat="1" applyFont="1" applyFill="1" applyBorder="1" applyAlignment="1">
      <alignment wrapText="1"/>
    </xf>
    <xf numFmtId="0" fontId="14" fillId="0" borderId="114" xfId="1" applyFont="1" applyFill="1" applyBorder="1" applyAlignment="1">
      <alignment horizontal="center" wrapText="1"/>
    </xf>
    <xf numFmtId="0" fontId="16" fillId="0" borderId="115" xfId="1" applyFont="1" applyFill="1" applyBorder="1" applyAlignment="1">
      <alignment horizontal="center" wrapText="1"/>
    </xf>
    <xf numFmtId="0" fontId="16" fillId="0" borderId="102" xfId="1" applyFont="1" applyFill="1" applyBorder="1" applyAlignment="1">
      <alignment horizontal="center" wrapText="1"/>
    </xf>
    <xf numFmtId="0" fontId="14" fillId="5" borderId="108" xfId="1" applyFont="1" applyFill="1" applyBorder="1" applyAlignment="1">
      <alignment horizontal="center" wrapText="1"/>
    </xf>
    <xf numFmtId="3" fontId="16" fillId="5" borderId="109" xfId="1" applyNumberFormat="1" applyFont="1" applyFill="1" applyBorder="1" applyAlignment="1">
      <alignment wrapText="1"/>
    </xf>
    <xf numFmtId="3" fontId="16" fillId="5" borderId="108" xfId="1" applyNumberFormat="1" applyFont="1" applyFill="1" applyBorder="1" applyAlignment="1">
      <alignment wrapText="1"/>
    </xf>
    <xf numFmtId="3" fontId="14" fillId="5" borderId="101" xfId="1" applyNumberFormat="1" applyFont="1" applyFill="1" applyBorder="1" applyAlignment="1">
      <alignment horizontal="center" wrapText="1"/>
    </xf>
    <xf numFmtId="0" fontId="14" fillId="5" borderId="102" xfId="1" applyFont="1" applyFill="1" applyBorder="1" applyAlignment="1">
      <alignment horizontal="center" wrapText="1"/>
    </xf>
    <xf numFmtId="0" fontId="16" fillId="5" borderId="102" xfId="1" applyFont="1" applyFill="1" applyBorder="1" applyAlignment="1">
      <alignment horizontal="center" wrapText="1"/>
    </xf>
    <xf numFmtId="3" fontId="16" fillId="0" borderId="102" xfId="1" applyNumberFormat="1" applyFont="1" applyBorder="1" applyAlignment="1">
      <alignment wrapText="1"/>
    </xf>
    <xf numFmtId="0" fontId="14" fillId="9" borderId="98" xfId="1" applyFont="1" applyFill="1" applyBorder="1" applyAlignment="1">
      <alignment horizontal="center" wrapText="1"/>
    </xf>
    <xf numFmtId="3" fontId="14" fillId="8" borderId="90" xfId="1" applyNumberFormat="1" applyFont="1" applyFill="1" applyBorder="1" applyAlignment="1">
      <alignment horizontal="center" vertical="center" wrapText="1"/>
    </xf>
    <xf numFmtId="0" fontId="14" fillId="5" borderId="94" xfId="1" applyFont="1" applyFill="1" applyBorder="1" applyAlignment="1">
      <alignment horizontal="center" vertical="center" wrapText="1"/>
    </xf>
    <xf numFmtId="0" fontId="16" fillId="5" borderId="98" xfId="1" applyFont="1" applyFill="1" applyBorder="1" applyAlignment="1">
      <alignment horizontal="center" vertical="center" wrapText="1"/>
    </xf>
    <xf numFmtId="3" fontId="14" fillId="5" borderId="89" xfId="1" applyNumberFormat="1" applyFont="1" applyFill="1" applyBorder="1" applyAlignment="1">
      <alignment horizontal="center" wrapText="1"/>
    </xf>
    <xf numFmtId="0" fontId="14" fillId="5" borderId="90" xfId="1" applyFont="1" applyFill="1" applyBorder="1" applyAlignment="1">
      <alignment horizontal="center" wrapText="1"/>
    </xf>
    <xf numFmtId="3" fontId="16" fillId="5" borderId="91" xfId="1" applyNumberFormat="1" applyFont="1" applyFill="1" applyBorder="1" applyAlignment="1">
      <alignment wrapText="1"/>
    </xf>
    <xf numFmtId="3" fontId="16" fillId="5" borderId="90" xfId="1" applyNumberFormat="1" applyFont="1" applyFill="1" applyBorder="1" applyAlignment="1">
      <alignment wrapText="1"/>
    </xf>
    <xf numFmtId="3" fontId="16" fillId="0" borderId="90" xfId="1" applyNumberFormat="1" applyFont="1" applyFill="1" applyBorder="1" applyAlignment="1">
      <alignment wrapText="1"/>
    </xf>
    <xf numFmtId="3" fontId="16" fillId="0" borderId="91" xfId="1" applyNumberFormat="1" applyFont="1" applyFill="1" applyBorder="1" applyAlignment="1">
      <alignment wrapText="1"/>
    </xf>
    <xf numFmtId="3" fontId="16" fillId="0" borderId="92" xfId="1" applyNumberFormat="1" applyFont="1" applyFill="1" applyBorder="1" applyAlignment="1">
      <alignment wrapText="1"/>
    </xf>
    <xf numFmtId="3" fontId="14" fillId="0" borderId="116" xfId="1" applyNumberFormat="1" applyFont="1" applyFill="1" applyBorder="1" applyAlignment="1">
      <alignment horizontal="center" wrapText="1"/>
    </xf>
    <xf numFmtId="0" fontId="20" fillId="0" borderId="94" xfId="1" applyFont="1" applyFill="1" applyBorder="1" applyAlignment="1">
      <alignment wrapText="1"/>
    </xf>
    <xf numFmtId="0" fontId="20" fillId="0" borderId="95" xfId="1" applyFont="1" applyFill="1" applyBorder="1" applyAlignment="1">
      <alignment wrapText="1"/>
    </xf>
    <xf numFmtId="0" fontId="20" fillId="0" borderId="96" xfId="1" applyFont="1" applyFill="1" applyBorder="1" applyAlignment="1">
      <alignment wrapText="1"/>
    </xf>
    <xf numFmtId="3" fontId="14" fillId="5" borderId="111" xfId="1" applyNumberFormat="1" applyFont="1" applyFill="1" applyBorder="1" applyAlignment="1">
      <alignment horizontal="center" wrapText="1"/>
    </xf>
    <xf numFmtId="0" fontId="14" fillId="5" borderId="117" xfId="1" applyFont="1" applyFill="1" applyBorder="1" applyAlignment="1">
      <alignment horizontal="center" wrapText="1"/>
    </xf>
    <xf numFmtId="0" fontId="14" fillId="5" borderId="116" xfId="1" applyFont="1" applyFill="1" applyBorder="1" applyAlignment="1">
      <alignment horizontal="center" wrapText="1"/>
    </xf>
    <xf numFmtId="0" fontId="14" fillId="5" borderId="115" xfId="1" applyFont="1" applyFill="1" applyBorder="1" applyAlignment="1">
      <alignment horizontal="center" wrapText="1"/>
    </xf>
    <xf numFmtId="0" fontId="14" fillId="0" borderId="89" xfId="1" applyFont="1" applyFill="1" applyBorder="1" applyAlignment="1">
      <alignment vertical="center" wrapText="1"/>
    </xf>
    <xf numFmtId="0" fontId="14" fillId="0" borderId="90" xfId="1" applyFont="1" applyFill="1" applyBorder="1" applyAlignment="1">
      <alignment vertical="center" wrapText="1"/>
    </xf>
    <xf numFmtId="0" fontId="16" fillId="0" borderId="118" xfId="1" applyFont="1" applyFill="1" applyBorder="1" applyAlignment="1">
      <alignment horizontal="center" wrapText="1"/>
    </xf>
    <xf numFmtId="0" fontId="16" fillId="0" borderId="0" xfId="1" applyFont="1" applyFill="1" applyBorder="1" applyAlignment="1">
      <alignment wrapText="1"/>
    </xf>
    <xf numFmtId="3" fontId="16" fillId="0" borderId="0" xfId="1" applyNumberFormat="1" applyFont="1" applyFill="1" applyBorder="1" applyAlignment="1">
      <alignment wrapText="1"/>
    </xf>
    <xf numFmtId="3" fontId="16" fillId="0" borderId="0" xfId="1" applyNumberFormat="1" applyFont="1" applyBorder="1" applyAlignment="1">
      <alignment wrapText="1"/>
    </xf>
    <xf numFmtId="0" fontId="20" fillId="0" borderId="0" xfId="1" applyFont="1" applyBorder="1" applyAlignment="1">
      <alignment wrapText="1"/>
    </xf>
    <xf numFmtId="0" fontId="20" fillId="0" borderId="119" xfId="1" applyFont="1" applyBorder="1" applyAlignment="1">
      <alignment wrapText="1"/>
    </xf>
    <xf numFmtId="0" fontId="20" fillId="0" borderId="119" xfId="1" applyFont="1" applyFill="1" applyBorder="1" applyAlignment="1">
      <alignment wrapText="1"/>
    </xf>
    <xf numFmtId="0" fontId="1" fillId="0" borderId="0" xfId="1" applyBorder="1" applyAlignment="1">
      <alignment wrapText="1"/>
    </xf>
    <xf numFmtId="0" fontId="16" fillId="0" borderId="0" xfId="1" applyFont="1" applyBorder="1" applyAlignment="1">
      <alignment wrapText="1"/>
    </xf>
    <xf numFmtId="0" fontId="16" fillId="8" borderId="0" xfId="1" applyFont="1" applyFill="1" applyBorder="1" applyAlignment="1">
      <alignment wrapText="1"/>
    </xf>
    <xf numFmtId="0" fontId="1" fillId="0" borderId="0" xfId="1" applyFont="1" applyBorder="1" applyAlignment="1">
      <alignment wrapText="1"/>
    </xf>
    <xf numFmtId="3" fontId="1" fillId="0" borderId="0" xfId="1" applyNumberFormat="1" applyFont="1" applyBorder="1" applyAlignment="1">
      <alignment wrapText="1"/>
    </xf>
    <xf numFmtId="0" fontId="1" fillId="0" borderId="0" xfId="1" applyFont="1" applyFill="1" applyBorder="1" applyAlignment="1">
      <alignment wrapText="1"/>
    </xf>
    <xf numFmtId="3" fontId="1" fillId="0" borderId="0" xfId="2" applyNumberFormat="1"/>
    <xf numFmtId="1" fontId="1" fillId="0" borderId="0" xfId="2" applyNumberFormat="1"/>
    <xf numFmtId="0" fontId="2" fillId="0" borderId="0" xfId="1" applyFont="1" applyAlignment="1">
      <alignment horizontal="right"/>
    </xf>
    <xf numFmtId="0" fontId="2" fillId="0" borderId="1" xfId="1" applyFont="1" applyFill="1" applyBorder="1" applyAlignment="1" applyProtection="1">
      <alignment vertical="center"/>
    </xf>
    <xf numFmtId="49" fontId="2" fillId="0" borderId="1" xfId="1" applyNumberFormat="1" applyFont="1" applyFill="1" applyBorder="1" applyAlignment="1" applyProtection="1">
      <alignment horizontal="center" vertical="center" wrapText="1"/>
    </xf>
    <xf numFmtId="3" fontId="5" fillId="4" borderId="73" xfId="1" applyNumberFormat="1" applyFont="1" applyFill="1" applyBorder="1" applyAlignment="1" applyProtection="1">
      <alignment vertical="center"/>
    </xf>
    <xf numFmtId="3" fontId="14" fillId="8" borderId="89" xfId="1" applyNumberFormat="1" applyFont="1" applyFill="1" applyBorder="1" applyAlignment="1">
      <alignment horizontal="center" vertical="center" wrapText="1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0" borderId="0" xfId="2" applyFont="1"/>
    <xf numFmtId="0" fontId="2" fillId="0" borderId="0" xfId="2" applyFont="1" applyAlignment="1"/>
    <xf numFmtId="0" fontId="2" fillId="0" borderId="0" xfId="2" applyFont="1" applyAlignment="1">
      <alignment horizontal="left"/>
    </xf>
    <xf numFmtId="0" fontId="14" fillId="0" borderId="0" xfId="2" applyFont="1" applyAlignment="1">
      <alignment horizontal="center"/>
    </xf>
    <xf numFmtId="0" fontId="17" fillId="0" borderId="0" xfId="2" applyFont="1" applyAlignment="1"/>
    <xf numFmtId="49" fontId="5" fillId="0" borderId="0" xfId="2" applyNumberFormat="1" applyFont="1" applyFill="1" applyAlignment="1"/>
    <xf numFmtId="49" fontId="5" fillId="0" borderId="0" xfId="2" applyNumberFormat="1" applyFont="1" applyAlignment="1"/>
    <xf numFmtId="3" fontId="5" fillId="0" borderId="5" xfId="2" applyNumberFormat="1" applyFont="1" applyBorder="1" applyAlignment="1">
      <alignment vertical="center" wrapText="1"/>
    </xf>
    <xf numFmtId="0" fontId="2" fillId="0" borderId="5" xfId="2" applyFont="1" applyBorder="1" applyAlignment="1" applyProtection="1">
      <alignment horizontal="center" vertical="center" wrapText="1"/>
      <protection locked="0"/>
    </xf>
    <xf numFmtId="3" fontId="5" fillId="0" borderId="5" xfId="2" applyNumberFormat="1" applyFont="1" applyBorder="1" applyAlignment="1" applyProtection="1">
      <alignment horizontal="center" vertical="center" wrapText="1"/>
      <protection locked="0"/>
    </xf>
    <xf numFmtId="3" fontId="2" fillId="0" borderId="17" xfId="2" applyNumberFormat="1" applyFont="1" applyBorder="1" applyAlignment="1" applyProtection="1">
      <alignment horizontal="right" vertical="center" wrapText="1"/>
      <protection locked="0"/>
    </xf>
    <xf numFmtId="3" fontId="2" fillId="0" borderId="17" xfId="2" applyNumberFormat="1" applyFont="1" applyBorder="1" applyAlignment="1" applyProtection="1">
      <alignment horizontal="center" vertical="center"/>
      <protection locked="0"/>
    </xf>
    <xf numFmtId="3" fontId="2" fillId="0" borderId="5" xfId="2" applyNumberFormat="1" applyFont="1" applyBorder="1" applyAlignment="1" applyProtection="1">
      <alignment vertical="center" wrapText="1"/>
      <protection locked="0"/>
    </xf>
    <xf numFmtId="3" fontId="2" fillId="0" borderId="5" xfId="2" applyNumberFormat="1" applyFont="1" applyBorder="1" applyAlignment="1" applyProtection="1">
      <alignment horizontal="center" vertical="center"/>
      <protection locked="0"/>
    </xf>
    <xf numFmtId="0" fontId="2" fillId="0" borderId="0" xfId="2" applyFont="1" applyBorder="1" applyAlignment="1">
      <alignment vertical="center" wrapText="1"/>
    </xf>
    <xf numFmtId="0" fontId="2" fillId="0" borderId="0" xfId="2" applyFont="1" applyBorder="1" applyAlignment="1">
      <alignment horizontal="center" vertical="center" wrapText="1"/>
    </xf>
    <xf numFmtId="0" fontId="2" fillId="0" borderId="0" xfId="2" applyFont="1" applyAlignment="1">
      <alignment vertical="center"/>
    </xf>
    <xf numFmtId="0" fontId="2" fillId="0" borderId="0" xfId="2" applyFont="1" applyAlignment="1">
      <alignment horizontal="center" vertical="center"/>
    </xf>
    <xf numFmtId="49" fontId="5" fillId="0" borderId="0" xfId="2" applyNumberFormat="1" applyFont="1" applyFill="1" applyAlignment="1">
      <alignment vertical="center"/>
    </xf>
    <xf numFmtId="49" fontId="5" fillId="0" borderId="0" xfId="2" applyNumberFormat="1" applyFont="1" applyAlignment="1">
      <alignment horizontal="center" vertical="center"/>
    </xf>
    <xf numFmtId="49" fontId="5" fillId="0" borderId="0" xfId="2" applyNumberFormat="1" applyFont="1" applyAlignment="1">
      <alignment vertical="center"/>
    </xf>
    <xf numFmtId="3" fontId="5" fillId="0" borderId="5" xfId="2" applyNumberFormat="1" applyFont="1" applyBorder="1" applyAlignment="1">
      <alignment horizontal="center" vertical="center" wrapText="1"/>
    </xf>
    <xf numFmtId="3" fontId="5" fillId="0" borderId="5" xfId="2" applyNumberFormat="1" applyFont="1" applyBorder="1" applyAlignment="1" applyProtection="1">
      <alignment horizontal="center" vertical="center"/>
      <protection locked="0"/>
    </xf>
    <xf numFmtId="3" fontId="2" fillId="0" borderId="5" xfId="2" applyNumberFormat="1" applyFont="1" applyBorder="1" applyAlignment="1" applyProtection="1">
      <alignment horizontal="center" vertical="center" wrapText="1"/>
      <protection locked="0"/>
    </xf>
    <xf numFmtId="0" fontId="2" fillId="0" borderId="5" xfId="2" applyFont="1" applyBorder="1" applyAlignment="1" applyProtection="1">
      <alignment horizontal="center" vertical="center"/>
      <protection locked="0"/>
    </xf>
    <xf numFmtId="3" fontId="2" fillId="0" borderId="43" xfId="2" applyNumberFormat="1" applyFont="1" applyBorder="1" applyAlignment="1" applyProtection="1">
      <alignment vertical="center" wrapText="1"/>
      <protection locked="0"/>
    </xf>
    <xf numFmtId="3" fontId="2" fillId="0" borderId="43" xfId="2" applyNumberFormat="1" applyFont="1" applyBorder="1" applyAlignment="1" applyProtection="1">
      <alignment horizontal="center" vertical="center" wrapText="1"/>
      <protection locked="0"/>
    </xf>
    <xf numFmtId="0" fontId="2" fillId="0" borderId="0" xfId="2" applyFont="1" applyBorder="1" applyAlignment="1" applyProtection="1">
      <alignment horizontal="center" vertical="center" wrapText="1"/>
      <protection locked="0"/>
    </xf>
    <xf numFmtId="3" fontId="2" fillId="0" borderId="0" xfId="2" applyNumberFormat="1" applyFont="1" applyBorder="1" applyAlignment="1" applyProtection="1">
      <alignment horizontal="center" vertical="center"/>
      <protection locked="0"/>
    </xf>
    <xf numFmtId="3" fontId="2" fillId="0" borderId="0" xfId="2" applyNumberFormat="1" applyFont="1" applyBorder="1" applyAlignment="1" applyProtection="1">
      <alignment vertical="center" wrapText="1"/>
      <protection locked="0"/>
    </xf>
    <xf numFmtId="3" fontId="2" fillId="0" borderId="0" xfId="2" applyNumberFormat="1" applyFont="1" applyBorder="1" applyAlignment="1" applyProtection="1">
      <alignment horizontal="center" vertical="center" wrapText="1"/>
      <protection locked="0"/>
    </xf>
    <xf numFmtId="3" fontId="2" fillId="0" borderId="5" xfId="2" applyNumberFormat="1" applyFont="1" applyFill="1" applyBorder="1" applyAlignment="1" applyProtection="1">
      <alignment vertical="center" wrapText="1"/>
      <protection locked="0"/>
    </xf>
    <xf numFmtId="3" fontId="2" fillId="0" borderId="0" xfId="2" applyNumberFormat="1" applyFont="1" applyAlignment="1">
      <alignment vertical="center"/>
    </xf>
    <xf numFmtId="0" fontId="5" fillId="0" borderId="0" xfId="1" applyFont="1" applyAlignment="1">
      <alignment vertical="center"/>
    </xf>
    <xf numFmtId="0" fontId="2" fillId="0" borderId="0" xfId="1" applyFont="1" applyAlignment="1">
      <alignment vertical="center"/>
    </xf>
    <xf numFmtId="0" fontId="25" fillId="0" borderId="0" xfId="1" applyFont="1" applyAlignment="1">
      <alignment vertical="center"/>
    </xf>
    <xf numFmtId="0" fontId="2" fillId="0" borderId="0" xfId="1" applyFont="1" applyFill="1" applyAlignment="1">
      <alignment vertical="center"/>
    </xf>
    <xf numFmtId="0" fontId="2" fillId="0" borderId="0" xfId="2" applyFont="1" applyProtection="1">
      <protection locked="0"/>
    </xf>
    <xf numFmtId="0" fontId="5" fillId="0" borderId="0" xfId="2" applyFont="1"/>
    <xf numFmtId="0" fontId="2" fillId="0" borderId="0" xfId="2" applyFont="1" applyFill="1"/>
    <xf numFmtId="0" fontId="2" fillId="0" borderId="0" xfId="1" applyFont="1" applyBorder="1" applyAlignment="1">
      <alignment horizontal="left" vertical="center"/>
    </xf>
    <xf numFmtId="0" fontId="24" fillId="0" borderId="0" xfId="1" applyFont="1" applyFill="1" applyAlignment="1">
      <alignment horizontal="left"/>
    </xf>
    <xf numFmtId="0" fontId="23" fillId="0" borderId="0" xfId="3" applyFill="1"/>
    <xf numFmtId="0" fontId="2" fillId="0" borderId="0" xfId="2" applyFont="1" applyFill="1" applyAlignment="1">
      <alignment horizontal="center" wrapText="1"/>
    </xf>
    <xf numFmtId="0" fontId="2" fillId="0" borderId="0" xfId="2" applyFont="1" applyFill="1" applyAlignment="1"/>
    <xf numFmtId="0" fontId="5" fillId="0" borderId="0" xfId="1" applyFont="1" applyBorder="1" applyAlignment="1">
      <alignment vertical="center"/>
    </xf>
    <xf numFmtId="0" fontId="1" fillId="0" borderId="0" xfId="2" applyFill="1" applyAlignment="1"/>
    <xf numFmtId="3" fontId="2" fillId="0" borderId="0" xfId="1" applyNumberFormat="1" applyFont="1" applyFill="1" applyBorder="1" applyAlignment="1">
      <alignment vertical="center" wrapText="1"/>
    </xf>
    <xf numFmtId="0" fontId="26" fillId="0" borderId="0" xfId="2" applyFont="1" applyFill="1"/>
    <xf numFmtId="0" fontId="24" fillId="0" borderId="0" xfId="3" applyFont="1" applyFill="1"/>
    <xf numFmtId="0" fontId="24" fillId="0" borderId="0" xfId="1" applyFont="1" applyFill="1" applyAlignment="1">
      <alignment horizontal="left" vertical="center"/>
    </xf>
    <xf numFmtId="0" fontId="23" fillId="0" borderId="0" xfId="3" applyFill="1" applyAlignment="1">
      <alignment vertical="center"/>
    </xf>
    <xf numFmtId="0" fontId="2" fillId="0" borderId="0" xfId="2" applyFont="1" applyFill="1" applyAlignment="1">
      <alignment horizontal="center" vertical="center" wrapText="1"/>
    </xf>
    <xf numFmtId="0" fontId="2" fillId="0" borderId="0" xfId="1" applyFont="1"/>
    <xf numFmtId="0" fontId="2" fillId="0" borderId="0" xfId="1" applyFont="1" applyBorder="1" applyAlignment="1" applyProtection="1">
      <alignment horizontal="left"/>
      <protection locked="0"/>
    </xf>
    <xf numFmtId="0" fontId="2" fillId="0" borderId="0" xfId="1" applyFont="1" applyBorder="1" applyAlignment="1" applyProtection="1">
      <alignment horizontal="left" wrapText="1"/>
      <protection locked="0"/>
    </xf>
    <xf numFmtId="0" fontId="14" fillId="0" borderId="0" xfId="1" applyFont="1" applyAlignment="1">
      <alignment horizontal="center"/>
    </xf>
    <xf numFmtId="0" fontId="2" fillId="0" borderId="0" xfId="1" applyFont="1" applyAlignment="1"/>
    <xf numFmtId="0" fontId="17" fillId="0" borderId="0" xfId="1" applyFont="1" applyBorder="1" applyAlignment="1" applyProtection="1">
      <alignment horizontal="left"/>
      <protection locked="0"/>
    </xf>
    <xf numFmtId="49" fontId="5" fillId="0" borderId="120" xfId="1" applyNumberFormat="1" applyFont="1" applyFill="1" applyBorder="1" applyAlignment="1" applyProtection="1">
      <alignment horizontal="left"/>
      <protection locked="0"/>
    </xf>
    <xf numFmtId="3" fontId="5" fillId="0" borderId="5" xfId="1" applyNumberFormat="1" applyFont="1" applyBorder="1" applyAlignment="1">
      <alignment vertical="center" wrapText="1"/>
    </xf>
    <xf numFmtId="0" fontId="2" fillId="0" borderId="5" xfId="1" applyFont="1" applyBorder="1" applyAlignment="1" applyProtection="1">
      <alignment horizontal="center" vertical="center" wrapText="1"/>
      <protection locked="0"/>
    </xf>
    <xf numFmtId="0" fontId="2" fillId="0" borderId="5" xfId="1" applyFont="1" applyBorder="1" applyAlignment="1" applyProtection="1">
      <alignment horizontal="left" vertical="center" wrapText="1"/>
      <protection locked="0"/>
    </xf>
    <xf numFmtId="3" fontId="5" fillId="0" borderId="5" xfId="1" applyNumberFormat="1" applyFont="1" applyFill="1" applyBorder="1" applyAlignment="1" applyProtection="1">
      <alignment horizontal="center" vertical="center" wrapText="1"/>
      <protection locked="0"/>
    </xf>
    <xf numFmtId="3" fontId="2" fillId="0" borderId="5" xfId="1" applyNumberFormat="1" applyFont="1" applyFill="1" applyBorder="1" applyAlignment="1" applyProtection="1">
      <alignment vertical="center" wrapText="1"/>
      <protection locked="0"/>
    </xf>
    <xf numFmtId="3" fontId="2" fillId="5" borderId="5" xfId="1" applyNumberFormat="1" applyFont="1" applyFill="1" applyBorder="1" applyAlignment="1" applyProtection="1">
      <alignment horizontal="center" vertical="center" wrapText="1"/>
      <protection locked="0"/>
    </xf>
    <xf numFmtId="3" fontId="5" fillId="0" borderId="5" xfId="1" applyNumberFormat="1" applyFont="1" applyBorder="1" applyAlignment="1" applyProtection="1">
      <alignment horizontal="center" vertical="center" wrapText="1"/>
      <protection locked="0"/>
    </xf>
    <xf numFmtId="3" fontId="2" fillId="0" borderId="5" xfId="1" applyNumberFormat="1" applyFont="1" applyBorder="1" applyAlignment="1" applyProtection="1">
      <alignment vertical="center" wrapText="1"/>
      <protection locked="0"/>
    </xf>
    <xf numFmtId="0" fontId="2" fillId="0" borderId="5" xfId="1" applyFont="1" applyFill="1" applyBorder="1" applyAlignment="1" applyProtection="1">
      <alignment horizontal="center" vertical="center" wrapText="1"/>
      <protection locked="0"/>
    </xf>
    <xf numFmtId="0" fontId="2" fillId="0" borderId="5" xfId="1" applyFont="1" applyFill="1" applyBorder="1" applyAlignment="1" applyProtection="1">
      <alignment horizontal="left" vertical="center" wrapText="1"/>
      <protection locked="0"/>
    </xf>
    <xf numFmtId="3" fontId="2" fillId="0" borderId="5" xfId="1" applyNumberFormat="1" applyFont="1" applyBorder="1" applyAlignment="1" applyProtection="1">
      <alignment horizontal="center" vertical="center" wrapText="1"/>
      <protection locked="0"/>
    </xf>
    <xf numFmtId="3" fontId="2" fillId="0" borderId="5" xfId="1" applyNumberFormat="1" applyFont="1" applyBorder="1" applyAlignment="1">
      <alignment vertical="center"/>
    </xf>
    <xf numFmtId="3" fontId="5" fillId="0" borderId="5" xfId="1" applyNumberFormat="1" applyFont="1" applyBorder="1" applyAlignment="1" applyProtection="1">
      <alignment horizontal="center" vertical="center"/>
      <protection locked="0"/>
    </xf>
    <xf numFmtId="0" fontId="2" fillId="0" borderId="5" xfId="1" applyFont="1" applyBorder="1" applyAlignment="1" applyProtection="1">
      <alignment horizontal="center" vertical="center"/>
      <protection locked="0"/>
    </xf>
    <xf numFmtId="3" fontId="2" fillId="0" borderId="5" xfId="1" applyNumberFormat="1" applyFont="1" applyFill="1" applyBorder="1" applyAlignment="1" applyProtection="1">
      <alignment horizontal="center" vertical="center" wrapText="1"/>
      <protection locked="0"/>
    </xf>
    <xf numFmtId="0" fontId="5" fillId="0" borderId="5" xfId="1" applyFont="1" applyBorder="1" applyAlignment="1" applyProtection="1">
      <alignment horizontal="center" vertical="center" wrapText="1"/>
      <protection locked="0"/>
    </xf>
    <xf numFmtId="3" fontId="2" fillId="0" borderId="5" xfId="1" applyNumberFormat="1" applyFont="1" applyBorder="1" applyAlignment="1" applyProtection="1">
      <alignment horizontal="right" vertical="center" wrapText="1"/>
      <protection locked="0"/>
    </xf>
    <xf numFmtId="3" fontId="2" fillId="0" borderId="0" xfId="1" applyNumberFormat="1" applyFont="1" applyAlignment="1">
      <alignment vertical="center"/>
    </xf>
    <xf numFmtId="0" fontId="5" fillId="0" borderId="0" xfId="1" applyFont="1" applyAlignment="1">
      <alignment horizontal="left" indent="1"/>
    </xf>
    <xf numFmtId="0" fontId="2" fillId="0" borderId="0" xfId="1" applyFont="1" applyBorder="1"/>
    <xf numFmtId="3" fontId="2" fillId="0" borderId="0" xfId="1" applyNumberFormat="1" applyFont="1" applyFill="1" applyAlignment="1">
      <alignment vertical="center"/>
    </xf>
    <xf numFmtId="0" fontId="2" fillId="0" borderId="0" xfId="1" applyFont="1" applyBorder="1" applyProtection="1">
      <protection locked="0"/>
    </xf>
    <xf numFmtId="0" fontId="2" fillId="0" borderId="0" xfId="1" applyFont="1" applyProtection="1">
      <protection locked="0"/>
    </xf>
    <xf numFmtId="3" fontId="2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0" xfId="2" applyFont="1" applyAlignment="1">
      <alignment horizontal="left"/>
    </xf>
    <xf numFmtId="0" fontId="2" fillId="0" borderId="0" xfId="2" applyFont="1" applyFill="1" applyAlignment="1"/>
    <xf numFmtId="0" fontId="2" fillId="0" borderId="16" xfId="1" applyFont="1" applyFill="1" applyBorder="1" applyAlignment="1" applyProtection="1">
      <alignment horizontal="center" vertical="center" wrapText="1"/>
    </xf>
    <xf numFmtId="0" fontId="2" fillId="0" borderId="0" xfId="1" quotePrefix="1" applyFont="1" applyFill="1" applyAlignment="1">
      <alignment vertical="center"/>
    </xf>
    <xf numFmtId="0" fontId="24" fillId="0" borderId="0" xfId="1" applyFont="1" applyFill="1" applyAlignment="1"/>
    <xf numFmtId="0" fontId="2" fillId="0" borderId="16" xfId="1" applyFont="1" applyFill="1" applyBorder="1" applyAlignment="1" applyProtection="1">
      <alignment horizontal="center" vertical="center" wrapText="1"/>
    </xf>
    <xf numFmtId="3" fontId="15" fillId="0" borderId="123" xfId="1" applyNumberFormat="1" applyFont="1" applyFill="1" applyBorder="1" applyAlignment="1">
      <alignment wrapText="1"/>
    </xf>
    <xf numFmtId="49" fontId="2" fillId="2" borderId="6" xfId="1" applyNumberFormat="1" applyFont="1" applyFill="1" applyBorder="1" applyAlignment="1" applyProtection="1">
      <alignment horizontal="center" vertical="center"/>
      <protection locked="0"/>
    </xf>
    <xf numFmtId="49" fontId="2" fillId="2" borderId="7" xfId="1" applyNumberFormat="1" applyFont="1" applyFill="1" applyBorder="1" applyAlignment="1" applyProtection="1">
      <alignment horizontal="center" vertical="center"/>
      <protection locked="0"/>
    </xf>
    <xf numFmtId="49" fontId="2" fillId="2" borderId="10" xfId="1" applyNumberFormat="1" applyFont="1" applyFill="1" applyBorder="1" applyAlignment="1" applyProtection="1">
      <alignment horizontal="center" vertical="center"/>
      <protection locked="0"/>
    </xf>
    <xf numFmtId="49" fontId="2" fillId="2" borderId="11" xfId="1" applyNumberFormat="1" applyFont="1" applyFill="1" applyBorder="1" applyAlignment="1" applyProtection="1">
      <alignment horizontal="center" vertical="center"/>
      <protection locked="0"/>
    </xf>
    <xf numFmtId="49" fontId="2" fillId="0" borderId="13" xfId="1" applyNumberFormat="1" applyFont="1" applyFill="1" applyBorder="1" applyAlignment="1" applyProtection="1">
      <alignment horizontal="center" vertical="center"/>
    </xf>
    <xf numFmtId="49" fontId="2" fillId="0" borderId="14" xfId="1" applyNumberFormat="1" applyFont="1" applyFill="1" applyBorder="1" applyAlignment="1" applyProtection="1">
      <alignment horizontal="center" vertical="center"/>
    </xf>
    <xf numFmtId="49" fontId="2" fillId="0" borderId="15" xfId="1" applyNumberFormat="1" applyFont="1" applyFill="1" applyBorder="1" applyAlignment="1" applyProtection="1">
      <alignment horizontal="center" vertical="center"/>
    </xf>
    <xf numFmtId="49" fontId="5" fillId="2" borderId="6" xfId="1" applyNumberFormat="1" applyFont="1" applyFill="1" applyBorder="1" applyAlignment="1" applyProtection="1">
      <alignment horizontal="center" vertical="center" wrapText="1"/>
      <protection locked="0"/>
    </xf>
    <xf numFmtId="49" fontId="5" fillId="2" borderId="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6" xfId="1" applyFont="1" applyBorder="1" applyAlignment="1" applyProtection="1">
      <alignment horizontal="center" vertical="center"/>
      <protection locked="0"/>
    </xf>
    <xf numFmtId="0" fontId="2" fillId="0" borderId="7" xfId="1" applyFont="1" applyBorder="1" applyAlignment="1" applyProtection="1">
      <alignment horizontal="center" vertical="center"/>
      <protection locked="0"/>
    </xf>
    <xf numFmtId="49" fontId="3" fillId="2" borderId="2" xfId="1" applyNumberFormat="1" applyFont="1" applyFill="1" applyBorder="1" applyAlignment="1" applyProtection="1">
      <alignment horizontal="center" vertical="center"/>
    </xf>
    <xf numFmtId="49" fontId="3" fillId="2" borderId="3" xfId="1" applyNumberFormat="1" applyFont="1" applyFill="1" applyBorder="1" applyAlignment="1" applyProtection="1">
      <alignment horizontal="center" vertical="center"/>
    </xf>
    <xf numFmtId="49" fontId="3" fillId="2" borderId="4" xfId="1" applyNumberFormat="1" applyFont="1" applyFill="1" applyBorder="1" applyAlignment="1" applyProtection="1">
      <alignment horizontal="center" vertical="center"/>
    </xf>
    <xf numFmtId="0" fontId="2" fillId="0" borderId="61" xfId="1" applyNumberFormat="1" applyFont="1" applyFill="1" applyBorder="1" applyAlignment="1" applyProtection="1">
      <alignment horizontal="center" vertical="center" textRotation="90" wrapText="1"/>
    </xf>
    <xf numFmtId="0" fontId="2" fillId="0" borderId="18" xfId="1" applyNumberFormat="1" applyFont="1" applyFill="1" applyBorder="1" applyAlignment="1" applyProtection="1">
      <alignment horizontal="center" vertical="center" textRotation="90" wrapText="1"/>
    </xf>
    <xf numFmtId="0" fontId="2" fillId="0" borderId="18" xfId="1" applyFont="1" applyFill="1" applyBorder="1" applyAlignment="1" applyProtection="1">
      <alignment horizontal="center" vertical="center" wrapText="1"/>
    </xf>
    <xf numFmtId="0" fontId="2" fillId="0" borderId="29" xfId="1" applyFont="1" applyFill="1" applyBorder="1" applyAlignment="1" applyProtection="1">
      <alignment horizontal="center" vertical="center" wrapText="1"/>
    </xf>
    <xf numFmtId="0" fontId="5" fillId="0" borderId="53" xfId="1" applyFont="1" applyFill="1" applyBorder="1" applyAlignment="1" applyProtection="1">
      <alignment horizontal="left" vertical="center"/>
    </xf>
    <xf numFmtId="0" fontId="5" fillId="0" borderId="54" xfId="1" applyFont="1" applyFill="1" applyBorder="1" applyAlignment="1" applyProtection="1">
      <alignment horizontal="left" vertical="center"/>
    </xf>
    <xf numFmtId="49" fontId="2" fillId="0" borderId="12" xfId="1" applyNumberFormat="1" applyFont="1" applyFill="1" applyBorder="1" applyAlignment="1" applyProtection="1">
      <alignment horizontal="center" vertical="center" textRotation="90" wrapText="1"/>
    </xf>
    <xf numFmtId="0" fontId="2" fillId="0" borderId="16" xfId="1" applyFont="1" applyFill="1" applyBorder="1" applyAlignment="1" applyProtection="1">
      <alignment horizontal="center" vertical="center" wrapText="1"/>
    </xf>
    <xf numFmtId="0" fontId="2" fillId="0" borderId="19" xfId="1" applyFont="1" applyFill="1" applyBorder="1" applyAlignment="1" applyProtection="1">
      <alignment horizontal="center" vertical="center" wrapText="1"/>
    </xf>
    <xf numFmtId="49" fontId="2" fillId="0" borderId="12" xfId="1" applyNumberFormat="1" applyFont="1" applyFill="1" applyBorder="1" applyAlignment="1" applyProtection="1">
      <alignment horizontal="center" vertical="center" wrapText="1"/>
    </xf>
    <xf numFmtId="49" fontId="2" fillId="0" borderId="16" xfId="1" applyNumberFormat="1" applyFont="1" applyFill="1" applyBorder="1" applyAlignment="1" applyProtection="1">
      <alignment horizontal="center" vertical="center" wrapText="1"/>
    </xf>
    <xf numFmtId="0" fontId="2" fillId="0" borderId="58" xfId="1" applyFont="1" applyFill="1" applyBorder="1" applyAlignment="1" applyProtection="1">
      <alignment horizontal="center" vertical="center" textRotation="90" wrapText="1"/>
    </xf>
    <xf numFmtId="0" fontId="2" fillId="0" borderId="59" xfId="1" applyFont="1" applyFill="1" applyBorder="1" applyAlignment="1" applyProtection="1">
      <alignment horizontal="center" vertical="center" textRotation="90" wrapText="1"/>
    </xf>
    <xf numFmtId="0" fontId="2" fillId="0" borderId="20" xfId="1" applyFont="1" applyFill="1" applyBorder="1" applyAlignment="1" applyProtection="1">
      <alignment horizontal="center" vertical="center" textRotation="90" wrapText="1"/>
    </xf>
    <xf numFmtId="0" fontId="2" fillId="0" borderId="21" xfId="1" applyFont="1" applyFill="1" applyBorder="1" applyAlignment="1" applyProtection="1">
      <alignment horizontal="center" vertical="center" textRotation="90" wrapText="1"/>
    </xf>
    <xf numFmtId="0" fontId="2" fillId="0" borderId="50" xfId="1" applyFont="1" applyFill="1" applyBorder="1" applyAlignment="1" applyProtection="1">
      <alignment horizontal="center" vertical="center" textRotation="90"/>
    </xf>
    <xf numFmtId="0" fontId="2" fillId="0" borderId="60" xfId="1" applyFont="1" applyFill="1" applyBorder="1" applyAlignment="1" applyProtection="1">
      <alignment horizontal="center" vertical="center" textRotation="90"/>
    </xf>
    <xf numFmtId="0" fontId="2" fillId="0" borderId="58" xfId="1" applyNumberFormat="1" applyFont="1" applyFill="1" applyBorder="1" applyAlignment="1" applyProtection="1">
      <alignment horizontal="center" vertical="center" textRotation="90" wrapText="1"/>
    </xf>
    <xf numFmtId="0" fontId="5" fillId="0" borderId="39" xfId="1" applyFont="1" applyFill="1" applyBorder="1" applyAlignment="1" applyProtection="1">
      <alignment horizontal="left" vertical="center"/>
    </xf>
    <xf numFmtId="0" fontId="5" fillId="0" borderId="51" xfId="1" applyFont="1" applyFill="1" applyBorder="1" applyAlignment="1" applyProtection="1">
      <alignment horizontal="left" vertical="center"/>
    </xf>
    <xf numFmtId="0" fontId="2" fillId="0" borderId="47" xfId="1" applyFont="1" applyFill="1" applyBorder="1" applyAlignment="1" applyProtection="1">
      <alignment horizontal="center" vertical="center" textRotation="90"/>
    </xf>
    <xf numFmtId="0" fontId="2" fillId="0" borderId="19" xfId="1" applyFont="1" applyFill="1" applyBorder="1" applyAlignment="1" applyProtection="1">
      <alignment horizontal="center" vertical="center" textRotation="90"/>
    </xf>
    <xf numFmtId="49" fontId="2" fillId="2" borderId="6" xfId="1" applyNumberFormat="1" applyFont="1" applyFill="1" applyBorder="1" applyAlignment="1" applyProtection="1">
      <alignment horizontal="center" vertical="top"/>
      <protection locked="0"/>
    </xf>
    <xf numFmtId="49" fontId="2" fillId="2" borderId="7" xfId="1" applyNumberFormat="1" applyFont="1" applyFill="1" applyBorder="1" applyAlignment="1" applyProtection="1">
      <alignment horizontal="center" vertical="top"/>
      <protection locked="0"/>
    </xf>
    <xf numFmtId="0" fontId="2" fillId="5" borderId="58" xfId="1" applyFont="1" applyFill="1" applyBorder="1" applyAlignment="1" applyProtection="1">
      <alignment horizontal="center" vertical="center" textRotation="90" wrapText="1"/>
    </xf>
    <xf numFmtId="0" fontId="2" fillId="5" borderId="59" xfId="1" applyFont="1" applyFill="1" applyBorder="1" applyAlignment="1" applyProtection="1">
      <alignment horizontal="center" vertical="center" textRotation="90" wrapText="1"/>
    </xf>
    <xf numFmtId="0" fontId="2" fillId="5" borderId="20" xfId="1" applyFont="1" applyFill="1" applyBorder="1" applyAlignment="1" applyProtection="1">
      <alignment horizontal="center" vertical="center" textRotation="90" wrapText="1"/>
    </xf>
    <xf numFmtId="0" fontId="2" fillId="5" borderId="21" xfId="1" applyFont="1" applyFill="1" applyBorder="1" applyAlignment="1" applyProtection="1">
      <alignment horizontal="center" vertical="center" textRotation="90" wrapText="1"/>
    </xf>
    <xf numFmtId="0" fontId="2" fillId="5" borderId="50" xfId="1" applyFont="1" applyFill="1" applyBorder="1" applyAlignment="1" applyProtection="1">
      <alignment horizontal="center" vertical="center" textRotation="90"/>
    </xf>
    <xf numFmtId="0" fontId="2" fillId="5" borderId="60" xfId="1" applyFont="1" applyFill="1" applyBorder="1" applyAlignment="1" applyProtection="1">
      <alignment horizontal="center" vertical="center" textRotation="90"/>
    </xf>
    <xf numFmtId="0" fontId="2" fillId="5" borderId="58" xfId="1" applyNumberFormat="1" applyFont="1" applyFill="1" applyBorder="1" applyAlignment="1" applyProtection="1">
      <alignment horizontal="center" vertical="center" textRotation="90" wrapText="1"/>
    </xf>
    <xf numFmtId="0" fontId="2" fillId="5" borderId="61" xfId="1" applyNumberFormat="1" applyFont="1" applyFill="1" applyBorder="1" applyAlignment="1" applyProtection="1">
      <alignment horizontal="center" vertical="center" textRotation="90" wrapText="1"/>
    </xf>
    <xf numFmtId="0" fontId="2" fillId="5" borderId="18" xfId="1" applyNumberFormat="1" applyFont="1" applyFill="1" applyBorder="1" applyAlignment="1" applyProtection="1">
      <alignment horizontal="center" vertical="center" textRotation="90" wrapText="1"/>
    </xf>
    <xf numFmtId="49" fontId="2" fillId="2" borderId="6" xfId="1" applyNumberFormat="1" applyFont="1" applyFill="1" applyBorder="1" applyAlignment="1" applyProtection="1">
      <alignment horizontal="center" vertical="center" wrapText="1"/>
      <protection locked="0"/>
    </xf>
    <xf numFmtId="49" fontId="2" fillId="2" borderId="7" xfId="1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1" applyFont="1" applyBorder="1" applyAlignment="1">
      <alignment horizontal="center" wrapText="1"/>
    </xf>
    <xf numFmtId="0" fontId="14" fillId="0" borderId="34" xfId="1" applyFont="1" applyFill="1" applyBorder="1" applyAlignment="1">
      <alignment horizontal="left" vertical="center"/>
    </xf>
    <xf numFmtId="0" fontId="14" fillId="0" borderId="34" xfId="1" applyFont="1" applyFill="1" applyBorder="1" applyAlignment="1">
      <alignment horizontal="left" vertical="center" wrapText="1"/>
    </xf>
    <xf numFmtId="0" fontId="2" fillId="0" borderId="29" xfId="1" applyNumberFormat="1" applyFont="1" applyFill="1" applyBorder="1" applyAlignment="1" applyProtection="1">
      <alignment horizontal="center" vertical="center" textRotation="90" wrapText="1"/>
    </xf>
    <xf numFmtId="0" fontId="2" fillId="0" borderId="59" xfId="1" applyNumberFormat="1" applyFont="1" applyFill="1" applyBorder="1" applyAlignment="1" applyProtection="1">
      <alignment horizontal="center" vertical="center" textRotation="90" wrapText="1"/>
    </xf>
    <xf numFmtId="0" fontId="2" fillId="0" borderId="122" xfId="1" applyNumberFormat="1" applyFont="1" applyFill="1" applyBorder="1" applyAlignment="1" applyProtection="1">
      <alignment horizontal="center" vertical="center" textRotation="90" wrapText="1"/>
    </xf>
    <xf numFmtId="49" fontId="2" fillId="0" borderId="19" xfId="1" applyNumberFormat="1" applyFont="1" applyFill="1" applyBorder="1" applyAlignment="1" applyProtection="1">
      <alignment horizontal="center" vertical="center" wrapText="1"/>
    </xf>
    <xf numFmtId="0" fontId="2" fillId="0" borderId="0" xfId="1" applyFont="1" applyAlignment="1">
      <alignment horizontal="left"/>
    </xf>
    <xf numFmtId="0" fontId="14" fillId="5" borderId="0" xfId="1" applyFont="1" applyFill="1" applyAlignment="1">
      <alignment horizontal="center"/>
    </xf>
    <xf numFmtId="0" fontId="2" fillId="0" borderId="0" xfId="2" applyFont="1" applyBorder="1" applyAlignment="1">
      <alignment horizontal="center" vertical="center" wrapText="1"/>
    </xf>
    <xf numFmtId="0" fontId="2" fillId="0" borderId="120" xfId="2" applyFont="1" applyBorder="1" applyAlignment="1">
      <alignment horizontal="center" vertical="center" wrapText="1"/>
    </xf>
    <xf numFmtId="0" fontId="2" fillId="0" borderId="61" xfId="2" applyFont="1" applyBorder="1" applyAlignment="1">
      <alignment horizontal="center" vertical="center" wrapText="1"/>
    </xf>
    <xf numFmtId="0" fontId="2" fillId="0" borderId="121" xfId="2" applyFont="1" applyBorder="1" applyAlignment="1">
      <alignment horizontal="center" vertical="center" wrapText="1"/>
    </xf>
    <xf numFmtId="0" fontId="2" fillId="0" borderId="17" xfId="1" applyFont="1" applyFill="1" applyBorder="1" applyAlignment="1">
      <alignment horizontal="center" vertical="center" wrapText="1"/>
    </xf>
    <xf numFmtId="0" fontId="2" fillId="0" borderId="43" xfId="1" applyFont="1" applyFill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43" xfId="0" applyFont="1" applyBorder="1" applyAlignment="1">
      <alignment horizontal="center" vertical="center" wrapText="1"/>
    </xf>
    <xf numFmtId="0" fontId="2" fillId="0" borderId="5" xfId="1" applyFont="1" applyFill="1" applyBorder="1" applyAlignment="1" applyProtection="1">
      <alignment horizontal="center" vertical="center" wrapText="1"/>
      <protection locked="0"/>
    </xf>
    <xf numFmtId="0" fontId="2" fillId="0" borderId="5" xfId="1" applyFont="1" applyFill="1" applyBorder="1" applyAlignment="1" applyProtection="1">
      <alignment horizontal="left" vertical="center" wrapText="1"/>
      <protection locked="0"/>
    </xf>
    <xf numFmtId="3" fontId="2" fillId="0" borderId="5" xfId="1" applyNumberFormat="1" applyFont="1" applyBorder="1" applyAlignment="1" applyProtection="1">
      <alignment horizontal="center" vertical="center" wrapText="1"/>
      <protection locked="0"/>
    </xf>
    <xf numFmtId="0" fontId="5" fillId="0" borderId="5" xfId="1" applyFont="1" applyBorder="1" applyAlignment="1">
      <alignment horizontal="right" vertical="center" wrapText="1"/>
    </xf>
    <xf numFmtId="0" fontId="5" fillId="0" borderId="0" xfId="1" applyFont="1" applyFill="1" applyAlignment="1">
      <alignment horizontal="left" vertical="center"/>
    </xf>
    <xf numFmtId="0" fontId="2" fillId="0" borderId="5" xfId="1" applyFont="1" applyBorder="1" applyAlignment="1" applyProtection="1">
      <alignment horizontal="center" vertical="center" wrapText="1"/>
      <protection locked="0"/>
    </xf>
    <xf numFmtId="0" fontId="2" fillId="0" borderId="5" xfId="1" applyFont="1" applyBorder="1" applyAlignment="1" applyProtection="1">
      <alignment horizontal="left" vertical="center" wrapText="1"/>
      <protection locked="0"/>
    </xf>
    <xf numFmtId="0" fontId="2" fillId="0" borderId="5" xfId="1" applyFont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left" vertical="center" wrapText="1"/>
      <protection locked="0"/>
    </xf>
    <xf numFmtId="0" fontId="5" fillId="0" borderId="5" xfId="2" applyFont="1" applyBorder="1" applyAlignment="1">
      <alignment horizontal="right" vertical="center" wrapText="1"/>
    </xf>
    <xf numFmtId="0" fontId="2" fillId="0" borderId="5" xfId="1" applyFont="1" applyFill="1" applyBorder="1" applyAlignment="1">
      <alignment horizontal="center" vertical="center" wrapText="1"/>
    </xf>
    <xf numFmtId="0" fontId="2" fillId="0" borderId="5" xfId="2" applyFont="1" applyBorder="1" applyAlignment="1" applyProtection="1">
      <alignment horizontal="left" vertical="center" wrapText="1"/>
      <protection locked="0"/>
    </xf>
    <xf numFmtId="0" fontId="2" fillId="0" borderId="0" xfId="2" applyFont="1" applyAlignment="1">
      <alignment horizontal="left" vertical="center"/>
    </xf>
    <xf numFmtId="0" fontId="2" fillId="0" borderId="0" xfId="2" applyFont="1" applyBorder="1" applyAlignment="1" applyProtection="1">
      <alignment horizontal="center" vertical="center" wrapText="1"/>
      <protection locked="0"/>
    </xf>
    <xf numFmtId="0" fontId="2" fillId="0" borderId="5" xfId="2" applyFont="1" applyBorder="1" applyAlignment="1" applyProtection="1">
      <alignment horizontal="center" vertical="center" wrapText="1"/>
      <protection locked="0"/>
    </xf>
    <xf numFmtId="0" fontId="2" fillId="0" borderId="5" xfId="1" applyFont="1" applyBorder="1" applyAlignment="1" applyProtection="1">
      <alignment vertical="center" wrapText="1"/>
      <protection locked="0"/>
    </xf>
    <xf numFmtId="3" fontId="2" fillId="0" borderId="5" xfId="2" applyNumberFormat="1" applyFont="1" applyBorder="1" applyAlignment="1" applyProtection="1">
      <alignment horizontal="center" vertical="center" wrapText="1"/>
      <protection locked="0"/>
    </xf>
    <xf numFmtId="0" fontId="2" fillId="0" borderId="5" xfId="2" applyFont="1" applyBorder="1" applyAlignment="1" applyProtection="1">
      <alignment vertical="center" wrapText="1"/>
      <protection locked="0"/>
    </xf>
    <xf numFmtId="0" fontId="2" fillId="0" borderId="0" xfId="2" applyFont="1" applyAlignment="1">
      <alignment horizontal="left"/>
    </xf>
    <xf numFmtId="0" fontId="14" fillId="0" borderId="0" xfId="2" applyFont="1" applyAlignment="1">
      <alignment horizontal="center"/>
    </xf>
    <xf numFmtId="49" fontId="2" fillId="2" borderId="6" xfId="1" quotePrefix="1" applyNumberFormat="1" applyFont="1" applyFill="1" applyBorder="1" applyAlignment="1" applyProtection="1">
      <alignment horizontal="center" vertical="center"/>
      <protection locked="0"/>
    </xf>
  </cellXfs>
  <cellStyles count="4">
    <cellStyle name="Normal" xfId="0" builtinId="0"/>
    <cellStyle name="Normal 11" xfId="2"/>
    <cellStyle name="Normal 2" xfId="1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Z2" sqref="Z2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328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323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324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325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769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326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 t="s">
        <v>327</v>
      </c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25072</v>
      </c>
      <c r="D20" s="139">
        <f>SUM(D21,D24,D25,D41,D43)</f>
        <v>0</v>
      </c>
      <c r="E20" s="22">
        <f t="shared" ref="E20:F20" si="1">SUM(E21,E24,E25,E41,E43)</f>
        <v>25072</v>
      </c>
      <c r="F20" s="140">
        <f t="shared" si="1"/>
        <v>25072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ref="C23" si="9">F23+I23+L23+O23</f>
        <v>0</v>
      </c>
      <c r="D23" s="144"/>
      <c r="E23" s="31"/>
      <c r="F23" s="96">
        <f t="shared" ref="F23:F25" si="10">D23+E23</f>
        <v>0</v>
      </c>
      <c r="G23" s="144"/>
      <c r="H23" s="31"/>
      <c r="I23" s="96">
        <f t="shared" ref="I23:I24" si="11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hidden="1" customHeight="1" thickBot="1" x14ac:dyDescent="0.3">
      <c r="A24" s="32">
        <v>19300</v>
      </c>
      <c r="B24" s="32" t="s">
        <v>283</v>
      </c>
      <c r="C24" s="220">
        <f>F24+I24</f>
        <v>0</v>
      </c>
      <c r="D24" s="145"/>
      <c r="E24" s="132"/>
      <c r="F24" s="242">
        <f t="shared" si="10"/>
        <v>0</v>
      </c>
      <c r="G24" s="145"/>
      <c r="H24" s="132"/>
      <c r="I24" s="242">
        <f t="shared" si="11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customHeight="1" thickTop="1" x14ac:dyDescent="0.25">
      <c r="A25" s="34">
        <v>18630</v>
      </c>
      <c r="B25" s="34" t="s">
        <v>24</v>
      </c>
      <c r="C25" s="221">
        <f>F25</f>
        <v>25072</v>
      </c>
      <c r="D25" s="146"/>
      <c r="E25" s="35">
        <v>25072</v>
      </c>
      <c r="F25" s="172">
        <f t="shared" si="10"/>
        <v>25072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2">SUM(K27,K31,K33,K36)</f>
        <v>0</v>
      </c>
      <c r="L26" s="158">
        <f t="shared" si="12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3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4">SUM(K28:K30)</f>
        <v>0</v>
      </c>
      <c r="L27" s="158">
        <f t="shared" si="14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3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5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3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5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3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5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6">SUM(K32)</f>
        <v>0</v>
      </c>
      <c r="L31" s="158">
        <f t="shared" si="16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7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7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8">SUM(K34:K35)</f>
        <v>0</v>
      </c>
      <c r="L33" s="158">
        <f t="shared" si="18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7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9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7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9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7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20">SUM(K37:K40)</f>
        <v>0</v>
      </c>
      <c r="L36" s="158">
        <f t="shared" si="20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7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1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7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1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7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1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7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1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2">SUM(E42)</f>
        <v>0</v>
      </c>
      <c r="F41" s="156">
        <f t="shared" si="22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F43" si="23">E44</f>
        <v>0</v>
      </c>
      <c r="F43" s="158">
        <f t="shared" si="23"/>
        <v>0</v>
      </c>
      <c r="G43" s="55">
        <f t="shared" ref="G43:L43" si="24">G44</f>
        <v>0</v>
      </c>
      <c r="H43" s="56">
        <f t="shared" si="24"/>
        <v>0</v>
      </c>
      <c r="I43" s="158">
        <f t="shared" si="24"/>
        <v>0</v>
      </c>
      <c r="J43" s="55">
        <f t="shared" si="24"/>
        <v>0</v>
      </c>
      <c r="K43" s="56">
        <f t="shared" si="24"/>
        <v>0</v>
      </c>
      <c r="L43" s="158">
        <f t="shared" si="24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5">SUM(N46:N47)</f>
        <v>0</v>
      </c>
      <c r="O45" s="209">
        <f t="shared" si="25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6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7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6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7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25072</v>
      </c>
      <c r="D50" s="163">
        <f>SUM(D51,D286)</f>
        <v>0</v>
      </c>
      <c r="E50" s="66">
        <f t="shared" ref="E50:F50" si="28">SUM(E51,E286)</f>
        <v>25072</v>
      </c>
      <c r="F50" s="164">
        <f t="shared" si="28"/>
        <v>25072</v>
      </c>
      <c r="G50" s="163">
        <f>SUM(G51,G286)</f>
        <v>0</v>
      </c>
      <c r="H50" s="66">
        <f>SUM(H51,H286)</f>
        <v>0</v>
      </c>
      <c r="I50" s="164">
        <f t="shared" ref="I50" si="29">SUM(I51,I286)</f>
        <v>0</v>
      </c>
      <c r="J50" s="139">
        <f>SUM(J51,J286)</f>
        <v>0</v>
      </c>
      <c r="K50" s="22">
        <f t="shared" ref="K50:L50" si="30">SUM(K51,K286)</f>
        <v>0</v>
      </c>
      <c r="L50" s="140">
        <f t="shared" si="30"/>
        <v>0</v>
      </c>
      <c r="M50" s="139">
        <f>SUM(M51,M286)</f>
        <v>0</v>
      </c>
      <c r="N50" s="22">
        <f t="shared" ref="N50:O50" si="31">SUM(N51,N286)</f>
        <v>0</v>
      </c>
      <c r="O50" s="140">
        <f t="shared" si="31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24195</v>
      </c>
      <c r="D51" s="165">
        <f>SUM(D52,D194)</f>
        <v>0</v>
      </c>
      <c r="E51" s="69">
        <f t="shared" ref="E51:F51" si="32">SUM(E52,E194)</f>
        <v>24195</v>
      </c>
      <c r="F51" s="166">
        <f t="shared" si="32"/>
        <v>24195</v>
      </c>
      <c r="G51" s="165">
        <f>SUM(G52,G194)</f>
        <v>0</v>
      </c>
      <c r="H51" s="69">
        <f t="shared" ref="H51:I51" si="33">SUM(H52,H194)</f>
        <v>0</v>
      </c>
      <c r="I51" s="166">
        <f t="shared" si="33"/>
        <v>0</v>
      </c>
      <c r="J51" s="211">
        <f>SUM(J52,J194)</f>
        <v>0</v>
      </c>
      <c r="K51" s="212">
        <f t="shared" ref="K51:L51" si="34">SUM(K52,K194)</f>
        <v>0</v>
      </c>
      <c r="L51" s="213">
        <f t="shared" si="34"/>
        <v>0</v>
      </c>
      <c r="M51" s="211">
        <f>SUM(M52,M194)</f>
        <v>0</v>
      </c>
      <c r="N51" s="212">
        <f t="shared" ref="N51:O51" si="35">SUM(N52,N194)</f>
        <v>0</v>
      </c>
      <c r="O51" s="213">
        <f t="shared" si="35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24195</v>
      </c>
      <c r="D52" s="167">
        <f>SUM(D53,D75,D173,D187)</f>
        <v>0</v>
      </c>
      <c r="E52" s="71">
        <f t="shared" ref="E52:F52" si="36">SUM(E53,E75,E173,E187)</f>
        <v>24195</v>
      </c>
      <c r="F52" s="168">
        <f t="shared" si="36"/>
        <v>24195</v>
      </c>
      <c r="G52" s="167">
        <f>SUM(G53,G75,G173,G187)</f>
        <v>0</v>
      </c>
      <c r="H52" s="71">
        <f t="shared" ref="H52:I52" si="37">SUM(H53,H75,H173,H187)</f>
        <v>0</v>
      </c>
      <c r="I52" s="168">
        <f t="shared" si="37"/>
        <v>0</v>
      </c>
      <c r="J52" s="167">
        <f>SUM(J53,J75,J173,J187)</f>
        <v>0</v>
      </c>
      <c r="K52" s="71">
        <f t="shared" ref="K52:L52" si="38">SUM(K53,K75,K173,K187)</f>
        <v>0</v>
      </c>
      <c r="L52" s="168">
        <f t="shared" si="38"/>
        <v>0</v>
      </c>
      <c r="M52" s="167">
        <f>SUM(M53,M75,M173,M187)</f>
        <v>0</v>
      </c>
      <c r="N52" s="71">
        <f t="shared" ref="N52:O52" si="39">SUM(N53,N75,N173,N187)</f>
        <v>0</v>
      </c>
      <c r="O52" s="168">
        <f t="shared" si="39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15815</v>
      </c>
      <c r="D53" s="169">
        <f>SUM(D54,D67)</f>
        <v>0</v>
      </c>
      <c r="E53" s="73">
        <f t="shared" ref="E53:F53" si="40">SUM(E54,E67)</f>
        <v>15815</v>
      </c>
      <c r="F53" s="170">
        <f t="shared" si="40"/>
        <v>15815</v>
      </c>
      <c r="G53" s="169">
        <f>SUM(G54,G67)</f>
        <v>0</v>
      </c>
      <c r="H53" s="73">
        <f t="shared" ref="H53:I53" si="41">SUM(H54,H67)</f>
        <v>0</v>
      </c>
      <c r="I53" s="170">
        <f t="shared" si="41"/>
        <v>0</v>
      </c>
      <c r="J53" s="169">
        <f>SUM(J54,J67)</f>
        <v>0</v>
      </c>
      <c r="K53" s="73">
        <f t="shared" ref="K53:L53" si="42">SUM(K54,K67)</f>
        <v>0</v>
      </c>
      <c r="L53" s="170">
        <f t="shared" si="42"/>
        <v>0</v>
      </c>
      <c r="M53" s="169">
        <f>SUM(M54,M67)</f>
        <v>0</v>
      </c>
      <c r="N53" s="73">
        <f t="shared" ref="N53:O53" si="43">SUM(N54,N67)</f>
        <v>0</v>
      </c>
      <c r="O53" s="170">
        <f t="shared" si="43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12096</v>
      </c>
      <c r="D54" s="171">
        <f>SUM(D55,D58,D66)</f>
        <v>0</v>
      </c>
      <c r="E54" s="37">
        <f t="shared" ref="E54:F54" si="44">SUM(E55,E58,E66)</f>
        <v>12096</v>
      </c>
      <c r="F54" s="172">
        <f t="shared" si="44"/>
        <v>12096</v>
      </c>
      <c r="G54" s="171">
        <f>SUM(G55,G58,G66)</f>
        <v>0</v>
      </c>
      <c r="H54" s="37">
        <f t="shared" ref="H54:I54" si="45">SUM(H55,H58,H66)</f>
        <v>0</v>
      </c>
      <c r="I54" s="172">
        <f t="shared" si="45"/>
        <v>0</v>
      </c>
      <c r="J54" s="171">
        <f>SUM(J55,J58,J66)</f>
        <v>0</v>
      </c>
      <c r="K54" s="37">
        <f t="shared" ref="K54:L54" si="46">SUM(K55,K58,K66)</f>
        <v>0</v>
      </c>
      <c r="L54" s="172">
        <f t="shared" si="46"/>
        <v>0</v>
      </c>
      <c r="M54" s="171">
        <f>SUM(M55,M58,M66)</f>
        <v>0</v>
      </c>
      <c r="N54" s="37">
        <f t="shared" ref="N54:O54" si="47">SUM(N55,N58,N66)</f>
        <v>0</v>
      </c>
      <c r="O54" s="172">
        <f t="shared" si="47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10100</v>
      </c>
      <c r="D55" s="87">
        <f>SUM(D56:D57)</f>
        <v>0</v>
      </c>
      <c r="E55" s="76">
        <f t="shared" ref="E55:F55" si="48">SUM(E56:E57)</f>
        <v>10100</v>
      </c>
      <c r="F55" s="161">
        <f t="shared" si="48"/>
        <v>10100</v>
      </c>
      <c r="G55" s="87">
        <f>SUM(G56:G57)</f>
        <v>0</v>
      </c>
      <c r="H55" s="76">
        <f t="shared" ref="H55:I55" si="49">SUM(H56:H57)</f>
        <v>0</v>
      </c>
      <c r="I55" s="161">
        <f t="shared" si="49"/>
        <v>0</v>
      </c>
      <c r="J55" s="87">
        <f>SUM(J56:J57)</f>
        <v>0</v>
      </c>
      <c r="K55" s="76">
        <f t="shared" ref="K55:L55" si="50">SUM(K56:K57)</f>
        <v>0</v>
      </c>
      <c r="L55" s="161">
        <f t="shared" si="50"/>
        <v>0</v>
      </c>
      <c r="M55" s="87">
        <f>SUM(M56:M57)</f>
        <v>0</v>
      </c>
      <c r="N55" s="76">
        <f t="shared" ref="N55:O55" si="51">SUM(N56:N57)</f>
        <v>0</v>
      </c>
      <c r="O55" s="161">
        <f t="shared" si="51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2">D56+E56</f>
        <v>0</v>
      </c>
      <c r="G56" s="143"/>
      <c r="H56" s="28"/>
      <c r="I56" s="176">
        <f t="shared" ref="I56:I57" si="53">G56+H56</f>
        <v>0</v>
      </c>
      <c r="J56" s="143"/>
      <c r="K56" s="28"/>
      <c r="L56" s="176">
        <f t="shared" ref="L56:L57" si="54">K56+J56</f>
        <v>0</v>
      </c>
      <c r="M56" s="143"/>
      <c r="N56" s="28"/>
      <c r="O56" s="176">
        <f t="shared" ref="O56:O57" si="55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10100</v>
      </c>
      <c r="D57" s="144"/>
      <c r="E57" s="31">
        <v>10100</v>
      </c>
      <c r="F57" s="96">
        <f t="shared" si="52"/>
        <v>10100</v>
      </c>
      <c r="G57" s="144"/>
      <c r="H57" s="31"/>
      <c r="I57" s="96">
        <f t="shared" si="53"/>
        <v>0</v>
      </c>
      <c r="J57" s="144"/>
      <c r="K57" s="31"/>
      <c r="L57" s="96">
        <f t="shared" si="54"/>
        <v>0</v>
      </c>
      <c r="M57" s="144"/>
      <c r="N57" s="31"/>
      <c r="O57" s="96">
        <f t="shared" si="55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1996</v>
      </c>
      <c r="D58" s="173">
        <f>SUM(D59:D65)</f>
        <v>0</v>
      </c>
      <c r="E58" s="78">
        <f>SUM(E59:E65)</f>
        <v>1996</v>
      </c>
      <c r="F58" s="96">
        <f t="shared" ref="F58" si="56">SUM(F59:F65)</f>
        <v>1996</v>
      </c>
      <c r="G58" s="173">
        <f>SUM(G59:G65)</f>
        <v>0</v>
      </c>
      <c r="H58" s="78">
        <f t="shared" ref="H58:I58" si="57">SUM(H59:H65)</f>
        <v>0</v>
      </c>
      <c r="I58" s="96">
        <f t="shared" si="57"/>
        <v>0</v>
      </c>
      <c r="J58" s="173">
        <f>SUM(J59:J65)</f>
        <v>0</v>
      </c>
      <c r="K58" s="78">
        <f t="shared" ref="K58:L58" si="58">SUM(K59:K65)</f>
        <v>0</v>
      </c>
      <c r="L58" s="96">
        <f t="shared" si="58"/>
        <v>0</v>
      </c>
      <c r="M58" s="173">
        <f>SUM(M59:M65)</f>
        <v>0</v>
      </c>
      <c r="N58" s="78">
        <f t="shared" ref="N58:O58" si="59">SUM(N59:N65)</f>
        <v>0</v>
      </c>
      <c r="O58" s="96">
        <f t="shared" si="59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60">D59+E59</f>
        <v>0</v>
      </c>
      <c r="G59" s="144"/>
      <c r="H59" s="31"/>
      <c r="I59" s="96">
        <f t="shared" ref="I59:I66" si="61">G59+H59</f>
        <v>0</v>
      </c>
      <c r="J59" s="144"/>
      <c r="K59" s="31"/>
      <c r="L59" s="96">
        <f t="shared" ref="L59:L66" si="62">K59+J59</f>
        <v>0</v>
      </c>
      <c r="M59" s="144"/>
      <c r="N59" s="31"/>
      <c r="O59" s="96">
        <f t="shared" ref="O59:O66" si="63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60"/>
        <v>0</v>
      </c>
      <c r="G60" s="144"/>
      <c r="H60" s="31"/>
      <c r="I60" s="96">
        <f t="shared" si="61"/>
        <v>0</v>
      </c>
      <c r="J60" s="144"/>
      <c r="K60" s="31"/>
      <c r="L60" s="96">
        <f t="shared" si="62"/>
        <v>0</v>
      </c>
      <c r="M60" s="144"/>
      <c r="N60" s="31"/>
      <c r="O60" s="96">
        <f t="shared" si="63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60"/>
        <v>0</v>
      </c>
      <c r="G61" s="144"/>
      <c r="H61" s="31"/>
      <c r="I61" s="96">
        <f t="shared" si="61"/>
        <v>0</v>
      </c>
      <c r="J61" s="144"/>
      <c r="K61" s="31"/>
      <c r="L61" s="96">
        <f t="shared" si="62"/>
        <v>0</v>
      </c>
      <c r="M61" s="144"/>
      <c r="N61" s="31"/>
      <c r="O61" s="96">
        <f t="shared" si="63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60"/>
        <v>0</v>
      </c>
      <c r="G62" s="144"/>
      <c r="H62" s="31"/>
      <c r="I62" s="96">
        <f t="shared" si="61"/>
        <v>0</v>
      </c>
      <c r="J62" s="144"/>
      <c r="K62" s="31"/>
      <c r="L62" s="96">
        <f t="shared" si="62"/>
        <v>0</v>
      </c>
      <c r="M62" s="144"/>
      <c r="N62" s="31"/>
      <c r="O62" s="96">
        <f t="shared" si="63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1416</v>
      </c>
      <c r="D63" s="144"/>
      <c r="E63" s="31">
        <v>1416</v>
      </c>
      <c r="F63" s="96">
        <f t="shared" si="60"/>
        <v>1416</v>
      </c>
      <c r="G63" s="144"/>
      <c r="H63" s="31"/>
      <c r="I63" s="96">
        <f t="shared" si="61"/>
        <v>0</v>
      </c>
      <c r="J63" s="144"/>
      <c r="K63" s="31"/>
      <c r="L63" s="96">
        <f t="shared" si="62"/>
        <v>0</v>
      </c>
      <c r="M63" s="144"/>
      <c r="N63" s="31"/>
      <c r="O63" s="96">
        <f t="shared" si="63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580</v>
      </c>
      <c r="D64" s="144"/>
      <c r="E64" s="31">
        <v>580</v>
      </c>
      <c r="F64" s="96">
        <f t="shared" si="60"/>
        <v>580</v>
      </c>
      <c r="G64" s="144"/>
      <c r="H64" s="31"/>
      <c r="I64" s="96">
        <f t="shared" si="61"/>
        <v>0</v>
      </c>
      <c r="J64" s="144"/>
      <c r="K64" s="31"/>
      <c r="L64" s="96">
        <f t="shared" si="62"/>
        <v>0</v>
      </c>
      <c r="M64" s="144"/>
      <c r="N64" s="31"/>
      <c r="O64" s="96">
        <f t="shared" si="63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60"/>
        <v>0</v>
      </c>
      <c r="G65" s="144"/>
      <c r="H65" s="31"/>
      <c r="I65" s="96">
        <f t="shared" si="61"/>
        <v>0</v>
      </c>
      <c r="J65" s="144"/>
      <c r="K65" s="31"/>
      <c r="L65" s="96">
        <f t="shared" si="62"/>
        <v>0</v>
      </c>
      <c r="M65" s="144"/>
      <c r="N65" s="31"/>
      <c r="O65" s="96">
        <f t="shared" si="63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60"/>
        <v>0</v>
      </c>
      <c r="G66" s="174"/>
      <c r="H66" s="133"/>
      <c r="I66" s="161">
        <f t="shared" si="61"/>
        <v>0</v>
      </c>
      <c r="J66" s="174"/>
      <c r="K66" s="133"/>
      <c r="L66" s="161">
        <f t="shared" si="62"/>
        <v>0</v>
      </c>
      <c r="M66" s="174"/>
      <c r="N66" s="133"/>
      <c r="O66" s="161">
        <f t="shared" si="63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3719</v>
      </c>
      <c r="D67" s="171">
        <f>SUM(D68:D69)</f>
        <v>0</v>
      </c>
      <c r="E67" s="37">
        <f t="shared" ref="E67:F67" si="64">SUM(E68:E69)</f>
        <v>3719</v>
      </c>
      <c r="F67" s="172">
        <f t="shared" si="64"/>
        <v>3719</v>
      </c>
      <c r="G67" s="171">
        <f>SUM(G68:G69)</f>
        <v>0</v>
      </c>
      <c r="H67" s="37">
        <f t="shared" ref="H67:I67" si="65">SUM(H68:H69)</f>
        <v>0</v>
      </c>
      <c r="I67" s="172">
        <f t="shared" si="65"/>
        <v>0</v>
      </c>
      <c r="J67" s="171">
        <f>SUM(J68:J69)</f>
        <v>0</v>
      </c>
      <c r="K67" s="37">
        <f t="shared" ref="K67:L67" si="66">SUM(K68:K69)</f>
        <v>0</v>
      </c>
      <c r="L67" s="172">
        <f t="shared" si="66"/>
        <v>0</v>
      </c>
      <c r="M67" s="171">
        <f>SUM(M68:M69)</f>
        <v>0</v>
      </c>
      <c r="N67" s="37">
        <f t="shared" ref="N67:O67" si="67">SUM(N68:N69)</f>
        <v>0</v>
      </c>
      <c r="O67" s="172">
        <f t="shared" si="67"/>
        <v>0</v>
      </c>
      <c r="P67" s="257"/>
    </row>
    <row r="68" spans="1:16" ht="24" customHeight="1" x14ac:dyDescent="0.25">
      <c r="A68" s="129">
        <v>1210</v>
      </c>
      <c r="B68" s="39" t="s">
        <v>60</v>
      </c>
      <c r="C68" s="222">
        <f t="shared" si="0"/>
        <v>3071</v>
      </c>
      <c r="D68" s="143"/>
      <c r="E68" s="28">
        <v>3071</v>
      </c>
      <c r="F68" s="176">
        <f>D68+E68</f>
        <v>3071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648</v>
      </c>
      <c r="D69" s="173">
        <f>SUM(D70:D74)</f>
        <v>0</v>
      </c>
      <c r="E69" s="78">
        <f t="shared" ref="E69:F69" si="68">SUM(E70:E74)</f>
        <v>648</v>
      </c>
      <c r="F69" s="96">
        <f t="shared" si="68"/>
        <v>648</v>
      </c>
      <c r="G69" s="173">
        <f>SUM(G70:G74)</f>
        <v>0</v>
      </c>
      <c r="H69" s="78">
        <f t="shared" ref="H69:I69" si="69">SUM(H70:H74)</f>
        <v>0</v>
      </c>
      <c r="I69" s="96">
        <f t="shared" si="69"/>
        <v>0</v>
      </c>
      <c r="J69" s="173">
        <f>SUM(J70:J74)</f>
        <v>0</v>
      </c>
      <c r="K69" s="78">
        <f t="shared" ref="K69:L69" si="70">SUM(K70:K74)</f>
        <v>0</v>
      </c>
      <c r="L69" s="96">
        <f t="shared" si="70"/>
        <v>0</v>
      </c>
      <c r="M69" s="173">
        <f>SUM(M70:M74)</f>
        <v>0</v>
      </c>
      <c r="N69" s="78">
        <f t="shared" ref="N69:O69" si="71">SUM(N70:N74)</f>
        <v>0</v>
      </c>
      <c r="O69" s="96">
        <f t="shared" si="71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648</v>
      </c>
      <c r="D70" s="144"/>
      <c r="E70" s="31">
        <v>648</v>
      </c>
      <c r="F70" s="96">
        <f t="shared" ref="F70:F74" si="72">D70+E70</f>
        <v>648</v>
      </c>
      <c r="G70" s="144"/>
      <c r="H70" s="31"/>
      <c r="I70" s="96">
        <f t="shared" ref="I70:I74" si="73">G70+H70</f>
        <v>0</v>
      </c>
      <c r="J70" s="144"/>
      <c r="K70" s="31"/>
      <c r="L70" s="96">
        <f t="shared" ref="L70:L74" si="74">K70+J70</f>
        <v>0</v>
      </c>
      <c r="M70" s="144"/>
      <c r="N70" s="31"/>
      <c r="O70" s="96">
        <f t="shared" ref="O70:O74" si="75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2"/>
        <v>0</v>
      </c>
      <c r="G71" s="144"/>
      <c r="H71" s="31"/>
      <c r="I71" s="96">
        <f t="shared" si="73"/>
        <v>0</v>
      </c>
      <c r="J71" s="144"/>
      <c r="K71" s="31"/>
      <c r="L71" s="96">
        <f t="shared" si="74"/>
        <v>0</v>
      </c>
      <c r="M71" s="144"/>
      <c r="N71" s="31"/>
      <c r="O71" s="96">
        <f t="shared" si="75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2"/>
        <v>0</v>
      </c>
      <c r="G72" s="144"/>
      <c r="H72" s="31"/>
      <c r="I72" s="96">
        <f t="shared" si="73"/>
        <v>0</v>
      </c>
      <c r="J72" s="144"/>
      <c r="K72" s="31"/>
      <c r="L72" s="96">
        <f t="shared" si="74"/>
        <v>0</v>
      </c>
      <c r="M72" s="144"/>
      <c r="N72" s="31"/>
      <c r="O72" s="96">
        <f t="shared" si="75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/>
      <c r="E73" s="31"/>
      <c r="F73" s="96">
        <f t="shared" si="72"/>
        <v>0</v>
      </c>
      <c r="G73" s="144"/>
      <c r="H73" s="31"/>
      <c r="I73" s="96">
        <f t="shared" si="73"/>
        <v>0</v>
      </c>
      <c r="J73" s="144"/>
      <c r="K73" s="31"/>
      <c r="L73" s="96">
        <f t="shared" si="74"/>
        <v>0</v>
      </c>
      <c r="M73" s="144"/>
      <c r="N73" s="31"/>
      <c r="O73" s="96">
        <f t="shared" si="75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/>
      <c r="E74" s="31"/>
      <c r="F74" s="96">
        <f t="shared" si="72"/>
        <v>0</v>
      </c>
      <c r="G74" s="144"/>
      <c r="H74" s="31"/>
      <c r="I74" s="96">
        <f t="shared" si="73"/>
        <v>0</v>
      </c>
      <c r="J74" s="144"/>
      <c r="K74" s="31"/>
      <c r="L74" s="96">
        <f t="shared" si="74"/>
        <v>0</v>
      </c>
      <c r="M74" s="144"/>
      <c r="N74" s="31"/>
      <c r="O74" s="96">
        <f t="shared" si="75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8380</v>
      </c>
      <c r="D75" s="169">
        <f>SUM(D76,D83,D130,D164,D165,D172)</f>
        <v>0</v>
      </c>
      <c r="E75" s="73">
        <f t="shared" ref="E75:F75" si="76">SUM(E76,E83,E130,E164,E165,E172)</f>
        <v>8380</v>
      </c>
      <c r="F75" s="170">
        <f t="shared" si="76"/>
        <v>8380</v>
      </c>
      <c r="G75" s="169">
        <f>SUM(G76,G83,G130,G164,G165,G172)</f>
        <v>0</v>
      </c>
      <c r="H75" s="73">
        <f t="shared" ref="H75:I75" si="77">SUM(H76,H83,H130,H164,H165,H172)</f>
        <v>0</v>
      </c>
      <c r="I75" s="170">
        <f t="shared" si="77"/>
        <v>0</v>
      </c>
      <c r="J75" s="169">
        <f>SUM(J76,J83,J130,J164,J165,J172)</f>
        <v>0</v>
      </c>
      <c r="K75" s="73">
        <f t="shared" ref="K75:L75" si="78">SUM(K76,K83,K130,K164,K165,K172)</f>
        <v>0</v>
      </c>
      <c r="L75" s="170">
        <f t="shared" si="78"/>
        <v>0</v>
      </c>
      <c r="M75" s="169">
        <f>SUM(M76,M83,M130,M164,M165,M172)</f>
        <v>0</v>
      </c>
      <c r="N75" s="73">
        <f t="shared" ref="N75:O75" si="79">SUM(N76,N83,N130,N164,N165,N172)</f>
        <v>0</v>
      </c>
      <c r="O75" s="170">
        <f t="shared" si="79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80">SUM(E77,E80)</f>
        <v>0</v>
      </c>
      <c r="F76" s="172">
        <f t="shared" si="80"/>
        <v>0</v>
      </c>
      <c r="G76" s="171">
        <f>SUM(G77,G80)</f>
        <v>0</v>
      </c>
      <c r="H76" s="37">
        <f t="shared" ref="H76:I76" si="81">SUM(H77,H80)</f>
        <v>0</v>
      </c>
      <c r="I76" s="172">
        <f t="shared" si="81"/>
        <v>0</v>
      </c>
      <c r="J76" s="171">
        <f>SUM(J77,J80)</f>
        <v>0</v>
      </c>
      <c r="K76" s="37">
        <f t="shared" ref="K76:L76" si="82">SUM(K77,K80)</f>
        <v>0</v>
      </c>
      <c r="L76" s="172">
        <f t="shared" si="82"/>
        <v>0</v>
      </c>
      <c r="M76" s="171">
        <f>SUM(M77,M80)</f>
        <v>0</v>
      </c>
      <c r="N76" s="37">
        <f t="shared" ref="N76:O76" si="83">SUM(N77,N80)</f>
        <v>0</v>
      </c>
      <c r="O76" s="172">
        <f t="shared" si="83"/>
        <v>0</v>
      </c>
      <c r="P76" s="257"/>
    </row>
    <row r="77" spans="1:16" ht="24" hidden="1" x14ac:dyDescent="0.25">
      <c r="A77" s="129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4">SUM(E78:E79)</f>
        <v>0</v>
      </c>
      <c r="F77" s="176">
        <f t="shared" si="84"/>
        <v>0</v>
      </c>
      <c r="G77" s="175">
        <f>SUM(G78:G79)</f>
        <v>0</v>
      </c>
      <c r="H77" s="80">
        <f t="shared" ref="H77:I77" si="85">SUM(H78:H79)</f>
        <v>0</v>
      </c>
      <c r="I77" s="176">
        <f t="shared" si="85"/>
        <v>0</v>
      </c>
      <c r="J77" s="175">
        <f>SUM(J78:J79)</f>
        <v>0</v>
      </c>
      <c r="K77" s="80">
        <f t="shared" ref="K77:L77" si="86">SUM(K78:K79)</f>
        <v>0</v>
      </c>
      <c r="L77" s="176">
        <f t="shared" si="86"/>
        <v>0</v>
      </c>
      <c r="M77" s="175">
        <f>SUM(M78:M79)</f>
        <v>0</v>
      </c>
      <c r="N77" s="80">
        <f t="shared" ref="N77:O77" si="87">SUM(N78:N79)</f>
        <v>0</v>
      </c>
      <c r="O77" s="176">
        <f t="shared" si="87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8">D78+E78</f>
        <v>0</v>
      </c>
      <c r="G78" s="144"/>
      <c r="H78" s="31"/>
      <c r="I78" s="96">
        <f t="shared" ref="I78:I79" si="89">G78+H78</f>
        <v>0</v>
      </c>
      <c r="J78" s="144"/>
      <c r="K78" s="31"/>
      <c r="L78" s="96">
        <f t="shared" ref="L78:L79" si="90">K78+J78</f>
        <v>0</v>
      </c>
      <c r="M78" s="144"/>
      <c r="N78" s="31"/>
      <c r="O78" s="96">
        <f t="shared" ref="O78:O79" si="91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8"/>
        <v>0</v>
      </c>
      <c r="G79" s="144"/>
      <c r="H79" s="31"/>
      <c r="I79" s="96">
        <f t="shared" si="89"/>
        <v>0</v>
      </c>
      <c r="J79" s="144"/>
      <c r="K79" s="31"/>
      <c r="L79" s="96">
        <f t="shared" si="90"/>
        <v>0</v>
      </c>
      <c r="M79" s="144"/>
      <c r="N79" s="31"/>
      <c r="O79" s="96">
        <f t="shared" si="91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2">SUM(E81:E82)</f>
        <v>0</v>
      </c>
      <c r="F80" s="96">
        <f t="shared" si="92"/>
        <v>0</v>
      </c>
      <c r="G80" s="173">
        <f>SUM(G81:G82)</f>
        <v>0</v>
      </c>
      <c r="H80" s="78">
        <f t="shared" ref="H80:I80" si="93">SUM(H81:H82)</f>
        <v>0</v>
      </c>
      <c r="I80" s="96">
        <f t="shared" si="93"/>
        <v>0</v>
      </c>
      <c r="J80" s="173">
        <f>SUM(J81:J82)</f>
        <v>0</v>
      </c>
      <c r="K80" s="78">
        <f t="shared" ref="K80:L80" si="94">SUM(K81:K82)</f>
        <v>0</v>
      </c>
      <c r="L80" s="96">
        <f t="shared" si="94"/>
        <v>0</v>
      </c>
      <c r="M80" s="173">
        <f>SUM(M81:M82)</f>
        <v>0</v>
      </c>
      <c r="N80" s="78">
        <f t="shared" ref="N80:O80" si="95">SUM(N81:N82)</f>
        <v>0</v>
      </c>
      <c r="O80" s="96">
        <f t="shared" si="95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6">D81+E81</f>
        <v>0</v>
      </c>
      <c r="G81" s="144"/>
      <c r="H81" s="31"/>
      <c r="I81" s="96">
        <f t="shared" ref="I81:I82" si="97">G81+H81</f>
        <v>0</v>
      </c>
      <c r="J81" s="144"/>
      <c r="K81" s="31"/>
      <c r="L81" s="96">
        <f t="shared" ref="L81:L82" si="98">K81+J81</f>
        <v>0</v>
      </c>
      <c r="M81" s="144"/>
      <c r="N81" s="31"/>
      <c r="O81" s="96">
        <f t="shared" ref="O81:O82" si="99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6"/>
        <v>0</v>
      </c>
      <c r="G82" s="144"/>
      <c r="H82" s="31"/>
      <c r="I82" s="96">
        <f t="shared" si="97"/>
        <v>0</v>
      </c>
      <c r="J82" s="144"/>
      <c r="K82" s="31"/>
      <c r="L82" s="96">
        <f t="shared" si="98"/>
        <v>0</v>
      </c>
      <c r="M82" s="144"/>
      <c r="N82" s="31"/>
      <c r="O82" s="96">
        <f t="shared" si="99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8380</v>
      </c>
      <c r="D83" s="171">
        <f>SUM(D84,D89,D95,D103,D112,D116,D122,D128)</f>
        <v>0</v>
      </c>
      <c r="E83" s="37">
        <f t="shared" ref="E83:F83" si="100">SUM(E84,E89,E95,E103,E112,E116,E122,E128)</f>
        <v>8380</v>
      </c>
      <c r="F83" s="172">
        <f t="shared" si="100"/>
        <v>8380</v>
      </c>
      <c r="G83" s="171">
        <f>SUM(G84,G89,G95,G103,G112,G116,G122,G128)</f>
        <v>0</v>
      </c>
      <c r="H83" s="37">
        <f t="shared" ref="H83:I83" si="101">SUM(H84,H89,H95,H103,H112,H116,H122,H128)</f>
        <v>0</v>
      </c>
      <c r="I83" s="172">
        <f t="shared" si="101"/>
        <v>0</v>
      </c>
      <c r="J83" s="171">
        <f>SUM(J84,J89,J95,J103,J112,J116,J122,J128)</f>
        <v>0</v>
      </c>
      <c r="K83" s="37">
        <f t="shared" ref="K83:L83" si="102">SUM(K84,K89,K95,K103,K112,K116,K122,K128)</f>
        <v>0</v>
      </c>
      <c r="L83" s="172">
        <f t="shared" si="102"/>
        <v>0</v>
      </c>
      <c r="M83" s="171">
        <f>SUM(M84,M89,M95,M103,M112,M116,M122,M128)</f>
        <v>0</v>
      </c>
      <c r="N83" s="37">
        <f t="shared" ref="N83:O83" si="103">SUM(N84,N89,N95,N103,N112,N116,N122,N128)</f>
        <v>0</v>
      </c>
      <c r="O83" s="172">
        <f t="shared" si="103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4">F84+I84+L84+O84</f>
        <v>0</v>
      </c>
      <c r="D84" s="87">
        <f>SUM(D85:D88)</f>
        <v>0</v>
      </c>
      <c r="E84" s="76">
        <f t="shared" ref="E84:F84" si="105">SUM(E85:E88)</f>
        <v>0</v>
      </c>
      <c r="F84" s="161">
        <f t="shared" si="105"/>
        <v>0</v>
      </c>
      <c r="G84" s="87">
        <f>SUM(G85:G88)</f>
        <v>0</v>
      </c>
      <c r="H84" s="76">
        <f t="shared" ref="H84:I84" si="106">SUM(H85:H88)</f>
        <v>0</v>
      </c>
      <c r="I84" s="161">
        <f t="shared" si="106"/>
        <v>0</v>
      </c>
      <c r="J84" s="87">
        <f>SUM(J85:J88)</f>
        <v>0</v>
      </c>
      <c r="K84" s="76">
        <f t="shared" ref="K84:L84" si="107">SUM(K85:K88)</f>
        <v>0</v>
      </c>
      <c r="L84" s="161">
        <f t="shared" si="107"/>
        <v>0</v>
      </c>
      <c r="M84" s="87">
        <f>SUM(M85:M88)</f>
        <v>0</v>
      </c>
      <c r="N84" s="76">
        <f t="shared" ref="N84:O84" si="108">SUM(N85:N88)</f>
        <v>0</v>
      </c>
      <c r="O84" s="161">
        <f t="shared" si="108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4"/>
        <v>0</v>
      </c>
      <c r="D85" s="178"/>
      <c r="E85" s="41"/>
      <c r="F85" s="176">
        <f t="shared" ref="F85:F88" si="109">D85+E85</f>
        <v>0</v>
      </c>
      <c r="G85" s="143"/>
      <c r="H85" s="28"/>
      <c r="I85" s="176">
        <f t="shared" ref="I85:I88" si="110">G85+H85</f>
        <v>0</v>
      </c>
      <c r="J85" s="143"/>
      <c r="K85" s="28"/>
      <c r="L85" s="176">
        <f t="shared" ref="L85:L88" si="111">K85+J85</f>
        <v>0</v>
      </c>
      <c r="M85" s="143"/>
      <c r="N85" s="28"/>
      <c r="O85" s="176">
        <f t="shared" ref="O85:O88" si="112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4"/>
        <v>0</v>
      </c>
      <c r="D86" s="177"/>
      <c r="E86" s="44"/>
      <c r="F86" s="96">
        <f t="shared" si="109"/>
        <v>0</v>
      </c>
      <c r="G86" s="144"/>
      <c r="H86" s="31"/>
      <c r="I86" s="96">
        <f t="shared" si="110"/>
        <v>0</v>
      </c>
      <c r="J86" s="144"/>
      <c r="K86" s="31"/>
      <c r="L86" s="96">
        <f t="shared" si="111"/>
        <v>0</v>
      </c>
      <c r="M86" s="144"/>
      <c r="N86" s="31"/>
      <c r="O86" s="96">
        <f t="shared" si="112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4"/>
        <v>0</v>
      </c>
      <c r="D87" s="177"/>
      <c r="E87" s="44"/>
      <c r="F87" s="96">
        <f t="shared" si="109"/>
        <v>0</v>
      </c>
      <c r="G87" s="144"/>
      <c r="H87" s="31"/>
      <c r="I87" s="96">
        <f t="shared" si="110"/>
        <v>0</v>
      </c>
      <c r="J87" s="144"/>
      <c r="K87" s="31"/>
      <c r="L87" s="96">
        <f t="shared" si="111"/>
        <v>0</v>
      </c>
      <c r="M87" s="144"/>
      <c r="N87" s="31"/>
      <c r="O87" s="96">
        <f t="shared" si="112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4"/>
        <v>0</v>
      </c>
      <c r="D88" s="177"/>
      <c r="E88" s="44"/>
      <c r="F88" s="96">
        <f t="shared" si="109"/>
        <v>0</v>
      </c>
      <c r="G88" s="144"/>
      <c r="H88" s="31"/>
      <c r="I88" s="96">
        <f t="shared" si="110"/>
        <v>0</v>
      </c>
      <c r="J88" s="144"/>
      <c r="K88" s="31"/>
      <c r="L88" s="96">
        <f t="shared" si="111"/>
        <v>0</v>
      </c>
      <c r="M88" s="144"/>
      <c r="N88" s="31"/>
      <c r="O88" s="96">
        <f t="shared" si="112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4"/>
        <v>0</v>
      </c>
      <c r="D89" s="173">
        <f>SUM(D90:D94)</f>
        <v>0</v>
      </c>
      <c r="E89" s="78">
        <f t="shared" ref="E89:F89" si="113">SUM(E90:E94)</f>
        <v>0</v>
      </c>
      <c r="F89" s="96">
        <f t="shared" si="113"/>
        <v>0</v>
      </c>
      <c r="G89" s="173">
        <f>SUM(G90:G94)</f>
        <v>0</v>
      </c>
      <c r="H89" s="78">
        <f t="shared" ref="H89:I89" si="114">SUM(H90:H94)</f>
        <v>0</v>
      </c>
      <c r="I89" s="96">
        <f t="shared" si="114"/>
        <v>0</v>
      </c>
      <c r="J89" s="173">
        <f>SUM(J90:J94)</f>
        <v>0</v>
      </c>
      <c r="K89" s="78">
        <f t="shared" ref="K89:L89" si="115">SUM(K90:K94)</f>
        <v>0</v>
      </c>
      <c r="L89" s="96">
        <f t="shared" si="115"/>
        <v>0</v>
      </c>
      <c r="M89" s="173">
        <f>SUM(M90:M94)</f>
        <v>0</v>
      </c>
      <c r="N89" s="78">
        <f t="shared" ref="N89:O89" si="116">SUM(N90:N94)</f>
        <v>0</v>
      </c>
      <c r="O89" s="96">
        <f t="shared" si="116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4"/>
        <v>0</v>
      </c>
      <c r="D90" s="177"/>
      <c r="E90" s="44"/>
      <c r="F90" s="96">
        <f t="shared" ref="F90:F94" si="117">D90+E90</f>
        <v>0</v>
      </c>
      <c r="G90" s="144"/>
      <c r="H90" s="31"/>
      <c r="I90" s="96">
        <f t="shared" ref="I90:I94" si="118">G90+H90</f>
        <v>0</v>
      </c>
      <c r="J90" s="144"/>
      <c r="K90" s="31"/>
      <c r="L90" s="96">
        <f t="shared" ref="L90:L94" si="119">K90+J90</f>
        <v>0</v>
      </c>
      <c r="M90" s="144"/>
      <c r="N90" s="31"/>
      <c r="O90" s="96">
        <f t="shared" ref="O90:O94" si="120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4"/>
        <v>0</v>
      </c>
      <c r="D91" s="177"/>
      <c r="E91" s="44"/>
      <c r="F91" s="96">
        <f t="shared" si="117"/>
        <v>0</v>
      </c>
      <c r="G91" s="144"/>
      <c r="H91" s="31"/>
      <c r="I91" s="96">
        <f t="shared" si="118"/>
        <v>0</v>
      </c>
      <c r="J91" s="144"/>
      <c r="K91" s="31"/>
      <c r="L91" s="96">
        <f t="shared" si="119"/>
        <v>0</v>
      </c>
      <c r="M91" s="144"/>
      <c r="N91" s="31"/>
      <c r="O91" s="96">
        <f t="shared" si="120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4"/>
        <v>0</v>
      </c>
      <c r="D92" s="177"/>
      <c r="E92" s="44"/>
      <c r="F92" s="96">
        <f t="shared" si="117"/>
        <v>0</v>
      </c>
      <c r="G92" s="144"/>
      <c r="H92" s="31"/>
      <c r="I92" s="96">
        <f t="shared" si="118"/>
        <v>0</v>
      </c>
      <c r="J92" s="144"/>
      <c r="K92" s="31"/>
      <c r="L92" s="96">
        <f t="shared" si="119"/>
        <v>0</v>
      </c>
      <c r="M92" s="144"/>
      <c r="N92" s="31"/>
      <c r="O92" s="96">
        <f t="shared" si="120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4"/>
        <v>0</v>
      </c>
      <c r="D93" s="177"/>
      <c r="E93" s="44"/>
      <c r="F93" s="96">
        <f t="shared" si="117"/>
        <v>0</v>
      </c>
      <c r="G93" s="144"/>
      <c r="H93" s="31"/>
      <c r="I93" s="96">
        <f t="shared" si="118"/>
        <v>0</v>
      </c>
      <c r="J93" s="144"/>
      <c r="K93" s="31"/>
      <c r="L93" s="96">
        <f t="shared" si="119"/>
        <v>0</v>
      </c>
      <c r="M93" s="144"/>
      <c r="N93" s="31"/>
      <c r="O93" s="96">
        <f t="shared" si="120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4"/>
        <v>0</v>
      </c>
      <c r="D94" s="177"/>
      <c r="E94" s="44"/>
      <c r="F94" s="96">
        <f t="shared" si="117"/>
        <v>0</v>
      </c>
      <c r="G94" s="144"/>
      <c r="H94" s="31"/>
      <c r="I94" s="96">
        <f t="shared" si="118"/>
        <v>0</v>
      </c>
      <c r="J94" s="144"/>
      <c r="K94" s="31"/>
      <c r="L94" s="96">
        <f t="shared" si="119"/>
        <v>0</v>
      </c>
      <c r="M94" s="144"/>
      <c r="N94" s="31"/>
      <c r="O94" s="96">
        <f t="shared" si="120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4"/>
        <v>8380</v>
      </c>
      <c r="D95" s="173">
        <f>SUM(D96:D102)</f>
        <v>0</v>
      </c>
      <c r="E95" s="78">
        <f t="shared" ref="E95:F95" si="121">SUM(E96:E102)</f>
        <v>8380</v>
      </c>
      <c r="F95" s="96">
        <f t="shared" si="121"/>
        <v>8380</v>
      </c>
      <c r="G95" s="173">
        <f>SUM(G96:G102)</f>
        <v>0</v>
      </c>
      <c r="H95" s="78">
        <f t="shared" ref="H95:I95" si="122">SUM(H96:H102)</f>
        <v>0</v>
      </c>
      <c r="I95" s="96">
        <f t="shared" si="122"/>
        <v>0</v>
      </c>
      <c r="J95" s="173">
        <f>SUM(J96:J102)</f>
        <v>0</v>
      </c>
      <c r="K95" s="78">
        <f t="shared" ref="K95:L95" si="123">SUM(K96:K102)</f>
        <v>0</v>
      </c>
      <c r="L95" s="96">
        <f t="shared" si="123"/>
        <v>0</v>
      </c>
      <c r="M95" s="173">
        <f>SUM(M96:M102)</f>
        <v>0</v>
      </c>
      <c r="N95" s="78">
        <f t="shared" ref="N95:O95" si="124">SUM(N96:N102)</f>
        <v>0</v>
      </c>
      <c r="O95" s="96">
        <f t="shared" si="124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4"/>
        <v>0</v>
      </c>
      <c r="D96" s="177"/>
      <c r="E96" s="44"/>
      <c r="F96" s="96">
        <f t="shared" ref="F96:F102" si="125">D96+E96</f>
        <v>0</v>
      </c>
      <c r="G96" s="144"/>
      <c r="H96" s="31"/>
      <c r="I96" s="96">
        <f t="shared" ref="I96:I102" si="126">G96+H96</f>
        <v>0</v>
      </c>
      <c r="J96" s="144"/>
      <c r="K96" s="31"/>
      <c r="L96" s="96">
        <f t="shared" ref="L96:L102" si="127">K96+J96</f>
        <v>0</v>
      </c>
      <c r="M96" s="144"/>
      <c r="N96" s="31"/>
      <c r="O96" s="96">
        <f t="shared" ref="O96:O102" si="128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4"/>
        <v>0</v>
      </c>
      <c r="D97" s="177"/>
      <c r="E97" s="44"/>
      <c r="F97" s="96">
        <f t="shared" si="125"/>
        <v>0</v>
      </c>
      <c r="G97" s="144"/>
      <c r="H97" s="31"/>
      <c r="I97" s="96">
        <f t="shared" si="126"/>
        <v>0</v>
      </c>
      <c r="J97" s="144"/>
      <c r="K97" s="31"/>
      <c r="L97" s="96">
        <f t="shared" si="127"/>
        <v>0</v>
      </c>
      <c r="M97" s="144"/>
      <c r="N97" s="31"/>
      <c r="O97" s="96">
        <f t="shared" si="128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4"/>
        <v>0</v>
      </c>
      <c r="D98" s="178"/>
      <c r="E98" s="41"/>
      <c r="F98" s="176">
        <f t="shared" si="125"/>
        <v>0</v>
      </c>
      <c r="G98" s="143"/>
      <c r="H98" s="28"/>
      <c r="I98" s="176">
        <f t="shared" si="126"/>
        <v>0</v>
      </c>
      <c r="J98" s="143"/>
      <c r="K98" s="28"/>
      <c r="L98" s="176">
        <f t="shared" si="127"/>
        <v>0</v>
      </c>
      <c r="M98" s="143"/>
      <c r="N98" s="28"/>
      <c r="O98" s="176">
        <f t="shared" si="128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4"/>
        <v>0</v>
      </c>
      <c r="D99" s="177"/>
      <c r="E99" s="44"/>
      <c r="F99" s="96">
        <f t="shared" si="125"/>
        <v>0</v>
      </c>
      <c r="G99" s="144"/>
      <c r="H99" s="31"/>
      <c r="I99" s="96">
        <f t="shared" si="126"/>
        <v>0</v>
      </c>
      <c r="J99" s="144"/>
      <c r="K99" s="31"/>
      <c r="L99" s="96">
        <f t="shared" si="127"/>
        <v>0</v>
      </c>
      <c r="M99" s="144"/>
      <c r="N99" s="31"/>
      <c r="O99" s="96">
        <f t="shared" si="128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4"/>
        <v>0</v>
      </c>
      <c r="D100" s="177"/>
      <c r="E100" s="44"/>
      <c r="F100" s="96">
        <f t="shared" si="125"/>
        <v>0</v>
      </c>
      <c r="G100" s="144"/>
      <c r="H100" s="31"/>
      <c r="I100" s="96">
        <f t="shared" si="126"/>
        <v>0</v>
      </c>
      <c r="J100" s="144"/>
      <c r="K100" s="31"/>
      <c r="L100" s="96">
        <f t="shared" si="127"/>
        <v>0</v>
      </c>
      <c r="M100" s="144"/>
      <c r="N100" s="31"/>
      <c r="O100" s="96">
        <f t="shared" si="128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4"/>
        <v>0</v>
      </c>
      <c r="D101" s="177"/>
      <c r="E101" s="44"/>
      <c r="F101" s="96">
        <f t="shared" si="125"/>
        <v>0</v>
      </c>
      <c r="G101" s="144"/>
      <c r="H101" s="31"/>
      <c r="I101" s="96">
        <f t="shared" si="126"/>
        <v>0</v>
      </c>
      <c r="J101" s="144"/>
      <c r="K101" s="31"/>
      <c r="L101" s="96">
        <f t="shared" si="127"/>
        <v>0</v>
      </c>
      <c r="M101" s="144"/>
      <c r="N101" s="31"/>
      <c r="O101" s="96">
        <f t="shared" si="128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4"/>
        <v>8380</v>
      </c>
      <c r="D102" s="177"/>
      <c r="E102" s="44">
        <v>8380</v>
      </c>
      <c r="F102" s="96">
        <f t="shared" si="125"/>
        <v>8380</v>
      </c>
      <c r="G102" s="144"/>
      <c r="H102" s="31"/>
      <c r="I102" s="96">
        <f t="shared" si="126"/>
        <v>0</v>
      </c>
      <c r="J102" s="144"/>
      <c r="K102" s="31"/>
      <c r="L102" s="96">
        <f t="shared" si="127"/>
        <v>0</v>
      </c>
      <c r="M102" s="144"/>
      <c r="N102" s="31"/>
      <c r="O102" s="96">
        <f t="shared" si="128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4"/>
        <v>0</v>
      </c>
      <c r="D103" s="173">
        <f>SUM(D104:D111)</f>
        <v>0</v>
      </c>
      <c r="E103" s="78">
        <f t="shared" ref="E103:F103" si="129">SUM(E104:E111)</f>
        <v>0</v>
      </c>
      <c r="F103" s="96">
        <f t="shared" si="129"/>
        <v>0</v>
      </c>
      <c r="G103" s="173">
        <f>SUM(G104:G111)</f>
        <v>0</v>
      </c>
      <c r="H103" s="78">
        <f t="shared" ref="H103:I103" si="130">SUM(H104:H111)</f>
        <v>0</v>
      </c>
      <c r="I103" s="96">
        <f t="shared" si="130"/>
        <v>0</v>
      </c>
      <c r="J103" s="173">
        <f>SUM(J104:J111)</f>
        <v>0</v>
      </c>
      <c r="K103" s="78">
        <f t="shared" ref="K103:L103" si="131">SUM(K104:K111)</f>
        <v>0</v>
      </c>
      <c r="L103" s="96">
        <f t="shared" si="131"/>
        <v>0</v>
      </c>
      <c r="M103" s="173">
        <f>SUM(M104:M111)</f>
        <v>0</v>
      </c>
      <c r="N103" s="78">
        <f t="shared" ref="N103:O103" si="132">SUM(N104:N111)</f>
        <v>0</v>
      </c>
      <c r="O103" s="96">
        <f t="shared" si="132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4"/>
        <v>0</v>
      </c>
      <c r="D104" s="177"/>
      <c r="E104" s="44"/>
      <c r="F104" s="96">
        <f t="shared" ref="F104:F111" si="133">D104+E104</f>
        <v>0</v>
      </c>
      <c r="G104" s="144"/>
      <c r="H104" s="31"/>
      <c r="I104" s="96">
        <f t="shared" ref="I104:I111" si="134">G104+H104</f>
        <v>0</v>
      </c>
      <c r="J104" s="144"/>
      <c r="K104" s="31"/>
      <c r="L104" s="96">
        <f t="shared" ref="L104:L111" si="135">K104+J104</f>
        <v>0</v>
      </c>
      <c r="M104" s="144"/>
      <c r="N104" s="31"/>
      <c r="O104" s="96">
        <f t="shared" ref="O104:O111" si="136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4"/>
        <v>0</v>
      </c>
      <c r="D105" s="177"/>
      <c r="E105" s="44"/>
      <c r="F105" s="96">
        <f t="shared" si="133"/>
        <v>0</v>
      </c>
      <c r="G105" s="144"/>
      <c r="H105" s="31"/>
      <c r="I105" s="96">
        <f t="shared" si="134"/>
        <v>0</v>
      </c>
      <c r="J105" s="144"/>
      <c r="K105" s="31"/>
      <c r="L105" s="96">
        <f t="shared" si="135"/>
        <v>0</v>
      </c>
      <c r="M105" s="144"/>
      <c r="N105" s="31"/>
      <c r="O105" s="96">
        <f t="shared" si="136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4"/>
        <v>0</v>
      </c>
      <c r="D106" s="177"/>
      <c r="E106" s="44"/>
      <c r="F106" s="96">
        <f t="shared" si="133"/>
        <v>0</v>
      </c>
      <c r="G106" s="144"/>
      <c r="H106" s="31"/>
      <c r="I106" s="96">
        <f t="shared" si="134"/>
        <v>0</v>
      </c>
      <c r="J106" s="144"/>
      <c r="K106" s="31"/>
      <c r="L106" s="96">
        <f t="shared" si="135"/>
        <v>0</v>
      </c>
      <c r="M106" s="144"/>
      <c r="N106" s="31"/>
      <c r="O106" s="96">
        <f t="shared" si="136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4"/>
        <v>0</v>
      </c>
      <c r="D107" s="177"/>
      <c r="E107" s="44"/>
      <c r="F107" s="96">
        <f t="shared" si="133"/>
        <v>0</v>
      </c>
      <c r="G107" s="144"/>
      <c r="H107" s="31"/>
      <c r="I107" s="96">
        <f t="shared" si="134"/>
        <v>0</v>
      </c>
      <c r="J107" s="144"/>
      <c r="K107" s="31"/>
      <c r="L107" s="96">
        <f t="shared" si="135"/>
        <v>0</v>
      </c>
      <c r="M107" s="144"/>
      <c r="N107" s="31"/>
      <c r="O107" s="96">
        <f t="shared" si="136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4"/>
        <v>0</v>
      </c>
      <c r="D108" s="177"/>
      <c r="E108" s="44"/>
      <c r="F108" s="96">
        <f t="shared" si="133"/>
        <v>0</v>
      </c>
      <c r="G108" s="144"/>
      <c r="H108" s="31"/>
      <c r="I108" s="96">
        <f t="shared" si="134"/>
        <v>0</v>
      </c>
      <c r="J108" s="144"/>
      <c r="K108" s="31"/>
      <c r="L108" s="96">
        <f t="shared" si="135"/>
        <v>0</v>
      </c>
      <c r="M108" s="144"/>
      <c r="N108" s="31"/>
      <c r="O108" s="96">
        <f t="shared" si="136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4"/>
        <v>0</v>
      </c>
      <c r="D109" s="177"/>
      <c r="E109" s="44"/>
      <c r="F109" s="96">
        <f t="shared" si="133"/>
        <v>0</v>
      </c>
      <c r="G109" s="144"/>
      <c r="H109" s="31"/>
      <c r="I109" s="96">
        <f t="shared" si="134"/>
        <v>0</v>
      </c>
      <c r="J109" s="144"/>
      <c r="K109" s="31"/>
      <c r="L109" s="96">
        <f t="shared" si="135"/>
        <v>0</v>
      </c>
      <c r="M109" s="144"/>
      <c r="N109" s="31"/>
      <c r="O109" s="96">
        <f t="shared" si="136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4"/>
        <v>0</v>
      </c>
      <c r="D110" s="177"/>
      <c r="E110" s="44"/>
      <c r="F110" s="96">
        <f t="shared" si="133"/>
        <v>0</v>
      </c>
      <c r="G110" s="144"/>
      <c r="H110" s="31"/>
      <c r="I110" s="96">
        <f t="shared" si="134"/>
        <v>0</v>
      </c>
      <c r="J110" s="144"/>
      <c r="K110" s="31"/>
      <c r="L110" s="96">
        <f t="shared" si="135"/>
        <v>0</v>
      </c>
      <c r="M110" s="144"/>
      <c r="N110" s="31"/>
      <c r="O110" s="96">
        <f t="shared" si="136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4"/>
        <v>0</v>
      </c>
      <c r="D111" s="177"/>
      <c r="E111" s="44"/>
      <c r="F111" s="96">
        <f t="shared" si="133"/>
        <v>0</v>
      </c>
      <c r="G111" s="144"/>
      <c r="H111" s="31"/>
      <c r="I111" s="96">
        <f t="shared" si="134"/>
        <v>0</v>
      </c>
      <c r="J111" s="144"/>
      <c r="K111" s="31"/>
      <c r="L111" s="96">
        <f t="shared" si="135"/>
        <v>0</v>
      </c>
      <c r="M111" s="144"/>
      <c r="N111" s="31"/>
      <c r="O111" s="96">
        <f t="shared" si="136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4"/>
        <v>0</v>
      </c>
      <c r="D112" s="173">
        <f>SUM(D113:D115)</f>
        <v>0</v>
      </c>
      <c r="E112" s="78">
        <f t="shared" ref="E112:F112" si="137">SUM(E113:E115)</f>
        <v>0</v>
      </c>
      <c r="F112" s="96">
        <f t="shared" si="137"/>
        <v>0</v>
      </c>
      <c r="G112" s="173">
        <f>SUM(G113:G115)</f>
        <v>0</v>
      </c>
      <c r="H112" s="78">
        <f t="shared" ref="H112:I112" si="138">SUM(H113:H115)</f>
        <v>0</v>
      </c>
      <c r="I112" s="96">
        <f t="shared" si="138"/>
        <v>0</v>
      </c>
      <c r="J112" s="173">
        <f>SUM(J113:J115)</f>
        <v>0</v>
      </c>
      <c r="K112" s="78">
        <f t="shared" ref="K112:L112" si="139">SUM(K113:K115)</f>
        <v>0</v>
      </c>
      <c r="L112" s="96">
        <f t="shared" si="139"/>
        <v>0</v>
      </c>
      <c r="M112" s="173">
        <f>SUM(M113:M115)</f>
        <v>0</v>
      </c>
      <c r="N112" s="78">
        <f t="shared" ref="N112:O112" si="140">SUM(N113:N115)</f>
        <v>0</v>
      </c>
      <c r="O112" s="96">
        <f t="shared" si="140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4"/>
        <v>0</v>
      </c>
      <c r="D113" s="177"/>
      <c r="E113" s="44"/>
      <c r="F113" s="96">
        <f t="shared" ref="F113:F115" si="141">D113+E113</f>
        <v>0</v>
      </c>
      <c r="G113" s="144"/>
      <c r="H113" s="31"/>
      <c r="I113" s="96">
        <f t="shared" ref="I113:I115" si="142">G113+H113</f>
        <v>0</v>
      </c>
      <c r="J113" s="144"/>
      <c r="K113" s="31"/>
      <c r="L113" s="96">
        <f t="shared" ref="L113:L115" si="143">K113+J113</f>
        <v>0</v>
      </c>
      <c r="M113" s="144"/>
      <c r="N113" s="31"/>
      <c r="O113" s="96">
        <f t="shared" ref="O113:O115" si="144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4"/>
        <v>0</v>
      </c>
      <c r="D114" s="177"/>
      <c r="E114" s="44"/>
      <c r="F114" s="96">
        <f t="shared" si="141"/>
        <v>0</v>
      </c>
      <c r="G114" s="144"/>
      <c r="H114" s="31"/>
      <c r="I114" s="96">
        <f t="shared" si="142"/>
        <v>0</v>
      </c>
      <c r="J114" s="144"/>
      <c r="K114" s="31"/>
      <c r="L114" s="96">
        <f t="shared" si="143"/>
        <v>0</v>
      </c>
      <c r="M114" s="144"/>
      <c r="N114" s="31"/>
      <c r="O114" s="96">
        <f t="shared" si="144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4"/>
        <v>0</v>
      </c>
      <c r="D115" s="177"/>
      <c r="E115" s="44"/>
      <c r="F115" s="96">
        <f t="shared" si="141"/>
        <v>0</v>
      </c>
      <c r="G115" s="144"/>
      <c r="H115" s="31"/>
      <c r="I115" s="96">
        <f t="shared" si="142"/>
        <v>0</v>
      </c>
      <c r="J115" s="144"/>
      <c r="K115" s="31"/>
      <c r="L115" s="96">
        <f t="shared" si="143"/>
        <v>0</v>
      </c>
      <c r="M115" s="144"/>
      <c r="N115" s="31"/>
      <c r="O115" s="96">
        <f t="shared" si="144"/>
        <v>0</v>
      </c>
      <c r="P115" s="255"/>
    </row>
    <row r="116" spans="1:16" hidden="1" x14ac:dyDescent="0.25">
      <c r="A116" s="77">
        <v>2260</v>
      </c>
      <c r="B116" s="42" t="s">
        <v>98</v>
      </c>
      <c r="C116" s="223">
        <f t="shared" si="104"/>
        <v>0</v>
      </c>
      <c r="D116" s="173">
        <f>SUM(D117:D121)</f>
        <v>0</v>
      </c>
      <c r="E116" s="78">
        <f t="shared" ref="E116:F116" si="145">SUM(E117:E121)</f>
        <v>0</v>
      </c>
      <c r="F116" s="96">
        <f t="shared" si="145"/>
        <v>0</v>
      </c>
      <c r="G116" s="173">
        <f>SUM(G117:G121)</f>
        <v>0</v>
      </c>
      <c r="H116" s="78">
        <f t="shared" ref="H116:I116" si="146">SUM(H117:H121)</f>
        <v>0</v>
      </c>
      <c r="I116" s="96">
        <f t="shared" si="146"/>
        <v>0</v>
      </c>
      <c r="J116" s="173">
        <f>SUM(J117:J121)</f>
        <v>0</v>
      </c>
      <c r="K116" s="78">
        <f t="shared" ref="K116:L116" si="147">SUM(K117:K121)</f>
        <v>0</v>
      </c>
      <c r="L116" s="96">
        <f t="shared" si="147"/>
        <v>0</v>
      </c>
      <c r="M116" s="173">
        <f>SUM(M117:M121)</f>
        <v>0</v>
      </c>
      <c r="N116" s="78">
        <f t="shared" ref="N116:O116" si="148">SUM(N117:N121)</f>
        <v>0</v>
      </c>
      <c r="O116" s="96">
        <f t="shared" si="148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4"/>
        <v>0</v>
      </c>
      <c r="D117" s="177"/>
      <c r="E117" s="44"/>
      <c r="F117" s="96">
        <f t="shared" ref="F117:F121" si="149">D117+E117</f>
        <v>0</v>
      </c>
      <c r="G117" s="144"/>
      <c r="H117" s="31"/>
      <c r="I117" s="96">
        <f t="shared" ref="I117:I121" si="150">G117+H117</f>
        <v>0</v>
      </c>
      <c r="J117" s="144"/>
      <c r="K117" s="31"/>
      <c r="L117" s="96">
        <f t="shared" ref="L117:L121" si="151">K117+J117</f>
        <v>0</v>
      </c>
      <c r="M117" s="144"/>
      <c r="N117" s="31"/>
      <c r="O117" s="96">
        <f t="shared" ref="O117:O121" si="152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4"/>
        <v>0</v>
      </c>
      <c r="D118" s="177"/>
      <c r="E118" s="44"/>
      <c r="F118" s="96">
        <f t="shared" si="149"/>
        <v>0</v>
      </c>
      <c r="G118" s="144"/>
      <c r="H118" s="31"/>
      <c r="I118" s="96">
        <f t="shared" si="150"/>
        <v>0</v>
      </c>
      <c r="J118" s="144"/>
      <c r="K118" s="31"/>
      <c r="L118" s="96">
        <f t="shared" si="151"/>
        <v>0</v>
      </c>
      <c r="M118" s="144"/>
      <c r="N118" s="31"/>
      <c r="O118" s="96">
        <f t="shared" si="152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4"/>
        <v>0</v>
      </c>
      <c r="D119" s="177"/>
      <c r="E119" s="44"/>
      <c r="F119" s="96">
        <f t="shared" si="149"/>
        <v>0</v>
      </c>
      <c r="G119" s="144"/>
      <c r="H119" s="31"/>
      <c r="I119" s="96">
        <f t="shared" si="150"/>
        <v>0</v>
      </c>
      <c r="J119" s="144"/>
      <c r="K119" s="31"/>
      <c r="L119" s="96">
        <f t="shared" si="151"/>
        <v>0</v>
      </c>
      <c r="M119" s="144"/>
      <c r="N119" s="31"/>
      <c r="O119" s="96">
        <f t="shared" si="152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4"/>
        <v>0</v>
      </c>
      <c r="D120" s="177"/>
      <c r="E120" s="44"/>
      <c r="F120" s="96">
        <f t="shared" si="149"/>
        <v>0</v>
      </c>
      <c r="G120" s="144"/>
      <c r="H120" s="31"/>
      <c r="I120" s="96">
        <f t="shared" si="150"/>
        <v>0</v>
      </c>
      <c r="J120" s="144"/>
      <c r="K120" s="31"/>
      <c r="L120" s="96">
        <f t="shared" si="151"/>
        <v>0</v>
      </c>
      <c r="M120" s="144"/>
      <c r="N120" s="31"/>
      <c r="O120" s="96">
        <f t="shared" si="152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4"/>
        <v>0</v>
      </c>
      <c r="D121" s="177"/>
      <c r="E121" s="44"/>
      <c r="F121" s="96">
        <f t="shared" si="149"/>
        <v>0</v>
      </c>
      <c r="G121" s="144"/>
      <c r="H121" s="31"/>
      <c r="I121" s="96">
        <f t="shared" si="150"/>
        <v>0</v>
      </c>
      <c r="J121" s="144"/>
      <c r="K121" s="31"/>
      <c r="L121" s="96">
        <f t="shared" si="151"/>
        <v>0</v>
      </c>
      <c r="M121" s="144"/>
      <c r="N121" s="31"/>
      <c r="O121" s="96">
        <f t="shared" si="152"/>
        <v>0</v>
      </c>
      <c r="P121" s="255"/>
    </row>
    <row r="122" spans="1:16" hidden="1" x14ac:dyDescent="0.25">
      <c r="A122" s="77">
        <v>2270</v>
      </c>
      <c r="B122" s="42" t="s">
        <v>104</v>
      </c>
      <c r="C122" s="223">
        <f t="shared" si="104"/>
        <v>0</v>
      </c>
      <c r="D122" s="173">
        <f>SUM(D123:D127)</f>
        <v>0</v>
      </c>
      <c r="E122" s="78">
        <f t="shared" ref="E122:F122" si="153">SUM(E123:E127)</f>
        <v>0</v>
      </c>
      <c r="F122" s="96">
        <f t="shared" si="153"/>
        <v>0</v>
      </c>
      <c r="G122" s="173">
        <f>SUM(G123:G127)</f>
        <v>0</v>
      </c>
      <c r="H122" s="78">
        <f t="shared" ref="H122:I122" si="154">SUM(H123:H127)</f>
        <v>0</v>
      </c>
      <c r="I122" s="96">
        <f t="shared" si="154"/>
        <v>0</v>
      </c>
      <c r="J122" s="173">
        <f>SUM(J123:J127)</f>
        <v>0</v>
      </c>
      <c r="K122" s="78">
        <f t="shared" ref="K122:L122" si="155">SUM(K123:K127)</f>
        <v>0</v>
      </c>
      <c r="L122" s="96">
        <f t="shared" si="155"/>
        <v>0</v>
      </c>
      <c r="M122" s="173">
        <f>SUM(M123:M127)</f>
        <v>0</v>
      </c>
      <c r="N122" s="78">
        <f t="shared" ref="N122:O122" si="156">SUM(N123:N127)</f>
        <v>0</v>
      </c>
      <c r="O122" s="96">
        <f t="shared" si="156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4"/>
        <v>0</v>
      </c>
      <c r="D123" s="177"/>
      <c r="E123" s="44"/>
      <c r="F123" s="96">
        <f t="shared" ref="F123:F127" si="157">D123+E123</f>
        <v>0</v>
      </c>
      <c r="G123" s="144"/>
      <c r="H123" s="31"/>
      <c r="I123" s="96">
        <f t="shared" ref="I123:I127" si="158">G123+H123</f>
        <v>0</v>
      </c>
      <c r="J123" s="144"/>
      <c r="K123" s="31"/>
      <c r="L123" s="96">
        <f t="shared" ref="L123:L127" si="159">K123+J123</f>
        <v>0</v>
      </c>
      <c r="M123" s="144"/>
      <c r="N123" s="31"/>
      <c r="O123" s="96">
        <f t="shared" ref="O123:O127" si="160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4"/>
        <v>0</v>
      </c>
      <c r="D124" s="177"/>
      <c r="E124" s="44"/>
      <c r="F124" s="96">
        <f t="shared" si="157"/>
        <v>0</v>
      </c>
      <c r="G124" s="144"/>
      <c r="H124" s="31"/>
      <c r="I124" s="96">
        <f t="shared" si="158"/>
        <v>0</v>
      </c>
      <c r="J124" s="144"/>
      <c r="K124" s="31"/>
      <c r="L124" s="96">
        <f t="shared" si="159"/>
        <v>0</v>
      </c>
      <c r="M124" s="144"/>
      <c r="N124" s="31"/>
      <c r="O124" s="96">
        <f t="shared" si="160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4"/>
        <v>0</v>
      </c>
      <c r="D125" s="177"/>
      <c r="E125" s="44"/>
      <c r="F125" s="96">
        <f t="shared" si="157"/>
        <v>0</v>
      </c>
      <c r="G125" s="144"/>
      <c r="H125" s="31"/>
      <c r="I125" s="96">
        <f t="shared" si="158"/>
        <v>0</v>
      </c>
      <c r="J125" s="144"/>
      <c r="K125" s="31"/>
      <c r="L125" s="96">
        <f t="shared" si="159"/>
        <v>0</v>
      </c>
      <c r="M125" s="144"/>
      <c r="N125" s="31"/>
      <c r="O125" s="96">
        <f t="shared" si="160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4"/>
        <v>0</v>
      </c>
      <c r="D126" s="177"/>
      <c r="E126" s="44"/>
      <c r="F126" s="96">
        <f t="shared" si="157"/>
        <v>0</v>
      </c>
      <c r="G126" s="144"/>
      <c r="H126" s="31"/>
      <c r="I126" s="96">
        <f t="shared" si="158"/>
        <v>0</v>
      </c>
      <c r="J126" s="144"/>
      <c r="K126" s="31"/>
      <c r="L126" s="96">
        <f t="shared" si="159"/>
        <v>0</v>
      </c>
      <c r="M126" s="144"/>
      <c r="N126" s="31"/>
      <c r="O126" s="96">
        <f t="shared" si="160"/>
        <v>0</v>
      </c>
      <c r="P126" s="255"/>
    </row>
    <row r="127" spans="1:16" ht="24" hidden="1" customHeight="1" x14ac:dyDescent="0.25">
      <c r="A127" s="30">
        <v>2279</v>
      </c>
      <c r="B127" s="42" t="s">
        <v>108</v>
      </c>
      <c r="C127" s="223">
        <f t="shared" si="104"/>
        <v>0</v>
      </c>
      <c r="D127" s="177"/>
      <c r="E127" s="44"/>
      <c r="F127" s="96">
        <f t="shared" si="157"/>
        <v>0</v>
      </c>
      <c r="G127" s="144"/>
      <c r="H127" s="31"/>
      <c r="I127" s="96">
        <f t="shared" si="158"/>
        <v>0</v>
      </c>
      <c r="J127" s="144"/>
      <c r="K127" s="31"/>
      <c r="L127" s="96">
        <f t="shared" si="159"/>
        <v>0</v>
      </c>
      <c r="M127" s="144"/>
      <c r="N127" s="31"/>
      <c r="O127" s="96">
        <f t="shared" si="160"/>
        <v>0</v>
      </c>
      <c r="P127" s="255"/>
    </row>
    <row r="128" spans="1:16" ht="48" hidden="1" x14ac:dyDescent="0.25">
      <c r="A128" s="129">
        <v>2280</v>
      </c>
      <c r="B128" s="39" t="s">
        <v>299</v>
      </c>
      <c r="C128" s="222">
        <f t="shared" si="104"/>
        <v>0</v>
      </c>
      <c r="D128" s="175">
        <f t="shared" ref="D128:O128" si="161">SUM(D129)</f>
        <v>0</v>
      </c>
      <c r="E128" s="80">
        <f t="shared" si="161"/>
        <v>0</v>
      </c>
      <c r="F128" s="176">
        <f t="shared" si="161"/>
        <v>0</v>
      </c>
      <c r="G128" s="175">
        <f t="shared" si="161"/>
        <v>0</v>
      </c>
      <c r="H128" s="80">
        <f t="shared" si="161"/>
        <v>0</v>
      </c>
      <c r="I128" s="176">
        <f t="shared" si="161"/>
        <v>0</v>
      </c>
      <c r="J128" s="175">
        <f t="shared" si="161"/>
        <v>0</v>
      </c>
      <c r="K128" s="80">
        <f t="shared" si="161"/>
        <v>0</v>
      </c>
      <c r="L128" s="176">
        <f t="shared" si="161"/>
        <v>0</v>
      </c>
      <c r="M128" s="175">
        <f t="shared" si="161"/>
        <v>0</v>
      </c>
      <c r="N128" s="80">
        <f t="shared" si="161"/>
        <v>0</v>
      </c>
      <c r="O128" s="176">
        <f t="shared" si="161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4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hidden="1" customHeight="1" x14ac:dyDescent="0.25">
      <c r="A130" s="34">
        <v>2300</v>
      </c>
      <c r="B130" s="74" t="s">
        <v>110</v>
      </c>
      <c r="C130" s="221">
        <f t="shared" si="104"/>
        <v>0</v>
      </c>
      <c r="D130" s="171">
        <f>SUM(D131,D136,D140,D141,D144,D151,D159,D160,D163)</f>
        <v>0</v>
      </c>
      <c r="E130" s="37">
        <f t="shared" ref="E130:F130" si="162">SUM(E131,E136,E140,E141,E144,E151,E159,E160,E163)</f>
        <v>0</v>
      </c>
      <c r="F130" s="172">
        <f t="shared" si="162"/>
        <v>0</v>
      </c>
      <c r="G130" s="171">
        <f>SUM(G131,G136,G140,G141,G144,G151,G159,G160,G163)</f>
        <v>0</v>
      </c>
      <c r="H130" s="37">
        <f t="shared" ref="H130:I130" si="163">SUM(H131,H136,H140,H141,H144,H151,H159,H160,H163)</f>
        <v>0</v>
      </c>
      <c r="I130" s="172">
        <f t="shared" si="163"/>
        <v>0</v>
      </c>
      <c r="J130" s="171">
        <f>SUM(J131,J136,J140,J141,J144,J151,J159,J160,J163)</f>
        <v>0</v>
      </c>
      <c r="K130" s="37">
        <f t="shared" ref="K130:L130" si="164">SUM(K131,K136,K140,K141,K144,K151,K159,K160,K163)</f>
        <v>0</v>
      </c>
      <c r="L130" s="172">
        <f t="shared" si="164"/>
        <v>0</v>
      </c>
      <c r="M130" s="171">
        <f>SUM(M131,M136,M140,M141,M144,M151,M159,M160,M163)</f>
        <v>0</v>
      </c>
      <c r="N130" s="37">
        <f t="shared" ref="N130:O130" si="165">SUM(N131,N136,N140,N141,N144,N151,N159,N160,N163)</f>
        <v>0</v>
      </c>
      <c r="O130" s="172">
        <f t="shared" si="165"/>
        <v>0</v>
      </c>
      <c r="P130" s="257"/>
    </row>
    <row r="131" spans="1:16" ht="24" hidden="1" x14ac:dyDescent="0.25">
      <c r="A131" s="129">
        <v>2310</v>
      </c>
      <c r="B131" s="39" t="s">
        <v>111</v>
      </c>
      <c r="C131" s="222">
        <f t="shared" si="104"/>
        <v>0</v>
      </c>
      <c r="D131" s="175">
        <f t="shared" ref="D131:M131" si="166">SUM(D132:D135)</f>
        <v>0</v>
      </c>
      <c r="E131" s="80">
        <f t="shared" ref="E131:F131" si="167">SUM(E132:E135)</f>
        <v>0</v>
      </c>
      <c r="F131" s="176">
        <f t="shared" si="167"/>
        <v>0</v>
      </c>
      <c r="G131" s="175">
        <f t="shared" si="166"/>
        <v>0</v>
      </c>
      <c r="H131" s="80">
        <f t="shared" ref="H131:I131" si="168">SUM(H132:H135)</f>
        <v>0</v>
      </c>
      <c r="I131" s="176">
        <f t="shared" si="168"/>
        <v>0</v>
      </c>
      <c r="J131" s="175">
        <f t="shared" si="166"/>
        <v>0</v>
      </c>
      <c r="K131" s="80">
        <f t="shared" ref="K131:L131" si="169">SUM(K132:K135)</f>
        <v>0</v>
      </c>
      <c r="L131" s="176">
        <f t="shared" si="169"/>
        <v>0</v>
      </c>
      <c r="M131" s="175">
        <f t="shared" si="166"/>
        <v>0</v>
      </c>
      <c r="N131" s="80">
        <f t="shared" ref="N131:O131" si="170">SUM(N132:N135)</f>
        <v>0</v>
      </c>
      <c r="O131" s="176">
        <f t="shared" si="170"/>
        <v>0</v>
      </c>
      <c r="P131" s="254"/>
    </row>
    <row r="132" spans="1:16" ht="12" hidden="1" customHeight="1" x14ac:dyDescent="0.25">
      <c r="A132" s="30">
        <v>2311</v>
      </c>
      <c r="B132" s="42" t="s">
        <v>112</v>
      </c>
      <c r="C132" s="223">
        <f t="shared" si="104"/>
        <v>0</v>
      </c>
      <c r="D132" s="177"/>
      <c r="E132" s="44"/>
      <c r="F132" s="96">
        <f t="shared" ref="F132:F135" si="171">D132+E132</f>
        <v>0</v>
      </c>
      <c r="G132" s="144"/>
      <c r="H132" s="31"/>
      <c r="I132" s="96">
        <f t="shared" ref="I132:I135" si="172">G132+H132</f>
        <v>0</v>
      </c>
      <c r="J132" s="144"/>
      <c r="K132" s="31"/>
      <c r="L132" s="96">
        <f t="shared" ref="L132:L135" si="173">K132+J132</f>
        <v>0</v>
      </c>
      <c r="M132" s="144"/>
      <c r="N132" s="31"/>
      <c r="O132" s="96">
        <f t="shared" ref="O132:O135" si="174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4"/>
        <v>0</v>
      </c>
      <c r="D133" s="177"/>
      <c r="E133" s="44"/>
      <c r="F133" s="96">
        <f t="shared" si="171"/>
        <v>0</v>
      </c>
      <c r="G133" s="144"/>
      <c r="H133" s="31"/>
      <c r="I133" s="96">
        <f t="shared" si="172"/>
        <v>0</v>
      </c>
      <c r="J133" s="144"/>
      <c r="K133" s="31"/>
      <c r="L133" s="96">
        <f t="shared" si="173"/>
        <v>0</v>
      </c>
      <c r="M133" s="144"/>
      <c r="N133" s="31"/>
      <c r="O133" s="96">
        <f t="shared" si="174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4"/>
        <v>0</v>
      </c>
      <c r="D134" s="177"/>
      <c r="E134" s="44"/>
      <c r="F134" s="96">
        <f t="shared" si="171"/>
        <v>0</v>
      </c>
      <c r="G134" s="144"/>
      <c r="H134" s="31"/>
      <c r="I134" s="96">
        <f t="shared" si="172"/>
        <v>0</v>
      </c>
      <c r="J134" s="144"/>
      <c r="K134" s="31"/>
      <c r="L134" s="96">
        <f t="shared" si="173"/>
        <v>0</v>
      </c>
      <c r="M134" s="144"/>
      <c r="N134" s="31"/>
      <c r="O134" s="96">
        <f t="shared" si="174"/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104"/>
        <v>0</v>
      </c>
      <c r="D135" s="177"/>
      <c r="E135" s="44"/>
      <c r="F135" s="96">
        <f t="shared" si="171"/>
        <v>0</v>
      </c>
      <c r="G135" s="144"/>
      <c r="H135" s="31"/>
      <c r="I135" s="96">
        <f t="shared" si="172"/>
        <v>0</v>
      </c>
      <c r="J135" s="144"/>
      <c r="K135" s="31"/>
      <c r="L135" s="96">
        <f t="shared" si="173"/>
        <v>0</v>
      </c>
      <c r="M135" s="144"/>
      <c r="N135" s="31"/>
      <c r="O135" s="96">
        <f t="shared" si="174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4"/>
        <v>0</v>
      </c>
      <c r="D136" s="173">
        <f>SUM(D137:D139)</f>
        <v>0</v>
      </c>
      <c r="E136" s="78">
        <f t="shared" ref="E136:F136" si="175">SUM(E137:E139)</f>
        <v>0</v>
      </c>
      <c r="F136" s="96">
        <f t="shared" si="175"/>
        <v>0</v>
      </c>
      <c r="G136" s="173">
        <f>SUM(G137:G139)</f>
        <v>0</v>
      </c>
      <c r="H136" s="78">
        <f t="shared" ref="H136:I136" si="176">SUM(H137:H139)</f>
        <v>0</v>
      </c>
      <c r="I136" s="96">
        <f t="shared" si="176"/>
        <v>0</v>
      </c>
      <c r="J136" s="173">
        <f>SUM(J137:J139)</f>
        <v>0</v>
      </c>
      <c r="K136" s="78">
        <f t="shared" ref="K136:L136" si="177">SUM(K137:K139)</f>
        <v>0</v>
      </c>
      <c r="L136" s="96">
        <f t="shared" si="177"/>
        <v>0</v>
      </c>
      <c r="M136" s="173">
        <f>SUM(M137:M139)</f>
        <v>0</v>
      </c>
      <c r="N136" s="78">
        <f t="shared" ref="N136:O136" si="178">SUM(N137:N139)</f>
        <v>0</v>
      </c>
      <c r="O136" s="96">
        <f t="shared" si="178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4"/>
        <v>0</v>
      </c>
      <c r="D137" s="177"/>
      <c r="E137" s="44"/>
      <c r="F137" s="96">
        <f t="shared" ref="F137:F140" si="179">D137+E137</f>
        <v>0</v>
      </c>
      <c r="G137" s="144"/>
      <c r="H137" s="31"/>
      <c r="I137" s="96">
        <f t="shared" ref="I137:I140" si="180">G137+H137</f>
        <v>0</v>
      </c>
      <c r="J137" s="144"/>
      <c r="K137" s="31"/>
      <c r="L137" s="96">
        <f t="shared" ref="L137:L140" si="181">K137+J137</f>
        <v>0</v>
      </c>
      <c r="M137" s="144"/>
      <c r="N137" s="31"/>
      <c r="O137" s="96">
        <f t="shared" ref="O137:O140" si="182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4"/>
        <v>0</v>
      </c>
      <c r="D138" s="177"/>
      <c r="E138" s="44"/>
      <c r="F138" s="96">
        <f t="shared" si="179"/>
        <v>0</v>
      </c>
      <c r="G138" s="144"/>
      <c r="H138" s="31"/>
      <c r="I138" s="96">
        <f t="shared" si="180"/>
        <v>0</v>
      </c>
      <c r="J138" s="144"/>
      <c r="K138" s="31"/>
      <c r="L138" s="96">
        <f t="shared" si="181"/>
        <v>0</v>
      </c>
      <c r="M138" s="144"/>
      <c r="N138" s="31"/>
      <c r="O138" s="96">
        <f t="shared" si="182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4"/>
        <v>0</v>
      </c>
      <c r="D139" s="177"/>
      <c r="E139" s="44"/>
      <c r="F139" s="96">
        <f t="shared" si="179"/>
        <v>0</v>
      </c>
      <c r="G139" s="144"/>
      <c r="H139" s="31"/>
      <c r="I139" s="96">
        <f t="shared" si="180"/>
        <v>0</v>
      </c>
      <c r="J139" s="144"/>
      <c r="K139" s="31"/>
      <c r="L139" s="96">
        <f t="shared" si="181"/>
        <v>0</v>
      </c>
      <c r="M139" s="144"/>
      <c r="N139" s="31"/>
      <c r="O139" s="96">
        <f t="shared" si="182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4"/>
        <v>0</v>
      </c>
      <c r="D140" s="177"/>
      <c r="E140" s="44"/>
      <c r="F140" s="96">
        <f t="shared" si="179"/>
        <v>0</v>
      </c>
      <c r="G140" s="144"/>
      <c r="H140" s="31"/>
      <c r="I140" s="96">
        <f t="shared" si="180"/>
        <v>0</v>
      </c>
      <c r="J140" s="144"/>
      <c r="K140" s="31"/>
      <c r="L140" s="96">
        <f t="shared" si="181"/>
        <v>0</v>
      </c>
      <c r="M140" s="144"/>
      <c r="N140" s="31"/>
      <c r="O140" s="96">
        <f t="shared" si="182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4"/>
        <v>0</v>
      </c>
      <c r="D141" s="173">
        <f>SUM(D142:D143)</f>
        <v>0</v>
      </c>
      <c r="E141" s="78">
        <f t="shared" ref="E141:F141" si="183">SUM(E142:E143)</f>
        <v>0</v>
      </c>
      <c r="F141" s="96">
        <f t="shared" si="183"/>
        <v>0</v>
      </c>
      <c r="G141" s="173">
        <f>SUM(G142:G143)</f>
        <v>0</v>
      </c>
      <c r="H141" s="78">
        <f t="shared" ref="H141:I141" si="184">SUM(H142:H143)</f>
        <v>0</v>
      </c>
      <c r="I141" s="96">
        <f t="shared" si="184"/>
        <v>0</v>
      </c>
      <c r="J141" s="173">
        <f>SUM(J142:J143)</f>
        <v>0</v>
      </c>
      <c r="K141" s="78">
        <f t="shared" ref="K141:L141" si="185">SUM(K142:K143)</f>
        <v>0</v>
      </c>
      <c r="L141" s="96">
        <f t="shared" si="185"/>
        <v>0</v>
      </c>
      <c r="M141" s="173">
        <f>SUM(M142:M143)</f>
        <v>0</v>
      </c>
      <c r="N141" s="78">
        <f t="shared" ref="N141:O141" si="186">SUM(N142:N143)</f>
        <v>0</v>
      </c>
      <c r="O141" s="96">
        <f t="shared" si="186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4"/>
        <v>0</v>
      </c>
      <c r="D142" s="177"/>
      <c r="E142" s="44"/>
      <c r="F142" s="96">
        <f t="shared" ref="F142:F143" si="187">D142+E142</f>
        <v>0</v>
      </c>
      <c r="G142" s="144"/>
      <c r="H142" s="31"/>
      <c r="I142" s="96">
        <f t="shared" ref="I142:I143" si="188">G142+H142</f>
        <v>0</v>
      </c>
      <c r="J142" s="144"/>
      <c r="K142" s="31"/>
      <c r="L142" s="96">
        <f t="shared" ref="L142:L143" si="189">K142+J142</f>
        <v>0</v>
      </c>
      <c r="M142" s="144"/>
      <c r="N142" s="31"/>
      <c r="O142" s="96">
        <f t="shared" ref="O142:O143" si="190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4"/>
        <v>0</v>
      </c>
      <c r="D143" s="177"/>
      <c r="E143" s="44"/>
      <c r="F143" s="96">
        <f t="shared" si="187"/>
        <v>0</v>
      </c>
      <c r="G143" s="144"/>
      <c r="H143" s="31"/>
      <c r="I143" s="96">
        <f t="shared" si="188"/>
        <v>0</v>
      </c>
      <c r="J143" s="144"/>
      <c r="K143" s="31"/>
      <c r="L143" s="96">
        <f t="shared" si="189"/>
        <v>0</v>
      </c>
      <c r="M143" s="144"/>
      <c r="N143" s="31"/>
      <c r="O143" s="96">
        <f t="shared" si="190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4"/>
        <v>0</v>
      </c>
      <c r="D144" s="87">
        <f>SUM(D145:D150)</f>
        <v>0</v>
      </c>
      <c r="E144" s="76">
        <f t="shared" ref="E144:F144" si="191">SUM(E145:E150)</f>
        <v>0</v>
      </c>
      <c r="F144" s="161">
        <f t="shared" si="191"/>
        <v>0</v>
      </c>
      <c r="G144" s="87">
        <f>SUM(G145:G150)</f>
        <v>0</v>
      </c>
      <c r="H144" s="76">
        <f t="shared" ref="H144:I144" si="192">SUM(H145:H150)</f>
        <v>0</v>
      </c>
      <c r="I144" s="161">
        <f t="shared" si="192"/>
        <v>0</v>
      </c>
      <c r="J144" s="87">
        <f>SUM(J145:J150)</f>
        <v>0</v>
      </c>
      <c r="K144" s="76">
        <f t="shared" ref="K144:L144" si="193">SUM(K145:K150)</f>
        <v>0</v>
      </c>
      <c r="L144" s="161">
        <f t="shared" si="193"/>
        <v>0</v>
      </c>
      <c r="M144" s="87">
        <f>SUM(M145:M150)</f>
        <v>0</v>
      </c>
      <c r="N144" s="76">
        <f t="shared" ref="N144:O144" si="194">SUM(N145:N150)</f>
        <v>0</v>
      </c>
      <c r="O144" s="161">
        <f t="shared" si="194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4"/>
        <v>0</v>
      </c>
      <c r="D145" s="178"/>
      <c r="E145" s="41"/>
      <c r="F145" s="176">
        <f t="shared" ref="F145:F150" si="195">D145+E145</f>
        <v>0</v>
      </c>
      <c r="G145" s="143"/>
      <c r="H145" s="28"/>
      <c r="I145" s="176">
        <f t="shared" ref="I145:I150" si="196">G145+H145</f>
        <v>0</v>
      </c>
      <c r="J145" s="143"/>
      <c r="K145" s="28"/>
      <c r="L145" s="176">
        <f t="shared" ref="L145:L150" si="197">K145+J145</f>
        <v>0</v>
      </c>
      <c r="M145" s="143"/>
      <c r="N145" s="28"/>
      <c r="O145" s="176">
        <f t="shared" ref="O145:O150" si="198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4"/>
        <v>0</v>
      </c>
      <c r="D146" s="177"/>
      <c r="E146" s="44"/>
      <c r="F146" s="96">
        <f t="shared" si="195"/>
        <v>0</v>
      </c>
      <c r="G146" s="144"/>
      <c r="H146" s="31"/>
      <c r="I146" s="96">
        <f t="shared" si="196"/>
        <v>0</v>
      </c>
      <c r="J146" s="144"/>
      <c r="K146" s="31"/>
      <c r="L146" s="96">
        <f t="shared" si="197"/>
        <v>0</v>
      </c>
      <c r="M146" s="144"/>
      <c r="N146" s="31"/>
      <c r="O146" s="96">
        <f t="shared" si="198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4"/>
        <v>0</v>
      </c>
      <c r="D147" s="177"/>
      <c r="E147" s="44"/>
      <c r="F147" s="96">
        <f t="shared" si="195"/>
        <v>0</v>
      </c>
      <c r="G147" s="144"/>
      <c r="H147" s="31"/>
      <c r="I147" s="96">
        <f t="shared" si="196"/>
        <v>0</v>
      </c>
      <c r="J147" s="144"/>
      <c r="K147" s="31"/>
      <c r="L147" s="96">
        <f t="shared" si="197"/>
        <v>0</v>
      </c>
      <c r="M147" s="144"/>
      <c r="N147" s="31"/>
      <c r="O147" s="96">
        <f t="shared" si="198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9">F148+I148+L148+O148</f>
        <v>0</v>
      </c>
      <c r="D148" s="177"/>
      <c r="E148" s="44"/>
      <c r="F148" s="96">
        <f t="shared" si="195"/>
        <v>0</v>
      </c>
      <c r="G148" s="144"/>
      <c r="H148" s="31"/>
      <c r="I148" s="96">
        <f t="shared" si="196"/>
        <v>0</v>
      </c>
      <c r="J148" s="144"/>
      <c r="K148" s="31"/>
      <c r="L148" s="96">
        <f t="shared" si="197"/>
        <v>0</v>
      </c>
      <c r="M148" s="144"/>
      <c r="N148" s="31"/>
      <c r="O148" s="96">
        <f t="shared" si="198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9"/>
        <v>0</v>
      </c>
      <c r="D149" s="177"/>
      <c r="E149" s="44"/>
      <c r="F149" s="96">
        <f t="shared" si="195"/>
        <v>0</v>
      </c>
      <c r="G149" s="144"/>
      <c r="H149" s="31"/>
      <c r="I149" s="96">
        <f t="shared" si="196"/>
        <v>0</v>
      </c>
      <c r="J149" s="144"/>
      <c r="K149" s="31"/>
      <c r="L149" s="96">
        <f t="shared" si="197"/>
        <v>0</v>
      </c>
      <c r="M149" s="144"/>
      <c r="N149" s="31"/>
      <c r="O149" s="96">
        <f t="shared" si="198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9"/>
        <v>0</v>
      </c>
      <c r="D150" s="177"/>
      <c r="E150" s="44"/>
      <c r="F150" s="96">
        <f t="shared" si="195"/>
        <v>0</v>
      </c>
      <c r="G150" s="144"/>
      <c r="H150" s="31"/>
      <c r="I150" s="96">
        <f t="shared" si="196"/>
        <v>0</v>
      </c>
      <c r="J150" s="144"/>
      <c r="K150" s="31"/>
      <c r="L150" s="96">
        <f t="shared" si="197"/>
        <v>0</v>
      </c>
      <c r="M150" s="144"/>
      <c r="N150" s="31"/>
      <c r="O150" s="96">
        <f t="shared" si="198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9"/>
        <v>0</v>
      </c>
      <c r="D151" s="173">
        <f>SUM(D152:D158)</f>
        <v>0</v>
      </c>
      <c r="E151" s="78">
        <f t="shared" ref="E151:F151" si="200">SUM(E152:E158)</f>
        <v>0</v>
      </c>
      <c r="F151" s="96">
        <f t="shared" si="200"/>
        <v>0</v>
      </c>
      <c r="G151" s="173">
        <f>SUM(G152:G158)</f>
        <v>0</v>
      </c>
      <c r="H151" s="78">
        <f t="shared" ref="H151:I151" si="201">SUM(H152:H158)</f>
        <v>0</v>
      </c>
      <c r="I151" s="96">
        <f t="shared" si="201"/>
        <v>0</v>
      </c>
      <c r="J151" s="173">
        <f>SUM(J152:J158)</f>
        <v>0</v>
      </c>
      <c r="K151" s="78">
        <f t="shared" ref="K151:L151" si="202">SUM(K152:K158)</f>
        <v>0</v>
      </c>
      <c r="L151" s="96">
        <f t="shared" si="202"/>
        <v>0</v>
      </c>
      <c r="M151" s="173">
        <f>SUM(M152:M158)</f>
        <v>0</v>
      </c>
      <c r="N151" s="78">
        <f t="shared" ref="N151:O151" si="203">SUM(N152:N158)</f>
        <v>0</v>
      </c>
      <c r="O151" s="96">
        <f t="shared" si="203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9"/>
        <v>0</v>
      </c>
      <c r="D152" s="177"/>
      <c r="E152" s="44"/>
      <c r="F152" s="96">
        <f t="shared" ref="F152:F159" si="204">D152+E152</f>
        <v>0</v>
      </c>
      <c r="G152" s="144"/>
      <c r="H152" s="31"/>
      <c r="I152" s="96">
        <f t="shared" ref="I152:I159" si="205">G152+H152</f>
        <v>0</v>
      </c>
      <c r="J152" s="144"/>
      <c r="K152" s="31"/>
      <c r="L152" s="96">
        <f t="shared" ref="L152:L159" si="206">K152+J152</f>
        <v>0</v>
      </c>
      <c r="M152" s="144"/>
      <c r="N152" s="31"/>
      <c r="O152" s="96">
        <f t="shared" ref="O152:O159" si="207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9"/>
        <v>0</v>
      </c>
      <c r="D153" s="177"/>
      <c r="E153" s="44"/>
      <c r="F153" s="96">
        <f t="shared" si="204"/>
        <v>0</v>
      </c>
      <c r="G153" s="144"/>
      <c r="H153" s="31"/>
      <c r="I153" s="96">
        <f t="shared" si="205"/>
        <v>0</v>
      </c>
      <c r="J153" s="144"/>
      <c r="K153" s="31"/>
      <c r="L153" s="96">
        <f t="shared" si="206"/>
        <v>0</v>
      </c>
      <c r="M153" s="144"/>
      <c r="N153" s="31"/>
      <c r="O153" s="96">
        <f t="shared" si="207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9"/>
        <v>0</v>
      </c>
      <c r="D154" s="177"/>
      <c r="E154" s="44"/>
      <c r="F154" s="96">
        <f t="shared" si="204"/>
        <v>0</v>
      </c>
      <c r="G154" s="144"/>
      <c r="H154" s="31"/>
      <c r="I154" s="96">
        <f t="shared" si="205"/>
        <v>0</v>
      </c>
      <c r="J154" s="144"/>
      <c r="K154" s="31"/>
      <c r="L154" s="96">
        <f t="shared" si="206"/>
        <v>0</v>
      </c>
      <c r="M154" s="144"/>
      <c r="N154" s="31"/>
      <c r="O154" s="96">
        <f t="shared" si="207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9"/>
        <v>0</v>
      </c>
      <c r="D155" s="177"/>
      <c r="E155" s="44"/>
      <c r="F155" s="96">
        <f t="shared" si="204"/>
        <v>0</v>
      </c>
      <c r="G155" s="144"/>
      <c r="H155" s="31"/>
      <c r="I155" s="96">
        <f t="shared" si="205"/>
        <v>0</v>
      </c>
      <c r="J155" s="144"/>
      <c r="K155" s="31"/>
      <c r="L155" s="96">
        <f t="shared" si="206"/>
        <v>0</v>
      </c>
      <c r="M155" s="144"/>
      <c r="N155" s="31"/>
      <c r="O155" s="96">
        <f t="shared" si="207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9"/>
        <v>0</v>
      </c>
      <c r="D156" s="177"/>
      <c r="E156" s="44"/>
      <c r="F156" s="96">
        <f t="shared" si="204"/>
        <v>0</v>
      </c>
      <c r="G156" s="144"/>
      <c r="H156" s="31"/>
      <c r="I156" s="96">
        <f t="shared" si="205"/>
        <v>0</v>
      </c>
      <c r="J156" s="144"/>
      <c r="K156" s="31"/>
      <c r="L156" s="96">
        <f t="shared" si="206"/>
        <v>0</v>
      </c>
      <c r="M156" s="144"/>
      <c r="N156" s="31"/>
      <c r="O156" s="96">
        <f t="shared" si="207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9"/>
        <v>0</v>
      </c>
      <c r="D157" s="177"/>
      <c r="E157" s="44"/>
      <c r="F157" s="96">
        <f t="shared" si="204"/>
        <v>0</v>
      </c>
      <c r="G157" s="144"/>
      <c r="H157" s="31"/>
      <c r="I157" s="96">
        <f t="shared" si="205"/>
        <v>0</v>
      </c>
      <c r="J157" s="144"/>
      <c r="K157" s="31"/>
      <c r="L157" s="96">
        <f t="shared" si="206"/>
        <v>0</v>
      </c>
      <c r="M157" s="144"/>
      <c r="N157" s="31"/>
      <c r="O157" s="96">
        <f t="shared" si="207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9"/>
        <v>0</v>
      </c>
      <c r="D158" s="177"/>
      <c r="E158" s="44"/>
      <c r="F158" s="96">
        <f t="shared" si="204"/>
        <v>0</v>
      </c>
      <c r="G158" s="144"/>
      <c r="H158" s="31"/>
      <c r="I158" s="96">
        <f t="shared" si="205"/>
        <v>0</v>
      </c>
      <c r="J158" s="144"/>
      <c r="K158" s="31"/>
      <c r="L158" s="96">
        <f t="shared" si="206"/>
        <v>0</v>
      </c>
      <c r="M158" s="144"/>
      <c r="N158" s="31"/>
      <c r="O158" s="96">
        <f t="shared" si="207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9"/>
        <v>0</v>
      </c>
      <c r="D159" s="179"/>
      <c r="E159" s="79"/>
      <c r="F159" s="161">
        <f t="shared" si="204"/>
        <v>0</v>
      </c>
      <c r="G159" s="174"/>
      <c r="H159" s="133"/>
      <c r="I159" s="161">
        <f t="shared" si="205"/>
        <v>0</v>
      </c>
      <c r="J159" s="174"/>
      <c r="K159" s="133"/>
      <c r="L159" s="161">
        <f t="shared" si="206"/>
        <v>0</v>
      </c>
      <c r="M159" s="174"/>
      <c r="N159" s="133"/>
      <c r="O159" s="161">
        <f t="shared" si="207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9"/>
        <v>0</v>
      </c>
      <c r="D160" s="87">
        <f>SUM(D161:D162)</f>
        <v>0</v>
      </c>
      <c r="E160" s="76">
        <f t="shared" ref="E160:F160" si="208">SUM(E161:E162)</f>
        <v>0</v>
      </c>
      <c r="F160" s="161">
        <f t="shared" si="208"/>
        <v>0</v>
      </c>
      <c r="G160" s="87">
        <f>SUM(G161:G162)</f>
        <v>0</v>
      </c>
      <c r="H160" s="76">
        <f t="shared" ref="H160:I160" si="209">SUM(H161:H162)</f>
        <v>0</v>
      </c>
      <c r="I160" s="161">
        <f t="shared" si="209"/>
        <v>0</v>
      </c>
      <c r="J160" s="87">
        <f>SUM(J161:J162)</f>
        <v>0</v>
      </c>
      <c r="K160" s="76">
        <f t="shared" ref="K160:L160" si="210">SUM(K161:K162)</f>
        <v>0</v>
      </c>
      <c r="L160" s="161">
        <f t="shared" si="210"/>
        <v>0</v>
      </c>
      <c r="M160" s="87">
        <f>SUM(M161:M162)</f>
        <v>0</v>
      </c>
      <c r="N160" s="76">
        <f t="shared" ref="N160:O160" si="211">SUM(N161:N162)</f>
        <v>0</v>
      </c>
      <c r="O160" s="161">
        <f t="shared" si="211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9"/>
        <v>0</v>
      </c>
      <c r="D161" s="178"/>
      <c r="E161" s="41"/>
      <c r="F161" s="176">
        <f t="shared" ref="F161:F164" si="212">D161+E161</f>
        <v>0</v>
      </c>
      <c r="G161" s="143"/>
      <c r="H161" s="28"/>
      <c r="I161" s="176">
        <f t="shared" ref="I161:I164" si="213">G161+H161</f>
        <v>0</v>
      </c>
      <c r="J161" s="143"/>
      <c r="K161" s="28"/>
      <c r="L161" s="176">
        <f t="shared" ref="L161:L164" si="214">K161+J161</f>
        <v>0</v>
      </c>
      <c r="M161" s="143"/>
      <c r="N161" s="28"/>
      <c r="O161" s="176">
        <f t="shared" ref="O161:O164" si="215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9"/>
        <v>0</v>
      </c>
      <c r="D162" s="177"/>
      <c r="E162" s="44"/>
      <c r="F162" s="96">
        <f t="shared" si="212"/>
        <v>0</v>
      </c>
      <c r="G162" s="144"/>
      <c r="H162" s="31"/>
      <c r="I162" s="96">
        <f t="shared" si="213"/>
        <v>0</v>
      </c>
      <c r="J162" s="144"/>
      <c r="K162" s="31"/>
      <c r="L162" s="96">
        <f t="shared" si="214"/>
        <v>0</v>
      </c>
      <c r="M162" s="144"/>
      <c r="N162" s="31"/>
      <c r="O162" s="96">
        <f t="shared" si="215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9"/>
        <v>0</v>
      </c>
      <c r="D163" s="179"/>
      <c r="E163" s="79"/>
      <c r="F163" s="161">
        <f t="shared" si="212"/>
        <v>0</v>
      </c>
      <c r="G163" s="174"/>
      <c r="H163" s="133"/>
      <c r="I163" s="161">
        <f t="shared" si="213"/>
        <v>0</v>
      </c>
      <c r="J163" s="174"/>
      <c r="K163" s="133"/>
      <c r="L163" s="161">
        <f t="shared" si="214"/>
        <v>0</v>
      </c>
      <c r="M163" s="174"/>
      <c r="N163" s="133"/>
      <c r="O163" s="161">
        <f t="shared" si="215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9"/>
        <v>0</v>
      </c>
      <c r="D164" s="180"/>
      <c r="E164" s="81"/>
      <c r="F164" s="172">
        <f t="shared" si="212"/>
        <v>0</v>
      </c>
      <c r="G164" s="146"/>
      <c r="H164" s="35"/>
      <c r="I164" s="172">
        <f t="shared" si="213"/>
        <v>0</v>
      </c>
      <c r="J164" s="146"/>
      <c r="K164" s="35"/>
      <c r="L164" s="172">
        <f t="shared" si="214"/>
        <v>0</v>
      </c>
      <c r="M164" s="146"/>
      <c r="N164" s="35"/>
      <c r="O164" s="172">
        <f t="shared" si="215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9"/>
        <v>0</v>
      </c>
      <c r="D165" s="171">
        <f>SUM(D166,D171)</f>
        <v>0</v>
      </c>
      <c r="E165" s="37">
        <f t="shared" ref="E165:F165" si="216">SUM(E166,E171)</f>
        <v>0</v>
      </c>
      <c r="F165" s="172">
        <f t="shared" si="216"/>
        <v>0</v>
      </c>
      <c r="G165" s="171">
        <f t="shared" ref="G165:M165" si="217">SUM(G166,G171)</f>
        <v>0</v>
      </c>
      <c r="H165" s="37">
        <f t="shared" ref="H165:I165" si="218">SUM(H166,H171)</f>
        <v>0</v>
      </c>
      <c r="I165" s="172">
        <f t="shared" si="218"/>
        <v>0</v>
      </c>
      <c r="J165" s="171">
        <f t="shared" si="217"/>
        <v>0</v>
      </c>
      <c r="K165" s="37">
        <f t="shared" ref="K165:L165" si="219">SUM(K166,K171)</f>
        <v>0</v>
      </c>
      <c r="L165" s="172">
        <f t="shared" si="219"/>
        <v>0</v>
      </c>
      <c r="M165" s="171">
        <f t="shared" si="217"/>
        <v>0</v>
      </c>
      <c r="N165" s="37">
        <f t="shared" ref="N165:O165" si="220">SUM(N166,N171)</f>
        <v>0</v>
      </c>
      <c r="O165" s="172">
        <f t="shared" si="220"/>
        <v>0</v>
      </c>
      <c r="P165" s="257"/>
    </row>
    <row r="166" spans="1:16" ht="16.5" hidden="1" customHeight="1" x14ac:dyDescent="0.25">
      <c r="A166" s="129">
        <v>2510</v>
      </c>
      <c r="B166" s="39" t="s">
        <v>302</v>
      </c>
      <c r="C166" s="222">
        <f t="shared" si="199"/>
        <v>0</v>
      </c>
      <c r="D166" s="175">
        <f>SUM(D167:D170)</f>
        <v>0</v>
      </c>
      <c r="E166" s="80">
        <f t="shared" ref="E166:F166" si="221">SUM(E167:E170)</f>
        <v>0</v>
      </c>
      <c r="F166" s="176">
        <f t="shared" si="221"/>
        <v>0</v>
      </c>
      <c r="G166" s="175">
        <f t="shared" ref="G166:M166" si="222">SUM(G167:G170)</f>
        <v>0</v>
      </c>
      <c r="H166" s="80">
        <f t="shared" ref="H166:I166" si="223">SUM(H167:H170)</f>
        <v>0</v>
      </c>
      <c r="I166" s="176">
        <f t="shared" si="223"/>
        <v>0</v>
      </c>
      <c r="J166" s="175">
        <f t="shared" si="222"/>
        <v>0</v>
      </c>
      <c r="K166" s="80">
        <f t="shared" ref="K166:L166" si="224">SUM(K167:K170)</f>
        <v>0</v>
      </c>
      <c r="L166" s="176">
        <f t="shared" si="224"/>
        <v>0</v>
      </c>
      <c r="M166" s="175">
        <f t="shared" si="222"/>
        <v>0</v>
      </c>
      <c r="N166" s="80">
        <f t="shared" ref="N166:O166" si="225">SUM(N167:N170)</f>
        <v>0</v>
      </c>
      <c r="O166" s="176">
        <f t="shared" si="225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9"/>
        <v>0</v>
      </c>
      <c r="D167" s="177"/>
      <c r="E167" s="44"/>
      <c r="F167" s="96">
        <f t="shared" ref="F167:F172" si="226">D167+E167</f>
        <v>0</v>
      </c>
      <c r="G167" s="144"/>
      <c r="H167" s="31"/>
      <c r="I167" s="96">
        <f t="shared" ref="I167:I172" si="227">G167+H167</f>
        <v>0</v>
      </c>
      <c r="J167" s="144"/>
      <c r="K167" s="31"/>
      <c r="L167" s="96">
        <f t="shared" ref="L167:L172" si="228">K167+J167</f>
        <v>0</v>
      </c>
      <c r="M167" s="144"/>
      <c r="N167" s="31"/>
      <c r="O167" s="96">
        <f t="shared" ref="O167:O172" si="229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9"/>
        <v>0</v>
      </c>
      <c r="D168" s="177"/>
      <c r="E168" s="44"/>
      <c r="F168" s="96">
        <f t="shared" si="226"/>
        <v>0</v>
      </c>
      <c r="G168" s="144"/>
      <c r="H168" s="31"/>
      <c r="I168" s="96">
        <f t="shared" si="227"/>
        <v>0</v>
      </c>
      <c r="J168" s="144"/>
      <c r="K168" s="31"/>
      <c r="L168" s="96">
        <f t="shared" si="228"/>
        <v>0</v>
      </c>
      <c r="M168" s="144"/>
      <c r="N168" s="31"/>
      <c r="O168" s="96">
        <f t="shared" si="229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9"/>
        <v>0</v>
      </c>
      <c r="D169" s="177"/>
      <c r="E169" s="44"/>
      <c r="F169" s="96">
        <f t="shared" si="226"/>
        <v>0</v>
      </c>
      <c r="G169" s="144"/>
      <c r="H169" s="31"/>
      <c r="I169" s="96">
        <f t="shared" si="227"/>
        <v>0</v>
      </c>
      <c r="J169" s="144"/>
      <c r="K169" s="31"/>
      <c r="L169" s="96">
        <f t="shared" si="228"/>
        <v>0</v>
      </c>
      <c r="M169" s="144"/>
      <c r="N169" s="31"/>
      <c r="O169" s="96">
        <f t="shared" si="229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9"/>
        <v>0</v>
      </c>
      <c r="D170" s="177"/>
      <c r="E170" s="44"/>
      <c r="F170" s="96">
        <f t="shared" si="226"/>
        <v>0</v>
      </c>
      <c r="G170" s="144"/>
      <c r="H170" s="31"/>
      <c r="I170" s="96">
        <f t="shared" si="227"/>
        <v>0</v>
      </c>
      <c r="J170" s="144"/>
      <c r="K170" s="31"/>
      <c r="L170" s="96">
        <f t="shared" si="228"/>
        <v>0</v>
      </c>
      <c r="M170" s="144"/>
      <c r="N170" s="31"/>
      <c r="O170" s="96">
        <f t="shared" si="229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9"/>
        <v>0</v>
      </c>
      <c r="D171" s="177"/>
      <c r="E171" s="44"/>
      <c r="F171" s="96">
        <f t="shared" si="226"/>
        <v>0</v>
      </c>
      <c r="G171" s="144"/>
      <c r="H171" s="31"/>
      <c r="I171" s="96">
        <f t="shared" si="227"/>
        <v>0</v>
      </c>
      <c r="J171" s="144"/>
      <c r="K171" s="31"/>
      <c r="L171" s="96">
        <f t="shared" si="228"/>
        <v>0</v>
      </c>
      <c r="M171" s="144"/>
      <c r="N171" s="31"/>
      <c r="O171" s="96">
        <f t="shared" si="229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9"/>
        <v>0</v>
      </c>
      <c r="D172" s="143"/>
      <c r="E172" s="28"/>
      <c r="F172" s="176">
        <f t="shared" si="226"/>
        <v>0</v>
      </c>
      <c r="G172" s="143"/>
      <c r="H172" s="28"/>
      <c r="I172" s="176">
        <f t="shared" si="227"/>
        <v>0</v>
      </c>
      <c r="J172" s="143"/>
      <c r="K172" s="28"/>
      <c r="L172" s="176">
        <f t="shared" si="228"/>
        <v>0</v>
      </c>
      <c r="M172" s="143"/>
      <c r="N172" s="28"/>
      <c r="O172" s="176">
        <f t="shared" si="229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9"/>
        <v>0</v>
      </c>
      <c r="D173" s="169">
        <f>SUM(D174,D184)</f>
        <v>0</v>
      </c>
      <c r="E173" s="73">
        <f t="shared" ref="E173:F173" si="230">SUM(E174,E184)</f>
        <v>0</v>
      </c>
      <c r="F173" s="170">
        <f t="shared" si="230"/>
        <v>0</v>
      </c>
      <c r="G173" s="169">
        <f>SUM(G174,G184)</f>
        <v>0</v>
      </c>
      <c r="H173" s="73">
        <f t="shared" ref="H173:I173" si="231">SUM(H174,H184)</f>
        <v>0</v>
      </c>
      <c r="I173" s="170">
        <f t="shared" si="231"/>
        <v>0</v>
      </c>
      <c r="J173" s="169">
        <f>SUM(J174,J184)</f>
        <v>0</v>
      </c>
      <c r="K173" s="73">
        <f t="shared" ref="K173:L173" si="232">SUM(K174,K184)</f>
        <v>0</v>
      </c>
      <c r="L173" s="170">
        <f t="shared" si="232"/>
        <v>0</v>
      </c>
      <c r="M173" s="169">
        <f>SUM(M174,M184)</f>
        <v>0</v>
      </c>
      <c r="N173" s="73">
        <f t="shared" ref="N173:O173" si="233">SUM(N174,N184)</f>
        <v>0</v>
      </c>
      <c r="O173" s="170">
        <f t="shared" si="233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9"/>
        <v>0</v>
      </c>
      <c r="D174" s="171">
        <f>SUM(D175,D179)</f>
        <v>0</v>
      </c>
      <c r="E174" s="37">
        <f t="shared" ref="E174:F174" si="234">SUM(E175,E179)</f>
        <v>0</v>
      </c>
      <c r="F174" s="172">
        <f t="shared" si="234"/>
        <v>0</v>
      </c>
      <c r="G174" s="171">
        <f t="shared" ref="G174:M174" si="235">SUM(G175,G179)</f>
        <v>0</v>
      </c>
      <c r="H174" s="37">
        <f t="shared" ref="H174:I174" si="236">SUM(H175,H179)</f>
        <v>0</v>
      </c>
      <c r="I174" s="172">
        <f t="shared" si="236"/>
        <v>0</v>
      </c>
      <c r="J174" s="171">
        <f t="shared" si="235"/>
        <v>0</v>
      </c>
      <c r="K174" s="37">
        <f t="shared" ref="K174:L174" si="237">SUM(K175,K179)</f>
        <v>0</v>
      </c>
      <c r="L174" s="172">
        <f t="shared" si="237"/>
        <v>0</v>
      </c>
      <c r="M174" s="171">
        <f t="shared" si="235"/>
        <v>0</v>
      </c>
      <c r="N174" s="37">
        <f t="shared" ref="N174:O174" si="238">SUM(N175,N179)</f>
        <v>0</v>
      </c>
      <c r="O174" s="172">
        <f t="shared" si="238"/>
        <v>0</v>
      </c>
      <c r="P174" s="257"/>
    </row>
    <row r="175" spans="1:16" ht="36" hidden="1" x14ac:dyDescent="0.25">
      <c r="A175" s="129">
        <v>3260</v>
      </c>
      <c r="B175" s="39" t="s">
        <v>148</v>
      </c>
      <c r="C175" s="222">
        <f t="shared" si="199"/>
        <v>0</v>
      </c>
      <c r="D175" s="175">
        <f>SUM(D176:D178)</f>
        <v>0</v>
      </c>
      <c r="E175" s="80">
        <f t="shared" ref="E175:F175" si="239">SUM(E176:E178)</f>
        <v>0</v>
      </c>
      <c r="F175" s="176">
        <f t="shared" si="239"/>
        <v>0</v>
      </c>
      <c r="G175" s="175">
        <f>SUM(G176:G178)</f>
        <v>0</v>
      </c>
      <c r="H175" s="80">
        <f t="shared" ref="H175:I175" si="240">SUM(H176:H178)</f>
        <v>0</v>
      </c>
      <c r="I175" s="176">
        <f t="shared" si="240"/>
        <v>0</v>
      </c>
      <c r="J175" s="175">
        <f>SUM(J176:J178)</f>
        <v>0</v>
      </c>
      <c r="K175" s="80">
        <f t="shared" ref="K175:L175" si="241">SUM(K176:K178)</f>
        <v>0</v>
      </c>
      <c r="L175" s="176">
        <f t="shared" si="241"/>
        <v>0</v>
      </c>
      <c r="M175" s="175">
        <f>SUM(M176:M178)</f>
        <v>0</v>
      </c>
      <c r="N175" s="80">
        <f t="shared" ref="N175:O175" si="242">SUM(N176:N178)</f>
        <v>0</v>
      </c>
      <c r="O175" s="176">
        <f t="shared" si="242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9"/>
        <v>0</v>
      </c>
      <c r="D176" s="177"/>
      <c r="E176" s="44"/>
      <c r="F176" s="96">
        <f t="shared" ref="F176:F178" si="243">D176+E176</f>
        <v>0</v>
      </c>
      <c r="G176" s="144"/>
      <c r="H176" s="31"/>
      <c r="I176" s="96">
        <f t="shared" ref="I176:I178" si="244">G176+H176</f>
        <v>0</v>
      </c>
      <c r="J176" s="144"/>
      <c r="K176" s="31"/>
      <c r="L176" s="96">
        <f t="shared" ref="L176:L178" si="245">K176+J176</f>
        <v>0</v>
      </c>
      <c r="M176" s="144"/>
      <c r="N176" s="31"/>
      <c r="O176" s="96">
        <f t="shared" ref="O176:O178" si="246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9"/>
        <v>0</v>
      </c>
      <c r="D177" s="177"/>
      <c r="E177" s="44"/>
      <c r="F177" s="96">
        <f t="shared" si="243"/>
        <v>0</v>
      </c>
      <c r="G177" s="144"/>
      <c r="H177" s="31"/>
      <c r="I177" s="96">
        <f t="shared" si="244"/>
        <v>0</v>
      </c>
      <c r="J177" s="144"/>
      <c r="K177" s="31"/>
      <c r="L177" s="96">
        <f t="shared" si="245"/>
        <v>0</v>
      </c>
      <c r="M177" s="144"/>
      <c r="N177" s="31"/>
      <c r="O177" s="96">
        <f t="shared" si="246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9"/>
        <v>0</v>
      </c>
      <c r="D178" s="177"/>
      <c r="E178" s="44"/>
      <c r="F178" s="96">
        <f t="shared" si="243"/>
        <v>0</v>
      </c>
      <c r="G178" s="144"/>
      <c r="H178" s="31"/>
      <c r="I178" s="96">
        <f t="shared" si="244"/>
        <v>0</v>
      </c>
      <c r="J178" s="144"/>
      <c r="K178" s="31"/>
      <c r="L178" s="96">
        <f t="shared" si="245"/>
        <v>0</v>
      </c>
      <c r="M178" s="144"/>
      <c r="N178" s="31"/>
      <c r="O178" s="96">
        <f t="shared" si="246"/>
        <v>0</v>
      </c>
      <c r="P178" s="255"/>
    </row>
    <row r="179" spans="1:16" ht="84" hidden="1" x14ac:dyDescent="0.25">
      <c r="A179" s="129">
        <v>3290</v>
      </c>
      <c r="B179" s="39" t="s">
        <v>268</v>
      </c>
      <c r="C179" s="235">
        <f t="shared" si="199"/>
        <v>0</v>
      </c>
      <c r="D179" s="175">
        <f>SUM(D180:D183)</f>
        <v>0</v>
      </c>
      <c r="E179" s="80">
        <f t="shared" ref="E179:F179" si="247">SUM(E180:E183)</f>
        <v>0</v>
      </c>
      <c r="F179" s="176">
        <f t="shared" si="247"/>
        <v>0</v>
      </c>
      <c r="G179" s="175">
        <f t="shared" ref="G179:M179" si="248">SUM(G180:G183)</f>
        <v>0</v>
      </c>
      <c r="H179" s="80">
        <f t="shared" ref="H179:I179" si="249">SUM(H180:H183)</f>
        <v>0</v>
      </c>
      <c r="I179" s="176">
        <f t="shared" si="249"/>
        <v>0</v>
      </c>
      <c r="J179" s="175">
        <f t="shared" si="248"/>
        <v>0</v>
      </c>
      <c r="K179" s="80">
        <f t="shared" ref="K179:L179" si="250">SUM(K180:K183)</f>
        <v>0</v>
      </c>
      <c r="L179" s="176">
        <f t="shared" si="250"/>
        <v>0</v>
      </c>
      <c r="M179" s="175">
        <f t="shared" si="248"/>
        <v>0</v>
      </c>
      <c r="N179" s="80">
        <f t="shared" ref="N179:O179" si="251">SUM(N180:N183)</f>
        <v>0</v>
      </c>
      <c r="O179" s="176">
        <f t="shared" si="251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9"/>
        <v>0</v>
      </c>
      <c r="D180" s="177"/>
      <c r="E180" s="44"/>
      <c r="F180" s="96">
        <f t="shared" ref="F180:F183" si="252">D180+E180</f>
        <v>0</v>
      </c>
      <c r="G180" s="144"/>
      <c r="H180" s="31"/>
      <c r="I180" s="96">
        <f t="shared" ref="I180:I183" si="253">G180+H180</f>
        <v>0</v>
      </c>
      <c r="J180" s="144"/>
      <c r="K180" s="31"/>
      <c r="L180" s="96">
        <f t="shared" ref="L180:L183" si="254">K180+J180</f>
        <v>0</v>
      </c>
      <c r="M180" s="144"/>
      <c r="N180" s="31"/>
      <c r="O180" s="96">
        <f t="shared" ref="O180:O183" si="255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9"/>
        <v>0</v>
      </c>
      <c r="D181" s="177"/>
      <c r="E181" s="44"/>
      <c r="F181" s="96">
        <f t="shared" si="252"/>
        <v>0</v>
      </c>
      <c r="G181" s="144"/>
      <c r="H181" s="31"/>
      <c r="I181" s="96">
        <f t="shared" si="253"/>
        <v>0</v>
      </c>
      <c r="J181" s="144"/>
      <c r="K181" s="31"/>
      <c r="L181" s="96">
        <f t="shared" si="254"/>
        <v>0</v>
      </c>
      <c r="M181" s="144"/>
      <c r="N181" s="31"/>
      <c r="O181" s="96">
        <f t="shared" si="255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9"/>
        <v>0</v>
      </c>
      <c r="D182" s="177"/>
      <c r="E182" s="44"/>
      <c r="F182" s="96">
        <f t="shared" si="252"/>
        <v>0</v>
      </c>
      <c r="G182" s="144"/>
      <c r="H182" s="31"/>
      <c r="I182" s="96">
        <f t="shared" si="253"/>
        <v>0</v>
      </c>
      <c r="J182" s="144"/>
      <c r="K182" s="31"/>
      <c r="L182" s="96">
        <f t="shared" si="254"/>
        <v>0</v>
      </c>
      <c r="M182" s="144"/>
      <c r="N182" s="31"/>
      <c r="O182" s="96">
        <f t="shared" si="255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9"/>
        <v>0</v>
      </c>
      <c r="D183" s="181"/>
      <c r="E183" s="85"/>
      <c r="F183" s="91">
        <f t="shared" si="252"/>
        <v>0</v>
      </c>
      <c r="G183" s="197"/>
      <c r="H183" s="195"/>
      <c r="I183" s="91">
        <f t="shared" si="253"/>
        <v>0</v>
      </c>
      <c r="J183" s="197"/>
      <c r="K183" s="195"/>
      <c r="L183" s="91">
        <f t="shared" si="254"/>
        <v>0</v>
      </c>
      <c r="M183" s="197"/>
      <c r="N183" s="195"/>
      <c r="O183" s="91">
        <f t="shared" si="255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9"/>
        <v>0</v>
      </c>
      <c r="D184" s="182">
        <f>SUM(D185:D186)</f>
        <v>0</v>
      </c>
      <c r="E184" s="86">
        <f t="shared" ref="E184:F184" si="256">SUM(E185:E186)</f>
        <v>0</v>
      </c>
      <c r="F184" s="183">
        <f t="shared" si="256"/>
        <v>0</v>
      </c>
      <c r="G184" s="182">
        <f t="shared" ref="G184:M184" si="257">SUM(G185:G186)</f>
        <v>0</v>
      </c>
      <c r="H184" s="86">
        <f t="shared" ref="H184:I184" si="258">SUM(H185:H186)</f>
        <v>0</v>
      </c>
      <c r="I184" s="183">
        <f t="shared" si="258"/>
        <v>0</v>
      </c>
      <c r="J184" s="182">
        <f t="shared" si="257"/>
        <v>0</v>
      </c>
      <c r="K184" s="86">
        <f t="shared" ref="K184:L184" si="259">SUM(K185:K186)</f>
        <v>0</v>
      </c>
      <c r="L184" s="183">
        <f t="shared" si="259"/>
        <v>0</v>
      </c>
      <c r="M184" s="182">
        <f t="shared" si="257"/>
        <v>0</v>
      </c>
      <c r="N184" s="86">
        <f t="shared" ref="N184:O184" si="260">SUM(N185:N186)</f>
        <v>0</v>
      </c>
      <c r="O184" s="183">
        <f t="shared" si="260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9"/>
        <v>0</v>
      </c>
      <c r="D185" s="179"/>
      <c r="E185" s="79"/>
      <c r="F185" s="161">
        <f t="shared" ref="F185:F186" si="261">D185+E185</f>
        <v>0</v>
      </c>
      <c r="G185" s="174"/>
      <c r="H185" s="133"/>
      <c r="I185" s="161">
        <f t="shared" ref="I185:I186" si="262">G185+H185</f>
        <v>0</v>
      </c>
      <c r="J185" s="174"/>
      <c r="K185" s="133"/>
      <c r="L185" s="161">
        <f t="shared" ref="L185:L186" si="263">K185+J185</f>
        <v>0</v>
      </c>
      <c r="M185" s="174"/>
      <c r="N185" s="133"/>
      <c r="O185" s="161">
        <f t="shared" ref="O185:O186" si="264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9"/>
        <v>0</v>
      </c>
      <c r="D186" s="178"/>
      <c r="E186" s="41"/>
      <c r="F186" s="176">
        <f t="shared" si="261"/>
        <v>0</v>
      </c>
      <c r="G186" s="143"/>
      <c r="H186" s="28"/>
      <c r="I186" s="176">
        <f t="shared" si="262"/>
        <v>0</v>
      </c>
      <c r="J186" s="143"/>
      <c r="K186" s="28"/>
      <c r="L186" s="176">
        <f t="shared" si="263"/>
        <v>0</v>
      </c>
      <c r="M186" s="143"/>
      <c r="N186" s="28"/>
      <c r="O186" s="176">
        <f t="shared" si="264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9"/>
        <v>0</v>
      </c>
      <c r="D187" s="169">
        <f>SUM(D188,D191)</f>
        <v>0</v>
      </c>
      <c r="E187" s="73">
        <f t="shared" ref="E187:F187" si="265">SUM(E188,E191)</f>
        <v>0</v>
      </c>
      <c r="F187" s="170">
        <f t="shared" si="265"/>
        <v>0</v>
      </c>
      <c r="G187" s="169">
        <f>SUM(G188,G191)</f>
        <v>0</v>
      </c>
      <c r="H187" s="73">
        <f t="shared" ref="H187:I187" si="266">SUM(H188,H191)</f>
        <v>0</v>
      </c>
      <c r="I187" s="170">
        <f t="shared" si="266"/>
        <v>0</v>
      </c>
      <c r="J187" s="169">
        <f>SUM(J188,J191)</f>
        <v>0</v>
      </c>
      <c r="K187" s="73">
        <f t="shared" ref="K187:L187" si="267">SUM(K188,K191)</f>
        <v>0</v>
      </c>
      <c r="L187" s="170">
        <f t="shared" si="267"/>
        <v>0</v>
      </c>
      <c r="M187" s="169">
        <f>SUM(M188,M191)</f>
        <v>0</v>
      </c>
      <c r="N187" s="73">
        <f t="shared" ref="N187:O187" si="268">SUM(N188,N191)</f>
        <v>0</v>
      </c>
      <c r="O187" s="170">
        <f t="shared" si="268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9"/>
        <v>0</v>
      </c>
      <c r="D188" s="171">
        <f>SUM(D189,D190)</f>
        <v>0</v>
      </c>
      <c r="E188" s="37">
        <f t="shared" ref="E188:F188" si="269">SUM(E189,E190)</f>
        <v>0</v>
      </c>
      <c r="F188" s="172">
        <f t="shared" si="269"/>
        <v>0</v>
      </c>
      <c r="G188" s="171">
        <f>SUM(G189,G190)</f>
        <v>0</v>
      </c>
      <c r="H188" s="37">
        <f t="shared" ref="H188:I188" si="270">SUM(H189,H190)</f>
        <v>0</v>
      </c>
      <c r="I188" s="172">
        <f t="shared" si="270"/>
        <v>0</v>
      </c>
      <c r="J188" s="171">
        <f>SUM(J189,J190)</f>
        <v>0</v>
      </c>
      <c r="K188" s="37">
        <f t="shared" ref="K188:L188" si="271">SUM(K189,K190)</f>
        <v>0</v>
      </c>
      <c r="L188" s="172">
        <f t="shared" si="271"/>
        <v>0</v>
      </c>
      <c r="M188" s="171">
        <f>SUM(M189,M190)</f>
        <v>0</v>
      </c>
      <c r="N188" s="37">
        <f t="shared" ref="N188:O188" si="272">SUM(N189,N190)</f>
        <v>0</v>
      </c>
      <c r="O188" s="172">
        <f t="shared" si="272"/>
        <v>0</v>
      </c>
      <c r="P188" s="257"/>
    </row>
    <row r="189" spans="1:16" ht="36" hidden="1" customHeight="1" x14ac:dyDescent="0.25">
      <c r="A189" s="129">
        <v>4240</v>
      </c>
      <c r="B189" s="39" t="s">
        <v>161</v>
      </c>
      <c r="C189" s="222">
        <f t="shared" si="199"/>
        <v>0</v>
      </c>
      <c r="D189" s="178"/>
      <c r="E189" s="41"/>
      <c r="F189" s="176">
        <f t="shared" ref="F189:F190" si="273">D189+E189</f>
        <v>0</v>
      </c>
      <c r="G189" s="143"/>
      <c r="H189" s="28"/>
      <c r="I189" s="176">
        <f t="shared" ref="I189:I190" si="274">G189+H189</f>
        <v>0</v>
      </c>
      <c r="J189" s="143"/>
      <c r="K189" s="28"/>
      <c r="L189" s="176">
        <f t="shared" ref="L189:L190" si="275">K189+J189</f>
        <v>0</v>
      </c>
      <c r="M189" s="143"/>
      <c r="N189" s="28"/>
      <c r="O189" s="176">
        <f t="shared" ref="O189:O190" si="276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9"/>
        <v>0</v>
      </c>
      <c r="D190" s="177"/>
      <c r="E190" s="44"/>
      <c r="F190" s="96">
        <f t="shared" si="273"/>
        <v>0</v>
      </c>
      <c r="G190" s="144"/>
      <c r="H190" s="31"/>
      <c r="I190" s="96">
        <f t="shared" si="274"/>
        <v>0</v>
      </c>
      <c r="J190" s="144"/>
      <c r="K190" s="31"/>
      <c r="L190" s="96">
        <f t="shared" si="275"/>
        <v>0</v>
      </c>
      <c r="M190" s="144"/>
      <c r="N190" s="31"/>
      <c r="O190" s="96">
        <f t="shared" si="276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9"/>
        <v>0</v>
      </c>
      <c r="D191" s="171">
        <f>SUM(D192)</f>
        <v>0</v>
      </c>
      <c r="E191" s="37">
        <f t="shared" ref="E191:F191" si="277">SUM(E192)</f>
        <v>0</v>
      </c>
      <c r="F191" s="172">
        <f t="shared" si="277"/>
        <v>0</v>
      </c>
      <c r="G191" s="171">
        <f>SUM(G192)</f>
        <v>0</v>
      </c>
      <c r="H191" s="37">
        <f t="shared" ref="H191:I191" si="278">SUM(H192)</f>
        <v>0</v>
      </c>
      <c r="I191" s="172">
        <f t="shared" si="278"/>
        <v>0</v>
      </c>
      <c r="J191" s="171">
        <f>SUM(J192)</f>
        <v>0</v>
      </c>
      <c r="K191" s="37">
        <f t="shared" ref="K191:L191" si="279">SUM(K192)</f>
        <v>0</v>
      </c>
      <c r="L191" s="172">
        <f t="shared" si="279"/>
        <v>0</v>
      </c>
      <c r="M191" s="171">
        <f>SUM(M192)</f>
        <v>0</v>
      </c>
      <c r="N191" s="37">
        <f t="shared" ref="N191:O191" si="280">SUM(N192)</f>
        <v>0</v>
      </c>
      <c r="O191" s="172">
        <f t="shared" si="280"/>
        <v>0</v>
      </c>
      <c r="P191" s="257"/>
    </row>
    <row r="192" spans="1:16" ht="24" hidden="1" x14ac:dyDescent="0.25">
      <c r="A192" s="129">
        <v>4310</v>
      </c>
      <c r="B192" s="39" t="s">
        <v>164</v>
      </c>
      <c r="C192" s="222">
        <f t="shared" si="199"/>
        <v>0</v>
      </c>
      <c r="D192" s="175">
        <f>SUM(D193:D193)</f>
        <v>0</v>
      </c>
      <c r="E192" s="80">
        <f t="shared" ref="E192:F192" si="281">SUM(E193:E193)</f>
        <v>0</v>
      </c>
      <c r="F192" s="176">
        <f t="shared" si="281"/>
        <v>0</v>
      </c>
      <c r="G192" s="175">
        <f>SUM(G193:G193)</f>
        <v>0</v>
      </c>
      <c r="H192" s="80">
        <f t="shared" ref="H192:I192" si="282">SUM(H193:H193)</f>
        <v>0</v>
      </c>
      <c r="I192" s="176">
        <f t="shared" si="282"/>
        <v>0</v>
      </c>
      <c r="J192" s="175">
        <f>SUM(J193:J193)</f>
        <v>0</v>
      </c>
      <c r="K192" s="80">
        <f t="shared" ref="K192:L192" si="283">SUM(K193:K193)</f>
        <v>0</v>
      </c>
      <c r="L192" s="176">
        <f t="shared" si="283"/>
        <v>0</v>
      </c>
      <c r="M192" s="175">
        <f>SUM(M193:M193)</f>
        <v>0</v>
      </c>
      <c r="N192" s="80">
        <f t="shared" ref="N192:O192" si="284">SUM(N193:N193)</f>
        <v>0</v>
      </c>
      <c r="O192" s="176">
        <f t="shared" si="284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9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hidden="1" x14ac:dyDescent="0.25">
      <c r="A194" s="90"/>
      <c r="B194" s="17" t="s">
        <v>166</v>
      </c>
      <c r="C194" s="233">
        <f t="shared" si="199"/>
        <v>0</v>
      </c>
      <c r="D194" s="167">
        <f t="shared" ref="D194:M194" si="285">SUM(D195,D230,D269,D283)</f>
        <v>0</v>
      </c>
      <c r="E194" s="71">
        <f t="shared" ref="E194:F194" si="286">SUM(E195,E230,E269,E283)</f>
        <v>0</v>
      </c>
      <c r="F194" s="168">
        <f t="shared" si="286"/>
        <v>0</v>
      </c>
      <c r="G194" s="167">
        <f t="shared" si="285"/>
        <v>0</v>
      </c>
      <c r="H194" s="71">
        <f t="shared" ref="H194:I194" si="287">SUM(H195,H230,H269,H283)</f>
        <v>0</v>
      </c>
      <c r="I194" s="168">
        <f t="shared" si="287"/>
        <v>0</v>
      </c>
      <c r="J194" s="167">
        <f t="shared" si="285"/>
        <v>0</v>
      </c>
      <c r="K194" s="71">
        <f t="shared" ref="K194:L194" si="288">SUM(K195,K230,K269,K283)</f>
        <v>0</v>
      </c>
      <c r="L194" s="168">
        <f t="shared" si="288"/>
        <v>0</v>
      </c>
      <c r="M194" s="167">
        <f t="shared" si="285"/>
        <v>0</v>
      </c>
      <c r="N194" s="71">
        <f t="shared" ref="N194:O194" si="289">SUM(N195,N230,N269,N283)</f>
        <v>0</v>
      </c>
      <c r="O194" s="168">
        <f t="shared" si="289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9"/>
        <v>0</v>
      </c>
      <c r="D195" s="169">
        <f>D196+D204</f>
        <v>0</v>
      </c>
      <c r="E195" s="73">
        <f t="shared" ref="E195:F195" si="290">E196+E204</f>
        <v>0</v>
      </c>
      <c r="F195" s="170">
        <f t="shared" si="290"/>
        <v>0</v>
      </c>
      <c r="G195" s="169">
        <f>G196+G204</f>
        <v>0</v>
      </c>
      <c r="H195" s="73">
        <f t="shared" ref="H195:I195" si="291">H196+H204</f>
        <v>0</v>
      </c>
      <c r="I195" s="170">
        <f t="shared" si="291"/>
        <v>0</v>
      </c>
      <c r="J195" s="169">
        <f>J196+J204</f>
        <v>0</v>
      </c>
      <c r="K195" s="73">
        <f t="shared" ref="K195:L195" si="292">K196+K204</f>
        <v>0</v>
      </c>
      <c r="L195" s="170">
        <f t="shared" si="292"/>
        <v>0</v>
      </c>
      <c r="M195" s="169">
        <f>M196+M204</f>
        <v>0</v>
      </c>
      <c r="N195" s="73">
        <f t="shared" ref="N195:O195" si="293">N196+N204</f>
        <v>0</v>
      </c>
      <c r="O195" s="170">
        <f t="shared" si="29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9"/>
        <v>0</v>
      </c>
      <c r="D196" s="171">
        <f>D197+D198+D201+D202+D203</f>
        <v>0</v>
      </c>
      <c r="E196" s="37">
        <f t="shared" ref="E196:F196" si="294">E197+E198+E201+E202+E203</f>
        <v>0</v>
      </c>
      <c r="F196" s="172">
        <f t="shared" si="294"/>
        <v>0</v>
      </c>
      <c r="G196" s="171">
        <f>G197+G198+G201+G202+G203</f>
        <v>0</v>
      </c>
      <c r="H196" s="37">
        <f t="shared" ref="H196:I196" si="295">H197+H198+H201+H202+H203</f>
        <v>0</v>
      </c>
      <c r="I196" s="172">
        <f t="shared" si="295"/>
        <v>0</v>
      </c>
      <c r="J196" s="171">
        <f>J197+J198+J201+J202+J203</f>
        <v>0</v>
      </c>
      <c r="K196" s="37">
        <f t="shared" ref="K196:L196" si="296">K197+K198+K201+K202+K203</f>
        <v>0</v>
      </c>
      <c r="L196" s="172">
        <f t="shared" si="296"/>
        <v>0</v>
      </c>
      <c r="M196" s="171">
        <f>M197+M198+M201+M202+M203</f>
        <v>0</v>
      </c>
      <c r="N196" s="37">
        <f t="shared" ref="N196:O196" si="297">N197+N198+N201+N202+N203</f>
        <v>0</v>
      </c>
      <c r="O196" s="172">
        <f t="shared" si="297"/>
        <v>0</v>
      </c>
      <c r="P196" s="257"/>
    </row>
    <row r="197" spans="1:16" ht="12" hidden="1" customHeight="1" x14ac:dyDescent="0.25">
      <c r="A197" s="129">
        <v>5110</v>
      </c>
      <c r="B197" s="39" t="s">
        <v>169</v>
      </c>
      <c r="C197" s="222">
        <f t="shared" si="199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9"/>
        <v>0</v>
      </c>
      <c r="D198" s="173">
        <f>D199+D200</f>
        <v>0</v>
      </c>
      <c r="E198" s="78">
        <f t="shared" ref="E198:F198" si="298">E199+E200</f>
        <v>0</v>
      </c>
      <c r="F198" s="96">
        <f t="shared" si="298"/>
        <v>0</v>
      </c>
      <c r="G198" s="173">
        <f>G199+G200</f>
        <v>0</v>
      </c>
      <c r="H198" s="78">
        <f t="shared" ref="H198:I198" si="299">H199+H200</f>
        <v>0</v>
      </c>
      <c r="I198" s="96">
        <f t="shared" si="299"/>
        <v>0</v>
      </c>
      <c r="J198" s="173">
        <f>J199+J200</f>
        <v>0</v>
      </c>
      <c r="K198" s="78">
        <f t="shared" ref="K198:L198" si="300">K199+K200</f>
        <v>0</v>
      </c>
      <c r="L198" s="96">
        <f t="shared" si="300"/>
        <v>0</v>
      </c>
      <c r="M198" s="173">
        <f>M199+M200</f>
        <v>0</v>
      </c>
      <c r="N198" s="78">
        <f t="shared" ref="N198:O198" si="301">N199+N200</f>
        <v>0</v>
      </c>
      <c r="O198" s="96">
        <f t="shared" si="30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9"/>
        <v>0</v>
      </c>
      <c r="D199" s="177"/>
      <c r="E199" s="44"/>
      <c r="F199" s="96">
        <f t="shared" ref="F199:F203" si="302">D199+E199</f>
        <v>0</v>
      </c>
      <c r="G199" s="144"/>
      <c r="H199" s="31"/>
      <c r="I199" s="96">
        <f t="shared" ref="I199:I203" si="303">G199+H199</f>
        <v>0</v>
      </c>
      <c r="J199" s="144"/>
      <c r="K199" s="31"/>
      <c r="L199" s="96">
        <f t="shared" ref="L199:L203" si="304">K199+J199</f>
        <v>0</v>
      </c>
      <c r="M199" s="144"/>
      <c r="N199" s="31"/>
      <c r="O199" s="96">
        <f t="shared" ref="O199:O203" si="30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9"/>
        <v>0</v>
      </c>
      <c r="D200" s="177"/>
      <c r="E200" s="44"/>
      <c r="F200" s="96">
        <f t="shared" si="302"/>
        <v>0</v>
      </c>
      <c r="G200" s="144"/>
      <c r="H200" s="31"/>
      <c r="I200" s="96">
        <f t="shared" si="303"/>
        <v>0</v>
      </c>
      <c r="J200" s="144"/>
      <c r="K200" s="31"/>
      <c r="L200" s="96">
        <f t="shared" si="304"/>
        <v>0</v>
      </c>
      <c r="M200" s="144"/>
      <c r="N200" s="31"/>
      <c r="O200" s="96">
        <f t="shared" si="30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9"/>
        <v>0</v>
      </c>
      <c r="D201" s="177"/>
      <c r="E201" s="44"/>
      <c r="F201" s="96">
        <f t="shared" si="302"/>
        <v>0</v>
      </c>
      <c r="G201" s="144"/>
      <c r="H201" s="31"/>
      <c r="I201" s="96">
        <f t="shared" si="303"/>
        <v>0</v>
      </c>
      <c r="J201" s="144"/>
      <c r="K201" s="31"/>
      <c r="L201" s="96">
        <f t="shared" si="304"/>
        <v>0</v>
      </c>
      <c r="M201" s="144"/>
      <c r="N201" s="31"/>
      <c r="O201" s="96">
        <f t="shared" si="30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9"/>
        <v>0</v>
      </c>
      <c r="D202" s="177"/>
      <c r="E202" s="44"/>
      <c r="F202" s="96">
        <f t="shared" si="302"/>
        <v>0</v>
      </c>
      <c r="G202" s="144"/>
      <c r="H202" s="31"/>
      <c r="I202" s="96">
        <f t="shared" si="303"/>
        <v>0</v>
      </c>
      <c r="J202" s="144"/>
      <c r="K202" s="31"/>
      <c r="L202" s="96">
        <f t="shared" si="304"/>
        <v>0</v>
      </c>
      <c r="M202" s="144"/>
      <c r="N202" s="31"/>
      <c r="O202" s="96">
        <f t="shared" si="30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9"/>
        <v>0</v>
      </c>
      <c r="D203" s="177"/>
      <c r="E203" s="44"/>
      <c r="F203" s="96">
        <f t="shared" si="302"/>
        <v>0</v>
      </c>
      <c r="G203" s="144"/>
      <c r="H203" s="31"/>
      <c r="I203" s="96">
        <f t="shared" si="303"/>
        <v>0</v>
      </c>
      <c r="J203" s="144"/>
      <c r="K203" s="31"/>
      <c r="L203" s="96">
        <f t="shared" si="304"/>
        <v>0</v>
      </c>
      <c r="M203" s="144"/>
      <c r="N203" s="31"/>
      <c r="O203" s="96">
        <f t="shared" si="305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9"/>
        <v>0</v>
      </c>
      <c r="D204" s="171">
        <f>D205+D215+D216+D225+D226+D227+D229</f>
        <v>0</v>
      </c>
      <c r="E204" s="37">
        <f t="shared" ref="E204:F204" si="306">E205+E215+E216+E225+E226+E227+E229</f>
        <v>0</v>
      </c>
      <c r="F204" s="172">
        <f t="shared" si="306"/>
        <v>0</v>
      </c>
      <c r="G204" s="171">
        <f>G205+G215+G216+G225+G226+G227+G229</f>
        <v>0</v>
      </c>
      <c r="H204" s="37">
        <f t="shared" ref="H204:I204" si="307">H205+H215+H216+H225+H226+H227+H229</f>
        <v>0</v>
      </c>
      <c r="I204" s="172">
        <f t="shared" si="307"/>
        <v>0</v>
      </c>
      <c r="J204" s="171">
        <f>J205+J215+J216+J225+J226+J227+J229</f>
        <v>0</v>
      </c>
      <c r="K204" s="37">
        <f t="shared" ref="K204:L204" si="308">K205+K215+K216+K225+K226+K227+K229</f>
        <v>0</v>
      </c>
      <c r="L204" s="172">
        <f t="shared" si="308"/>
        <v>0</v>
      </c>
      <c r="M204" s="171">
        <f>M205+M215+M216+M225+M226+M227+M229</f>
        <v>0</v>
      </c>
      <c r="N204" s="37">
        <f t="shared" ref="N204:O204" si="309">N205+N215+N216+N225+N226+N227+N229</f>
        <v>0</v>
      </c>
      <c r="O204" s="172">
        <f t="shared" si="30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9"/>
        <v>0</v>
      </c>
      <c r="D205" s="87">
        <f>SUM(D206:D214)</f>
        <v>0</v>
      </c>
      <c r="E205" s="76">
        <f t="shared" ref="E205:F205" si="310">SUM(E206:E214)</f>
        <v>0</v>
      </c>
      <c r="F205" s="161">
        <f t="shared" si="310"/>
        <v>0</v>
      </c>
      <c r="G205" s="87">
        <f>SUM(G206:G214)</f>
        <v>0</v>
      </c>
      <c r="H205" s="76">
        <f t="shared" ref="H205:I205" si="311">SUM(H206:H214)</f>
        <v>0</v>
      </c>
      <c r="I205" s="161">
        <f t="shared" si="311"/>
        <v>0</v>
      </c>
      <c r="J205" s="87">
        <f>SUM(J206:J214)</f>
        <v>0</v>
      </c>
      <c r="K205" s="76">
        <f t="shared" ref="K205:L205" si="312">SUM(K206:K214)</f>
        <v>0</v>
      </c>
      <c r="L205" s="161">
        <f t="shared" si="312"/>
        <v>0</v>
      </c>
      <c r="M205" s="87">
        <f>SUM(M206:M214)</f>
        <v>0</v>
      </c>
      <c r="N205" s="76">
        <f t="shared" ref="N205:O205" si="313">SUM(N206:N214)</f>
        <v>0</v>
      </c>
      <c r="O205" s="161">
        <f t="shared" si="31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9"/>
        <v>0</v>
      </c>
      <c r="D206" s="178"/>
      <c r="E206" s="41"/>
      <c r="F206" s="176">
        <f t="shared" ref="F206:F215" si="314">D206+E206</f>
        <v>0</v>
      </c>
      <c r="G206" s="143"/>
      <c r="H206" s="28"/>
      <c r="I206" s="176">
        <f t="shared" ref="I206:I215" si="315">G206+H206</f>
        <v>0</v>
      </c>
      <c r="J206" s="143"/>
      <c r="K206" s="28"/>
      <c r="L206" s="176">
        <f t="shared" ref="L206:L215" si="316">K206+J206</f>
        <v>0</v>
      </c>
      <c r="M206" s="143"/>
      <c r="N206" s="28"/>
      <c r="O206" s="176">
        <f t="shared" ref="O206:O215" si="31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9"/>
        <v>0</v>
      </c>
      <c r="D207" s="177"/>
      <c r="E207" s="44"/>
      <c r="F207" s="96">
        <f t="shared" si="314"/>
        <v>0</v>
      </c>
      <c r="G207" s="144"/>
      <c r="H207" s="31"/>
      <c r="I207" s="96">
        <f t="shared" si="315"/>
        <v>0</v>
      </c>
      <c r="J207" s="144"/>
      <c r="K207" s="31"/>
      <c r="L207" s="96">
        <f t="shared" si="316"/>
        <v>0</v>
      </c>
      <c r="M207" s="144"/>
      <c r="N207" s="31"/>
      <c r="O207" s="96">
        <f t="shared" si="31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9"/>
        <v>0</v>
      </c>
      <c r="D208" s="177"/>
      <c r="E208" s="44"/>
      <c r="F208" s="96">
        <f t="shared" si="314"/>
        <v>0</v>
      </c>
      <c r="G208" s="144"/>
      <c r="H208" s="31"/>
      <c r="I208" s="96">
        <f t="shared" si="315"/>
        <v>0</v>
      </c>
      <c r="J208" s="144"/>
      <c r="K208" s="31"/>
      <c r="L208" s="96">
        <f t="shared" si="316"/>
        <v>0</v>
      </c>
      <c r="M208" s="144"/>
      <c r="N208" s="31"/>
      <c r="O208" s="96">
        <f t="shared" si="31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9"/>
        <v>0</v>
      </c>
      <c r="D209" s="177"/>
      <c r="E209" s="44"/>
      <c r="F209" s="96">
        <f t="shared" si="314"/>
        <v>0</v>
      </c>
      <c r="G209" s="144"/>
      <c r="H209" s="31"/>
      <c r="I209" s="96">
        <f t="shared" si="315"/>
        <v>0</v>
      </c>
      <c r="J209" s="144"/>
      <c r="K209" s="31"/>
      <c r="L209" s="96">
        <f t="shared" si="316"/>
        <v>0</v>
      </c>
      <c r="M209" s="144"/>
      <c r="N209" s="31"/>
      <c r="O209" s="96">
        <f t="shared" si="31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9"/>
        <v>0</v>
      </c>
      <c r="D210" s="177"/>
      <c r="E210" s="44"/>
      <c r="F210" s="96">
        <f t="shared" si="314"/>
        <v>0</v>
      </c>
      <c r="G210" s="144"/>
      <c r="H210" s="31"/>
      <c r="I210" s="96">
        <f t="shared" si="315"/>
        <v>0</v>
      </c>
      <c r="J210" s="144"/>
      <c r="K210" s="31"/>
      <c r="L210" s="96">
        <f t="shared" si="316"/>
        <v>0</v>
      </c>
      <c r="M210" s="144"/>
      <c r="N210" s="31"/>
      <c r="O210" s="96">
        <f t="shared" si="31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9"/>
        <v>0</v>
      </c>
      <c r="D211" s="177"/>
      <c r="E211" s="44"/>
      <c r="F211" s="96">
        <f t="shared" si="314"/>
        <v>0</v>
      </c>
      <c r="G211" s="144"/>
      <c r="H211" s="31"/>
      <c r="I211" s="96">
        <f t="shared" si="315"/>
        <v>0</v>
      </c>
      <c r="J211" s="144"/>
      <c r="K211" s="31"/>
      <c r="L211" s="96">
        <f t="shared" si="316"/>
        <v>0</v>
      </c>
      <c r="M211" s="144"/>
      <c r="N211" s="31"/>
      <c r="O211" s="96">
        <f t="shared" si="31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318">F212+I212+L212+O212</f>
        <v>0</v>
      </c>
      <c r="D212" s="177"/>
      <c r="E212" s="44"/>
      <c r="F212" s="96">
        <f t="shared" si="314"/>
        <v>0</v>
      </c>
      <c r="G212" s="144"/>
      <c r="H212" s="31"/>
      <c r="I212" s="96">
        <f t="shared" si="315"/>
        <v>0</v>
      </c>
      <c r="J212" s="144"/>
      <c r="K212" s="31"/>
      <c r="L212" s="96">
        <f t="shared" si="316"/>
        <v>0</v>
      </c>
      <c r="M212" s="144"/>
      <c r="N212" s="31"/>
      <c r="O212" s="96">
        <f t="shared" si="31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318"/>
        <v>0</v>
      </c>
      <c r="D213" s="177"/>
      <c r="E213" s="44"/>
      <c r="F213" s="96">
        <f t="shared" si="314"/>
        <v>0</v>
      </c>
      <c r="G213" s="144"/>
      <c r="H213" s="31"/>
      <c r="I213" s="96">
        <f t="shared" si="315"/>
        <v>0</v>
      </c>
      <c r="J213" s="144"/>
      <c r="K213" s="31"/>
      <c r="L213" s="96">
        <f t="shared" si="316"/>
        <v>0</v>
      </c>
      <c r="M213" s="144"/>
      <c r="N213" s="31"/>
      <c r="O213" s="96">
        <f t="shared" si="31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318"/>
        <v>0</v>
      </c>
      <c r="D214" s="177"/>
      <c r="E214" s="44"/>
      <c r="F214" s="96">
        <f t="shared" si="314"/>
        <v>0</v>
      </c>
      <c r="G214" s="144"/>
      <c r="H214" s="31"/>
      <c r="I214" s="96">
        <f t="shared" si="315"/>
        <v>0</v>
      </c>
      <c r="J214" s="144"/>
      <c r="K214" s="31"/>
      <c r="L214" s="96">
        <f t="shared" si="316"/>
        <v>0</v>
      </c>
      <c r="M214" s="144"/>
      <c r="N214" s="31"/>
      <c r="O214" s="96">
        <f t="shared" si="31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318"/>
        <v>0</v>
      </c>
      <c r="D215" s="177"/>
      <c r="E215" s="44"/>
      <c r="F215" s="96">
        <f t="shared" si="314"/>
        <v>0</v>
      </c>
      <c r="G215" s="144"/>
      <c r="H215" s="31"/>
      <c r="I215" s="96">
        <f t="shared" si="315"/>
        <v>0</v>
      </c>
      <c r="J215" s="144"/>
      <c r="K215" s="31"/>
      <c r="L215" s="96">
        <f t="shared" si="316"/>
        <v>0</v>
      </c>
      <c r="M215" s="144"/>
      <c r="N215" s="31"/>
      <c r="O215" s="96">
        <f t="shared" si="31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318"/>
        <v>0</v>
      </c>
      <c r="D216" s="173">
        <f>SUM(D217:D224)</f>
        <v>0</v>
      </c>
      <c r="E216" s="78">
        <f t="shared" ref="E216:F216" si="319">SUM(E217:E224)</f>
        <v>0</v>
      </c>
      <c r="F216" s="96">
        <f t="shared" si="319"/>
        <v>0</v>
      </c>
      <c r="G216" s="173">
        <f>SUM(G217:G224)</f>
        <v>0</v>
      </c>
      <c r="H216" s="78">
        <f t="shared" ref="H216:I216" si="320">SUM(H217:H224)</f>
        <v>0</v>
      </c>
      <c r="I216" s="96">
        <f t="shared" si="320"/>
        <v>0</v>
      </c>
      <c r="J216" s="173">
        <f>SUM(J217:J224)</f>
        <v>0</v>
      </c>
      <c r="K216" s="78">
        <f t="shared" ref="K216:L216" si="321">SUM(K217:K224)</f>
        <v>0</v>
      </c>
      <c r="L216" s="96">
        <f t="shared" si="321"/>
        <v>0</v>
      </c>
      <c r="M216" s="173">
        <f>SUM(M217:M224)</f>
        <v>0</v>
      </c>
      <c r="N216" s="78">
        <f t="shared" ref="N216:O216" si="322">SUM(N217:N224)</f>
        <v>0</v>
      </c>
      <c r="O216" s="96">
        <f t="shared" si="32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318"/>
        <v>0</v>
      </c>
      <c r="D217" s="177"/>
      <c r="E217" s="44"/>
      <c r="F217" s="96">
        <f t="shared" ref="F217:F226" si="323">D217+E217</f>
        <v>0</v>
      </c>
      <c r="G217" s="144"/>
      <c r="H217" s="31"/>
      <c r="I217" s="96">
        <f t="shared" ref="I217:I226" si="324">G217+H217</f>
        <v>0</v>
      </c>
      <c r="J217" s="144"/>
      <c r="K217" s="31"/>
      <c r="L217" s="96">
        <f t="shared" ref="L217:L226" si="325">K217+J217</f>
        <v>0</v>
      </c>
      <c r="M217" s="144"/>
      <c r="N217" s="31"/>
      <c r="O217" s="96">
        <f t="shared" ref="O217:O226" si="32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318"/>
        <v>0</v>
      </c>
      <c r="D218" s="177"/>
      <c r="E218" s="44"/>
      <c r="F218" s="96">
        <f t="shared" si="323"/>
        <v>0</v>
      </c>
      <c r="G218" s="144"/>
      <c r="H218" s="31"/>
      <c r="I218" s="96">
        <f t="shared" si="324"/>
        <v>0</v>
      </c>
      <c r="J218" s="144"/>
      <c r="K218" s="31"/>
      <c r="L218" s="96">
        <f t="shared" si="325"/>
        <v>0</v>
      </c>
      <c r="M218" s="144"/>
      <c r="N218" s="31"/>
      <c r="O218" s="96">
        <f t="shared" si="32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318"/>
        <v>0</v>
      </c>
      <c r="D219" s="177"/>
      <c r="E219" s="44"/>
      <c r="F219" s="96">
        <f t="shared" si="323"/>
        <v>0</v>
      </c>
      <c r="G219" s="144"/>
      <c r="H219" s="31"/>
      <c r="I219" s="96">
        <f t="shared" si="324"/>
        <v>0</v>
      </c>
      <c r="J219" s="144"/>
      <c r="K219" s="31"/>
      <c r="L219" s="96">
        <f t="shared" si="325"/>
        <v>0</v>
      </c>
      <c r="M219" s="144"/>
      <c r="N219" s="31"/>
      <c r="O219" s="96">
        <f t="shared" si="32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318"/>
        <v>0</v>
      </c>
      <c r="D220" s="177"/>
      <c r="E220" s="44"/>
      <c r="F220" s="96">
        <f t="shared" si="323"/>
        <v>0</v>
      </c>
      <c r="G220" s="144"/>
      <c r="H220" s="31"/>
      <c r="I220" s="96">
        <f t="shared" si="324"/>
        <v>0</v>
      </c>
      <c r="J220" s="144"/>
      <c r="K220" s="31"/>
      <c r="L220" s="96">
        <f t="shared" si="325"/>
        <v>0</v>
      </c>
      <c r="M220" s="144"/>
      <c r="N220" s="31"/>
      <c r="O220" s="96">
        <f t="shared" si="32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318"/>
        <v>0</v>
      </c>
      <c r="D221" s="177"/>
      <c r="E221" s="44"/>
      <c r="F221" s="96">
        <f t="shared" si="323"/>
        <v>0</v>
      </c>
      <c r="G221" s="144"/>
      <c r="H221" s="31"/>
      <c r="I221" s="96">
        <f t="shared" si="324"/>
        <v>0</v>
      </c>
      <c r="J221" s="144"/>
      <c r="K221" s="31"/>
      <c r="L221" s="96">
        <f t="shared" si="325"/>
        <v>0</v>
      </c>
      <c r="M221" s="144"/>
      <c r="N221" s="31"/>
      <c r="O221" s="96">
        <f t="shared" si="32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318"/>
        <v>0</v>
      </c>
      <c r="D222" s="177"/>
      <c r="E222" s="44"/>
      <c r="F222" s="96">
        <f t="shared" si="323"/>
        <v>0</v>
      </c>
      <c r="G222" s="144"/>
      <c r="H222" s="31"/>
      <c r="I222" s="96">
        <f t="shared" si="324"/>
        <v>0</v>
      </c>
      <c r="J222" s="144"/>
      <c r="K222" s="31"/>
      <c r="L222" s="96">
        <f t="shared" si="325"/>
        <v>0</v>
      </c>
      <c r="M222" s="144"/>
      <c r="N222" s="31"/>
      <c r="O222" s="96">
        <f t="shared" si="32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318"/>
        <v>0</v>
      </c>
      <c r="D223" s="177"/>
      <c r="E223" s="44"/>
      <c r="F223" s="96">
        <f t="shared" si="323"/>
        <v>0</v>
      </c>
      <c r="G223" s="144"/>
      <c r="H223" s="31"/>
      <c r="I223" s="96">
        <f t="shared" si="324"/>
        <v>0</v>
      </c>
      <c r="J223" s="144"/>
      <c r="K223" s="31"/>
      <c r="L223" s="96">
        <f t="shared" si="325"/>
        <v>0</v>
      </c>
      <c r="M223" s="144"/>
      <c r="N223" s="31"/>
      <c r="O223" s="96">
        <f t="shared" si="32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318"/>
        <v>0</v>
      </c>
      <c r="D224" s="177"/>
      <c r="E224" s="44"/>
      <c r="F224" s="96">
        <f t="shared" si="323"/>
        <v>0</v>
      </c>
      <c r="G224" s="144"/>
      <c r="H224" s="31"/>
      <c r="I224" s="96">
        <f t="shared" si="324"/>
        <v>0</v>
      </c>
      <c r="J224" s="144"/>
      <c r="K224" s="31"/>
      <c r="L224" s="96">
        <f t="shared" si="325"/>
        <v>0</v>
      </c>
      <c r="M224" s="144"/>
      <c r="N224" s="31"/>
      <c r="O224" s="96">
        <f t="shared" si="32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318"/>
        <v>0</v>
      </c>
      <c r="D225" s="177"/>
      <c r="E225" s="44"/>
      <c r="F225" s="96">
        <f t="shared" si="323"/>
        <v>0</v>
      </c>
      <c r="G225" s="144"/>
      <c r="H225" s="31"/>
      <c r="I225" s="96">
        <f t="shared" si="324"/>
        <v>0</v>
      </c>
      <c r="J225" s="144"/>
      <c r="K225" s="31"/>
      <c r="L225" s="96">
        <f t="shared" si="325"/>
        <v>0</v>
      </c>
      <c r="M225" s="144"/>
      <c r="N225" s="31"/>
      <c r="O225" s="96">
        <f t="shared" si="32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318"/>
        <v>0</v>
      </c>
      <c r="D226" s="177"/>
      <c r="E226" s="44"/>
      <c r="F226" s="96">
        <f t="shared" si="323"/>
        <v>0</v>
      </c>
      <c r="G226" s="144"/>
      <c r="H226" s="31"/>
      <c r="I226" s="96">
        <f t="shared" si="324"/>
        <v>0</v>
      </c>
      <c r="J226" s="144"/>
      <c r="K226" s="31"/>
      <c r="L226" s="96">
        <f t="shared" si="325"/>
        <v>0</v>
      </c>
      <c r="M226" s="144"/>
      <c r="N226" s="31"/>
      <c r="O226" s="96">
        <f t="shared" si="32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318"/>
        <v>0</v>
      </c>
      <c r="D227" s="173">
        <f>SUM(D228)</f>
        <v>0</v>
      </c>
      <c r="E227" s="78">
        <f t="shared" ref="E227:F227" si="327">SUM(E228)</f>
        <v>0</v>
      </c>
      <c r="F227" s="96">
        <f t="shared" si="327"/>
        <v>0</v>
      </c>
      <c r="G227" s="173">
        <f>SUM(G228)</f>
        <v>0</v>
      </c>
      <c r="H227" s="78">
        <f t="shared" ref="H227:I227" si="328">SUM(H228)</f>
        <v>0</v>
      </c>
      <c r="I227" s="96">
        <f t="shared" si="328"/>
        <v>0</v>
      </c>
      <c r="J227" s="173">
        <f>SUM(J228)</f>
        <v>0</v>
      </c>
      <c r="K227" s="78">
        <f t="shared" ref="K227:L227" si="329">SUM(K228)</f>
        <v>0</v>
      </c>
      <c r="L227" s="96">
        <f t="shared" si="329"/>
        <v>0</v>
      </c>
      <c r="M227" s="173">
        <f>SUM(M228)</f>
        <v>0</v>
      </c>
      <c r="N227" s="78">
        <f t="shared" ref="N227:O227" si="330">SUM(N228)</f>
        <v>0</v>
      </c>
      <c r="O227" s="96">
        <f t="shared" si="33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318"/>
        <v>0</v>
      </c>
      <c r="D228" s="177"/>
      <c r="E228" s="44"/>
      <c r="F228" s="96">
        <f t="shared" ref="F228:F229" si="331">D228+E228</f>
        <v>0</v>
      </c>
      <c r="G228" s="144"/>
      <c r="H228" s="31"/>
      <c r="I228" s="96">
        <f t="shared" ref="I228:I229" si="332">G228+H228</f>
        <v>0</v>
      </c>
      <c r="J228" s="144"/>
      <c r="K228" s="31"/>
      <c r="L228" s="96">
        <f t="shared" ref="L228:L229" si="333">K228+J228</f>
        <v>0</v>
      </c>
      <c r="M228" s="144"/>
      <c r="N228" s="31"/>
      <c r="O228" s="96">
        <f t="shared" ref="O228:O229" si="33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318"/>
        <v>0</v>
      </c>
      <c r="D229" s="179"/>
      <c r="E229" s="79"/>
      <c r="F229" s="161">
        <f t="shared" si="331"/>
        <v>0</v>
      </c>
      <c r="G229" s="174"/>
      <c r="H229" s="133"/>
      <c r="I229" s="161">
        <f t="shared" si="332"/>
        <v>0</v>
      </c>
      <c r="J229" s="174"/>
      <c r="K229" s="133"/>
      <c r="L229" s="161">
        <f t="shared" si="333"/>
        <v>0</v>
      </c>
      <c r="M229" s="174"/>
      <c r="N229" s="133"/>
      <c r="O229" s="161">
        <f t="shared" si="33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318"/>
        <v>0</v>
      </c>
      <c r="D230" s="169">
        <f>D231+D251+D259</f>
        <v>0</v>
      </c>
      <c r="E230" s="73">
        <f t="shared" ref="E230:F230" si="335">E231+E251+E259</f>
        <v>0</v>
      </c>
      <c r="F230" s="170">
        <f t="shared" si="335"/>
        <v>0</v>
      </c>
      <c r="G230" s="169">
        <f>G231+G251+G259</f>
        <v>0</v>
      </c>
      <c r="H230" s="73">
        <f t="shared" ref="H230:I230" si="336">H231+H251+H259</f>
        <v>0</v>
      </c>
      <c r="I230" s="170">
        <f t="shared" si="336"/>
        <v>0</v>
      </c>
      <c r="J230" s="169">
        <f>J231+J251+J259</f>
        <v>0</v>
      </c>
      <c r="K230" s="73">
        <f t="shared" ref="K230:L230" si="337">K231+K251+K259</f>
        <v>0</v>
      </c>
      <c r="L230" s="170">
        <f t="shared" si="337"/>
        <v>0</v>
      </c>
      <c r="M230" s="169">
        <f>M231+M251+M259</f>
        <v>0</v>
      </c>
      <c r="N230" s="73">
        <f t="shared" ref="N230:O230" si="338">N231+N251+N259</f>
        <v>0</v>
      </c>
      <c r="O230" s="170">
        <f t="shared" si="33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318"/>
        <v>0</v>
      </c>
      <c r="D231" s="182">
        <f>SUM(D232,D233,D235,D238,D244,D245,D246)</f>
        <v>0</v>
      </c>
      <c r="E231" s="86">
        <f t="shared" ref="E231:F231" si="339">SUM(E232,E233,E235,E238,E244,E245,E246)</f>
        <v>0</v>
      </c>
      <c r="F231" s="183">
        <f t="shared" si="339"/>
        <v>0</v>
      </c>
      <c r="G231" s="182">
        <f>SUM(G232,G233,G235,G238,G244,G245,G246)</f>
        <v>0</v>
      </c>
      <c r="H231" s="86">
        <f t="shared" ref="H231:I231" si="340">SUM(H232,H233,H235,H238,H244,H245,H246)</f>
        <v>0</v>
      </c>
      <c r="I231" s="183">
        <f t="shared" si="340"/>
        <v>0</v>
      </c>
      <c r="J231" s="182">
        <f>SUM(J232,J233,J235,J238,J244,J245,J246)</f>
        <v>0</v>
      </c>
      <c r="K231" s="86">
        <f t="shared" ref="K231:L231" si="341">SUM(K232,K233,K235,K238,K244,K245,K246)</f>
        <v>0</v>
      </c>
      <c r="L231" s="183">
        <f t="shared" si="341"/>
        <v>0</v>
      </c>
      <c r="M231" s="182">
        <f>SUM(M232,M233,M235,M238,M244,M245,M246)</f>
        <v>0</v>
      </c>
      <c r="N231" s="86">
        <f t="shared" ref="N231:O231" si="342">SUM(N232,N233,N235,N238,N244,N245,N246)</f>
        <v>0</v>
      </c>
      <c r="O231" s="183">
        <f t="shared" si="342"/>
        <v>0</v>
      </c>
      <c r="P231" s="266"/>
    </row>
    <row r="232" spans="1:16" ht="24" hidden="1" customHeight="1" x14ac:dyDescent="0.25">
      <c r="A232" s="129">
        <v>6220</v>
      </c>
      <c r="B232" s="39" t="s">
        <v>201</v>
      </c>
      <c r="C232" s="222">
        <f t="shared" si="31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318"/>
        <v>0</v>
      </c>
      <c r="D233" s="173">
        <f t="shared" ref="D233:O233" si="343">SUM(D234)</f>
        <v>0</v>
      </c>
      <c r="E233" s="78">
        <f t="shared" si="343"/>
        <v>0</v>
      </c>
      <c r="F233" s="96">
        <f t="shared" si="343"/>
        <v>0</v>
      </c>
      <c r="G233" s="173">
        <f t="shared" si="343"/>
        <v>0</v>
      </c>
      <c r="H233" s="78">
        <f t="shared" si="343"/>
        <v>0</v>
      </c>
      <c r="I233" s="96">
        <f t="shared" si="343"/>
        <v>0</v>
      </c>
      <c r="J233" s="173">
        <f t="shared" si="343"/>
        <v>0</v>
      </c>
      <c r="K233" s="78">
        <f t="shared" si="343"/>
        <v>0</v>
      </c>
      <c r="L233" s="96">
        <f t="shared" si="343"/>
        <v>0</v>
      </c>
      <c r="M233" s="173">
        <f t="shared" si="343"/>
        <v>0</v>
      </c>
      <c r="N233" s="78">
        <f t="shared" si="343"/>
        <v>0</v>
      </c>
      <c r="O233" s="96">
        <f t="shared" si="34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31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318"/>
        <v>0</v>
      </c>
      <c r="D235" s="173">
        <f>SUM(D236:D237)</f>
        <v>0</v>
      </c>
      <c r="E235" s="78">
        <f t="shared" ref="E235:F235" si="344">SUM(E236:E237)</f>
        <v>0</v>
      </c>
      <c r="F235" s="96">
        <f t="shared" si="344"/>
        <v>0</v>
      </c>
      <c r="G235" s="173">
        <f>SUM(G236:G237)</f>
        <v>0</v>
      </c>
      <c r="H235" s="78">
        <f t="shared" ref="H235:I235" si="345">SUM(H236:H237)</f>
        <v>0</v>
      </c>
      <c r="I235" s="96">
        <f t="shared" si="345"/>
        <v>0</v>
      </c>
      <c r="J235" s="173">
        <f>SUM(J236:J237)</f>
        <v>0</v>
      </c>
      <c r="K235" s="78">
        <f t="shared" ref="K235:L235" si="346">SUM(K236:K237)</f>
        <v>0</v>
      </c>
      <c r="L235" s="96">
        <f t="shared" si="346"/>
        <v>0</v>
      </c>
      <c r="M235" s="173">
        <f>SUM(M236:M237)</f>
        <v>0</v>
      </c>
      <c r="N235" s="78">
        <f t="shared" ref="N235:O235" si="347">SUM(N236:N237)</f>
        <v>0</v>
      </c>
      <c r="O235" s="96">
        <f t="shared" si="34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318"/>
        <v>0</v>
      </c>
      <c r="D236" s="177"/>
      <c r="E236" s="44"/>
      <c r="F236" s="96">
        <f t="shared" ref="F236:F237" si="348">D236+E236</f>
        <v>0</v>
      </c>
      <c r="G236" s="144"/>
      <c r="H236" s="31"/>
      <c r="I236" s="96">
        <f t="shared" ref="I236:I237" si="349">G236+H236</f>
        <v>0</v>
      </c>
      <c r="J236" s="144"/>
      <c r="K236" s="31"/>
      <c r="L236" s="96">
        <f t="shared" ref="L236:L237" si="350">K236+J236</f>
        <v>0</v>
      </c>
      <c r="M236" s="144"/>
      <c r="N236" s="31"/>
      <c r="O236" s="96">
        <f t="shared" ref="O236:O237" si="35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318"/>
        <v>0</v>
      </c>
      <c r="D237" s="177"/>
      <c r="E237" s="44"/>
      <c r="F237" s="96">
        <f t="shared" si="348"/>
        <v>0</v>
      </c>
      <c r="G237" s="144"/>
      <c r="H237" s="31"/>
      <c r="I237" s="96">
        <f t="shared" si="349"/>
        <v>0</v>
      </c>
      <c r="J237" s="144"/>
      <c r="K237" s="31"/>
      <c r="L237" s="96">
        <f t="shared" si="350"/>
        <v>0</v>
      </c>
      <c r="M237" s="144"/>
      <c r="N237" s="31"/>
      <c r="O237" s="96">
        <f t="shared" si="35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318"/>
        <v>0</v>
      </c>
      <c r="D238" s="173">
        <f>SUM(D239:D243)</f>
        <v>0</v>
      </c>
      <c r="E238" s="78">
        <f t="shared" ref="E238:F238" si="352">SUM(E239:E243)</f>
        <v>0</v>
      </c>
      <c r="F238" s="96">
        <f t="shared" si="352"/>
        <v>0</v>
      </c>
      <c r="G238" s="173">
        <f>SUM(G239:G243)</f>
        <v>0</v>
      </c>
      <c r="H238" s="78">
        <f t="shared" ref="H238:I238" si="353">SUM(H239:H243)</f>
        <v>0</v>
      </c>
      <c r="I238" s="96">
        <f t="shared" si="353"/>
        <v>0</v>
      </c>
      <c r="J238" s="173">
        <f>SUM(J239:J243)</f>
        <v>0</v>
      </c>
      <c r="K238" s="78">
        <f t="shared" ref="K238:L238" si="354">SUM(K239:K243)</f>
        <v>0</v>
      </c>
      <c r="L238" s="96">
        <f t="shared" si="354"/>
        <v>0</v>
      </c>
      <c r="M238" s="173">
        <f>SUM(M239:M243)</f>
        <v>0</v>
      </c>
      <c r="N238" s="78">
        <f t="shared" ref="N238:O238" si="355">SUM(N239:N243)</f>
        <v>0</v>
      </c>
      <c r="O238" s="96">
        <f t="shared" si="35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318"/>
        <v>0</v>
      </c>
      <c r="D239" s="177"/>
      <c r="E239" s="44"/>
      <c r="F239" s="96">
        <f t="shared" ref="F239:F245" si="356">D239+E239</f>
        <v>0</v>
      </c>
      <c r="G239" s="144"/>
      <c r="H239" s="31"/>
      <c r="I239" s="96">
        <f t="shared" ref="I239:I245" si="357">G239+H239</f>
        <v>0</v>
      </c>
      <c r="J239" s="144"/>
      <c r="K239" s="31"/>
      <c r="L239" s="96">
        <f t="shared" ref="L239:L245" si="358">K239+J239</f>
        <v>0</v>
      </c>
      <c r="M239" s="144"/>
      <c r="N239" s="31"/>
      <c r="O239" s="96">
        <f t="shared" ref="O239:O245" si="35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318"/>
        <v>0</v>
      </c>
      <c r="D240" s="177"/>
      <c r="E240" s="44"/>
      <c r="F240" s="96">
        <f t="shared" si="356"/>
        <v>0</v>
      </c>
      <c r="G240" s="144"/>
      <c r="H240" s="31"/>
      <c r="I240" s="96">
        <f t="shared" si="357"/>
        <v>0</v>
      </c>
      <c r="J240" s="144"/>
      <c r="K240" s="31"/>
      <c r="L240" s="96">
        <f t="shared" si="358"/>
        <v>0</v>
      </c>
      <c r="M240" s="144"/>
      <c r="N240" s="31"/>
      <c r="O240" s="96">
        <f t="shared" si="35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318"/>
        <v>0</v>
      </c>
      <c r="D241" s="177"/>
      <c r="E241" s="44"/>
      <c r="F241" s="96">
        <f t="shared" si="356"/>
        <v>0</v>
      </c>
      <c r="G241" s="144"/>
      <c r="H241" s="31"/>
      <c r="I241" s="96">
        <f t="shared" si="357"/>
        <v>0</v>
      </c>
      <c r="J241" s="144"/>
      <c r="K241" s="31"/>
      <c r="L241" s="96">
        <f t="shared" si="358"/>
        <v>0</v>
      </c>
      <c r="M241" s="144"/>
      <c r="N241" s="31"/>
      <c r="O241" s="96">
        <f t="shared" si="35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318"/>
        <v>0</v>
      </c>
      <c r="D242" s="177"/>
      <c r="E242" s="44"/>
      <c r="F242" s="96">
        <f t="shared" si="356"/>
        <v>0</v>
      </c>
      <c r="G242" s="144"/>
      <c r="H242" s="31"/>
      <c r="I242" s="96">
        <f t="shared" si="357"/>
        <v>0</v>
      </c>
      <c r="J242" s="144"/>
      <c r="K242" s="31"/>
      <c r="L242" s="96">
        <f t="shared" si="358"/>
        <v>0</v>
      </c>
      <c r="M242" s="144"/>
      <c r="N242" s="31"/>
      <c r="O242" s="96">
        <f t="shared" si="35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318"/>
        <v>0</v>
      </c>
      <c r="D243" s="177"/>
      <c r="E243" s="44"/>
      <c r="F243" s="96">
        <f t="shared" si="356"/>
        <v>0</v>
      </c>
      <c r="G243" s="144"/>
      <c r="H243" s="31"/>
      <c r="I243" s="96">
        <f t="shared" si="357"/>
        <v>0</v>
      </c>
      <c r="J243" s="144"/>
      <c r="K243" s="31"/>
      <c r="L243" s="96">
        <f t="shared" si="358"/>
        <v>0</v>
      </c>
      <c r="M243" s="144"/>
      <c r="N243" s="31"/>
      <c r="O243" s="96">
        <f t="shared" si="35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318"/>
        <v>0</v>
      </c>
      <c r="D244" s="177"/>
      <c r="E244" s="44"/>
      <c r="F244" s="96">
        <f t="shared" si="356"/>
        <v>0</v>
      </c>
      <c r="G244" s="144"/>
      <c r="H244" s="31"/>
      <c r="I244" s="96">
        <f t="shared" si="357"/>
        <v>0</v>
      </c>
      <c r="J244" s="144"/>
      <c r="K244" s="31"/>
      <c r="L244" s="96">
        <f t="shared" si="358"/>
        <v>0</v>
      </c>
      <c r="M244" s="144"/>
      <c r="N244" s="31"/>
      <c r="O244" s="96">
        <f t="shared" si="35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318"/>
        <v>0</v>
      </c>
      <c r="D245" s="177"/>
      <c r="E245" s="44"/>
      <c r="F245" s="96">
        <f t="shared" si="356"/>
        <v>0</v>
      </c>
      <c r="G245" s="144"/>
      <c r="H245" s="31"/>
      <c r="I245" s="96">
        <f t="shared" si="357"/>
        <v>0</v>
      </c>
      <c r="J245" s="144"/>
      <c r="K245" s="31"/>
      <c r="L245" s="96">
        <f t="shared" si="358"/>
        <v>0</v>
      </c>
      <c r="M245" s="144"/>
      <c r="N245" s="31"/>
      <c r="O245" s="96">
        <f t="shared" si="359"/>
        <v>0</v>
      </c>
      <c r="P245" s="255"/>
    </row>
    <row r="246" spans="1:16" ht="24" hidden="1" x14ac:dyDescent="0.25">
      <c r="A246" s="129">
        <v>6290</v>
      </c>
      <c r="B246" s="39" t="s">
        <v>214</v>
      </c>
      <c r="C246" s="235">
        <f t="shared" si="318"/>
        <v>0</v>
      </c>
      <c r="D246" s="175">
        <f>SUM(D247:D250)</f>
        <v>0</v>
      </c>
      <c r="E246" s="80">
        <f t="shared" ref="E246:F246" si="360">SUM(E247:E250)</f>
        <v>0</v>
      </c>
      <c r="F246" s="176">
        <f t="shared" si="360"/>
        <v>0</v>
      </c>
      <c r="G246" s="175">
        <f t="shared" ref="G246:M246" si="361">SUM(G247:G250)</f>
        <v>0</v>
      </c>
      <c r="H246" s="80">
        <f t="shared" ref="H246:I246" si="362">SUM(H247:H250)</f>
        <v>0</v>
      </c>
      <c r="I246" s="176">
        <f t="shared" si="362"/>
        <v>0</v>
      </c>
      <c r="J246" s="175">
        <f t="shared" si="361"/>
        <v>0</v>
      </c>
      <c r="K246" s="80">
        <f t="shared" ref="K246:L246" si="363">SUM(K247:K250)</f>
        <v>0</v>
      </c>
      <c r="L246" s="176">
        <f t="shared" si="363"/>
        <v>0</v>
      </c>
      <c r="M246" s="175">
        <f t="shared" si="361"/>
        <v>0</v>
      </c>
      <c r="N246" s="80">
        <f t="shared" ref="N246:O246" si="364">SUM(N247:N250)</f>
        <v>0</v>
      </c>
      <c r="O246" s="176">
        <f t="shared" si="364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318"/>
        <v>0</v>
      </c>
      <c r="D247" s="177"/>
      <c r="E247" s="44"/>
      <c r="F247" s="96">
        <f t="shared" ref="F247:F250" si="365">D247+E247</f>
        <v>0</v>
      </c>
      <c r="G247" s="144"/>
      <c r="H247" s="31"/>
      <c r="I247" s="96">
        <f t="shared" ref="I247:I250" si="366">G247+H247</f>
        <v>0</v>
      </c>
      <c r="J247" s="144"/>
      <c r="K247" s="31"/>
      <c r="L247" s="96">
        <f t="shared" ref="L247:L250" si="367">K247+J247</f>
        <v>0</v>
      </c>
      <c r="M247" s="144"/>
      <c r="N247" s="31"/>
      <c r="O247" s="96">
        <f t="shared" ref="O247:O250" si="368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318"/>
        <v>0</v>
      </c>
      <c r="D248" s="177"/>
      <c r="E248" s="44"/>
      <c r="F248" s="96">
        <f t="shared" si="365"/>
        <v>0</v>
      </c>
      <c r="G248" s="144"/>
      <c r="H248" s="31"/>
      <c r="I248" s="96">
        <f t="shared" si="366"/>
        <v>0</v>
      </c>
      <c r="J248" s="144"/>
      <c r="K248" s="31"/>
      <c r="L248" s="96">
        <f t="shared" si="367"/>
        <v>0</v>
      </c>
      <c r="M248" s="144"/>
      <c r="N248" s="31"/>
      <c r="O248" s="96">
        <f t="shared" si="368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318"/>
        <v>0</v>
      </c>
      <c r="D249" s="177"/>
      <c r="E249" s="44"/>
      <c r="F249" s="96">
        <f t="shared" si="365"/>
        <v>0</v>
      </c>
      <c r="G249" s="144"/>
      <c r="H249" s="31"/>
      <c r="I249" s="96">
        <f t="shared" si="366"/>
        <v>0</v>
      </c>
      <c r="J249" s="144"/>
      <c r="K249" s="31"/>
      <c r="L249" s="96">
        <f t="shared" si="367"/>
        <v>0</v>
      </c>
      <c r="M249" s="144"/>
      <c r="N249" s="31"/>
      <c r="O249" s="96">
        <f t="shared" si="368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318"/>
        <v>0</v>
      </c>
      <c r="D250" s="177"/>
      <c r="E250" s="44"/>
      <c r="F250" s="96">
        <f t="shared" si="365"/>
        <v>0</v>
      </c>
      <c r="G250" s="144"/>
      <c r="H250" s="31"/>
      <c r="I250" s="96">
        <f t="shared" si="366"/>
        <v>0</v>
      </c>
      <c r="J250" s="144"/>
      <c r="K250" s="31"/>
      <c r="L250" s="96">
        <f t="shared" si="367"/>
        <v>0</v>
      </c>
      <c r="M250" s="144"/>
      <c r="N250" s="31"/>
      <c r="O250" s="96">
        <f t="shared" si="368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318"/>
        <v>0</v>
      </c>
      <c r="D251" s="171">
        <f>SUM(D252,D257,D258)</f>
        <v>0</v>
      </c>
      <c r="E251" s="37">
        <f t="shared" ref="E251:F251" si="369">SUM(E252,E257,E258)</f>
        <v>0</v>
      </c>
      <c r="F251" s="172">
        <f t="shared" si="369"/>
        <v>0</v>
      </c>
      <c r="G251" s="171">
        <f t="shared" ref="G251:M251" si="370">SUM(G252,G257,G258)</f>
        <v>0</v>
      </c>
      <c r="H251" s="37">
        <f t="shared" ref="H251:I251" si="371">SUM(H252,H257,H258)</f>
        <v>0</v>
      </c>
      <c r="I251" s="172">
        <f t="shared" si="371"/>
        <v>0</v>
      </c>
      <c r="J251" s="171">
        <f t="shared" si="370"/>
        <v>0</v>
      </c>
      <c r="K251" s="37">
        <f t="shared" ref="K251:L251" si="372">SUM(K252,K257,K258)</f>
        <v>0</v>
      </c>
      <c r="L251" s="172">
        <f t="shared" si="372"/>
        <v>0</v>
      </c>
      <c r="M251" s="171">
        <f t="shared" si="370"/>
        <v>0</v>
      </c>
      <c r="N251" s="37">
        <f t="shared" ref="N251:O251" si="373">SUM(N252,N257,N258)</f>
        <v>0</v>
      </c>
      <c r="O251" s="172">
        <f t="shared" si="373"/>
        <v>0</v>
      </c>
      <c r="P251" s="257"/>
    </row>
    <row r="252" spans="1:16" ht="24" hidden="1" x14ac:dyDescent="0.25">
      <c r="A252" s="129">
        <v>6320</v>
      </c>
      <c r="B252" s="39" t="s">
        <v>282</v>
      </c>
      <c r="C252" s="235">
        <f t="shared" si="318"/>
        <v>0</v>
      </c>
      <c r="D252" s="175">
        <f>SUM(D253:D256)</f>
        <v>0</v>
      </c>
      <c r="E252" s="80">
        <f t="shared" ref="E252:F252" si="374">SUM(E253:E256)</f>
        <v>0</v>
      </c>
      <c r="F252" s="176">
        <f t="shared" si="374"/>
        <v>0</v>
      </c>
      <c r="G252" s="175">
        <f t="shared" ref="G252:M252" si="375">SUM(G253:G256)</f>
        <v>0</v>
      </c>
      <c r="H252" s="80">
        <f t="shared" ref="H252:I252" si="376">SUM(H253:H256)</f>
        <v>0</v>
      </c>
      <c r="I252" s="176">
        <f t="shared" si="376"/>
        <v>0</v>
      </c>
      <c r="J252" s="175">
        <f t="shared" si="375"/>
        <v>0</v>
      </c>
      <c r="K252" s="80">
        <f t="shared" ref="K252:L252" si="377">SUM(K253:K256)</f>
        <v>0</v>
      </c>
      <c r="L252" s="176">
        <f t="shared" si="377"/>
        <v>0</v>
      </c>
      <c r="M252" s="175">
        <f t="shared" si="375"/>
        <v>0</v>
      </c>
      <c r="N252" s="80">
        <f t="shared" ref="N252:O252" si="378">SUM(N253:N256)</f>
        <v>0</v>
      </c>
      <c r="O252" s="176">
        <f t="shared" si="378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318"/>
        <v>0</v>
      </c>
      <c r="D253" s="177"/>
      <c r="E253" s="44"/>
      <c r="F253" s="96">
        <f t="shared" ref="F253:F258" si="379">D253+E253</f>
        <v>0</v>
      </c>
      <c r="G253" s="144"/>
      <c r="H253" s="31"/>
      <c r="I253" s="96">
        <f t="shared" ref="I253:I258" si="380">G253+H253</f>
        <v>0</v>
      </c>
      <c r="J253" s="144"/>
      <c r="K253" s="31"/>
      <c r="L253" s="96">
        <f t="shared" ref="L253:L258" si="381">K253+J253</f>
        <v>0</v>
      </c>
      <c r="M253" s="144"/>
      <c r="N253" s="31"/>
      <c r="O253" s="96">
        <f t="shared" ref="O253:O258" si="382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318"/>
        <v>0</v>
      </c>
      <c r="D254" s="177"/>
      <c r="E254" s="44"/>
      <c r="F254" s="96">
        <f t="shared" si="379"/>
        <v>0</v>
      </c>
      <c r="G254" s="144"/>
      <c r="H254" s="31"/>
      <c r="I254" s="96">
        <f t="shared" si="380"/>
        <v>0</v>
      </c>
      <c r="J254" s="144"/>
      <c r="K254" s="31"/>
      <c r="L254" s="96">
        <f t="shared" si="381"/>
        <v>0</v>
      </c>
      <c r="M254" s="144"/>
      <c r="N254" s="31"/>
      <c r="O254" s="96">
        <f t="shared" si="382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318"/>
        <v>0</v>
      </c>
      <c r="D255" s="177"/>
      <c r="E255" s="44"/>
      <c r="F255" s="96">
        <f t="shared" si="379"/>
        <v>0</v>
      </c>
      <c r="G255" s="144"/>
      <c r="H255" s="31"/>
      <c r="I255" s="96">
        <f t="shared" si="380"/>
        <v>0</v>
      </c>
      <c r="J255" s="144"/>
      <c r="K255" s="31"/>
      <c r="L255" s="96">
        <f t="shared" si="381"/>
        <v>0</v>
      </c>
      <c r="M255" s="144"/>
      <c r="N255" s="31"/>
      <c r="O255" s="96">
        <f t="shared" si="382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318"/>
        <v>0</v>
      </c>
      <c r="D256" s="178"/>
      <c r="E256" s="41"/>
      <c r="F256" s="176">
        <f t="shared" si="379"/>
        <v>0</v>
      </c>
      <c r="G256" s="143"/>
      <c r="H256" s="28"/>
      <c r="I256" s="176">
        <f t="shared" si="380"/>
        <v>0</v>
      </c>
      <c r="J256" s="143"/>
      <c r="K256" s="28"/>
      <c r="L256" s="176">
        <f t="shared" si="381"/>
        <v>0</v>
      </c>
      <c r="M256" s="143"/>
      <c r="N256" s="28"/>
      <c r="O256" s="176">
        <f t="shared" si="382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318"/>
        <v>0</v>
      </c>
      <c r="D257" s="181"/>
      <c r="E257" s="85"/>
      <c r="F257" s="91">
        <f t="shared" si="379"/>
        <v>0</v>
      </c>
      <c r="G257" s="197"/>
      <c r="H257" s="195"/>
      <c r="I257" s="91">
        <f t="shared" si="380"/>
        <v>0</v>
      </c>
      <c r="J257" s="197"/>
      <c r="K257" s="195"/>
      <c r="L257" s="91">
        <f t="shared" si="381"/>
        <v>0</v>
      </c>
      <c r="M257" s="197"/>
      <c r="N257" s="195"/>
      <c r="O257" s="91">
        <f t="shared" si="382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318"/>
        <v>0</v>
      </c>
      <c r="D258" s="177"/>
      <c r="E258" s="44"/>
      <c r="F258" s="96">
        <f t="shared" si="379"/>
        <v>0</v>
      </c>
      <c r="G258" s="144"/>
      <c r="H258" s="31"/>
      <c r="I258" s="96">
        <f t="shared" si="380"/>
        <v>0</v>
      </c>
      <c r="J258" s="144"/>
      <c r="K258" s="31"/>
      <c r="L258" s="96">
        <f t="shared" si="381"/>
        <v>0</v>
      </c>
      <c r="M258" s="144"/>
      <c r="N258" s="31"/>
      <c r="O258" s="96">
        <f t="shared" si="382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318"/>
        <v>0</v>
      </c>
      <c r="D259" s="171">
        <f>SUM(D260,D264)</f>
        <v>0</v>
      </c>
      <c r="E259" s="37">
        <f t="shared" ref="E259:F259" si="383">SUM(E260,E264)</f>
        <v>0</v>
      </c>
      <c r="F259" s="172">
        <f t="shared" si="383"/>
        <v>0</v>
      </c>
      <c r="G259" s="171">
        <f t="shared" ref="G259:M259" si="384">SUM(G260,G264)</f>
        <v>0</v>
      </c>
      <c r="H259" s="37">
        <f t="shared" ref="H259:I259" si="385">SUM(H260,H264)</f>
        <v>0</v>
      </c>
      <c r="I259" s="172">
        <f t="shared" si="385"/>
        <v>0</v>
      </c>
      <c r="J259" s="171">
        <f t="shared" si="384"/>
        <v>0</v>
      </c>
      <c r="K259" s="37">
        <f t="shared" ref="K259:L259" si="386">SUM(K260,K264)</f>
        <v>0</v>
      </c>
      <c r="L259" s="172">
        <f t="shared" si="386"/>
        <v>0</v>
      </c>
      <c r="M259" s="171">
        <f t="shared" si="384"/>
        <v>0</v>
      </c>
      <c r="N259" s="37">
        <f t="shared" ref="N259:O259" si="387">SUM(N260,N264)</f>
        <v>0</v>
      </c>
      <c r="O259" s="172">
        <f t="shared" si="387"/>
        <v>0</v>
      </c>
      <c r="P259" s="257"/>
    </row>
    <row r="260" spans="1:16" ht="24" hidden="1" x14ac:dyDescent="0.25">
      <c r="A260" s="129">
        <v>6410</v>
      </c>
      <c r="B260" s="39" t="s">
        <v>224</v>
      </c>
      <c r="C260" s="222">
        <f t="shared" si="318"/>
        <v>0</v>
      </c>
      <c r="D260" s="175">
        <f>SUM(D261:D263)</f>
        <v>0</v>
      </c>
      <c r="E260" s="80">
        <f t="shared" ref="E260:F260" si="388">SUM(E261:E263)</f>
        <v>0</v>
      </c>
      <c r="F260" s="176">
        <f t="shared" si="388"/>
        <v>0</v>
      </c>
      <c r="G260" s="175">
        <f t="shared" ref="G260:M260" si="389">SUM(G261:G263)</f>
        <v>0</v>
      </c>
      <c r="H260" s="80">
        <f t="shared" ref="H260:I260" si="390">SUM(H261:H263)</f>
        <v>0</v>
      </c>
      <c r="I260" s="176">
        <f t="shared" si="390"/>
        <v>0</v>
      </c>
      <c r="J260" s="175">
        <f t="shared" si="389"/>
        <v>0</v>
      </c>
      <c r="K260" s="80">
        <f t="shared" ref="K260:L260" si="391">SUM(K261:K263)</f>
        <v>0</v>
      </c>
      <c r="L260" s="176">
        <f t="shared" si="391"/>
        <v>0</v>
      </c>
      <c r="M260" s="175">
        <f t="shared" si="389"/>
        <v>0</v>
      </c>
      <c r="N260" s="80">
        <f t="shared" ref="N260:O260" si="392">SUM(N261:N263)</f>
        <v>0</v>
      </c>
      <c r="O260" s="176">
        <f t="shared" si="39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318"/>
        <v>0</v>
      </c>
      <c r="D261" s="177"/>
      <c r="E261" s="44"/>
      <c r="F261" s="96">
        <f t="shared" ref="F261:F263" si="393">D261+E261</f>
        <v>0</v>
      </c>
      <c r="G261" s="144"/>
      <c r="H261" s="31"/>
      <c r="I261" s="96">
        <f t="shared" ref="I261:I263" si="394">G261+H261</f>
        <v>0</v>
      </c>
      <c r="J261" s="144"/>
      <c r="K261" s="31"/>
      <c r="L261" s="96">
        <f t="shared" ref="L261:L263" si="395">K261+J261</f>
        <v>0</v>
      </c>
      <c r="M261" s="144"/>
      <c r="N261" s="31"/>
      <c r="O261" s="96">
        <f t="shared" ref="O261:O263" si="39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318"/>
        <v>0</v>
      </c>
      <c r="D262" s="177"/>
      <c r="E262" s="44"/>
      <c r="F262" s="96">
        <f t="shared" si="393"/>
        <v>0</v>
      </c>
      <c r="G262" s="144"/>
      <c r="H262" s="31"/>
      <c r="I262" s="96">
        <f t="shared" si="394"/>
        <v>0</v>
      </c>
      <c r="J262" s="144"/>
      <c r="K262" s="31"/>
      <c r="L262" s="96">
        <f t="shared" si="395"/>
        <v>0</v>
      </c>
      <c r="M262" s="144"/>
      <c r="N262" s="31"/>
      <c r="O262" s="96">
        <f t="shared" si="39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318"/>
        <v>0</v>
      </c>
      <c r="D263" s="177"/>
      <c r="E263" s="44"/>
      <c r="F263" s="96">
        <f t="shared" si="393"/>
        <v>0</v>
      </c>
      <c r="G263" s="144"/>
      <c r="H263" s="31"/>
      <c r="I263" s="96">
        <f t="shared" si="394"/>
        <v>0</v>
      </c>
      <c r="J263" s="144"/>
      <c r="K263" s="31"/>
      <c r="L263" s="96">
        <f t="shared" si="395"/>
        <v>0</v>
      </c>
      <c r="M263" s="144"/>
      <c r="N263" s="31"/>
      <c r="O263" s="96">
        <f t="shared" si="39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318"/>
        <v>0</v>
      </c>
      <c r="D264" s="173">
        <f>SUM(D265:D268)</f>
        <v>0</v>
      </c>
      <c r="E264" s="78">
        <f t="shared" ref="E264:F264" si="397">SUM(E265:E268)</f>
        <v>0</v>
      </c>
      <c r="F264" s="96">
        <f t="shared" si="397"/>
        <v>0</v>
      </c>
      <c r="G264" s="173">
        <f>SUM(G265:G268)</f>
        <v>0</v>
      </c>
      <c r="H264" s="78">
        <f t="shared" ref="H264:I264" si="398">SUM(H265:H268)</f>
        <v>0</v>
      </c>
      <c r="I264" s="96">
        <f t="shared" si="398"/>
        <v>0</v>
      </c>
      <c r="J264" s="173">
        <f>SUM(J265:J268)</f>
        <v>0</v>
      </c>
      <c r="K264" s="78">
        <f t="shared" ref="K264:L264" si="399">SUM(K265:K268)</f>
        <v>0</v>
      </c>
      <c r="L264" s="96">
        <f t="shared" si="399"/>
        <v>0</v>
      </c>
      <c r="M264" s="173">
        <f>SUM(M265:M268)</f>
        <v>0</v>
      </c>
      <c r="N264" s="78">
        <f t="shared" ref="N264:O264" si="400">SUM(N265:N268)</f>
        <v>0</v>
      </c>
      <c r="O264" s="96">
        <f t="shared" si="40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318"/>
        <v>0</v>
      </c>
      <c r="D265" s="177"/>
      <c r="E265" s="44"/>
      <c r="F265" s="96">
        <f t="shared" ref="F265:F268" si="401">D265+E265</f>
        <v>0</v>
      </c>
      <c r="G265" s="144"/>
      <c r="H265" s="31"/>
      <c r="I265" s="96">
        <f t="shared" ref="I265:I268" si="402">G265+H265</f>
        <v>0</v>
      </c>
      <c r="J265" s="144"/>
      <c r="K265" s="31"/>
      <c r="L265" s="96">
        <f t="shared" ref="L265:L268" si="403">K265+J265</f>
        <v>0</v>
      </c>
      <c r="M265" s="144"/>
      <c r="N265" s="31"/>
      <c r="O265" s="96">
        <f t="shared" ref="O265:O268" si="40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318"/>
        <v>0</v>
      </c>
      <c r="D266" s="177"/>
      <c r="E266" s="44"/>
      <c r="F266" s="96">
        <f t="shared" si="401"/>
        <v>0</v>
      </c>
      <c r="G266" s="144"/>
      <c r="H266" s="31"/>
      <c r="I266" s="96">
        <f t="shared" si="402"/>
        <v>0</v>
      </c>
      <c r="J266" s="144"/>
      <c r="K266" s="31"/>
      <c r="L266" s="96">
        <f t="shared" si="403"/>
        <v>0</v>
      </c>
      <c r="M266" s="144"/>
      <c r="N266" s="31"/>
      <c r="O266" s="96">
        <f t="shared" si="40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318"/>
        <v>0</v>
      </c>
      <c r="D267" s="177"/>
      <c r="E267" s="44"/>
      <c r="F267" s="96">
        <f t="shared" si="401"/>
        <v>0</v>
      </c>
      <c r="G267" s="144"/>
      <c r="H267" s="31"/>
      <c r="I267" s="96">
        <f t="shared" si="402"/>
        <v>0</v>
      </c>
      <c r="J267" s="144"/>
      <c r="K267" s="31"/>
      <c r="L267" s="96">
        <f t="shared" si="403"/>
        <v>0</v>
      </c>
      <c r="M267" s="144"/>
      <c r="N267" s="31"/>
      <c r="O267" s="96">
        <f t="shared" si="40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318"/>
        <v>0</v>
      </c>
      <c r="D268" s="177"/>
      <c r="E268" s="44"/>
      <c r="F268" s="96">
        <f t="shared" si="401"/>
        <v>0</v>
      </c>
      <c r="G268" s="144"/>
      <c r="H268" s="31"/>
      <c r="I268" s="96">
        <f t="shared" si="402"/>
        <v>0</v>
      </c>
      <c r="J268" s="144"/>
      <c r="K268" s="31"/>
      <c r="L268" s="96">
        <f t="shared" si="403"/>
        <v>0</v>
      </c>
      <c r="M268" s="144"/>
      <c r="N268" s="31"/>
      <c r="O268" s="96">
        <f t="shared" si="40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318"/>
        <v>0</v>
      </c>
      <c r="D269" s="184">
        <f>SUM(D270,D281)</f>
        <v>0</v>
      </c>
      <c r="E269" s="99">
        <f t="shared" ref="E269:F269" si="405">SUM(E270,E281)</f>
        <v>0</v>
      </c>
      <c r="F269" s="185">
        <f t="shared" si="405"/>
        <v>0</v>
      </c>
      <c r="G269" s="184">
        <f>SUM(G270,G281)</f>
        <v>0</v>
      </c>
      <c r="H269" s="99">
        <f t="shared" ref="H269:I269" si="406">SUM(H270,H281)</f>
        <v>0</v>
      </c>
      <c r="I269" s="185">
        <f t="shared" si="406"/>
        <v>0</v>
      </c>
      <c r="J269" s="184">
        <f>SUM(J270,J281)</f>
        <v>0</v>
      </c>
      <c r="K269" s="99">
        <f t="shared" ref="K269:L269" si="407">SUM(K270,K281)</f>
        <v>0</v>
      </c>
      <c r="L269" s="185">
        <f t="shared" si="407"/>
        <v>0</v>
      </c>
      <c r="M269" s="184">
        <f>SUM(M270,M281)</f>
        <v>0</v>
      </c>
      <c r="N269" s="99">
        <f t="shared" ref="N269:O269" si="408">SUM(N270,N281)</f>
        <v>0</v>
      </c>
      <c r="O269" s="185">
        <f t="shared" si="40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318"/>
        <v>0</v>
      </c>
      <c r="D270" s="171">
        <f>SUM(D271,D272,D275,D276,D280)</f>
        <v>0</v>
      </c>
      <c r="E270" s="37">
        <f t="shared" ref="E270:F270" si="409">SUM(E271,E272,E275,E276,E280)</f>
        <v>0</v>
      </c>
      <c r="F270" s="172">
        <f t="shared" si="409"/>
        <v>0</v>
      </c>
      <c r="G270" s="171">
        <f>SUM(G271,G272,G275,G276,G280)</f>
        <v>0</v>
      </c>
      <c r="H270" s="37">
        <f t="shared" ref="H270:I270" si="410">SUM(H271,H272,H275,H276,H280)</f>
        <v>0</v>
      </c>
      <c r="I270" s="172">
        <f t="shared" si="410"/>
        <v>0</v>
      </c>
      <c r="J270" s="171">
        <f>SUM(J271,J272,J275,J276,J280)</f>
        <v>0</v>
      </c>
      <c r="K270" s="37">
        <f t="shared" ref="K270:L270" si="411">SUM(K271,K272,K275,K276,K280)</f>
        <v>0</v>
      </c>
      <c r="L270" s="172">
        <f t="shared" si="411"/>
        <v>0</v>
      </c>
      <c r="M270" s="171">
        <f>SUM(M271,M272,M275,M276,M280)</f>
        <v>0</v>
      </c>
      <c r="N270" s="37">
        <f t="shared" ref="N270:O270" si="412">SUM(N271,N272,N275,N276,N280)</f>
        <v>0</v>
      </c>
      <c r="O270" s="172">
        <f t="shared" si="412"/>
        <v>0</v>
      </c>
      <c r="P270" s="257"/>
    </row>
    <row r="271" spans="1:16" ht="24" hidden="1" customHeight="1" x14ac:dyDescent="0.25">
      <c r="A271" s="129">
        <v>7210</v>
      </c>
      <c r="B271" s="39" t="s">
        <v>231</v>
      </c>
      <c r="C271" s="222">
        <f t="shared" si="31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318"/>
        <v>0</v>
      </c>
      <c r="D272" s="173">
        <f>SUM(D273:D274)</f>
        <v>0</v>
      </c>
      <c r="E272" s="78">
        <f t="shared" ref="E272:F272" si="413">SUM(E273:E274)</f>
        <v>0</v>
      </c>
      <c r="F272" s="96">
        <f t="shared" si="413"/>
        <v>0</v>
      </c>
      <c r="G272" s="173">
        <f>SUM(G273:G274)</f>
        <v>0</v>
      </c>
      <c r="H272" s="78">
        <f t="shared" ref="H272:I272" si="414">SUM(H273:H274)</f>
        <v>0</v>
      </c>
      <c r="I272" s="96">
        <f t="shared" si="414"/>
        <v>0</v>
      </c>
      <c r="J272" s="173">
        <f>SUM(J273:J274)</f>
        <v>0</v>
      </c>
      <c r="K272" s="78">
        <f t="shared" ref="K272:L272" si="415">SUM(K273:K274)</f>
        <v>0</v>
      </c>
      <c r="L272" s="96">
        <f t="shared" si="415"/>
        <v>0</v>
      </c>
      <c r="M272" s="173">
        <f>SUM(M273:M274)</f>
        <v>0</v>
      </c>
      <c r="N272" s="78">
        <f t="shared" ref="N272:O272" si="416">SUM(N273:N274)</f>
        <v>0</v>
      </c>
      <c r="O272" s="96">
        <f t="shared" si="41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318"/>
        <v>0</v>
      </c>
      <c r="D273" s="177"/>
      <c r="E273" s="44"/>
      <c r="F273" s="96">
        <f t="shared" ref="F273:F275" si="417">D273+E273</f>
        <v>0</v>
      </c>
      <c r="G273" s="144"/>
      <c r="H273" s="31"/>
      <c r="I273" s="96">
        <f t="shared" ref="I273:I275" si="418">G273+H273</f>
        <v>0</v>
      </c>
      <c r="J273" s="144"/>
      <c r="K273" s="31"/>
      <c r="L273" s="96">
        <f t="shared" ref="L273:L275" si="419">K273+J273</f>
        <v>0</v>
      </c>
      <c r="M273" s="144"/>
      <c r="N273" s="31"/>
      <c r="O273" s="96">
        <f t="shared" ref="O273:O275" si="42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318"/>
        <v>0</v>
      </c>
      <c r="D274" s="177"/>
      <c r="E274" s="44"/>
      <c r="F274" s="96">
        <f t="shared" si="417"/>
        <v>0</v>
      </c>
      <c r="G274" s="144"/>
      <c r="H274" s="31"/>
      <c r="I274" s="96">
        <f t="shared" si="418"/>
        <v>0</v>
      </c>
      <c r="J274" s="144"/>
      <c r="K274" s="31"/>
      <c r="L274" s="96">
        <f t="shared" si="419"/>
        <v>0</v>
      </c>
      <c r="M274" s="144"/>
      <c r="N274" s="31"/>
      <c r="O274" s="96">
        <f t="shared" si="42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318"/>
        <v>0</v>
      </c>
      <c r="D275" s="177"/>
      <c r="E275" s="44"/>
      <c r="F275" s="96">
        <f t="shared" si="417"/>
        <v>0</v>
      </c>
      <c r="G275" s="144"/>
      <c r="H275" s="31"/>
      <c r="I275" s="96">
        <f t="shared" si="418"/>
        <v>0</v>
      </c>
      <c r="J275" s="144"/>
      <c r="K275" s="31"/>
      <c r="L275" s="96">
        <f t="shared" si="419"/>
        <v>0</v>
      </c>
      <c r="M275" s="144"/>
      <c r="N275" s="31"/>
      <c r="O275" s="96">
        <f t="shared" si="42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421">F276+I276+L276+O276</f>
        <v>0</v>
      </c>
      <c r="D276" s="173">
        <f t="shared" ref="D276:M276" si="422">SUM(D277:D279)</f>
        <v>0</v>
      </c>
      <c r="E276" s="78">
        <f t="shared" ref="E276:F276" si="423">SUM(E277:E279)</f>
        <v>0</v>
      </c>
      <c r="F276" s="96">
        <f t="shared" si="423"/>
        <v>0</v>
      </c>
      <c r="G276" s="173">
        <f t="shared" si="422"/>
        <v>0</v>
      </c>
      <c r="H276" s="78">
        <f t="shared" ref="H276:I276" si="424">SUM(H277:H279)</f>
        <v>0</v>
      </c>
      <c r="I276" s="96">
        <f t="shared" si="424"/>
        <v>0</v>
      </c>
      <c r="J276" s="173">
        <f>SUM(J277:J279)</f>
        <v>0</v>
      </c>
      <c r="K276" s="78">
        <f t="shared" ref="K276:L276" si="425">SUM(K277:K279)</f>
        <v>0</v>
      </c>
      <c r="L276" s="96">
        <f t="shared" si="425"/>
        <v>0</v>
      </c>
      <c r="M276" s="173">
        <f t="shared" si="422"/>
        <v>0</v>
      </c>
      <c r="N276" s="78">
        <f t="shared" ref="N276:O276" si="426">SUM(N277:N279)</f>
        <v>0</v>
      </c>
      <c r="O276" s="96">
        <f t="shared" si="426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421"/>
        <v>0</v>
      </c>
      <c r="D277" s="177"/>
      <c r="E277" s="44"/>
      <c r="F277" s="96">
        <f t="shared" ref="F277:F280" si="427">D277+E277</f>
        <v>0</v>
      </c>
      <c r="G277" s="144"/>
      <c r="H277" s="31"/>
      <c r="I277" s="96">
        <f t="shared" ref="I277:I280" si="428">G277+H277</f>
        <v>0</v>
      </c>
      <c r="J277" s="144"/>
      <c r="K277" s="31"/>
      <c r="L277" s="96">
        <f t="shared" ref="L277:L280" si="429">K277+J277</f>
        <v>0</v>
      </c>
      <c r="M277" s="144"/>
      <c r="N277" s="31"/>
      <c r="O277" s="96">
        <f t="shared" ref="O277:O280" si="430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421"/>
        <v>0</v>
      </c>
      <c r="D278" s="177"/>
      <c r="E278" s="44"/>
      <c r="F278" s="96">
        <f t="shared" si="427"/>
        <v>0</v>
      </c>
      <c r="G278" s="144"/>
      <c r="H278" s="31"/>
      <c r="I278" s="96">
        <f t="shared" si="428"/>
        <v>0</v>
      </c>
      <c r="J278" s="144"/>
      <c r="K278" s="31"/>
      <c r="L278" s="96">
        <f t="shared" si="429"/>
        <v>0</v>
      </c>
      <c r="M278" s="144"/>
      <c r="N278" s="31"/>
      <c r="O278" s="96">
        <f t="shared" si="430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421"/>
        <v>0</v>
      </c>
      <c r="D279" s="177"/>
      <c r="E279" s="44"/>
      <c r="F279" s="96">
        <f t="shared" si="427"/>
        <v>0</v>
      </c>
      <c r="G279" s="144"/>
      <c r="H279" s="31"/>
      <c r="I279" s="96">
        <f t="shared" si="428"/>
        <v>0</v>
      </c>
      <c r="J279" s="144"/>
      <c r="K279" s="31"/>
      <c r="L279" s="96">
        <f t="shared" si="429"/>
        <v>0</v>
      </c>
      <c r="M279" s="144"/>
      <c r="N279" s="31"/>
      <c r="O279" s="96">
        <f t="shared" si="430"/>
        <v>0</v>
      </c>
      <c r="P279" s="255"/>
    </row>
    <row r="280" spans="1:16" ht="24" hidden="1" customHeight="1" x14ac:dyDescent="0.25">
      <c r="A280" s="129">
        <v>7260</v>
      </c>
      <c r="B280" s="39" t="s">
        <v>237</v>
      </c>
      <c r="C280" s="222">
        <f t="shared" si="421"/>
        <v>0</v>
      </c>
      <c r="D280" s="178"/>
      <c r="E280" s="41"/>
      <c r="F280" s="176">
        <f t="shared" si="427"/>
        <v>0</v>
      </c>
      <c r="G280" s="143"/>
      <c r="H280" s="28"/>
      <c r="I280" s="176">
        <f t="shared" si="428"/>
        <v>0</v>
      </c>
      <c r="J280" s="143"/>
      <c r="K280" s="28"/>
      <c r="L280" s="176">
        <f t="shared" si="429"/>
        <v>0</v>
      </c>
      <c r="M280" s="143"/>
      <c r="N280" s="28"/>
      <c r="O280" s="176">
        <f t="shared" si="430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421"/>
        <v>0</v>
      </c>
      <c r="D281" s="186">
        <f t="shared" ref="D281:O281" si="431">D282</f>
        <v>0</v>
      </c>
      <c r="E281" s="108">
        <f t="shared" si="431"/>
        <v>0</v>
      </c>
      <c r="F281" s="187">
        <f t="shared" si="431"/>
        <v>0</v>
      </c>
      <c r="G281" s="186">
        <f t="shared" si="431"/>
        <v>0</v>
      </c>
      <c r="H281" s="108">
        <f t="shared" si="431"/>
        <v>0</v>
      </c>
      <c r="I281" s="187">
        <f t="shared" si="431"/>
        <v>0</v>
      </c>
      <c r="J281" s="186">
        <f t="shared" si="431"/>
        <v>0</v>
      </c>
      <c r="K281" s="108">
        <f t="shared" si="431"/>
        <v>0</v>
      </c>
      <c r="L281" s="187">
        <f t="shared" si="431"/>
        <v>0</v>
      </c>
      <c r="M281" s="186">
        <f t="shared" si="431"/>
        <v>0</v>
      </c>
      <c r="N281" s="108">
        <f t="shared" si="431"/>
        <v>0</v>
      </c>
      <c r="O281" s="187">
        <f t="shared" si="431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42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421"/>
        <v>0</v>
      </c>
      <c r="D283" s="189">
        <f t="shared" ref="D283:O284" si="432">D284</f>
        <v>0</v>
      </c>
      <c r="E283" s="128">
        <f t="shared" si="432"/>
        <v>0</v>
      </c>
      <c r="F283" s="190">
        <f t="shared" si="432"/>
        <v>0</v>
      </c>
      <c r="G283" s="189">
        <f>G284</f>
        <v>0</v>
      </c>
      <c r="H283" s="128">
        <f t="shared" ref="H283:I283" si="433">H284</f>
        <v>0</v>
      </c>
      <c r="I283" s="190">
        <f t="shared" si="433"/>
        <v>0</v>
      </c>
      <c r="J283" s="189">
        <f t="shared" si="432"/>
        <v>0</v>
      </c>
      <c r="K283" s="128">
        <f t="shared" si="432"/>
        <v>0</v>
      </c>
      <c r="L283" s="190">
        <f t="shared" si="432"/>
        <v>0</v>
      </c>
      <c r="M283" s="189">
        <f t="shared" si="432"/>
        <v>0</v>
      </c>
      <c r="N283" s="128">
        <f t="shared" si="432"/>
        <v>0</v>
      </c>
      <c r="O283" s="190">
        <f t="shared" si="432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421"/>
        <v>0</v>
      </c>
      <c r="D284" s="87">
        <f t="shared" si="432"/>
        <v>0</v>
      </c>
      <c r="E284" s="76">
        <f t="shared" si="432"/>
        <v>0</v>
      </c>
      <c r="F284" s="161">
        <f t="shared" si="432"/>
        <v>0</v>
      </c>
      <c r="G284" s="87">
        <f t="shared" si="432"/>
        <v>0</v>
      </c>
      <c r="H284" s="76">
        <f t="shared" si="432"/>
        <v>0</v>
      </c>
      <c r="I284" s="161">
        <f t="shared" si="432"/>
        <v>0</v>
      </c>
      <c r="J284" s="87">
        <f t="shared" si="432"/>
        <v>0</v>
      </c>
      <c r="K284" s="76">
        <f t="shared" si="432"/>
        <v>0</v>
      </c>
      <c r="L284" s="161">
        <f t="shared" si="432"/>
        <v>0</v>
      </c>
      <c r="M284" s="87">
        <f t="shared" si="432"/>
        <v>0</v>
      </c>
      <c r="N284" s="76">
        <f t="shared" si="432"/>
        <v>0</v>
      </c>
      <c r="O284" s="161">
        <f t="shared" si="432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42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x14ac:dyDescent="0.25">
      <c r="A286" s="95"/>
      <c r="B286" s="42" t="s">
        <v>238</v>
      </c>
      <c r="C286" s="223">
        <f t="shared" si="421"/>
        <v>877</v>
      </c>
      <c r="D286" s="173">
        <f>SUM(D287:D288)</f>
        <v>0</v>
      </c>
      <c r="E286" s="78">
        <f t="shared" ref="E286:F286" si="434">SUM(E287:E288)</f>
        <v>877</v>
      </c>
      <c r="F286" s="96">
        <f t="shared" si="434"/>
        <v>877</v>
      </c>
      <c r="G286" s="173">
        <f>SUM(G287:G288)</f>
        <v>0</v>
      </c>
      <c r="H286" s="78">
        <f t="shared" ref="H286:I286" si="435">SUM(H287:H288)</f>
        <v>0</v>
      </c>
      <c r="I286" s="96">
        <f t="shared" si="435"/>
        <v>0</v>
      </c>
      <c r="J286" s="173">
        <f>SUM(J287:J288)</f>
        <v>0</v>
      </c>
      <c r="K286" s="78">
        <f t="shared" ref="K286:L286" si="436">SUM(K287:K288)</f>
        <v>0</v>
      </c>
      <c r="L286" s="96">
        <f t="shared" si="436"/>
        <v>0</v>
      </c>
      <c r="M286" s="173">
        <f>SUM(M287:M288)</f>
        <v>0</v>
      </c>
      <c r="N286" s="78">
        <f t="shared" ref="N286:O286" si="437">SUM(N287:N288)</f>
        <v>0</v>
      </c>
      <c r="O286" s="96">
        <f t="shared" si="437"/>
        <v>0</v>
      </c>
      <c r="P286" s="255"/>
    </row>
    <row r="287" spans="1:16" ht="12" customHeight="1" x14ac:dyDescent="0.25">
      <c r="A287" s="95" t="s">
        <v>239</v>
      </c>
      <c r="B287" s="30" t="s">
        <v>240</v>
      </c>
      <c r="C287" s="223">
        <f t="shared" si="421"/>
        <v>877</v>
      </c>
      <c r="D287" s="177"/>
      <c r="E287" s="44">
        <v>877</v>
      </c>
      <c r="F287" s="96">
        <f t="shared" ref="F287:F288" si="438">D287+E287</f>
        <v>877</v>
      </c>
      <c r="G287" s="144"/>
      <c r="H287" s="31"/>
      <c r="I287" s="96">
        <f t="shared" ref="I287:I288" si="439">G287+H287</f>
        <v>0</v>
      </c>
      <c r="J287" s="144"/>
      <c r="K287" s="31"/>
      <c r="L287" s="96">
        <f t="shared" ref="L287:L288" si="440">K287+J287</f>
        <v>0</v>
      </c>
      <c r="M287" s="144"/>
      <c r="N287" s="31"/>
      <c r="O287" s="96">
        <f t="shared" ref="O287:O288" si="441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421"/>
        <v>0</v>
      </c>
      <c r="D288" s="178"/>
      <c r="E288" s="41"/>
      <c r="F288" s="176">
        <f t="shared" si="438"/>
        <v>0</v>
      </c>
      <c r="G288" s="143"/>
      <c r="H288" s="28"/>
      <c r="I288" s="176">
        <f t="shared" si="439"/>
        <v>0</v>
      </c>
      <c r="J288" s="143"/>
      <c r="K288" s="28"/>
      <c r="L288" s="176">
        <f t="shared" si="440"/>
        <v>0</v>
      </c>
      <c r="M288" s="143"/>
      <c r="N288" s="28"/>
      <c r="O288" s="176">
        <f t="shared" si="441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421"/>
        <v>25072</v>
      </c>
      <c r="D289" s="191">
        <f t="shared" ref="D289:M289" si="442">SUM(D286,D269,D230,D195,D187,D173,D75,D53,D283)</f>
        <v>0</v>
      </c>
      <c r="E289" s="112">
        <f t="shared" ref="E289:F289" si="443">SUM(E286,E269,E230,E195,E187,E173,E75,E53,E283)</f>
        <v>25072</v>
      </c>
      <c r="F289" s="113">
        <f t="shared" si="443"/>
        <v>25072</v>
      </c>
      <c r="G289" s="191">
        <f t="shared" si="442"/>
        <v>0</v>
      </c>
      <c r="H289" s="112">
        <f t="shared" ref="H289:I289" si="444">SUM(H286,H269,H230,H195,H187,H173,H75,H53,H283)</f>
        <v>0</v>
      </c>
      <c r="I289" s="113">
        <f t="shared" si="444"/>
        <v>0</v>
      </c>
      <c r="J289" s="191">
        <f t="shared" si="442"/>
        <v>0</v>
      </c>
      <c r="K289" s="112">
        <f t="shared" ref="K289:L289" si="445">SUM(K286,K269,K230,K195,K187,K173,K75,K53,K283)</f>
        <v>0</v>
      </c>
      <c r="L289" s="113">
        <f t="shared" si="445"/>
        <v>0</v>
      </c>
      <c r="M289" s="191">
        <f t="shared" si="442"/>
        <v>0</v>
      </c>
      <c r="N289" s="112">
        <f t="shared" ref="N289:O289" si="446">SUM(N286,N269,N230,N195,N187,N173,N75,N53,N283)</f>
        <v>0</v>
      </c>
      <c r="O289" s="113">
        <f t="shared" si="446"/>
        <v>0</v>
      </c>
      <c r="P289" s="269"/>
    </row>
    <row r="290" spans="1:16" s="19" customFormat="1" ht="13.5" thickTop="1" thickBot="1" x14ac:dyDescent="0.3">
      <c r="A290" s="717" t="s">
        <v>244</v>
      </c>
      <c r="B290" s="718"/>
      <c r="C290" s="240">
        <f t="shared" si="421"/>
        <v>877</v>
      </c>
      <c r="D290" s="192">
        <f>SUM(D24,D25,D41)-D51</f>
        <v>0</v>
      </c>
      <c r="E290" s="114">
        <f t="shared" ref="E290:F290" si="447">SUM(E24,E25,E41)-E51</f>
        <v>877</v>
      </c>
      <c r="F290" s="115">
        <f t="shared" si="447"/>
        <v>877</v>
      </c>
      <c r="G290" s="192">
        <f>SUM(G24,G25,G41)-G51</f>
        <v>0</v>
      </c>
      <c r="H290" s="114">
        <f t="shared" ref="H290:I290" si="448">SUM(H24,H25,H41)-H51</f>
        <v>0</v>
      </c>
      <c r="I290" s="115">
        <f t="shared" si="448"/>
        <v>0</v>
      </c>
      <c r="J290" s="192">
        <f>(J26+J43)-J51</f>
        <v>0</v>
      </c>
      <c r="K290" s="114">
        <f t="shared" ref="K290:L290" si="449">(K26+K43)-K51</f>
        <v>0</v>
      </c>
      <c r="L290" s="115">
        <f t="shared" si="449"/>
        <v>0</v>
      </c>
      <c r="M290" s="192">
        <f>M45-M51</f>
        <v>0</v>
      </c>
      <c r="N290" s="114">
        <f t="shared" ref="N290:O290" si="450">N45-N51</f>
        <v>0</v>
      </c>
      <c r="O290" s="115">
        <f t="shared" si="450"/>
        <v>0</v>
      </c>
      <c r="P290" s="270"/>
    </row>
    <row r="291" spans="1:16" s="19" customFormat="1" ht="12.75" thickTop="1" x14ac:dyDescent="0.25">
      <c r="A291" s="731" t="s">
        <v>245</v>
      </c>
      <c r="B291" s="732"/>
      <c r="C291" s="241">
        <f t="shared" si="421"/>
        <v>-877</v>
      </c>
      <c r="D291" s="193">
        <f t="shared" ref="D291:M291" si="451">SUM(D292,D293)-D300+D301</f>
        <v>0</v>
      </c>
      <c r="E291" s="104">
        <f t="shared" ref="E291:F291" si="452">SUM(E292,E293)-E300+E301</f>
        <v>-877</v>
      </c>
      <c r="F291" s="110">
        <f t="shared" si="452"/>
        <v>-877</v>
      </c>
      <c r="G291" s="193">
        <f t="shared" si="451"/>
        <v>0</v>
      </c>
      <c r="H291" s="104">
        <f t="shared" ref="H291:I291" si="453">SUM(H292,H293)-H300+H301</f>
        <v>0</v>
      </c>
      <c r="I291" s="110">
        <f t="shared" si="453"/>
        <v>0</v>
      </c>
      <c r="J291" s="193">
        <f t="shared" si="451"/>
        <v>0</v>
      </c>
      <c r="K291" s="104">
        <f t="shared" ref="K291:L291" si="454">SUM(K292,K293)-K300+K301</f>
        <v>0</v>
      </c>
      <c r="L291" s="110">
        <f t="shared" si="454"/>
        <v>0</v>
      </c>
      <c r="M291" s="193">
        <f t="shared" si="451"/>
        <v>0</v>
      </c>
      <c r="N291" s="104">
        <f t="shared" ref="N291:O291" si="455">SUM(N292,N293)-N300+N301</f>
        <v>0</v>
      </c>
      <c r="O291" s="110">
        <f t="shared" si="455"/>
        <v>0</v>
      </c>
      <c r="P291" s="271"/>
    </row>
    <row r="292" spans="1:16" s="19" customFormat="1" ht="12.75" thickBot="1" x14ac:dyDescent="0.3">
      <c r="A292" s="65" t="s">
        <v>246</v>
      </c>
      <c r="B292" s="65" t="s">
        <v>247</v>
      </c>
      <c r="C292" s="231">
        <f t="shared" si="421"/>
        <v>-877</v>
      </c>
      <c r="D292" s="163">
        <f t="shared" ref="D292:M292" si="456">D21-D286</f>
        <v>0</v>
      </c>
      <c r="E292" s="66">
        <f t="shared" ref="E292:F292" si="457">E21-E286</f>
        <v>-877</v>
      </c>
      <c r="F292" s="164">
        <f t="shared" si="457"/>
        <v>-877</v>
      </c>
      <c r="G292" s="163">
        <f t="shared" si="456"/>
        <v>0</v>
      </c>
      <c r="H292" s="66">
        <f t="shared" ref="H292:I292" si="458">H21-H286</f>
        <v>0</v>
      </c>
      <c r="I292" s="164">
        <f t="shared" si="458"/>
        <v>0</v>
      </c>
      <c r="J292" s="163">
        <f t="shared" si="456"/>
        <v>0</v>
      </c>
      <c r="K292" s="66">
        <f t="shared" ref="K292:L292" si="459">K21-K286</f>
        <v>0</v>
      </c>
      <c r="L292" s="164">
        <f t="shared" si="459"/>
        <v>0</v>
      </c>
      <c r="M292" s="163">
        <f t="shared" si="456"/>
        <v>0</v>
      </c>
      <c r="N292" s="66">
        <f t="shared" ref="N292:O292" si="460">N21-N286</f>
        <v>0</v>
      </c>
      <c r="O292" s="164">
        <f t="shared" si="460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421"/>
        <v>0</v>
      </c>
      <c r="D293" s="193">
        <f t="shared" ref="D293:M293" si="461">SUM(D294,D296,D298)-SUM(D295,D297,D299)</f>
        <v>0</v>
      </c>
      <c r="E293" s="104">
        <f t="shared" ref="E293:F293" si="462">SUM(E294,E296,E298)-SUM(E295,E297,E299)</f>
        <v>0</v>
      </c>
      <c r="F293" s="110">
        <f t="shared" si="462"/>
        <v>0</v>
      </c>
      <c r="G293" s="193">
        <f t="shared" si="461"/>
        <v>0</v>
      </c>
      <c r="H293" s="104">
        <f t="shared" ref="H293:I293" si="463">SUM(H294,H296,H298)-SUM(H295,H297,H299)</f>
        <v>0</v>
      </c>
      <c r="I293" s="110">
        <f t="shared" si="463"/>
        <v>0</v>
      </c>
      <c r="J293" s="193">
        <f t="shared" si="461"/>
        <v>0</v>
      </c>
      <c r="K293" s="104">
        <f t="shared" ref="K293:L293" si="464">SUM(K294,K296,K298)-SUM(K295,K297,K299)</f>
        <v>0</v>
      </c>
      <c r="L293" s="110">
        <f t="shared" si="464"/>
        <v>0</v>
      </c>
      <c r="M293" s="193">
        <f t="shared" si="461"/>
        <v>0</v>
      </c>
      <c r="N293" s="104">
        <f t="shared" ref="N293:O293" si="465">SUM(N294,N296,N298)-SUM(N295,N297,N299)</f>
        <v>0</v>
      </c>
      <c r="O293" s="110">
        <f t="shared" si="465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421"/>
        <v>0</v>
      </c>
      <c r="D294" s="188"/>
      <c r="E294" s="48"/>
      <c r="F294" s="94">
        <f t="shared" ref="F294:F301" si="466">D294+E294</f>
        <v>0</v>
      </c>
      <c r="G294" s="198"/>
      <c r="H294" s="50"/>
      <c r="I294" s="94">
        <f t="shared" ref="I294:I301" si="467">G294+H294</f>
        <v>0</v>
      </c>
      <c r="J294" s="198"/>
      <c r="K294" s="50"/>
      <c r="L294" s="94">
        <f t="shared" ref="L294:L301" si="468">K294+J294</f>
        <v>0</v>
      </c>
      <c r="M294" s="198"/>
      <c r="N294" s="50"/>
      <c r="O294" s="94">
        <f t="shared" ref="O294:O301" si="469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421"/>
        <v>0</v>
      </c>
      <c r="D295" s="177"/>
      <c r="E295" s="44"/>
      <c r="F295" s="96">
        <f t="shared" si="466"/>
        <v>0</v>
      </c>
      <c r="G295" s="144"/>
      <c r="H295" s="31"/>
      <c r="I295" s="96">
        <f t="shared" si="467"/>
        <v>0</v>
      </c>
      <c r="J295" s="144"/>
      <c r="K295" s="31"/>
      <c r="L295" s="96">
        <f t="shared" si="468"/>
        <v>0</v>
      </c>
      <c r="M295" s="144"/>
      <c r="N295" s="31"/>
      <c r="O295" s="96">
        <f t="shared" si="469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421"/>
        <v>0</v>
      </c>
      <c r="D296" s="177"/>
      <c r="E296" s="44"/>
      <c r="F296" s="96">
        <f t="shared" si="466"/>
        <v>0</v>
      </c>
      <c r="G296" s="144"/>
      <c r="H296" s="31"/>
      <c r="I296" s="96">
        <f t="shared" si="467"/>
        <v>0</v>
      </c>
      <c r="J296" s="144"/>
      <c r="K296" s="31"/>
      <c r="L296" s="96">
        <f t="shared" si="468"/>
        <v>0</v>
      </c>
      <c r="M296" s="144"/>
      <c r="N296" s="31"/>
      <c r="O296" s="96">
        <f t="shared" si="469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421"/>
        <v>0</v>
      </c>
      <c r="D297" s="177"/>
      <c r="E297" s="44"/>
      <c r="F297" s="96">
        <f t="shared" si="466"/>
        <v>0</v>
      </c>
      <c r="G297" s="144"/>
      <c r="H297" s="31"/>
      <c r="I297" s="96">
        <f t="shared" si="467"/>
        <v>0</v>
      </c>
      <c r="J297" s="144"/>
      <c r="K297" s="31"/>
      <c r="L297" s="96">
        <f t="shared" si="468"/>
        <v>0</v>
      </c>
      <c r="M297" s="144"/>
      <c r="N297" s="31"/>
      <c r="O297" s="96">
        <f t="shared" si="469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421"/>
        <v>0</v>
      </c>
      <c r="D298" s="177"/>
      <c r="E298" s="44"/>
      <c r="F298" s="96">
        <f t="shared" si="466"/>
        <v>0</v>
      </c>
      <c r="G298" s="144"/>
      <c r="H298" s="31"/>
      <c r="I298" s="96">
        <f t="shared" si="467"/>
        <v>0</v>
      </c>
      <c r="J298" s="144"/>
      <c r="K298" s="31"/>
      <c r="L298" s="96">
        <f t="shared" si="468"/>
        <v>0</v>
      </c>
      <c r="M298" s="144"/>
      <c r="N298" s="31"/>
      <c r="O298" s="96">
        <f t="shared" si="469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421"/>
        <v>0</v>
      </c>
      <c r="D299" s="181"/>
      <c r="E299" s="85"/>
      <c r="F299" s="91">
        <f t="shared" si="466"/>
        <v>0</v>
      </c>
      <c r="G299" s="197"/>
      <c r="H299" s="195"/>
      <c r="I299" s="91">
        <f t="shared" si="467"/>
        <v>0</v>
      </c>
      <c r="J299" s="197"/>
      <c r="K299" s="195"/>
      <c r="L299" s="91">
        <f t="shared" si="468"/>
        <v>0</v>
      </c>
      <c r="M299" s="197"/>
      <c r="N299" s="195"/>
      <c r="O299" s="91">
        <f t="shared" si="469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421"/>
        <v>0</v>
      </c>
      <c r="D300" s="194"/>
      <c r="E300" s="118"/>
      <c r="F300" s="115">
        <f t="shared" si="466"/>
        <v>0</v>
      </c>
      <c r="G300" s="194"/>
      <c r="H300" s="118"/>
      <c r="I300" s="249">
        <f t="shared" si="467"/>
        <v>0</v>
      </c>
      <c r="J300" s="194"/>
      <c r="K300" s="118"/>
      <c r="L300" s="249">
        <f t="shared" si="468"/>
        <v>0</v>
      </c>
      <c r="M300" s="194"/>
      <c r="N300" s="118"/>
      <c r="O300" s="249">
        <f t="shared" si="469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421"/>
        <v>0</v>
      </c>
      <c r="D301" s="180"/>
      <c r="E301" s="81"/>
      <c r="F301" s="172">
        <f t="shared" si="466"/>
        <v>0</v>
      </c>
      <c r="G301" s="180"/>
      <c r="H301" s="81"/>
      <c r="I301" s="172">
        <f t="shared" si="467"/>
        <v>0</v>
      </c>
      <c r="J301" s="180"/>
      <c r="K301" s="81"/>
      <c r="L301" s="172">
        <f t="shared" si="468"/>
        <v>0</v>
      </c>
      <c r="M301" s="180"/>
      <c r="N301" s="81"/>
      <c r="O301" s="172">
        <f t="shared" si="469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416"/>
        <filter val="1 996"/>
        <filter val="10 100"/>
        <filter val="12 096"/>
        <filter val="15 815"/>
        <filter val="24 195"/>
        <filter val="25 072"/>
        <filter val="3 071"/>
        <filter val="3 719"/>
        <filter val="580"/>
        <filter val="648"/>
        <filter val="8 380"/>
        <filter val="877"/>
        <filter val="-877"/>
      </filters>
    </filterColumn>
  </autoFilter>
  <mergeCells count="32">
    <mergeCell ref="A291:B291"/>
    <mergeCell ref="C16:C17"/>
    <mergeCell ref="J16:J17"/>
    <mergeCell ref="M16:M17"/>
    <mergeCell ref="L16:L17"/>
    <mergeCell ref="N16:N17"/>
    <mergeCell ref="O16:O17"/>
    <mergeCell ref="P16:P17"/>
    <mergeCell ref="A290:B290"/>
    <mergeCell ref="A15:A17"/>
    <mergeCell ref="B15:B17"/>
    <mergeCell ref="D16:D17"/>
    <mergeCell ref="E16:E17"/>
    <mergeCell ref="F16:F17"/>
    <mergeCell ref="G16:G17"/>
    <mergeCell ref="H16:H17"/>
    <mergeCell ref="I16:I17"/>
    <mergeCell ref="K16:K17"/>
    <mergeCell ref="A2:P2"/>
    <mergeCell ref="C3:P3"/>
    <mergeCell ref="C4:P4"/>
    <mergeCell ref="C5:P5"/>
    <mergeCell ref="C6:P6"/>
    <mergeCell ref="C12:P12"/>
    <mergeCell ref="C13:P13"/>
    <mergeCell ref="C14:P14"/>
    <mergeCell ref="C15:P15"/>
    <mergeCell ref="C7:P7"/>
    <mergeCell ref="C8:P8"/>
    <mergeCell ref="C9:P9"/>
    <mergeCell ref="C10:P10"/>
    <mergeCell ref="C11:P11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3.pielikums Jūrmalas pilsētas domes 
2019.gada 24.janvāra saistošajiem noteikumiem Nr.1
(protokols Nr.1, 11.punkts)
 </firstHeader>
    <firstFooter>&amp;L&amp;9&amp;D; &amp;T&amp;R&amp;9&amp;P (&amp;N)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C14" sqref="C14:P14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296" hidden="1" customWidth="1" outlineLevel="1"/>
    <col min="6" max="6" width="8.7109375" style="296" customWidth="1" collapsed="1"/>
    <col min="7" max="8" width="8.7109375" style="296" hidden="1" customWidth="1" outlineLevel="1"/>
    <col min="9" max="9" width="8.7109375" style="296" customWidth="1" collapsed="1"/>
    <col min="10" max="11" width="8.28515625" style="296" hidden="1" customWidth="1" outlineLevel="1"/>
    <col min="12" max="12" width="8.28515625" style="29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256" width="9.140625" style="1"/>
    <col min="257" max="257" width="10.85546875" style="1" customWidth="1"/>
    <col min="258" max="258" width="28" style="1" customWidth="1"/>
    <col min="259" max="259" width="8" style="1" customWidth="1"/>
    <col min="260" max="265" width="8.7109375" style="1" customWidth="1"/>
    <col min="266" max="268" width="8.28515625" style="1" customWidth="1"/>
    <col min="269" max="270" width="7.42578125" style="1" customWidth="1"/>
    <col min="271" max="271" width="6.85546875" style="1" customWidth="1"/>
    <col min="272" max="272" width="26.7109375" style="1" customWidth="1"/>
    <col min="273" max="512" width="9.140625" style="1"/>
    <col min="513" max="513" width="10.85546875" style="1" customWidth="1"/>
    <col min="514" max="514" width="28" style="1" customWidth="1"/>
    <col min="515" max="515" width="8" style="1" customWidth="1"/>
    <col min="516" max="521" width="8.7109375" style="1" customWidth="1"/>
    <col min="522" max="524" width="8.28515625" style="1" customWidth="1"/>
    <col min="525" max="526" width="7.42578125" style="1" customWidth="1"/>
    <col min="527" max="527" width="6.85546875" style="1" customWidth="1"/>
    <col min="528" max="528" width="26.7109375" style="1" customWidth="1"/>
    <col min="529" max="768" width="9.140625" style="1"/>
    <col min="769" max="769" width="10.85546875" style="1" customWidth="1"/>
    <col min="770" max="770" width="28" style="1" customWidth="1"/>
    <col min="771" max="771" width="8" style="1" customWidth="1"/>
    <col min="772" max="777" width="8.7109375" style="1" customWidth="1"/>
    <col min="778" max="780" width="8.28515625" style="1" customWidth="1"/>
    <col min="781" max="782" width="7.42578125" style="1" customWidth="1"/>
    <col min="783" max="783" width="6.85546875" style="1" customWidth="1"/>
    <col min="784" max="784" width="26.7109375" style="1" customWidth="1"/>
    <col min="785" max="1024" width="9.140625" style="1"/>
    <col min="1025" max="1025" width="10.85546875" style="1" customWidth="1"/>
    <col min="1026" max="1026" width="28" style="1" customWidth="1"/>
    <col min="1027" max="1027" width="8" style="1" customWidth="1"/>
    <col min="1028" max="1033" width="8.7109375" style="1" customWidth="1"/>
    <col min="1034" max="1036" width="8.28515625" style="1" customWidth="1"/>
    <col min="1037" max="1038" width="7.42578125" style="1" customWidth="1"/>
    <col min="1039" max="1039" width="6.85546875" style="1" customWidth="1"/>
    <col min="1040" max="1040" width="26.7109375" style="1" customWidth="1"/>
    <col min="1041" max="1280" width="9.140625" style="1"/>
    <col min="1281" max="1281" width="10.85546875" style="1" customWidth="1"/>
    <col min="1282" max="1282" width="28" style="1" customWidth="1"/>
    <col min="1283" max="1283" width="8" style="1" customWidth="1"/>
    <col min="1284" max="1289" width="8.7109375" style="1" customWidth="1"/>
    <col min="1290" max="1292" width="8.28515625" style="1" customWidth="1"/>
    <col min="1293" max="1294" width="7.42578125" style="1" customWidth="1"/>
    <col min="1295" max="1295" width="6.85546875" style="1" customWidth="1"/>
    <col min="1296" max="1296" width="26.7109375" style="1" customWidth="1"/>
    <col min="1297" max="1536" width="9.140625" style="1"/>
    <col min="1537" max="1537" width="10.85546875" style="1" customWidth="1"/>
    <col min="1538" max="1538" width="28" style="1" customWidth="1"/>
    <col min="1539" max="1539" width="8" style="1" customWidth="1"/>
    <col min="1540" max="1545" width="8.7109375" style="1" customWidth="1"/>
    <col min="1546" max="1548" width="8.28515625" style="1" customWidth="1"/>
    <col min="1549" max="1550" width="7.42578125" style="1" customWidth="1"/>
    <col min="1551" max="1551" width="6.85546875" style="1" customWidth="1"/>
    <col min="1552" max="1552" width="26.7109375" style="1" customWidth="1"/>
    <col min="1553" max="1792" width="9.140625" style="1"/>
    <col min="1793" max="1793" width="10.85546875" style="1" customWidth="1"/>
    <col min="1794" max="1794" width="28" style="1" customWidth="1"/>
    <col min="1795" max="1795" width="8" style="1" customWidth="1"/>
    <col min="1796" max="1801" width="8.7109375" style="1" customWidth="1"/>
    <col min="1802" max="1804" width="8.28515625" style="1" customWidth="1"/>
    <col min="1805" max="1806" width="7.42578125" style="1" customWidth="1"/>
    <col min="1807" max="1807" width="6.85546875" style="1" customWidth="1"/>
    <col min="1808" max="1808" width="26.7109375" style="1" customWidth="1"/>
    <col min="1809" max="2048" width="9.140625" style="1"/>
    <col min="2049" max="2049" width="10.85546875" style="1" customWidth="1"/>
    <col min="2050" max="2050" width="28" style="1" customWidth="1"/>
    <col min="2051" max="2051" width="8" style="1" customWidth="1"/>
    <col min="2052" max="2057" width="8.7109375" style="1" customWidth="1"/>
    <col min="2058" max="2060" width="8.28515625" style="1" customWidth="1"/>
    <col min="2061" max="2062" width="7.42578125" style="1" customWidth="1"/>
    <col min="2063" max="2063" width="6.85546875" style="1" customWidth="1"/>
    <col min="2064" max="2064" width="26.7109375" style="1" customWidth="1"/>
    <col min="2065" max="2304" width="9.140625" style="1"/>
    <col min="2305" max="2305" width="10.85546875" style="1" customWidth="1"/>
    <col min="2306" max="2306" width="28" style="1" customWidth="1"/>
    <col min="2307" max="2307" width="8" style="1" customWidth="1"/>
    <col min="2308" max="2313" width="8.7109375" style="1" customWidth="1"/>
    <col min="2314" max="2316" width="8.28515625" style="1" customWidth="1"/>
    <col min="2317" max="2318" width="7.42578125" style="1" customWidth="1"/>
    <col min="2319" max="2319" width="6.85546875" style="1" customWidth="1"/>
    <col min="2320" max="2320" width="26.7109375" style="1" customWidth="1"/>
    <col min="2321" max="2560" width="9.140625" style="1"/>
    <col min="2561" max="2561" width="10.85546875" style="1" customWidth="1"/>
    <col min="2562" max="2562" width="28" style="1" customWidth="1"/>
    <col min="2563" max="2563" width="8" style="1" customWidth="1"/>
    <col min="2564" max="2569" width="8.7109375" style="1" customWidth="1"/>
    <col min="2570" max="2572" width="8.28515625" style="1" customWidth="1"/>
    <col min="2573" max="2574" width="7.42578125" style="1" customWidth="1"/>
    <col min="2575" max="2575" width="6.85546875" style="1" customWidth="1"/>
    <col min="2576" max="2576" width="26.7109375" style="1" customWidth="1"/>
    <col min="2577" max="2816" width="9.140625" style="1"/>
    <col min="2817" max="2817" width="10.85546875" style="1" customWidth="1"/>
    <col min="2818" max="2818" width="28" style="1" customWidth="1"/>
    <col min="2819" max="2819" width="8" style="1" customWidth="1"/>
    <col min="2820" max="2825" width="8.7109375" style="1" customWidth="1"/>
    <col min="2826" max="2828" width="8.28515625" style="1" customWidth="1"/>
    <col min="2829" max="2830" width="7.42578125" style="1" customWidth="1"/>
    <col min="2831" max="2831" width="6.85546875" style="1" customWidth="1"/>
    <col min="2832" max="2832" width="26.7109375" style="1" customWidth="1"/>
    <col min="2833" max="3072" width="9.140625" style="1"/>
    <col min="3073" max="3073" width="10.85546875" style="1" customWidth="1"/>
    <col min="3074" max="3074" width="28" style="1" customWidth="1"/>
    <col min="3075" max="3075" width="8" style="1" customWidth="1"/>
    <col min="3076" max="3081" width="8.7109375" style="1" customWidth="1"/>
    <col min="3082" max="3084" width="8.28515625" style="1" customWidth="1"/>
    <col min="3085" max="3086" width="7.42578125" style="1" customWidth="1"/>
    <col min="3087" max="3087" width="6.85546875" style="1" customWidth="1"/>
    <col min="3088" max="3088" width="26.7109375" style="1" customWidth="1"/>
    <col min="3089" max="3328" width="9.140625" style="1"/>
    <col min="3329" max="3329" width="10.85546875" style="1" customWidth="1"/>
    <col min="3330" max="3330" width="28" style="1" customWidth="1"/>
    <col min="3331" max="3331" width="8" style="1" customWidth="1"/>
    <col min="3332" max="3337" width="8.7109375" style="1" customWidth="1"/>
    <col min="3338" max="3340" width="8.28515625" style="1" customWidth="1"/>
    <col min="3341" max="3342" width="7.42578125" style="1" customWidth="1"/>
    <col min="3343" max="3343" width="6.85546875" style="1" customWidth="1"/>
    <col min="3344" max="3344" width="26.7109375" style="1" customWidth="1"/>
    <col min="3345" max="3584" width="9.140625" style="1"/>
    <col min="3585" max="3585" width="10.85546875" style="1" customWidth="1"/>
    <col min="3586" max="3586" width="28" style="1" customWidth="1"/>
    <col min="3587" max="3587" width="8" style="1" customWidth="1"/>
    <col min="3588" max="3593" width="8.7109375" style="1" customWidth="1"/>
    <col min="3594" max="3596" width="8.28515625" style="1" customWidth="1"/>
    <col min="3597" max="3598" width="7.42578125" style="1" customWidth="1"/>
    <col min="3599" max="3599" width="6.85546875" style="1" customWidth="1"/>
    <col min="3600" max="3600" width="26.7109375" style="1" customWidth="1"/>
    <col min="3601" max="3840" width="9.140625" style="1"/>
    <col min="3841" max="3841" width="10.85546875" style="1" customWidth="1"/>
    <col min="3842" max="3842" width="28" style="1" customWidth="1"/>
    <col min="3843" max="3843" width="8" style="1" customWidth="1"/>
    <col min="3844" max="3849" width="8.7109375" style="1" customWidth="1"/>
    <col min="3850" max="3852" width="8.28515625" style="1" customWidth="1"/>
    <col min="3853" max="3854" width="7.42578125" style="1" customWidth="1"/>
    <col min="3855" max="3855" width="6.85546875" style="1" customWidth="1"/>
    <col min="3856" max="3856" width="26.7109375" style="1" customWidth="1"/>
    <col min="3857" max="4096" width="9.140625" style="1"/>
    <col min="4097" max="4097" width="10.85546875" style="1" customWidth="1"/>
    <col min="4098" max="4098" width="28" style="1" customWidth="1"/>
    <col min="4099" max="4099" width="8" style="1" customWidth="1"/>
    <col min="4100" max="4105" width="8.7109375" style="1" customWidth="1"/>
    <col min="4106" max="4108" width="8.28515625" style="1" customWidth="1"/>
    <col min="4109" max="4110" width="7.42578125" style="1" customWidth="1"/>
    <col min="4111" max="4111" width="6.85546875" style="1" customWidth="1"/>
    <col min="4112" max="4112" width="26.7109375" style="1" customWidth="1"/>
    <col min="4113" max="4352" width="9.140625" style="1"/>
    <col min="4353" max="4353" width="10.85546875" style="1" customWidth="1"/>
    <col min="4354" max="4354" width="28" style="1" customWidth="1"/>
    <col min="4355" max="4355" width="8" style="1" customWidth="1"/>
    <col min="4356" max="4361" width="8.7109375" style="1" customWidth="1"/>
    <col min="4362" max="4364" width="8.28515625" style="1" customWidth="1"/>
    <col min="4365" max="4366" width="7.42578125" style="1" customWidth="1"/>
    <col min="4367" max="4367" width="6.85546875" style="1" customWidth="1"/>
    <col min="4368" max="4368" width="26.7109375" style="1" customWidth="1"/>
    <col min="4369" max="4608" width="9.140625" style="1"/>
    <col min="4609" max="4609" width="10.85546875" style="1" customWidth="1"/>
    <col min="4610" max="4610" width="28" style="1" customWidth="1"/>
    <col min="4611" max="4611" width="8" style="1" customWidth="1"/>
    <col min="4612" max="4617" width="8.7109375" style="1" customWidth="1"/>
    <col min="4618" max="4620" width="8.28515625" style="1" customWidth="1"/>
    <col min="4621" max="4622" width="7.42578125" style="1" customWidth="1"/>
    <col min="4623" max="4623" width="6.85546875" style="1" customWidth="1"/>
    <col min="4624" max="4624" width="26.7109375" style="1" customWidth="1"/>
    <col min="4625" max="4864" width="9.140625" style="1"/>
    <col min="4865" max="4865" width="10.85546875" style="1" customWidth="1"/>
    <col min="4866" max="4866" width="28" style="1" customWidth="1"/>
    <col min="4867" max="4867" width="8" style="1" customWidth="1"/>
    <col min="4868" max="4873" width="8.7109375" style="1" customWidth="1"/>
    <col min="4874" max="4876" width="8.28515625" style="1" customWidth="1"/>
    <col min="4877" max="4878" width="7.42578125" style="1" customWidth="1"/>
    <col min="4879" max="4879" width="6.85546875" style="1" customWidth="1"/>
    <col min="4880" max="4880" width="26.7109375" style="1" customWidth="1"/>
    <col min="4881" max="5120" width="9.140625" style="1"/>
    <col min="5121" max="5121" width="10.85546875" style="1" customWidth="1"/>
    <col min="5122" max="5122" width="28" style="1" customWidth="1"/>
    <col min="5123" max="5123" width="8" style="1" customWidth="1"/>
    <col min="5124" max="5129" width="8.7109375" style="1" customWidth="1"/>
    <col min="5130" max="5132" width="8.28515625" style="1" customWidth="1"/>
    <col min="5133" max="5134" width="7.42578125" style="1" customWidth="1"/>
    <col min="5135" max="5135" width="6.85546875" style="1" customWidth="1"/>
    <col min="5136" max="5136" width="26.7109375" style="1" customWidth="1"/>
    <col min="5137" max="5376" width="9.140625" style="1"/>
    <col min="5377" max="5377" width="10.85546875" style="1" customWidth="1"/>
    <col min="5378" max="5378" width="28" style="1" customWidth="1"/>
    <col min="5379" max="5379" width="8" style="1" customWidth="1"/>
    <col min="5380" max="5385" width="8.7109375" style="1" customWidth="1"/>
    <col min="5386" max="5388" width="8.28515625" style="1" customWidth="1"/>
    <col min="5389" max="5390" width="7.42578125" style="1" customWidth="1"/>
    <col min="5391" max="5391" width="6.85546875" style="1" customWidth="1"/>
    <col min="5392" max="5392" width="26.7109375" style="1" customWidth="1"/>
    <col min="5393" max="5632" width="9.140625" style="1"/>
    <col min="5633" max="5633" width="10.85546875" style="1" customWidth="1"/>
    <col min="5634" max="5634" width="28" style="1" customWidth="1"/>
    <col min="5635" max="5635" width="8" style="1" customWidth="1"/>
    <col min="5636" max="5641" width="8.7109375" style="1" customWidth="1"/>
    <col min="5642" max="5644" width="8.28515625" style="1" customWidth="1"/>
    <col min="5645" max="5646" width="7.42578125" style="1" customWidth="1"/>
    <col min="5647" max="5647" width="6.85546875" style="1" customWidth="1"/>
    <col min="5648" max="5648" width="26.7109375" style="1" customWidth="1"/>
    <col min="5649" max="5888" width="9.140625" style="1"/>
    <col min="5889" max="5889" width="10.85546875" style="1" customWidth="1"/>
    <col min="5890" max="5890" width="28" style="1" customWidth="1"/>
    <col min="5891" max="5891" width="8" style="1" customWidth="1"/>
    <col min="5892" max="5897" width="8.7109375" style="1" customWidth="1"/>
    <col min="5898" max="5900" width="8.28515625" style="1" customWidth="1"/>
    <col min="5901" max="5902" width="7.42578125" style="1" customWidth="1"/>
    <col min="5903" max="5903" width="6.85546875" style="1" customWidth="1"/>
    <col min="5904" max="5904" width="26.7109375" style="1" customWidth="1"/>
    <col min="5905" max="6144" width="9.140625" style="1"/>
    <col min="6145" max="6145" width="10.85546875" style="1" customWidth="1"/>
    <col min="6146" max="6146" width="28" style="1" customWidth="1"/>
    <col min="6147" max="6147" width="8" style="1" customWidth="1"/>
    <col min="6148" max="6153" width="8.7109375" style="1" customWidth="1"/>
    <col min="6154" max="6156" width="8.28515625" style="1" customWidth="1"/>
    <col min="6157" max="6158" width="7.42578125" style="1" customWidth="1"/>
    <col min="6159" max="6159" width="6.85546875" style="1" customWidth="1"/>
    <col min="6160" max="6160" width="26.7109375" style="1" customWidth="1"/>
    <col min="6161" max="6400" width="9.140625" style="1"/>
    <col min="6401" max="6401" width="10.85546875" style="1" customWidth="1"/>
    <col min="6402" max="6402" width="28" style="1" customWidth="1"/>
    <col min="6403" max="6403" width="8" style="1" customWidth="1"/>
    <col min="6404" max="6409" width="8.7109375" style="1" customWidth="1"/>
    <col min="6410" max="6412" width="8.28515625" style="1" customWidth="1"/>
    <col min="6413" max="6414" width="7.42578125" style="1" customWidth="1"/>
    <col min="6415" max="6415" width="6.85546875" style="1" customWidth="1"/>
    <col min="6416" max="6416" width="26.7109375" style="1" customWidth="1"/>
    <col min="6417" max="6656" width="9.140625" style="1"/>
    <col min="6657" max="6657" width="10.85546875" style="1" customWidth="1"/>
    <col min="6658" max="6658" width="28" style="1" customWidth="1"/>
    <col min="6659" max="6659" width="8" style="1" customWidth="1"/>
    <col min="6660" max="6665" width="8.7109375" style="1" customWidth="1"/>
    <col min="6666" max="6668" width="8.28515625" style="1" customWidth="1"/>
    <col min="6669" max="6670" width="7.42578125" style="1" customWidth="1"/>
    <col min="6671" max="6671" width="6.85546875" style="1" customWidth="1"/>
    <col min="6672" max="6672" width="26.7109375" style="1" customWidth="1"/>
    <col min="6673" max="6912" width="9.140625" style="1"/>
    <col min="6913" max="6913" width="10.85546875" style="1" customWidth="1"/>
    <col min="6914" max="6914" width="28" style="1" customWidth="1"/>
    <col min="6915" max="6915" width="8" style="1" customWidth="1"/>
    <col min="6916" max="6921" width="8.7109375" style="1" customWidth="1"/>
    <col min="6922" max="6924" width="8.28515625" style="1" customWidth="1"/>
    <col min="6925" max="6926" width="7.42578125" style="1" customWidth="1"/>
    <col min="6927" max="6927" width="6.85546875" style="1" customWidth="1"/>
    <col min="6928" max="6928" width="26.7109375" style="1" customWidth="1"/>
    <col min="6929" max="7168" width="9.140625" style="1"/>
    <col min="7169" max="7169" width="10.85546875" style="1" customWidth="1"/>
    <col min="7170" max="7170" width="28" style="1" customWidth="1"/>
    <col min="7171" max="7171" width="8" style="1" customWidth="1"/>
    <col min="7172" max="7177" width="8.7109375" style="1" customWidth="1"/>
    <col min="7178" max="7180" width="8.28515625" style="1" customWidth="1"/>
    <col min="7181" max="7182" width="7.42578125" style="1" customWidth="1"/>
    <col min="7183" max="7183" width="6.85546875" style="1" customWidth="1"/>
    <col min="7184" max="7184" width="26.7109375" style="1" customWidth="1"/>
    <col min="7185" max="7424" width="9.140625" style="1"/>
    <col min="7425" max="7425" width="10.85546875" style="1" customWidth="1"/>
    <col min="7426" max="7426" width="28" style="1" customWidth="1"/>
    <col min="7427" max="7427" width="8" style="1" customWidth="1"/>
    <col min="7428" max="7433" width="8.7109375" style="1" customWidth="1"/>
    <col min="7434" max="7436" width="8.28515625" style="1" customWidth="1"/>
    <col min="7437" max="7438" width="7.42578125" style="1" customWidth="1"/>
    <col min="7439" max="7439" width="6.85546875" style="1" customWidth="1"/>
    <col min="7440" max="7440" width="26.7109375" style="1" customWidth="1"/>
    <col min="7441" max="7680" width="9.140625" style="1"/>
    <col min="7681" max="7681" width="10.85546875" style="1" customWidth="1"/>
    <col min="7682" max="7682" width="28" style="1" customWidth="1"/>
    <col min="7683" max="7683" width="8" style="1" customWidth="1"/>
    <col min="7684" max="7689" width="8.7109375" style="1" customWidth="1"/>
    <col min="7690" max="7692" width="8.28515625" style="1" customWidth="1"/>
    <col min="7693" max="7694" width="7.42578125" style="1" customWidth="1"/>
    <col min="7695" max="7695" width="6.85546875" style="1" customWidth="1"/>
    <col min="7696" max="7696" width="26.7109375" style="1" customWidth="1"/>
    <col min="7697" max="7936" width="9.140625" style="1"/>
    <col min="7937" max="7937" width="10.85546875" style="1" customWidth="1"/>
    <col min="7938" max="7938" width="28" style="1" customWidth="1"/>
    <col min="7939" max="7939" width="8" style="1" customWidth="1"/>
    <col min="7940" max="7945" width="8.7109375" style="1" customWidth="1"/>
    <col min="7946" max="7948" width="8.28515625" style="1" customWidth="1"/>
    <col min="7949" max="7950" width="7.42578125" style="1" customWidth="1"/>
    <col min="7951" max="7951" width="6.85546875" style="1" customWidth="1"/>
    <col min="7952" max="7952" width="26.7109375" style="1" customWidth="1"/>
    <col min="7953" max="8192" width="9.140625" style="1"/>
    <col min="8193" max="8193" width="10.85546875" style="1" customWidth="1"/>
    <col min="8194" max="8194" width="28" style="1" customWidth="1"/>
    <col min="8195" max="8195" width="8" style="1" customWidth="1"/>
    <col min="8196" max="8201" width="8.7109375" style="1" customWidth="1"/>
    <col min="8202" max="8204" width="8.28515625" style="1" customWidth="1"/>
    <col min="8205" max="8206" width="7.42578125" style="1" customWidth="1"/>
    <col min="8207" max="8207" width="6.85546875" style="1" customWidth="1"/>
    <col min="8208" max="8208" width="26.7109375" style="1" customWidth="1"/>
    <col min="8209" max="8448" width="9.140625" style="1"/>
    <col min="8449" max="8449" width="10.85546875" style="1" customWidth="1"/>
    <col min="8450" max="8450" width="28" style="1" customWidth="1"/>
    <col min="8451" max="8451" width="8" style="1" customWidth="1"/>
    <col min="8452" max="8457" width="8.7109375" style="1" customWidth="1"/>
    <col min="8458" max="8460" width="8.28515625" style="1" customWidth="1"/>
    <col min="8461" max="8462" width="7.42578125" style="1" customWidth="1"/>
    <col min="8463" max="8463" width="6.85546875" style="1" customWidth="1"/>
    <col min="8464" max="8464" width="26.7109375" style="1" customWidth="1"/>
    <col min="8465" max="8704" width="9.140625" style="1"/>
    <col min="8705" max="8705" width="10.85546875" style="1" customWidth="1"/>
    <col min="8706" max="8706" width="28" style="1" customWidth="1"/>
    <col min="8707" max="8707" width="8" style="1" customWidth="1"/>
    <col min="8708" max="8713" width="8.7109375" style="1" customWidth="1"/>
    <col min="8714" max="8716" width="8.28515625" style="1" customWidth="1"/>
    <col min="8717" max="8718" width="7.42578125" style="1" customWidth="1"/>
    <col min="8719" max="8719" width="6.85546875" style="1" customWidth="1"/>
    <col min="8720" max="8720" width="26.7109375" style="1" customWidth="1"/>
    <col min="8721" max="8960" width="9.140625" style="1"/>
    <col min="8961" max="8961" width="10.85546875" style="1" customWidth="1"/>
    <col min="8962" max="8962" width="28" style="1" customWidth="1"/>
    <col min="8963" max="8963" width="8" style="1" customWidth="1"/>
    <col min="8964" max="8969" width="8.7109375" style="1" customWidth="1"/>
    <col min="8970" max="8972" width="8.28515625" style="1" customWidth="1"/>
    <col min="8973" max="8974" width="7.42578125" style="1" customWidth="1"/>
    <col min="8975" max="8975" width="6.85546875" style="1" customWidth="1"/>
    <col min="8976" max="8976" width="26.7109375" style="1" customWidth="1"/>
    <col min="8977" max="9216" width="9.140625" style="1"/>
    <col min="9217" max="9217" width="10.85546875" style="1" customWidth="1"/>
    <col min="9218" max="9218" width="28" style="1" customWidth="1"/>
    <col min="9219" max="9219" width="8" style="1" customWidth="1"/>
    <col min="9220" max="9225" width="8.7109375" style="1" customWidth="1"/>
    <col min="9226" max="9228" width="8.28515625" style="1" customWidth="1"/>
    <col min="9229" max="9230" width="7.42578125" style="1" customWidth="1"/>
    <col min="9231" max="9231" width="6.85546875" style="1" customWidth="1"/>
    <col min="9232" max="9232" width="26.7109375" style="1" customWidth="1"/>
    <col min="9233" max="9472" width="9.140625" style="1"/>
    <col min="9473" max="9473" width="10.85546875" style="1" customWidth="1"/>
    <col min="9474" max="9474" width="28" style="1" customWidth="1"/>
    <col min="9475" max="9475" width="8" style="1" customWidth="1"/>
    <col min="9476" max="9481" width="8.7109375" style="1" customWidth="1"/>
    <col min="9482" max="9484" width="8.28515625" style="1" customWidth="1"/>
    <col min="9485" max="9486" width="7.42578125" style="1" customWidth="1"/>
    <col min="9487" max="9487" width="6.85546875" style="1" customWidth="1"/>
    <col min="9488" max="9488" width="26.7109375" style="1" customWidth="1"/>
    <col min="9489" max="9728" width="9.140625" style="1"/>
    <col min="9729" max="9729" width="10.85546875" style="1" customWidth="1"/>
    <col min="9730" max="9730" width="28" style="1" customWidth="1"/>
    <col min="9731" max="9731" width="8" style="1" customWidth="1"/>
    <col min="9732" max="9737" width="8.7109375" style="1" customWidth="1"/>
    <col min="9738" max="9740" width="8.28515625" style="1" customWidth="1"/>
    <col min="9741" max="9742" width="7.42578125" style="1" customWidth="1"/>
    <col min="9743" max="9743" width="6.85546875" style="1" customWidth="1"/>
    <col min="9744" max="9744" width="26.7109375" style="1" customWidth="1"/>
    <col min="9745" max="9984" width="9.140625" style="1"/>
    <col min="9985" max="9985" width="10.85546875" style="1" customWidth="1"/>
    <col min="9986" max="9986" width="28" style="1" customWidth="1"/>
    <col min="9987" max="9987" width="8" style="1" customWidth="1"/>
    <col min="9988" max="9993" width="8.7109375" style="1" customWidth="1"/>
    <col min="9994" max="9996" width="8.28515625" style="1" customWidth="1"/>
    <col min="9997" max="9998" width="7.42578125" style="1" customWidth="1"/>
    <col min="9999" max="9999" width="6.85546875" style="1" customWidth="1"/>
    <col min="10000" max="10000" width="26.7109375" style="1" customWidth="1"/>
    <col min="10001" max="10240" width="9.140625" style="1"/>
    <col min="10241" max="10241" width="10.85546875" style="1" customWidth="1"/>
    <col min="10242" max="10242" width="28" style="1" customWidth="1"/>
    <col min="10243" max="10243" width="8" style="1" customWidth="1"/>
    <col min="10244" max="10249" width="8.7109375" style="1" customWidth="1"/>
    <col min="10250" max="10252" width="8.28515625" style="1" customWidth="1"/>
    <col min="10253" max="10254" width="7.42578125" style="1" customWidth="1"/>
    <col min="10255" max="10255" width="6.85546875" style="1" customWidth="1"/>
    <col min="10256" max="10256" width="26.7109375" style="1" customWidth="1"/>
    <col min="10257" max="10496" width="9.140625" style="1"/>
    <col min="10497" max="10497" width="10.85546875" style="1" customWidth="1"/>
    <col min="10498" max="10498" width="28" style="1" customWidth="1"/>
    <col min="10499" max="10499" width="8" style="1" customWidth="1"/>
    <col min="10500" max="10505" width="8.7109375" style="1" customWidth="1"/>
    <col min="10506" max="10508" width="8.28515625" style="1" customWidth="1"/>
    <col min="10509" max="10510" width="7.42578125" style="1" customWidth="1"/>
    <col min="10511" max="10511" width="6.85546875" style="1" customWidth="1"/>
    <col min="10512" max="10512" width="26.7109375" style="1" customWidth="1"/>
    <col min="10513" max="10752" width="9.140625" style="1"/>
    <col min="10753" max="10753" width="10.85546875" style="1" customWidth="1"/>
    <col min="10754" max="10754" width="28" style="1" customWidth="1"/>
    <col min="10755" max="10755" width="8" style="1" customWidth="1"/>
    <col min="10756" max="10761" width="8.7109375" style="1" customWidth="1"/>
    <col min="10762" max="10764" width="8.28515625" style="1" customWidth="1"/>
    <col min="10765" max="10766" width="7.42578125" style="1" customWidth="1"/>
    <col min="10767" max="10767" width="6.85546875" style="1" customWidth="1"/>
    <col min="10768" max="10768" width="26.7109375" style="1" customWidth="1"/>
    <col min="10769" max="11008" width="9.140625" style="1"/>
    <col min="11009" max="11009" width="10.85546875" style="1" customWidth="1"/>
    <col min="11010" max="11010" width="28" style="1" customWidth="1"/>
    <col min="11011" max="11011" width="8" style="1" customWidth="1"/>
    <col min="11012" max="11017" width="8.7109375" style="1" customWidth="1"/>
    <col min="11018" max="11020" width="8.28515625" style="1" customWidth="1"/>
    <col min="11021" max="11022" width="7.42578125" style="1" customWidth="1"/>
    <col min="11023" max="11023" width="6.85546875" style="1" customWidth="1"/>
    <col min="11024" max="11024" width="26.7109375" style="1" customWidth="1"/>
    <col min="11025" max="11264" width="9.140625" style="1"/>
    <col min="11265" max="11265" width="10.85546875" style="1" customWidth="1"/>
    <col min="11266" max="11266" width="28" style="1" customWidth="1"/>
    <col min="11267" max="11267" width="8" style="1" customWidth="1"/>
    <col min="11268" max="11273" width="8.7109375" style="1" customWidth="1"/>
    <col min="11274" max="11276" width="8.28515625" style="1" customWidth="1"/>
    <col min="11277" max="11278" width="7.42578125" style="1" customWidth="1"/>
    <col min="11279" max="11279" width="6.85546875" style="1" customWidth="1"/>
    <col min="11280" max="11280" width="26.7109375" style="1" customWidth="1"/>
    <col min="11281" max="11520" width="9.140625" style="1"/>
    <col min="11521" max="11521" width="10.85546875" style="1" customWidth="1"/>
    <col min="11522" max="11522" width="28" style="1" customWidth="1"/>
    <col min="11523" max="11523" width="8" style="1" customWidth="1"/>
    <col min="11524" max="11529" width="8.7109375" style="1" customWidth="1"/>
    <col min="11530" max="11532" width="8.28515625" style="1" customWidth="1"/>
    <col min="11533" max="11534" width="7.42578125" style="1" customWidth="1"/>
    <col min="11535" max="11535" width="6.85546875" style="1" customWidth="1"/>
    <col min="11536" max="11536" width="26.7109375" style="1" customWidth="1"/>
    <col min="11537" max="11776" width="9.140625" style="1"/>
    <col min="11777" max="11777" width="10.85546875" style="1" customWidth="1"/>
    <col min="11778" max="11778" width="28" style="1" customWidth="1"/>
    <col min="11779" max="11779" width="8" style="1" customWidth="1"/>
    <col min="11780" max="11785" width="8.7109375" style="1" customWidth="1"/>
    <col min="11786" max="11788" width="8.28515625" style="1" customWidth="1"/>
    <col min="11789" max="11790" width="7.42578125" style="1" customWidth="1"/>
    <col min="11791" max="11791" width="6.85546875" style="1" customWidth="1"/>
    <col min="11792" max="11792" width="26.7109375" style="1" customWidth="1"/>
    <col min="11793" max="12032" width="9.140625" style="1"/>
    <col min="12033" max="12033" width="10.85546875" style="1" customWidth="1"/>
    <col min="12034" max="12034" width="28" style="1" customWidth="1"/>
    <col min="12035" max="12035" width="8" style="1" customWidth="1"/>
    <col min="12036" max="12041" width="8.7109375" style="1" customWidth="1"/>
    <col min="12042" max="12044" width="8.28515625" style="1" customWidth="1"/>
    <col min="12045" max="12046" width="7.42578125" style="1" customWidth="1"/>
    <col min="12047" max="12047" width="6.85546875" style="1" customWidth="1"/>
    <col min="12048" max="12048" width="26.7109375" style="1" customWidth="1"/>
    <col min="12049" max="12288" width="9.140625" style="1"/>
    <col min="12289" max="12289" width="10.85546875" style="1" customWidth="1"/>
    <col min="12290" max="12290" width="28" style="1" customWidth="1"/>
    <col min="12291" max="12291" width="8" style="1" customWidth="1"/>
    <col min="12292" max="12297" width="8.7109375" style="1" customWidth="1"/>
    <col min="12298" max="12300" width="8.28515625" style="1" customWidth="1"/>
    <col min="12301" max="12302" width="7.42578125" style="1" customWidth="1"/>
    <col min="12303" max="12303" width="6.85546875" style="1" customWidth="1"/>
    <col min="12304" max="12304" width="26.7109375" style="1" customWidth="1"/>
    <col min="12305" max="12544" width="9.140625" style="1"/>
    <col min="12545" max="12545" width="10.85546875" style="1" customWidth="1"/>
    <col min="12546" max="12546" width="28" style="1" customWidth="1"/>
    <col min="12547" max="12547" width="8" style="1" customWidth="1"/>
    <col min="12548" max="12553" width="8.7109375" style="1" customWidth="1"/>
    <col min="12554" max="12556" width="8.28515625" style="1" customWidth="1"/>
    <col min="12557" max="12558" width="7.42578125" style="1" customWidth="1"/>
    <col min="12559" max="12559" width="6.85546875" style="1" customWidth="1"/>
    <col min="12560" max="12560" width="26.7109375" style="1" customWidth="1"/>
    <col min="12561" max="12800" width="9.140625" style="1"/>
    <col min="12801" max="12801" width="10.85546875" style="1" customWidth="1"/>
    <col min="12802" max="12802" width="28" style="1" customWidth="1"/>
    <col min="12803" max="12803" width="8" style="1" customWidth="1"/>
    <col min="12804" max="12809" width="8.7109375" style="1" customWidth="1"/>
    <col min="12810" max="12812" width="8.28515625" style="1" customWidth="1"/>
    <col min="12813" max="12814" width="7.42578125" style="1" customWidth="1"/>
    <col min="12815" max="12815" width="6.85546875" style="1" customWidth="1"/>
    <col min="12816" max="12816" width="26.7109375" style="1" customWidth="1"/>
    <col min="12817" max="13056" width="9.140625" style="1"/>
    <col min="13057" max="13057" width="10.85546875" style="1" customWidth="1"/>
    <col min="13058" max="13058" width="28" style="1" customWidth="1"/>
    <col min="13059" max="13059" width="8" style="1" customWidth="1"/>
    <col min="13060" max="13065" width="8.7109375" style="1" customWidth="1"/>
    <col min="13066" max="13068" width="8.28515625" style="1" customWidth="1"/>
    <col min="13069" max="13070" width="7.42578125" style="1" customWidth="1"/>
    <col min="13071" max="13071" width="6.85546875" style="1" customWidth="1"/>
    <col min="13072" max="13072" width="26.7109375" style="1" customWidth="1"/>
    <col min="13073" max="13312" width="9.140625" style="1"/>
    <col min="13313" max="13313" width="10.85546875" style="1" customWidth="1"/>
    <col min="13314" max="13314" width="28" style="1" customWidth="1"/>
    <col min="13315" max="13315" width="8" style="1" customWidth="1"/>
    <col min="13316" max="13321" width="8.7109375" style="1" customWidth="1"/>
    <col min="13322" max="13324" width="8.28515625" style="1" customWidth="1"/>
    <col min="13325" max="13326" width="7.42578125" style="1" customWidth="1"/>
    <col min="13327" max="13327" width="6.85546875" style="1" customWidth="1"/>
    <col min="13328" max="13328" width="26.7109375" style="1" customWidth="1"/>
    <col min="13329" max="13568" width="9.140625" style="1"/>
    <col min="13569" max="13569" width="10.85546875" style="1" customWidth="1"/>
    <col min="13570" max="13570" width="28" style="1" customWidth="1"/>
    <col min="13571" max="13571" width="8" style="1" customWidth="1"/>
    <col min="13572" max="13577" width="8.7109375" style="1" customWidth="1"/>
    <col min="13578" max="13580" width="8.28515625" style="1" customWidth="1"/>
    <col min="13581" max="13582" width="7.42578125" style="1" customWidth="1"/>
    <col min="13583" max="13583" width="6.85546875" style="1" customWidth="1"/>
    <col min="13584" max="13584" width="26.7109375" style="1" customWidth="1"/>
    <col min="13585" max="13824" width="9.140625" style="1"/>
    <col min="13825" max="13825" width="10.85546875" style="1" customWidth="1"/>
    <col min="13826" max="13826" width="28" style="1" customWidth="1"/>
    <col min="13827" max="13827" width="8" style="1" customWidth="1"/>
    <col min="13828" max="13833" width="8.7109375" style="1" customWidth="1"/>
    <col min="13834" max="13836" width="8.28515625" style="1" customWidth="1"/>
    <col min="13837" max="13838" width="7.42578125" style="1" customWidth="1"/>
    <col min="13839" max="13839" width="6.85546875" style="1" customWidth="1"/>
    <col min="13840" max="13840" width="26.7109375" style="1" customWidth="1"/>
    <col min="13841" max="14080" width="9.140625" style="1"/>
    <col min="14081" max="14081" width="10.85546875" style="1" customWidth="1"/>
    <col min="14082" max="14082" width="28" style="1" customWidth="1"/>
    <col min="14083" max="14083" width="8" style="1" customWidth="1"/>
    <col min="14084" max="14089" width="8.7109375" style="1" customWidth="1"/>
    <col min="14090" max="14092" width="8.28515625" style="1" customWidth="1"/>
    <col min="14093" max="14094" width="7.42578125" style="1" customWidth="1"/>
    <col min="14095" max="14095" width="6.85546875" style="1" customWidth="1"/>
    <col min="14096" max="14096" width="26.7109375" style="1" customWidth="1"/>
    <col min="14097" max="14336" width="9.140625" style="1"/>
    <col min="14337" max="14337" width="10.85546875" style="1" customWidth="1"/>
    <col min="14338" max="14338" width="28" style="1" customWidth="1"/>
    <col min="14339" max="14339" width="8" style="1" customWidth="1"/>
    <col min="14340" max="14345" width="8.7109375" style="1" customWidth="1"/>
    <col min="14346" max="14348" width="8.28515625" style="1" customWidth="1"/>
    <col min="14349" max="14350" width="7.42578125" style="1" customWidth="1"/>
    <col min="14351" max="14351" width="6.85546875" style="1" customWidth="1"/>
    <col min="14352" max="14352" width="26.7109375" style="1" customWidth="1"/>
    <col min="14353" max="14592" width="9.140625" style="1"/>
    <col min="14593" max="14593" width="10.85546875" style="1" customWidth="1"/>
    <col min="14594" max="14594" width="28" style="1" customWidth="1"/>
    <col min="14595" max="14595" width="8" style="1" customWidth="1"/>
    <col min="14596" max="14601" width="8.7109375" style="1" customWidth="1"/>
    <col min="14602" max="14604" width="8.28515625" style="1" customWidth="1"/>
    <col min="14605" max="14606" width="7.42578125" style="1" customWidth="1"/>
    <col min="14607" max="14607" width="6.85546875" style="1" customWidth="1"/>
    <col min="14608" max="14608" width="26.7109375" style="1" customWidth="1"/>
    <col min="14609" max="14848" width="9.140625" style="1"/>
    <col min="14849" max="14849" width="10.85546875" style="1" customWidth="1"/>
    <col min="14850" max="14850" width="28" style="1" customWidth="1"/>
    <col min="14851" max="14851" width="8" style="1" customWidth="1"/>
    <col min="14852" max="14857" width="8.7109375" style="1" customWidth="1"/>
    <col min="14858" max="14860" width="8.28515625" style="1" customWidth="1"/>
    <col min="14861" max="14862" width="7.42578125" style="1" customWidth="1"/>
    <col min="14863" max="14863" width="6.85546875" style="1" customWidth="1"/>
    <col min="14864" max="14864" width="26.7109375" style="1" customWidth="1"/>
    <col min="14865" max="15104" width="9.140625" style="1"/>
    <col min="15105" max="15105" width="10.85546875" style="1" customWidth="1"/>
    <col min="15106" max="15106" width="28" style="1" customWidth="1"/>
    <col min="15107" max="15107" width="8" style="1" customWidth="1"/>
    <col min="15108" max="15113" width="8.7109375" style="1" customWidth="1"/>
    <col min="15114" max="15116" width="8.28515625" style="1" customWidth="1"/>
    <col min="15117" max="15118" width="7.42578125" style="1" customWidth="1"/>
    <col min="15119" max="15119" width="6.85546875" style="1" customWidth="1"/>
    <col min="15120" max="15120" width="26.7109375" style="1" customWidth="1"/>
    <col min="15121" max="15360" width="9.140625" style="1"/>
    <col min="15361" max="15361" width="10.85546875" style="1" customWidth="1"/>
    <col min="15362" max="15362" width="28" style="1" customWidth="1"/>
    <col min="15363" max="15363" width="8" style="1" customWidth="1"/>
    <col min="15364" max="15369" width="8.7109375" style="1" customWidth="1"/>
    <col min="15370" max="15372" width="8.28515625" style="1" customWidth="1"/>
    <col min="15373" max="15374" width="7.42578125" style="1" customWidth="1"/>
    <col min="15375" max="15375" width="6.85546875" style="1" customWidth="1"/>
    <col min="15376" max="15376" width="26.7109375" style="1" customWidth="1"/>
    <col min="15377" max="15616" width="9.140625" style="1"/>
    <col min="15617" max="15617" width="10.85546875" style="1" customWidth="1"/>
    <col min="15618" max="15618" width="28" style="1" customWidth="1"/>
    <col min="15619" max="15619" width="8" style="1" customWidth="1"/>
    <col min="15620" max="15625" width="8.7109375" style="1" customWidth="1"/>
    <col min="15626" max="15628" width="8.28515625" style="1" customWidth="1"/>
    <col min="15629" max="15630" width="7.42578125" style="1" customWidth="1"/>
    <col min="15631" max="15631" width="6.85546875" style="1" customWidth="1"/>
    <col min="15632" max="15632" width="26.7109375" style="1" customWidth="1"/>
    <col min="15633" max="15872" width="9.140625" style="1"/>
    <col min="15873" max="15873" width="10.85546875" style="1" customWidth="1"/>
    <col min="15874" max="15874" width="28" style="1" customWidth="1"/>
    <col min="15875" max="15875" width="8" style="1" customWidth="1"/>
    <col min="15876" max="15881" width="8.7109375" style="1" customWidth="1"/>
    <col min="15882" max="15884" width="8.28515625" style="1" customWidth="1"/>
    <col min="15885" max="15886" width="7.42578125" style="1" customWidth="1"/>
    <col min="15887" max="15887" width="6.85546875" style="1" customWidth="1"/>
    <col min="15888" max="15888" width="26.7109375" style="1" customWidth="1"/>
    <col min="15889" max="16128" width="9.140625" style="1"/>
    <col min="16129" max="16129" width="10.85546875" style="1" customWidth="1"/>
    <col min="16130" max="16130" width="28" style="1" customWidth="1"/>
    <col min="16131" max="16131" width="8" style="1" customWidth="1"/>
    <col min="16132" max="16137" width="8.7109375" style="1" customWidth="1"/>
    <col min="16138" max="16140" width="8.28515625" style="1" customWidth="1"/>
    <col min="16141" max="16142" width="7.42578125" style="1" customWidth="1"/>
    <col min="16143" max="16143" width="6.85546875" style="1" customWidth="1"/>
    <col min="16144" max="16144" width="26.7109375" style="1" customWidth="1"/>
    <col min="16145" max="16384" width="9.140625" style="1"/>
  </cols>
  <sheetData>
    <row r="1" spans="1:17" x14ac:dyDescent="0.25">
      <c r="A1" s="131"/>
      <c r="B1" s="131"/>
      <c r="C1" s="131"/>
      <c r="M1" s="131"/>
      <c r="N1" s="106"/>
      <c r="O1" s="214" t="s">
        <v>482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483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484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485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486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487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488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708" t="s">
        <v>489</v>
      </c>
      <c r="D12" s="708"/>
      <c r="E12" s="708"/>
      <c r="F12" s="708"/>
      <c r="G12" s="708"/>
      <c r="H12" s="708"/>
      <c r="I12" s="708"/>
      <c r="J12" s="708"/>
      <c r="K12" s="708"/>
      <c r="L12" s="708"/>
      <c r="M12" s="708"/>
      <c r="N12" s="708"/>
      <c r="O12" s="708"/>
      <c r="P12" s="709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37" t="s">
        <v>314</v>
      </c>
      <c r="E16" s="739" t="s">
        <v>315</v>
      </c>
      <c r="F16" s="741" t="s">
        <v>14</v>
      </c>
      <c r="G16" s="743" t="s">
        <v>316</v>
      </c>
      <c r="H16" s="744" t="s">
        <v>317</v>
      </c>
      <c r="I16" s="745" t="s">
        <v>287</v>
      </c>
      <c r="J16" s="743" t="s">
        <v>318</v>
      </c>
      <c r="K16" s="744" t="s">
        <v>319</v>
      </c>
      <c r="L16" s="745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38"/>
      <c r="E17" s="740"/>
      <c r="F17" s="742"/>
      <c r="G17" s="743"/>
      <c r="H17" s="744"/>
      <c r="I17" s="745"/>
      <c r="J17" s="743"/>
      <c r="K17" s="744"/>
      <c r="L17" s="745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297">
        <v>4</v>
      </c>
      <c r="E18" s="298">
        <v>5</v>
      </c>
      <c r="F18" s="299">
        <v>6</v>
      </c>
      <c r="G18" s="297">
        <v>7</v>
      </c>
      <c r="H18" s="300">
        <v>8</v>
      </c>
      <c r="I18" s="301">
        <v>9</v>
      </c>
      <c r="J18" s="300">
        <v>10</v>
      </c>
      <c r="K18" s="298">
        <v>11</v>
      </c>
      <c r="L18" s="302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303"/>
      <c r="E19" s="304"/>
      <c r="F19" s="305"/>
      <c r="G19" s="303"/>
      <c r="H19" s="304"/>
      <c r="I19" s="305"/>
      <c r="J19" s="303"/>
      <c r="K19" s="304"/>
      <c r="L19" s="305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612279</v>
      </c>
      <c r="D20" s="306">
        <f>SUM(D21,D24,D25,D41,D43)</f>
        <v>425843</v>
      </c>
      <c r="E20" s="307">
        <f>SUM(E21,E24,E25,E41,E43)</f>
        <v>0</v>
      </c>
      <c r="F20" s="308">
        <f>SUM(F21,F24,F25,F41,F43)</f>
        <v>425843</v>
      </c>
      <c r="G20" s="306">
        <f>SUM(G21,G24,G43)</f>
        <v>172004</v>
      </c>
      <c r="H20" s="307">
        <f>SUM(H21,H24,H43)</f>
        <v>973</v>
      </c>
      <c r="I20" s="308">
        <f>SUM(I21,I24,I43)</f>
        <v>172977</v>
      </c>
      <c r="J20" s="306">
        <f>SUM(J21,J26,J43)</f>
        <v>13459</v>
      </c>
      <c r="K20" s="307">
        <f>SUM(K21,K26,K43)</f>
        <v>0</v>
      </c>
      <c r="L20" s="308">
        <f>SUM(L21,L26,L43)</f>
        <v>13459</v>
      </c>
      <c r="M20" s="139">
        <f>SUM(M21,M45)</f>
        <v>0</v>
      </c>
      <c r="N20" s="22">
        <f>SUM(N21,N45)</f>
        <v>0</v>
      </c>
      <c r="O20" s="140">
        <f>SUM(O21,O45)</f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309">
        <f t="shared" ref="D21:O21" si="1">SUM(D22:D23)</f>
        <v>0</v>
      </c>
      <c r="E21" s="310">
        <f t="shared" si="1"/>
        <v>0</v>
      </c>
      <c r="F21" s="311">
        <f t="shared" si="1"/>
        <v>0</v>
      </c>
      <c r="G21" s="309">
        <f t="shared" si="1"/>
        <v>0</v>
      </c>
      <c r="H21" s="310">
        <f t="shared" si="1"/>
        <v>0</v>
      </c>
      <c r="I21" s="311">
        <f t="shared" si="1"/>
        <v>0</v>
      </c>
      <c r="J21" s="309">
        <f t="shared" si="1"/>
        <v>0</v>
      </c>
      <c r="K21" s="310">
        <f t="shared" si="1"/>
        <v>0</v>
      </c>
      <c r="L21" s="311">
        <f t="shared" si="1"/>
        <v>0</v>
      </c>
      <c r="M21" s="141">
        <f t="shared" si="1"/>
        <v>0</v>
      </c>
      <c r="N21" s="25">
        <f t="shared" si="1"/>
        <v>0</v>
      </c>
      <c r="O21" s="142">
        <f t="shared" si="1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312"/>
      <c r="E22" s="313"/>
      <c r="F22" s="314">
        <f>D22+E22</f>
        <v>0</v>
      </c>
      <c r="G22" s="312"/>
      <c r="H22" s="313"/>
      <c r="I22" s="314">
        <f>G22+H22</f>
        <v>0</v>
      </c>
      <c r="J22" s="312"/>
      <c r="K22" s="313"/>
      <c r="L22" s="31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>F23+I23+L23+O23</f>
        <v>0</v>
      </c>
      <c r="D23" s="283"/>
      <c r="E23" s="284"/>
      <c r="F23" s="282">
        <f>D23+E23</f>
        <v>0</v>
      </c>
      <c r="G23" s="283"/>
      <c r="H23" s="284"/>
      <c r="I23" s="282">
        <f>G23+H23</f>
        <v>0</v>
      </c>
      <c r="J23" s="283"/>
      <c r="K23" s="284"/>
      <c r="L23" s="315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598820</v>
      </c>
      <c r="D24" s="316">
        <v>425843</v>
      </c>
      <c r="E24" s="317"/>
      <c r="F24" s="318">
        <f>D24+E24</f>
        <v>425843</v>
      </c>
      <c r="G24" s="316">
        <v>172004</v>
      </c>
      <c r="H24" s="317">
        <v>973</v>
      </c>
      <c r="I24" s="318">
        <f>G24+H24</f>
        <v>172977</v>
      </c>
      <c r="J24" s="319" t="s">
        <v>23</v>
      </c>
      <c r="K24" s="320" t="s">
        <v>23</v>
      </c>
      <c r="L24" s="321" t="s">
        <v>23</v>
      </c>
      <c r="M24" s="251" t="s">
        <v>23</v>
      </c>
      <c r="N24" s="33" t="s">
        <v>23</v>
      </c>
      <c r="O24" s="250" t="s">
        <v>23</v>
      </c>
      <c r="P24" s="256" t="s">
        <v>490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322"/>
      <c r="E25" s="323"/>
      <c r="F25" s="324">
        <f>D25+E25</f>
        <v>0</v>
      </c>
      <c r="G25" s="325" t="s">
        <v>23</v>
      </c>
      <c r="H25" s="326" t="s">
        <v>23</v>
      </c>
      <c r="I25" s="327" t="s">
        <v>23</v>
      </c>
      <c r="J25" s="325" t="s">
        <v>23</v>
      </c>
      <c r="K25" s="326" t="s">
        <v>23</v>
      </c>
      <c r="L25" s="327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 t="shared" ref="C26:C40" si="2">L26</f>
        <v>13439</v>
      </c>
      <c r="D26" s="325" t="s">
        <v>23</v>
      </c>
      <c r="E26" s="326" t="s">
        <v>23</v>
      </c>
      <c r="F26" s="327" t="s">
        <v>23</v>
      </c>
      <c r="G26" s="325" t="s">
        <v>23</v>
      </c>
      <c r="H26" s="326" t="s">
        <v>23</v>
      </c>
      <c r="I26" s="327" t="s">
        <v>23</v>
      </c>
      <c r="J26" s="328">
        <f>SUM(J27,J31,J33,J36)</f>
        <v>13439</v>
      </c>
      <c r="K26" s="329">
        <f>SUM(K27,K31,K33,K36)</f>
        <v>0</v>
      </c>
      <c r="L26" s="330">
        <f>SUM(L27,L31,L33,L36)</f>
        <v>13439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si="2"/>
        <v>0</v>
      </c>
      <c r="D27" s="325" t="s">
        <v>23</v>
      </c>
      <c r="E27" s="326" t="s">
        <v>23</v>
      </c>
      <c r="F27" s="327" t="s">
        <v>23</v>
      </c>
      <c r="G27" s="325" t="s">
        <v>23</v>
      </c>
      <c r="H27" s="326" t="s">
        <v>23</v>
      </c>
      <c r="I27" s="327" t="s">
        <v>23</v>
      </c>
      <c r="J27" s="328">
        <f>SUM(J28:J30)</f>
        <v>0</v>
      </c>
      <c r="K27" s="329">
        <f>SUM(K28:K30)</f>
        <v>0</v>
      </c>
      <c r="L27" s="330">
        <f>SUM(L28:L30)</f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2"/>
        <v>0</v>
      </c>
      <c r="D28" s="331" t="s">
        <v>23</v>
      </c>
      <c r="E28" s="332" t="s">
        <v>23</v>
      </c>
      <c r="F28" s="333" t="s">
        <v>23</v>
      </c>
      <c r="G28" s="331" t="s">
        <v>23</v>
      </c>
      <c r="H28" s="332" t="s">
        <v>23</v>
      </c>
      <c r="I28" s="333" t="s">
        <v>23</v>
      </c>
      <c r="J28" s="312"/>
      <c r="K28" s="313"/>
      <c r="L28" s="314">
        <f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2"/>
        <v>0</v>
      </c>
      <c r="D29" s="334" t="s">
        <v>23</v>
      </c>
      <c r="E29" s="335" t="s">
        <v>23</v>
      </c>
      <c r="F29" s="336" t="s">
        <v>23</v>
      </c>
      <c r="G29" s="334" t="s">
        <v>23</v>
      </c>
      <c r="H29" s="335" t="s">
        <v>23</v>
      </c>
      <c r="I29" s="336" t="s">
        <v>23</v>
      </c>
      <c r="J29" s="283"/>
      <c r="K29" s="284"/>
      <c r="L29" s="315">
        <f>K29+J29</f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2"/>
        <v>0</v>
      </c>
      <c r="D30" s="334" t="s">
        <v>23</v>
      </c>
      <c r="E30" s="335" t="s">
        <v>23</v>
      </c>
      <c r="F30" s="336" t="s">
        <v>23</v>
      </c>
      <c r="G30" s="334" t="s">
        <v>23</v>
      </c>
      <c r="H30" s="335" t="s">
        <v>23</v>
      </c>
      <c r="I30" s="336" t="s">
        <v>23</v>
      </c>
      <c r="J30" s="283"/>
      <c r="K30" s="284"/>
      <c r="L30" s="315">
        <f>K30+J30</f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 t="shared" si="2"/>
        <v>0</v>
      </c>
      <c r="D31" s="325" t="s">
        <v>23</v>
      </c>
      <c r="E31" s="326" t="s">
        <v>23</v>
      </c>
      <c r="F31" s="327" t="s">
        <v>23</v>
      </c>
      <c r="G31" s="325" t="s">
        <v>23</v>
      </c>
      <c r="H31" s="326" t="s">
        <v>23</v>
      </c>
      <c r="I31" s="327" t="s">
        <v>23</v>
      </c>
      <c r="J31" s="328">
        <f>SUM(J32)</f>
        <v>0</v>
      </c>
      <c r="K31" s="329">
        <f>SUM(K32)</f>
        <v>0</v>
      </c>
      <c r="L31" s="330">
        <f>SUM(L32)</f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si="2"/>
        <v>0</v>
      </c>
      <c r="D32" s="337" t="s">
        <v>23</v>
      </c>
      <c r="E32" s="338" t="s">
        <v>23</v>
      </c>
      <c r="F32" s="339" t="s">
        <v>23</v>
      </c>
      <c r="G32" s="337" t="s">
        <v>23</v>
      </c>
      <c r="H32" s="338" t="s">
        <v>23</v>
      </c>
      <c r="I32" s="339" t="s">
        <v>23</v>
      </c>
      <c r="J32" s="340"/>
      <c r="K32" s="341"/>
      <c r="L32" s="342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2"/>
        <v>9609</v>
      </c>
      <c r="D33" s="325" t="s">
        <v>23</v>
      </c>
      <c r="E33" s="326" t="s">
        <v>23</v>
      </c>
      <c r="F33" s="327" t="s">
        <v>23</v>
      </c>
      <c r="G33" s="325" t="s">
        <v>23</v>
      </c>
      <c r="H33" s="326" t="s">
        <v>23</v>
      </c>
      <c r="I33" s="327" t="s">
        <v>23</v>
      </c>
      <c r="J33" s="328">
        <f>SUM(J34:J35)</f>
        <v>9609</v>
      </c>
      <c r="K33" s="329">
        <f>SUM(K34:K35)</f>
        <v>0</v>
      </c>
      <c r="L33" s="330">
        <f>SUM(L34:L35)</f>
        <v>9609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2"/>
        <v>9609</v>
      </c>
      <c r="D34" s="331" t="s">
        <v>23</v>
      </c>
      <c r="E34" s="332" t="s">
        <v>23</v>
      </c>
      <c r="F34" s="333" t="s">
        <v>23</v>
      </c>
      <c r="G34" s="331" t="s">
        <v>23</v>
      </c>
      <c r="H34" s="332" t="s">
        <v>23</v>
      </c>
      <c r="I34" s="333" t="s">
        <v>23</v>
      </c>
      <c r="J34" s="312">
        <v>9609</v>
      </c>
      <c r="K34" s="313"/>
      <c r="L34" s="314">
        <f>K34+J34</f>
        <v>9609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2"/>
        <v>0</v>
      </c>
      <c r="D35" s="334" t="s">
        <v>23</v>
      </c>
      <c r="E35" s="335" t="s">
        <v>23</v>
      </c>
      <c r="F35" s="336" t="s">
        <v>23</v>
      </c>
      <c r="G35" s="334" t="s">
        <v>23</v>
      </c>
      <c r="H35" s="335" t="s">
        <v>23</v>
      </c>
      <c r="I35" s="336" t="s">
        <v>23</v>
      </c>
      <c r="J35" s="283"/>
      <c r="K35" s="284"/>
      <c r="L35" s="315">
        <f>K35+J35</f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2"/>
        <v>3830</v>
      </c>
      <c r="D36" s="325" t="s">
        <v>23</v>
      </c>
      <c r="E36" s="326" t="s">
        <v>23</v>
      </c>
      <c r="F36" s="327" t="s">
        <v>23</v>
      </c>
      <c r="G36" s="325" t="s">
        <v>23</v>
      </c>
      <c r="H36" s="326" t="s">
        <v>23</v>
      </c>
      <c r="I36" s="327" t="s">
        <v>23</v>
      </c>
      <c r="J36" s="328">
        <f>SUM(J37:J40)</f>
        <v>3830</v>
      </c>
      <c r="K36" s="329">
        <f>SUM(K37:K40)</f>
        <v>0</v>
      </c>
      <c r="L36" s="330">
        <f>SUM(L37:L40)</f>
        <v>3830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2"/>
        <v>0</v>
      </c>
      <c r="D37" s="331" t="s">
        <v>23</v>
      </c>
      <c r="E37" s="332" t="s">
        <v>23</v>
      </c>
      <c r="F37" s="333" t="s">
        <v>23</v>
      </c>
      <c r="G37" s="331" t="s">
        <v>23</v>
      </c>
      <c r="H37" s="332" t="s">
        <v>23</v>
      </c>
      <c r="I37" s="333" t="s">
        <v>23</v>
      </c>
      <c r="J37" s="312"/>
      <c r="K37" s="313"/>
      <c r="L37" s="314">
        <f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2"/>
        <v>0</v>
      </c>
      <c r="D38" s="334" t="s">
        <v>23</v>
      </c>
      <c r="E38" s="335" t="s">
        <v>23</v>
      </c>
      <c r="F38" s="336" t="s">
        <v>23</v>
      </c>
      <c r="G38" s="334" t="s">
        <v>23</v>
      </c>
      <c r="H38" s="335" t="s">
        <v>23</v>
      </c>
      <c r="I38" s="336" t="s">
        <v>23</v>
      </c>
      <c r="J38" s="283"/>
      <c r="K38" s="284"/>
      <c r="L38" s="315">
        <f>K38+J38</f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2"/>
        <v>0</v>
      </c>
      <c r="D39" s="334" t="s">
        <v>23</v>
      </c>
      <c r="E39" s="335" t="s">
        <v>23</v>
      </c>
      <c r="F39" s="336" t="s">
        <v>23</v>
      </c>
      <c r="G39" s="334" t="s">
        <v>23</v>
      </c>
      <c r="H39" s="335" t="s">
        <v>23</v>
      </c>
      <c r="I39" s="336" t="s">
        <v>23</v>
      </c>
      <c r="J39" s="283"/>
      <c r="K39" s="284"/>
      <c r="L39" s="315">
        <f>K39+J39</f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2"/>
        <v>3830</v>
      </c>
      <c r="D40" s="343" t="s">
        <v>23</v>
      </c>
      <c r="E40" s="344" t="s">
        <v>23</v>
      </c>
      <c r="F40" s="345" t="s">
        <v>23</v>
      </c>
      <c r="G40" s="343" t="s">
        <v>23</v>
      </c>
      <c r="H40" s="344" t="s">
        <v>23</v>
      </c>
      <c r="I40" s="345" t="s">
        <v>23</v>
      </c>
      <c r="J40" s="346">
        <v>3830</v>
      </c>
      <c r="K40" s="347"/>
      <c r="L40" s="348">
        <f>K40+J40</f>
        <v>3830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349">
        <f>SUM(D42)</f>
        <v>0</v>
      </c>
      <c r="E41" s="350">
        <f>SUM(E42)</f>
        <v>0</v>
      </c>
      <c r="F41" s="351">
        <f>SUM(F42)</f>
        <v>0</v>
      </c>
      <c r="G41" s="352" t="s">
        <v>23</v>
      </c>
      <c r="H41" s="353" t="s">
        <v>23</v>
      </c>
      <c r="I41" s="354" t="s">
        <v>23</v>
      </c>
      <c r="J41" s="352" t="s">
        <v>23</v>
      </c>
      <c r="K41" s="353" t="s">
        <v>23</v>
      </c>
      <c r="L41" s="354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346"/>
      <c r="E42" s="347"/>
      <c r="F42" s="355">
        <f>D42+E42</f>
        <v>0</v>
      </c>
      <c r="G42" s="343" t="s">
        <v>23</v>
      </c>
      <c r="H42" s="344" t="s">
        <v>23</v>
      </c>
      <c r="I42" s="345" t="s">
        <v>23</v>
      </c>
      <c r="J42" s="343" t="s">
        <v>23</v>
      </c>
      <c r="K42" s="344" t="s">
        <v>23</v>
      </c>
      <c r="L42" s="34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20</v>
      </c>
      <c r="D43" s="328">
        <f>D44</f>
        <v>0</v>
      </c>
      <c r="E43" s="329">
        <f>E44</f>
        <v>0</v>
      </c>
      <c r="F43" s="330">
        <f>F44</f>
        <v>0</v>
      </c>
      <c r="G43" s="328">
        <f t="shared" ref="G43:L43" si="3">G44</f>
        <v>0</v>
      </c>
      <c r="H43" s="329">
        <f t="shared" si="3"/>
        <v>0</v>
      </c>
      <c r="I43" s="330">
        <f t="shared" si="3"/>
        <v>0</v>
      </c>
      <c r="J43" s="328">
        <f t="shared" si="3"/>
        <v>20</v>
      </c>
      <c r="K43" s="329">
        <f t="shared" si="3"/>
        <v>0</v>
      </c>
      <c r="L43" s="330">
        <f t="shared" si="3"/>
        <v>20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20</v>
      </c>
      <c r="D44" s="312"/>
      <c r="E44" s="313"/>
      <c r="F44" s="356">
        <f>D44+E44</f>
        <v>0</v>
      </c>
      <c r="G44" s="312"/>
      <c r="H44" s="313"/>
      <c r="I44" s="356">
        <f>G44+H44</f>
        <v>0</v>
      </c>
      <c r="J44" s="312">
        <v>20</v>
      </c>
      <c r="K44" s="313"/>
      <c r="L44" s="314">
        <f>K44+J44</f>
        <v>20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343" t="s">
        <v>23</v>
      </c>
      <c r="E45" s="344" t="s">
        <v>23</v>
      </c>
      <c r="F45" s="345" t="s">
        <v>23</v>
      </c>
      <c r="G45" s="343" t="s">
        <v>23</v>
      </c>
      <c r="H45" s="344" t="s">
        <v>23</v>
      </c>
      <c r="I45" s="345" t="s">
        <v>23</v>
      </c>
      <c r="J45" s="357" t="s">
        <v>23</v>
      </c>
      <c r="K45" s="358" t="s">
        <v>23</v>
      </c>
      <c r="L45" s="348" t="s">
        <v>23</v>
      </c>
      <c r="M45" s="207">
        <f>SUM(M46:M47)</f>
        <v>0</v>
      </c>
      <c r="N45" s="208">
        <f>SUM(N46:N47)</f>
        <v>0</v>
      </c>
      <c r="O45" s="209">
        <f>SUM(O46:O47)</f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>O46</f>
        <v>0</v>
      </c>
      <c r="D46" s="352" t="s">
        <v>23</v>
      </c>
      <c r="E46" s="353" t="s">
        <v>23</v>
      </c>
      <c r="F46" s="354" t="s">
        <v>23</v>
      </c>
      <c r="G46" s="352" t="s">
        <v>23</v>
      </c>
      <c r="H46" s="353" t="s">
        <v>23</v>
      </c>
      <c r="I46" s="354" t="s">
        <v>23</v>
      </c>
      <c r="J46" s="352" t="s">
        <v>23</v>
      </c>
      <c r="K46" s="353" t="s">
        <v>23</v>
      </c>
      <c r="L46" s="354" t="s">
        <v>23</v>
      </c>
      <c r="M46" s="243"/>
      <c r="N46" s="244"/>
      <c r="O46" s="161">
        <f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>O47</f>
        <v>0</v>
      </c>
      <c r="D47" s="352" t="s">
        <v>23</v>
      </c>
      <c r="E47" s="353" t="s">
        <v>23</v>
      </c>
      <c r="F47" s="354" t="s">
        <v>23</v>
      </c>
      <c r="G47" s="352" t="s">
        <v>23</v>
      </c>
      <c r="H47" s="353" t="s">
        <v>23</v>
      </c>
      <c r="I47" s="354" t="s">
        <v>23</v>
      </c>
      <c r="J47" s="352" t="s">
        <v>23</v>
      </c>
      <c r="K47" s="353" t="s">
        <v>23</v>
      </c>
      <c r="L47" s="354" t="s">
        <v>23</v>
      </c>
      <c r="M47" s="243"/>
      <c r="N47" s="244"/>
      <c r="O47" s="161">
        <f>N47+M47</f>
        <v>0</v>
      </c>
      <c r="P47" s="260"/>
    </row>
    <row r="48" spans="1:16" ht="12" customHeight="1" x14ac:dyDescent="0.25">
      <c r="A48" s="62"/>
      <c r="B48" s="59"/>
      <c r="C48" s="229"/>
      <c r="D48" s="359"/>
      <c r="E48" s="360"/>
      <c r="F48" s="361"/>
      <c r="G48" s="359"/>
      <c r="H48" s="360"/>
      <c r="I48" s="361"/>
      <c r="J48" s="359"/>
      <c r="K48" s="360"/>
      <c r="L48" s="351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362"/>
      <c r="E49" s="363"/>
      <c r="F49" s="364"/>
      <c r="G49" s="312"/>
      <c r="H49" s="313"/>
      <c r="I49" s="356"/>
      <c r="J49" s="312"/>
      <c r="K49" s="313"/>
      <c r="L49" s="314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612279</v>
      </c>
      <c r="D50" s="365">
        <f t="shared" ref="D50:O50" si="4">SUM(D51,D286)</f>
        <v>425843</v>
      </c>
      <c r="E50" s="366">
        <f t="shared" si="4"/>
        <v>0</v>
      </c>
      <c r="F50" s="367">
        <f t="shared" si="4"/>
        <v>425843</v>
      </c>
      <c r="G50" s="365">
        <f t="shared" si="4"/>
        <v>172004</v>
      </c>
      <c r="H50" s="366">
        <f t="shared" si="4"/>
        <v>973</v>
      </c>
      <c r="I50" s="367">
        <f t="shared" si="4"/>
        <v>172977</v>
      </c>
      <c r="J50" s="306">
        <f t="shared" si="4"/>
        <v>13459</v>
      </c>
      <c r="K50" s="307">
        <f t="shared" si="4"/>
        <v>0</v>
      </c>
      <c r="L50" s="308">
        <f t="shared" si="4"/>
        <v>13459</v>
      </c>
      <c r="M50" s="139">
        <f t="shared" si="4"/>
        <v>0</v>
      </c>
      <c r="N50" s="22">
        <f t="shared" si="4"/>
        <v>0</v>
      </c>
      <c r="O50" s="140">
        <f t="shared" si="4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612279</v>
      </c>
      <c r="D51" s="368">
        <f t="shared" ref="D51:O51" si="5">SUM(D52,D194)</f>
        <v>425843</v>
      </c>
      <c r="E51" s="369">
        <f t="shared" si="5"/>
        <v>0</v>
      </c>
      <c r="F51" s="370">
        <f t="shared" si="5"/>
        <v>425843</v>
      </c>
      <c r="G51" s="368">
        <f t="shared" si="5"/>
        <v>172004</v>
      </c>
      <c r="H51" s="369">
        <f t="shared" si="5"/>
        <v>973</v>
      </c>
      <c r="I51" s="370">
        <f t="shared" si="5"/>
        <v>172977</v>
      </c>
      <c r="J51" s="371">
        <f t="shared" si="5"/>
        <v>13459</v>
      </c>
      <c r="K51" s="372">
        <f t="shared" si="5"/>
        <v>0</v>
      </c>
      <c r="L51" s="373">
        <f t="shared" si="5"/>
        <v>13459</v>
      </c>
      <c r="M51" s="211">
        <f t="shared" si="5"/>
        <v>0</v>
      </c>
      <c r="N51" s="212">
        <f t="shared" si="5"/>
        <v>0</v>
      </c>
      <c r="O51" s="213">
        <f t="shared" si="5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611279</v>
      </c>
      <c r="D52" s="374">
        <f t="shared" ref="D52:O52" si="6">SUM(D53,D75,D173,D187)</f>
        <v>424843</v>
      </c>
      <c r="E52" s="375">
        <f t="shared" si="6"/>
        <v>0</v>
      </c>
      <c r="F52" s="364">
        <f t="shared" si="6"/>
        <v>424843</v>
      </c>
      <c r="G52" s="374">
        <f t="shared" si="6"/>
        <v>172004</v>
      </c>
      <c r="H52" s="375">
        <f t="shared" si="6"/>
        <v>973</v>
      </c>
      <c r="I52" s="364">
        <f t="shared" si="6"/>
        <v>172977</v>
      </c>
      <c r="J52" s="374">
        <f t="shared" si="6"/>
        <v>13459</v>
      </c>
      <c r="K52" s="375">
        <f t="shared" si="6"/>
        <v>0</v>
      </c>
      <c r="L52" s="364">
        <f t="shared" si="6"/>
        <v>13459</v>
      </c>
      <c r="M52" s="167">
        <f t="shared" si="6"/>
        <v>0</v>
      </c>
      <c r="N52" s="71">
        <f t="shared" si="6"/>
        <v>0</v>
      </c>
      <c r="O52" s="168">
        <f t="shared" si="6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495905</v>
      </c>
      <c r="D53" s="376">
        <f t="shared" ref="D53:O53" si="7">SUM(D54,D67)</f>
        <v>323901</v>
      </c>
      <c r="E53" s="377">
        <f t="shared" si="7"/>
        <v>0</v>
      </c>
      <c r="F53" s="604">
        <f t="shared" si="7"/>
        <v>323901</v>
      </c>
      <c r="G53" s="376">
        <f t="shared" si="7"/>
        <v>172004</v>
      </c>
      <c r="H53" s="377">
        <f t="shared" si="7"/>
        <v>0</v>
      </c>
      <c r="I53" s="604">
        <f t="shared" si="7"/>
        <v>172004</v>
      </c>
      <c r="J53" s="376">
        <f t="shared" si="7"/>
        <v>0</v>
      </c>
      <c r="K53" s="377">
        <f t="shared" si="7"/>
        <v>0</v>
      </c>
      <c r="L53" s="604">
        <f t="shared" si="7"/>
        <v>0</v>
      </c>
      <c r="M53" s="169">
        <f t="shared" si="7"/>
        <v>0</v>
      </c>
      <c r="N53" s="73">
        <f t="shared" si="7"/>
        <v>0</v>
      </c>
      <c r="O53" s="170">
        <f t="shared" si="7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371210</v>
      </c>
      <c r="D54" s="379">
        <f t="shared" ref="D54:O54" si="8">SUM(D55,D58,D66)</f>
        <v>233258</v>
      </c>
      <c r="E54" s="380">
        <f t="shared" si="8"/>
        <v>0</v>
      </c>
      <c r="F54" s="324">
        <f t="shared" si="8"/>
        <v>233258</v>
      </c>
      <c r="G54" s="379">
        <f t="shared" si="8"/>
        <v>137952</v>
      </c>
      <c r="H54" s="380">
        <f t="shared" si="8"/>
        <v>0</v>
      </c>
      <c r="I54" s="324">
        <f t="shared" si="8"/>
        <v>137952</v>
      </c>
      <c r="J54" s="379">
        <f t="shared" si="8"/>
        <v>0</v>
      </c>
      <c r="K54" s="380">
        <f t="shared" si="8"/>
        <v>0</v>
      </c>
      <c r="L54" s="324">
        <f t="shared" si="8"/>
        <v>0</v>
      </c>
      <c r="M54" s="171">
        <f t="shared" si="8"/>
        <v>0</v>
      </c>
      <c r="N54" s="37">
        <f t="shared" si="8"/>
        <v>0</v>
      </c>
      <c r="O54" s="172">
        <f t="shared" si="8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339228</v>
      </c>
      <c r="D55" s="381">
        <f t="shared" ref="D55:O55" si="9">SUM(D56:D57)</f>
        <v>201276</v>
      </c>
      <c r="E55" s="382">
        <f t="shared" si="9"/>
        <v>0</v>
      </c>
      <c r="F55" s="361">
        <f t="shared" si="9"/>
        <v>201276</v>
      </c>
      <c r="G55" s="381">
        <f t="shared" si="9"/>
        <v>137952</v>
      </c>
      <c r="H55" s="382">
        <f t="shared" si="9"/>
        <v>0</v>
      </c>
      <c r="I55" s="361">
        <f t="shared" si="9"/>
        <v>137952</v>
      </c>
      <c r="J55" s="381">
        <f t="shared" si="9"/>
        <v>0</v>
      </c>
      <c r="K55" s="382">
        <f t="shared" si="9"/>
        <v>0</v>
      </c>
      <c r="L55" s="361">
        <f t="shared" si="9"/>
        <v>0</v>
      </c>
      <c r="M55" s="87">
        <f t="shared" si="9"/>
        <v>0</v>
      </c>
      <c r="N55" s="76">
        <f t="shared" si="9"/>
        <v>0</v>
      </c>
      <c r="O55" s="161">
        <f t="shared" si="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312"/>
      <c r="E56" s="313"/>
      <c r="F56" s="356">
        <f>D56+E56</f>
        <v>0</v>
      </c>
      <c r="G56" s="312"/>
      <c r="H56" s="313"/>
      <c r="I56" s="356">
        <f>G56+H56</f>
        <v>0</v>
      </c>
      <c r="J56" s="312"/>
      <c r="K56" s="313"/>
      <c r="L56" s="356">
        <f>K56+J56</f>
        <v>0</v>
      </c>
      <c r="M56" s="143"/>
      <c r="N56" s="28"/>
      <c r="O56" s="176">
        <f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339228</v>
      </c>
      <c r="D57" s="283">
        <v>201276</v>
      </c>
      <c r="E57" s="284"/>
      <c r="F57" s="282">
        <f>D57+E57</f>
        <v>201276</v>
      </c>
      <c r="G57" s="283">
        <v>137952</v>
      </c>
      <c r="H57" s="284"/>
      <c r="I57" s="282">
        <f>G57+H57</f>
        <v>137952</v>
      </c>
      <c r="J57" s="283"/>
      <c r="K57" s="284"/>
      <c r="L57" s="282">
        <f>K57+J57</f>
        <v>0</v>
      </c>
      <c r="M57" s="144"/>
      <c r="N57" s="31"/>
      <c r="O57" s="96">
        <f>N57+M57</f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28265</v>
      </c>
      <c r="D58" s="383">
        <f t="shared" ref="D58:O58" si="10">SUM(D59:D65)</f>
        <v>28265</v>
      </c>
      <c r="E58" s="384">
        <f t="shared" si="10"/>
        <v>0</v>
      </c>
      <c r="F58" s="282">
        <f t="shared" si="10"/>
        <v>28265</v>
      </c>
      <c r="G58" s="383">
        <f t="shared" si="10"/>
        <v>0</v>
      </c>
      <c r="H58" s="384">
        <f t="shared" si="10"/>
        <v>0</v>
      </c>
      <c r="I58" s="282">
        <f t="shared" si="10"/>
        <v>0</v>
      </c>
      <c r="J58" s="383">
        <f t="shared" si="10"/>
        <v>0</v>
      </c>
      <c r="K58" s="384">
        <f t="shared" si="10"/>
        <v>0</v>
      </c>
      <c r="L58" s="282">
        <f t="shared" si="10"/>
        <v>0</v>
      </c>
      <c r="M58" s="173">
        <f t="shared" si="10"/>
        <v>0</v>
      </c>
      <c r="N58" s="78">
        <f t="shared" si="10"/>
        <v>0</v>
      </c>
      <c r="O58" s="96">
        <f t="shared" si="10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283">
        <v>4172</v>
      </c>
      <c r="E59" s="284"/>
      <c r="F59" s="282">
        <f t="shared" ref="F59:F66" si="11">D59+E59</f>
        <v>4172</v>
      </c>
      <c r="G59" s="283"/>
      <c r="H59" s="284"/>
      <c r="I59" s="282">
        <f t="shared" ref="I59:I66" si="12">G59+H59</f>
        <v>0</v>
      </c>
      <c r="J59" s="283"/>
      <c r="K59" s="284"/>
      <c r="L59" s="282">
        <f t="shared" ref="L59:L66" si="13">K59+J59</f>
        <v>0</v>
      </c>
      <c r="M59" s="144"/>
      <c r="N59" s="31"/>
      <c r="O59" s="96">
        <f t="shared" ref="O59:O66" si="14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283">
        <v>1029</v>
      </c>
      <c r="E60" s="284"/>
      <c r="F60" s="282">
        <f t="shared" si="11"/>
        <v>1029</v>
      </c>
      <c r="G60" s="283"/>
      <c r="H60" s="284"/>
      <c r="I60" s="282">
        <f t="shared" si="12"/>
        <v>0</v>
      </c>
      <c r="J60" s="283"/>
      <c r="K60" s="284"/>
      <c r="L60" s="282">
        <f t="shared" si="13"/>
        <v>0</v>
      </c>
      <c r="M60" s="144"/>
      <c r="N60" s="31"/>
      <c r="O60" s="96">
        <f t="shared" si="14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283"/>
      <c r="E61" s="284"/>
      <c r="F61" s="282">
        <f t="shared" si="11"/>
        <v>0</v>
      </c>
      <c r="G61" s="283"/>
      <c r="H61" s="284"/>
      <c r="I61" s="282">
        <f t="shared" si="12"/>
        <v>0</v>
      </c>
      <c r="J61" s="283"/>
      <c r="K61" s="284"/>
      <c r="L61" s="282">
        <f t="shared" si="13"/>
        <v>0</v>
      </c>
      <c r="M61" s="144"/>
      <c r="N61" s="31"/>
      <c r="O61" s="96">
        <f t="shared" si="14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283"/>
      <c r="E62" s="284"/>
      <c r="F62" s="282">
        <f t="shared" si="11"/>
        <v>0</v>
      </c>
      <c r="G62" s="283"/>
      <c r="H62" s="284"/>
      <c r="I62" s="282">
        <f t="shared" si="12"/>
        <v>0</v>
      </c>
      <c r="J62" s="283"/>
      <c r="K62" s="284"/>
      <c r="L62" s="282">
        <f t="shared" si="13"/>
        <v>0</v>
      </c>
      <c r="M62" s="144"/>
      <c r="N62" s="31"/>
      <c r="O62" s="96">
        <f t="shared" si="14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3128</v>
      </c>
      <c r="D63" s="283">
        <v>3128</v>
      </c>
      <c r="E63" s="284"/>
      <c r="F63" s="282">
        <f t="shared" si="11"/>
        <v>3128</v>
      </c>
      <c r="G63" s="283"/>
      <c r="H63" s="284"/>
      <c r="I63" s="282">
        <f t="shared" si="12"/>
        <v>0</v>
      </c>
      <c r="J63" s="283"/>
      <c r="K63" s="284"/>
      <c r="L63" s="282">
        <f t="shared" si="13"/>
        <v>0</v>
      </c>
      <c r="M63" s="144"/>
      <c r="N63" s="31"/>
      <c r="O63" s="96">
        <f t="shared" si="14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19936</v>
      </c>
      <c r="D64" s="283">
        <v>19936</v>
      </c>
      <c r="E64" s="284"/>
      <c r="F64" s="282">
        <f t="shared" si="11"/>
        <v>19936</v>
      </c>
      <c r="G64" s="283"/>
      <c r="H64" s="284"/>
      <c r="I64" s="282">
        <f t="shared" si="12"/>
        <v>0</v>
      </c>
      <c r="J64" s="283"/>
      <c r="K64" s="284"/>
      <c r="L64" s="282">
        <f t="shared" si="13"/>
        <v>0</v>
      </c>
      <c r="M64" s="144"/>
      <c r="N64" s="31"/>
      <c r="O64" s="96">
        <f t="shared" si="14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283"/>
      <c r="E65" s="284"/>
      <c r="F65" s="282">
        <f t="shared" si="11"/>
        <v>0</v>
      </c>
      <c r="G65" s="283"/>
      <c r="H65" s="284"/>
      <c r="I65" s="282">
        <f t="shared" si="12"/>
        <v>0</v>
      </c>
      <c r="J65" s="283"/>
      <c r="K65" s="284"/>
      <c r="L65" s="282">
        <f t="shared" si="13"/>
        <v>0</v>
      </c>
      <c r="M65" s="144"/>
      <c r="N65" s="31"/>
      <c r="O65" s="96">
        <f t="shared" si="14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3717</v>
      </c>
      <c r="D66" s="359">
        <v>3717</v>
      </c>
      <c r="E66" s="360"/>
      <c r="F66" s="361">
        <f t="shared" si="11"/>
        <v>3717</v>
      </c>
      <c r="G66" s="359"/>
      <c r="H66" s="360"/>
      <c r="I66" s="361">
        <f t="shared" si="12"/>
        <v>0</v>
      </c>
      <c r="J66" s="359"/>
      <c r="K66" s="360"/>
      <c r="L66" s="361">
        <f t="shared" si="13"/>
        <v>0</v>
      </c>
      <c r="M66" s="174"/>
      <c r="N66" s="133"/>
      <c r="O66" s="161">
        <f t="shared" si="14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124695</v>
      </c>
      <c r="D67" s="379">
        <f t="shared" ref="D67:O67" si="15">SUM(D68:D69)</f>
        <v>90643</v>
      </c>
      <c r="E67" s="380">
        <f t="shared" si="15"/>
        <v>0</v>
      </c>
      <c r="F67" s="324">
        <f t="shared" si="15"/>
        <v>90643</v>
      </c>
      <c r="G67" s="379">
        <f t="shared" si="15"/>
        <v>34052</v>
      </c>
      <c r="H67" s="380">
        <f t="shared" si="15"/>
        <v>0</v>
      </c>
      <c r="I67" s="324">
        <f t="shared" si="15"/>
        <v>34052</v>
      </c>
      <c r="J67" s="379">
        <f t="shared" si="15"/>
        <v>0</v>
      </c>
      <c r="K67" s="380">
        <f t="shared" si="15"/>
        <v>0</v>
      </c>
      <c r="L67" s="324">
        <f t="shared" si="15"/>
        <v>0</v>
      </c>
      <c r="M67" s="171">
        <f t="shared" si="15"/>
        <v>0</v>
      </c>
      <c r="N67" s="37">
        <f t="shared" si="15"/>
        <v>0</v>
      </c>
      <c r="O67" s="172">
        <f t="shared" si="15"/>
        <v>0</v>
      </c>
      <c r="P67" s="257"/>
    </row>
    <row r="68" spans="1:16" ht="24" customHeight="1" x14ac:dyDescent="0.25">
      <c r="A68" s="295">
        <v>1210</v>
      </c>
      <c r="B68" s="39" t="s">
        <v>60</v>
      </c>
      <c r="C68" s="222">
        <f t="shared" si="0"/>
        <v>94103</v>
      </c>
      <c r="D68" s="312">
        <v>60711</v>
      </c>
      <c r="E68" s="313"/>
      <c r="F68" s="356">
        <f>D68+E68</f>
        <v>60711</v>
      </c>
      <c r="G68" s="312">
        <v>33392</v>
      </c>
      <c r="H68" s="313"/>
      <c r="I68" s="356">
        <f>G68+H68</f>
        <v>33392</v>
      </c>
      <c r="J68" s="312"/>
      <c r="K68" s="313"/>
      <c r="L68" s="35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30592</v>
      </c>
      <c r="D69" s="383">
        <f t="shared" ref="D69:O69" si="16">SUM(D70:D74)</f>
        <v>29932</v>
      </c>
      <c r="E69" s="384">
        <f t="shared" si="16"/>
        <v>0</v>
      </c>
      <c r="F69" s="282">
        <f t="shared" si="16"/>
        <v>29932</v>
      </c>
      <c r="G69" s="383">
        <f t="shared" si="16"/>
        <v>660</v>
      </c>
      <c r="H69" s="384">
        <f t="shared" si="16"/>
        <v>0</v>
      </c>
      <c r="I69" s="282">
        <f t="shared" si="16"/>
        <v>660</v>
      </c>
      <c r="J69" s="383">
        <f t="shared" si="16"/>
        <v>0</v>
      </c>
      <c r="K69" s="384">
        <f t="shared" si="16"/>
        <v>0</v>
      </c>
      <c r="L69" s="282">
        <f t="shared" si="16"/>
        <v>0</v>
      </c>
      <c r="M69" s="173">
        <f t="shared" si="16"/>
        <v>0</v>
      </c>
      <c r="N69" s="78">
        <f t="shared" si="16"/>
        <v>0</v>
      </c>
      <c r="O69" s="96">
        <f t="shared" si="16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19420</v>
      </c>
      <c r="D70" s="283">
        <v>18760</v>
      </c>
      <c r="E70" s="284"/>
      <c r="F70" s="282">
        <f>D70+E70</f>
        <v>18760</v>
      </c>
      <c r="G70" s="283">
        <v>660</v>
      </c>
      <c r="H70" s="284"/>
      <c r="I70" s="282">
        <f>G70+H70</f>
        <v>660</v>
      </c>
      <c r="J70" s="283"/>
      <c r="K70" s="284"/>
      <c r="L70" s="282">
        <f>K70+J70</f>
        <v>0</v>
      </c>
      <c r="M70" s="144"/>
      <c r="N70" s="31"/>
      <c r="O70" s="96">
        <f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283"/>
      <c r="E71" s="284"/>
      <c r="F71" s="282">
        <f>D71+E71</f>
        <v>0</v>
      </c>
      <c r="G71" s="283"/>
      <c r="H71" s="284"/>
      <c r="I71" s="282">
        <f>G71+H71</f>
        <v>0</v>
      </c>
      <c r="J71" s="283"/>
      <c r="K71" s="284"/>
      <c r="L71" s="282">
        <f>K71+J71</f>
        <v>0</v>
      </c>
      <c r="M71" s="144"/>
      <c r="N71" s="31"/>
      <c r="O71" s="96">
        <f>N71+M71</f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283"/>
      <c r="E72" s="284"/>
      <c r="F72" s="282">
        <f>D72+E72</f>
        <v>0</v>
      </c>
      <c r="G72" s="283"/>
      <c r="H72" s="284"/>
      <c r="I72" s="282">
        <f>G72+H72</f>
        <v>0</v>
      </c>
      <c r="J72" s="283"/>
      <c r="K72" s="284"/>
      <c r="L72" s="282">
        <f>K72+J72</f>
        <v>0</v>
      </c>
      <c r="M72" s="144"/>
      <c r="N72" s="31"/>
      <c r="O72" s="96">
        <f>N72+M72</f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10672</v>
      </c>
      <c r="D73" s="283">
        <v>10672</v>
      </c>
      <c r="E73" s="284"/>
      <c r="F73" s="282">
        <f>D73+E73</f>
        <v>10672</v>
      </c>
      <c r="G73" s="283"/>
      <c r="H73" s="284"/>
      <c r="I73" s="282">
        <f>G73+H73</f>
        <v>0</v>
      </c>
      <c r="J73" s="283"/>
      <c r="K73" s="284"/>
      <c r="L73" s="282">
        <f>K73+J73</f>
        <v>0</v>
      </c>
      <c r="M73" s="144"/>
      <c r="N73" s="31"/>
      <c r="O73" s="96">
        <f>N73+M73</f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283">
        <v>500</v>
      </c>
      <c r="E74" s="284"/>
      <c r="F74" s="282">
        <f>D74+E74</f>
        <v>500</v>
      </c>
      <c r="G74" s="283"/>
      <c r="H74" s="284"/>
      <c r="I74" s="282">
        <f>G74+H74</f>
        <v>0</v>
      </c>
      <c r="J74" s="283"/>
      <c r="K74" s="284"/>
      <c r="L74" s="282">
        <f>K74+J74</f>
        <v>0</v>
      </c>
      <c r="M74" s="144"/>
      <c r="N74" s="31"/>
      <c r="O74" s="96">
        <f>N74+M74</f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115374</v>
      </c>
      <c r="D75" s="376">
        <f t="shared" ref="D75:O75" si="17">SUM(D76,D83,D130,D164,D165,D172)</f>
        <v>100942</v>
      </c>
      <c r="E75" s="377">
        <f t="shared" si="17"/>
        <v>0</v>
      </c>
      <c r="F75" s="604">
        <f t="shared" si="17"/>
        <v>100942</v>
      </c>
      <c r="G75" s="376">
        <f t="shared" si="17"/>
        <v>0</v>
      </c>
      <c r="H75" s="377">
        <f t="shared" si="17"/>
        <v>973</v>
      </c>
      <c r="I75" s="604">
        <f t="shared" si="17"/>
        <v>973</v>
      </c>
      <c r="J75" s="376">
        <f t="shared" si="17"/>
        <v>13459</v>
      </c>
      <c r="K75" s="377">
        <f t="shared" si="17"/>
        <v>0</v>
      </c>
      <c r="L75" s="604">
        <f t="shared" si="17"/>
        <v>13459</v>
      </c>
      <c r="M75" s="169">
        <f t="shared" si="17"/>
        <v>0</v>
      </c>
      <c r="N75" s="73">
        <f t="shared" si="17"/>
        <v>0</v>
      </c>
      <c r="O75" s="170">
        <f t="shared" si="17"/>
        <v>0</v>
      </c>
      <c r="P75" s="264"/>
    </row>
    <row r="76" spans="1:16" ht="24" x14ac:dyDescent="0.25">
      <c r="A76" s="34">
        <v>2100</v>
      </c>
      <c r="B76" s="74" t="s">
        <v>66</v>
      </c>
      <c r="C76" s="221">
        <f t="shared" si="0"/>
        <v>28</v>
      </c>
      <c r="D76" s="379">
        <f t="shared" ref="D76:O76" si="18">SUM(D77,D80)</f>
        <v>28</v>
      </c>
      <c r="E76" s="380">
        <f t="shared" si="18"/>
        <v>0</v>
      </c>
      <c r="F76" s="324">
        <f t="shared" si="18"/>
        <v>28</v>
      </c>
      <c r="G76" s="379">
        <f t="shared" si="18"/>
        <v>0</v>
      </c>
      <c r="H76" s="380">
        <f t="shared" si="18"/>
        <v>0</v>
      </c>
      <c r="I76" s="324">
        <f t="shared" si="18"/>
        <v>0</v>
      </c>
      <c r="J76" s="379">
        <f t="shared" si="18"/>
        <v>0</v>
      </c>
      <c r="K76" s="380">
        <f t="shared" si="18"/>
        <v>0</v>
      </c>
      <c r="L76" s="324">
        <f t="shared" si="18"/>
        <v>0</v>
      </c>
      <c r="M76" s="171">
        <f t="shared" si="18"/>
        <v>0</v>
      </c>
      <c r="N76" s="37">
        <f t="shared" si="18"/>
        <v>0</v>
      </c>
      <c r="O76" s="172">
        <f t="shared" si="18"/>
        <v>0</v>
      </c>
      <c r="P76" s="257"/>
    </row>
    <row r="77" spans="1:16" ht="24" x14ac:dyDescent="0.25">
      <c r="A77" s="295">
        <v>2110</v>
      </c>
      <c r="B77" s="39" t="s">
        <v>67</v>
      </c>
      <c r="C77" s="222">
        <f t="shared" si="0"/>
        <v>28</v>
      </c>
      <c r="D77" s="385">
        <f t="shared" ref="D77:O77" si="19">SUM(D78:D79)</f>
        <v>28</v>
      </c>
      <c r="E77" s="386">
        <f t="shared" si="19"/>
        <v>0</v>
      </c>
      <c r="F77" s="356">
        <f t="shared" si="19"/>
        <v>28</v>
      </c>
      <c r="G77" s="385">
        <f t="shared" si="19"/>
        <v>0</v>
      </c>
      <c r="H77" s="386">
        <f t="shared" si="19"/>
        <v>0</v>
      </c>
      <c r="I77" s="356">
        <f t="shared" si="19"/>
        <v>0</v>
      </c>
      <c r="J77" s="385">
        <f t="shared" si="19"/>
        <v>0</v>
      </c>
      <c r="K77" s="386">
        <f t="shared" si="19"/>
        <v>0</v>
      </c>
      <c r="L77" s="356">
        <f t="shared" si="19"/>
        <v>0</v>
      </c>
      <c r="M77" s="175">
        <f t="shared" si="19"/>
        <v>0</v>
      </c>
      <c r="N77" s="80">
        <f t="shared" si="19"/>
        <v>0</v>
      </c>
      <c r="O77" s="176">
        <f t="shared" si="19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280"/>
      <c r="E78" s="281"/>
      <c r="F78" s="282">
        <f>D78+E78</f>
        <v>0</v>
      </c>
      <c r="G78" s="283"/>
      <c r="H78" s="284"/>
      <c r="I78" s="282">
        <f>G78+H78</f>
        <v>0</v>
      </c>
      <c r="J78" s="283"/>
      <c r="K78" s="284"/>
      <c r="L78" s="282">
        <f>K78+J78</f>
        <v>0</v>
      </c>
      <c r="M78" s="144"/>
      <c r="N78" s="31"/>
      <c r="O78" s="96">
        <f>N78+M78</f>
        <v>0</v>
      </c>
      <c r="P78" s="255"/>
    </row>
    <row r="79" spans="1:16" ht="24" customHeight="1" x14ac:dyDescent="0.25">
      <c r="A79" s="30">
        <v>2112</v>
      </c>
      <c r="B79" s="42" t="s">
        <v>69</v>
      </c>
      <c r="C79" s="223">
        <f t="shared" si="0"/>
        <v>28</v>
      </c>
      <c r="D79" s="280">
        <v>28</v>
      </c>
      <c r="E79" s="281"/>
      <c r="F79" s="282">
        <f>D79+E79</f>
        <v>28</v>
      </c>
      <c r="G79" s="283"/>
      <c r="H79" s="284"/>
      <c r="I79" s="282">
        <f>G79+H79</f>
        <v>0</v>
      </c>
      <c r="J79" s="283"/>
      <c r="K79" s="284"/>
      <c r="L79" s="282">
        <f>K79+J79</f>
        <v>0</v>
      </c>
      <c r="M79" s="144"/>
      <c r="N79" s="31"/>
      <c r="O79" s="96">
        <f>N79+M79</f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383">
        <f t="shared" ref="D80:O80" si="20">SUM(D81:D82)</f>
        <v>0</v>
      </c>
      <c r="E80" s="384">
        <f t="shared" si="20"/>
        <v>0</v>
      </c>
      <c r="F80" s="282">
        <f t="shared" si="20"/>
        <v>0</v>
      </c>
      <c r="G80" s="383">
        <f t="shared" si="20"/>
        <v>0</v>
      </c>
      <c r="H80" s="384">
        <f t="shared" si="20"/>
        <v>0</v>
      </c>
      <c r="I80" s="282">
        <f t="shared" si="20"/>
        <v>0</v>
      </c>
      <c r="J80" s="383">
        <f t="shared" si="20"/>
        <v>0</v>
      </c>
      <c r="K80" s="384">
        <f t="shared" si="20"/>
        <v>0</v>
      </c>
      <c r="L80" s="282">
        <f t="shared" si="20"/>
        <v>0</v>
      </c>
      <c r="M80" s="173">
        <f t="shared" si="20"/>
        <v>0</v>
      </c>
      <c r="N80" s="78">
        <f t="shared" si="20"/>
        <v>0</v>
      </c>
      <c r="O80" s="96">
        <f t="shared" si="20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280"/>
      <c r="E81" s="281"/>
      <c r="F81" s="282">
        <f>D81+E81</f>
        <v>0</v>
      </c>
      <c r="G81" s="283"/>
      <c r="H81" s="284"/>
      <c r="I81" s="282">
        <f>G81+H81</f>
        <v>0</v>
      </c>
      <c r="J81" s="283"/>
      <c r="K81" s="284"/>
      <c r="L81" s="282">
        <f>K81+J81</f>
        <v>0</v>
      </c>
      <c r="M81" s="144"/>
      <c r="N81" s="31"/>
      <c r="O81" s="96">
        <f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280"/>
      <c r="E82" s="281"/>
      <c r="F82" s="282">
        <f>D82+E82</f>
        <v>0</v>
      </c>
      <c r="G82" s="283"/>
      <c r="H82" s="284"/>
      <c r="I82" s="282">
        <f>G82+H82</f>
        <v>0</v>
      </c>
      <c r="J82" s="283"/>
      <c r="K82" s="284"/>
      <c r="L82" s="282">
        <f>K82+J82</f>
        <v>0</v>
      </c>
      <c r="M82" s="144"/>
      <c r="N82" s="31"/>
      <c r="O82" s="96">
        <f>N82+M82</f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100376</v>
      </c>
      <c r="D83" s="379">
        <f t="shared" ref="D83:O83" si="21">SUM(D84,D89,D95,D103,D112,D116,D122,D128)</f>
        <v>85944</v>
      </c>
      <c r="E83" s="380">
        <f t="shared" si="21"/>
        <v>0</v>
      </c>
      <c r="F83" s="324">
        <f t="shared" si="21"/>
        <v>85944</v>
      </c>
      <c r="G83" s="379">
        <f t="shared" si="21"/>
        <v>0</v>
      </c>
      <c r="H83" s="380">
        <f t="shared" si="21"/>
        <v>973</v>
      </c>
      <c r="I83" s="324">
        <f t="shared" si="21"/>
        <v>973</v>
      </c>
      <c r="J83" s="379">
        <f t="shared" si="21"/>
        <v>13459</v>
      </c>
      <c r="K83" s="380">
        <f t="shared" si="21"/>
        <v>0</v>
      </c>
      <c r="L83" s="324">
        <f t="shared" si="21"/>
        <v>13459</v>
      </c>
      <c r="M83" s="171">
        <f t="shared" si="21"/>
        <v>0</v>
      </c>
      <c r="N83" s="37">
        <f t="shared" si="21"/>
        <v>0</v>
      </c>
      <c r="O83" s="172">
        <f t="shared" si="2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22">F84+I84+L84+O84</f>
        <v>1962</v>
      </c>
      <c r="D84" s="381">
        <f t="shared" ref="D84:O84" si="23">SUM(D85:D88)</f>
        <v>1942</v>
      </c>
      <c r="E84" s="382">
        <f t="shared" si="23"/>
        <v>0</v>
      </c>
      <c r="F84" s="361">
        <f t="shared" si="23"/>
        <v>1942</v>
      </c>
      <c r="G84" s="381">
        <f t="shared" si="23"/>
        <v>0</v>
      </c>
      <c r="H84" s="382">
        <f t="shared" si="23"/>
        <v>0</v>
      </c>
      <c r="I84" s="361">
        <f t="shared" si="23"/>
        <v>0</v>
      </c>
      <c r="J84" s="381">
        <f t="shared" si="23"/>
        <v>20</v>
      </c>
      <c r="K84" s="382">
        <f t="shared" si="23"/>
        <v>0</v>
      </c>
      <c r="L84" s="361">
        <f t="shared" si="23"/>
        <v>20</v>
      </c>
      <c r="M84" s="87">
        <f t="shared" si="23"/>
        <v>0</v>
      </c>
      <c r="N84" s="76">
        <f t="shared" si="23"/>
        <v>0</v>
      </c>
      <c r="O84" s="161">
        <f t="shared" si="23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22"/>
        <v>0</v>
      </c>
      <c r="D85" s="387"/>
      <c r="E85" s="388"/>
      <c r="F85" s="356">
        <f>D85+E85</f>
        <v>0</v>
      </c>
      <c r="G85" s="312"/>
      <c r="H85" s="313"/>
      <c r="I85" s="356">
        <f>G85+H85</f>
        <v>0</v>
      </c>
      <c r="J85" s="312"/>
      <c r="K85" s="313"/>
      <c r="L85" s="356">
        <f>K85+J85</f>
        <v>0</v>
      </c>
      <c r="M85" s="143"/>
      <c r="N85" s="28"/>
      <c r="O85" s="176">
        <f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22"/>
        <v>1766</v>
      </c>
      <c r="D86" s="280">
        <v>1766</v>
      </c>
      <c r="E86" s="281"/>
      <c r="F86" s="282">
        <f>D86+E86</f>
        <v>1766</v>
      </c>
      <c r="G86" s="283"/>
      <c r="H86" s="284"/>
      <c r="I86" s="282">
        <f>G86+H86</f>
        <v>0</v>
      </c>
      <c r="J86" s="283"/>
      <c r="K86" s="284"/>
      <c r="L86" s="282">
        <f>K86+J86</f>
        <v>0</v>
      </c>
      <c r="M86" s="144"/>
      <c r="N86" s="31"/>
      <c r="O86" s="96">
        <f>N86+M86</f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22"/>
        <v>122</v>
      </c>
      <c r="D87" s="280">
        <v>102</v>
      </c>
      <c r="E87" s="281"/>
      <c r="F87" s="282">
        <f>D87+E87</f>
        <v>102</v>
      </c>
      <c r="G87" s="283"/>
      <c r="H87" s="284"/>
      <c r="I87" s="282">
        <f>G87+H87</f>
        <v>0</v>
      </c>
      <c r="J87" s="283">
        <v>20</v>
      </c>
      <c r="K87" s="284"/>
      <c r="L87" s="282">
        <f>K87+J87</f>
        <v>20</v>
      </c>
      <c r="M87" s="144"/>
      <c r="N87" s="31"/>
      <c r="O87" s="96">
        <f>N87+M87</f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22"/>
        <v>74</v>
      </c>
      <c r="D88" s="280">
        <v>74</v>
      </c>
      <c r="E88" s="281"/>
      <c r="F88" s="282">
        <f>D88+E88</f>
        <v>74</v>
      </c>
      <c r="G88" s="283"/>
      <c r="H88" s="284"/>
      <c r="I88" s="282">
        <f>G88+H88</f>
        <v>0</v>
      </c>
      <c r="J88" s="283"/>
      <c r="K88" s="284"/>
      <c r="L88" s="282">
        <f>K88+J88</f>
        <v>0</v>
      </c>
      <c r="M88" s="144"/>
      <c r="N88" s="31"/>
      <c r="O88" s="96">
        <f>N88+M88</f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22"/>
        <v>87079</v>
      </c>
      <c r="D89" s="383">
        <f t="shared" ref="D89:O89" si="24">SUM(D90:D94)</f>
        <v>73640</v>
      </c>
      <c r="E89" s="384">
        <f t="shared" si="24"/>
        <v>0</v>
      </c>
      <c r="F89" s="282">
        <f t="shared" si="24"/>
        <v>73640</v>
      </c>
      <c r="G89" s="383">
        <f t="shared" si="24"/>
        <v>0</v>
      </c>
      <c r="H89" s="384">
        <f t="shared" si="24"/>
        <v>0</v>
      </c>
      <c r="I89" s="282">
        <f t="shared" si="24"/>
        <v>0</v>
      </c>
      <c r="J89" s="383">
        <f t="shared" si="24"/>
        <v>13439</v>
      </c>
      <c r="K89" s="384">
        <f t="shared" si="24"/>
        <v>0</v>
      </c>
      <c r="L89" s="282">
        <f t="shared" si="24"/>
        <v>13439</v>
      </c>
      <c r="M89" s="173">
        <f t="shared" si="24"/>
        <v>0</v>
      </c>
      <c r="N89" s="78">
        <f t="shared" si="24"/>
        <v>0</v>
      </c>
      <c r="O89" s="96">
        <f t="shared" si="2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22"/>
        <v>63945</v>
      </c>
      <c r="D90" s="280">
        <v>59942</v>
      </c>
      <c r="E90" s="281"/>
      <c r="F90" s="282">
        <f>D90+E90</f>
        <v>59942</v>
      </c>
      <c r="G90" s="283"/>
      <c r="H90" s="284"/>
      <c r="I90" s="282">
        <f>G90+H90</f>
        <v>0</v>
      </c>
      <c r="J90" s="283">
        <v>4003</v>
      </c>
      <c r="K90" s="284"/>
      <c r="L90" s="282">
        <f>K90+J90</f>
        <v>4003</v>
      </c>
      <c r="M90" s="144"/>
      <c r="N90" s="31"/>
      <c r="O90" s="96">
        <f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22"/>
        <v>4704</v>
      </c>
      <c r="D91" s="280">
        <v>1924</v>
      </c>
      <c r="E91" s="281"/>
      <c r="F91" s="282">
        <f>D91+E91</f>
        <v>1924</v>
      </c>
      <c r="G91" s="283">
        <v>0</v>
      </c>
      <c r="H91" s="284"/>
      <c r="I91" s="282">
        <f>G91+H91</f>
        <v>0</v>
      </c>
      <c r="J91" s="283">
        <v>2780</v>
      </c>
      <c r="K91" s="284"/>
      <c r="L91" s="282">
        <f>K91+J91</f>
        <v>2780</v>
      </c>
      <c r="M91" s="144"/>
      <c r="N91" s="31"/>
      <c r="O91" s="96">
        <f>N91+M91</f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22"/>
        <v>17501</v>
      </c>
      <c r="D92" s="280">
        <v>11010</v>
      </c>
      <c r="E92" s="281"/>
      <c r="F92" s="282">
        <f>D92+E92</f>
        <v>11010</v>
      </c>
      <c r="G92" s="283"/>
      <c r="H92" s="284"/>
      <c r="I92" s="282">
        <f>G92+H92</f>
        <v>0</v>
      </c>
      <c r="J92" s="283">
        <v>6491</v>
      </c>
      <c r="K92" s="284"/>
      <c r="L92" s="282">
        <f>K92+J92</f>
        <v>6491</v>
      </c>
      <c r="M92" s="144"/>
      <c r="N92" s="31"/>
      <c r="O92" s="96">
        <f>N92+M92</f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22"/>
        <v>929</v>
      </c>
      <c r="D93" s="280">
        <v>764</v>
      </c>
      <c r="E93" s="281"/>
      <c r="F93" s="282">
        <f>D93+E93</f>
        <v>764</v>
      </c>
      <c r="G93" s="283"/>
      <c r="H93" s="284"/>
      <c r="I93" s="282">
        <f>G93+H93</f>
        <v>0</v>
      </c>
      <c r="J93" s="283">
        <v>165</v>
      </c>
      <c r="K93" s="284"/>
      <c r="L93" s="282">
        <f>K93+J93</f>
        <v>165</v>
      </c>
      <c r="M93" s="144"/>
      <c r="N93" s="31"/>
      <c r="O93" s="96">
        <f>N93+M93</f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22"/>
        <v>0</v>
      </c>
      <c r="D94" s="280"/>
      <c r="E94" s="281"/>
      <c r="F94" s="282">
        <f>D94+E94</f>
        <v>0</v>
      </c>
      <c r="G94" s="283"/>
      <c r="H94" s="284"/>
      <c r="I94" s="282">
        <f>G94+H94</f>
        <v>0</v>
      </c>
      <c r="J94" s="283"/>
      <c r="K94" s="284"/>
      <c r="L94" s="282">
        <f>K94+J94</f>
        <v>0</v>
      </c>
      <c r="M94" s="144"/>
      <c r="N94" s="31"/>
      <c r="O94" s="96">
        <f>N94+M94</f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22"/>
        <v>2164</v>
      </c>
      <c r="D95" s="383">
        <f t="shared" ref="D95:O95" si="25">SUM(D96:D102)</f>
        <v>2164</v>
      </c>
      <c r="E95" s="384">
        <f t="shared" si="25"/>
        <v>0</v>
      </c>
      <c r="F95" s="282">
        <f t="shared" si="25"/>
        <v>2164</v>
      </c>
      <c r="G95" s="383">
        <f t="shared" si="25"/>
        <v>0</v>
      </c>
      <c r="H95" s="384">
        <f t="shared" si="25"/>
        <v>0</v>
      </c>
      <c r="I95" s="282">
        <f t="shared" si="25"/>
        <v>0</v>
      </c>
      <c r="J95" s="383">
        <f t="shared" si="25"/>
        <v>0</v>
      </c>
      <c r="K95" s="384">
        <f t="shared" si="25"/>
        <v>0</v>
      </c>
      <c r="L95" s="282">
        <f t="shared" si="25"/>
        <v>0</v>
      </c>
      <c r="M95" s="173">
        <f t="shared" si="25"/>
        <v>0</v>
      </c>
      <c r="N95" s="78">
        <f t="shared" si="25"/>
        <v>0</v>
      </c>
      <c r="O95" s="96">
        <f t="shared" si="25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22"/>
        <v>0</v>
      </c>
      <c r="D96" s="280"/>
      <c r="E96" s="281"/>
      <c r="F96" s="282">
        <f t="shared" ref="F96:F102" si="26">D96+E96</f>
        <v>0</v>
      </c>
      <c r="G96" s="283"/>
      <c r="H96" s="284"/>
      <c r="I96" s="282">
        <f t="shared" ref="I96:I102" si="27">G96+H96</f>
        <v>0</v>
      </c>
      <c r="J96" s="283"/>
      <c r="K96" s="284"/>
      <c r="L96" s="282">
        <f t="shared" ref="L96:L102" si="28">K96+J96</f>
        <v>0</v>
      </c>
      <c r="M96" s="144"/>
      <c r="N96" s="31"/>
      <c r="O96" s="96">
        <f t="shared" ref="O96:O102" si="29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22"/>
        <v>0</v>
      </c>
      <c r="D97" s="280"/>
      <c r="E97" s="281"/>
      <c r="F97" s="282">
        <f t="shared" si="26"/>
        <v>0</v>
      </c>
      <c r="G97" s="283"/>
      <c r="H97" s="284"/>
      <c r="I97" s="282">
        <f t="shared" si="27"/>
        <v>0</v>
      </c>
      <c r="J97" s="283"/>
      <c r="K97" s="284"/>
      <c r="L97" s="282">
        <f t="shared" si="28"/>
        <v>0</v>
      </c>
      <c r="M97" s="144"/>
      <c r="N97" s="31"/>
      <c r="O97" s="96">
        <f t="shared" si="29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22"/>
        <v>0</v>
      </c>
      <c r="D98" s="387"/>
      <c r="E98" s="388"/>
      <c r="F98" s="356">
        <f t="shared" si="26"/>
        <v>0</v>
      </c>
      <c r="G98" s="312"/>
      <c r="H98" s="313"/>
      <c r="I98" s="356">
        <f t="shared" si="27"/>
        <v>0</v>
      </c>
      <c r="J98" s="312"/>
      <c r="K98" s="313"/>
      <c r="L98" s="356">
        <f t="shared" si="28"/>
        <v>0</v>
      </c>
      <c r="M98" s="143"/>
      <c r="N98" s="28"/>
      <c r="O98" s="176">
        <f t="shared" si="29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22"/>
        <v>0</v>
      </c>
      <c r="D99" s="280"/>
      <c r="E99" s="281"/>
      <c r="F99" s="282">
        <f t="shared" si="26"/>
        <v>0</v>
      </c>
      <c r="G99" s="283"/>
      <c r="H99" s="284"/>
      <c r="I99" s="282">
        <f t="shared" si="27"/>
        <v>0</v>
      </c>
      <c r="J99" s="283"/>
      <c r="K99" s="284"/>
      <c r="L99" s="282">
        <f t="shared" si="28"/>
        <v>0</v>
      </c>
      <c r="M99" s="144"/>
      <c r="N99" s="31"/>
      <c r="O99" s="96">
        <f t="shared" si="29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22"/>
        <v>0</v>
      </c>
      <c r="D100" s="280"/>
      <c r="E100" s="281"/>
      <c r="F100" s="282">
        <f t="shared" si="26"/>
        <v>0</v>
      </c>
      <c r="G100" s="283"/>
      <c r="H100" s="284"/>
      <c r="I100" s="282">
        <f t="shared" si="27"/>
        <v>0</v>
      </c>
      <c r="J100" s="283"/>
      <c r="K100" s="284"/>
      <c r="L100" s="282">
        <f t="shared" si="28"/>
        <v>0</v>
      </c>
      <c r="M100" s="144"/>
      <c r="N100" s="31"/>
      <c r="O100" s="96">
        <f t="shared" si="29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22"/>
        <v>0</v>
      </c>
      <c r="D101" s="280"/>
      <c r="E101" s="281"/>
      <c r="F101" s="282">
        <f t="shared" si="26"/>
        <v>0</v>
      </c>
      <c r="G101" s="283"/>
      <c r="H101" s="284"/>
      <c r="I101" s="282">
        <f t="shared" si="27"/>
        <v>0</v>
      </c>
      <c r="J101" s="283"/>
      <c r="K101" s="284"/>
      <c r="L101" s="282">
        <f t="shared" si="28"/>
        <v>0</v>
      </c>
      <c r="M101" s="144"/>
      <c r="N101" s="31"/>
      <c r="O101" s="96">
        <f t="shared" si="29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22"/>
        <v>2164</v>
      </c>
      <c r="D102" s="280">
        <v>2164</v>
      </c>
      <c r="E102" s="281"/>
      <c r="F102" s="282">
        <f t="shared" si="26"/>
        <v>2164</v>
      </c>
      <c r="G102" s="283"/>
      <c r="H102" s="284"/>
      <c r="I102" s="282">
        <f t="shared" si="27"/>
        <v>0</v>
      </c>
      <c r="J102" s="283"/>
      <c r="K102" s="284"/>
      <c r="L102" s="282">
        <f t="shared" si="28"/>
        <v>0</v>
      </c>
      <c r="M102" s="144"/>
      <c r="N102" s="31"/>
      <c r="O102" s="96">
        <f t="shared" si="29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22"/>
        <v>5614</v>
      </c>
      <c r="D103" s="383">
        <f t="shared" ref="D103:O103" si="30">SUM(D104:D111)</f>
        <v>5614</v>
      </c>
      <c r="E103" s="384">
        <f t="shared" si="30"/>
        <v>0</v>
      </c>
      <c r="F103" s="282">
        <f t="shared" si="30"/>
        <v>5614</v>
      </c>
      <c r="G103" s="383">
        <f t="shared" si="30"/>
        <v>0</v>
      </c>
      <c r="H103" s="384">
        <f t="shared" si="30"/>
        <v>0</v>
      </c>
      <c r="I103" s="282">
        <f t="shared" si="30"/>
        <v>0</v>
      </c>
      <c r="J103" s="383">
        <f t="shared" si="30"/>
        <v>0</v>
      </c>
      <c r="K103" s="384">
        <f t="shared" si="30"/>
        <v>0</v>
      </c>
      <c r="L103" s="282">
        <f t="shared" si="30"/>
        <v>0</v>
      </c>
      <c r="M103" s="173">
        <f t="shared" si="30"/>
        <v>0</v>
      </c>
      <c r="N103" s="78">
        <f t="shared" si="30"/>
        <v>0</v>
      </c>
      <c r="O103" s="96">
        <f t="shared" si="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22"/>
        <v>0</v>
      </c>
      <c r="D104" s="280"/>
      <c r="E104" s="281"/>
      <c r="F104" s="282">
        <f t="shared" ref="F104:F111" si="31">D104+E104</f>
        <v>0</v>
      </c>
      <c r="G104" s="283"/>
      <c r="H104" s="284"/>
      <c r="I104" s="282">
        <f t="shared" ref="I104:I111" si="32">G104+H104</f>
        <v>0</v>
      </c>
      <c r="J104" s="283"/>
      <c r="K104" s="284"/>
      <c r="L104" s="282">
        <f t="shared" ref="L104:L111" si="33">K104+J104</f>
        <v>0</v>
      </c>
      <c r="M104" s="144"/>
      <c r="N104" s="31"/>
      <c r="O104" s="96">
        <f t="shared" ref="O104:O111" si="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22"/>
        <v>0</v>
      </c>
      <c r="D105" s="280"/>
      <c r="E105" s="281"/>
      <c r="F105" s="282">
        <f t="shared" si="31"/>
        <v>0</v>
      </c>
      <c r="G105" s="283"/>
      <c r="H105" s="284"/>
      <c r="I105" s="282">
        <f t="shared" si="32"/>
        <v>0</v>
      </c>
      <c r="J105" s="283"/>
      <c r="K105" s="284"/>
      <c r="L105" s="282">
        <f t="shared" si="33"/>
        <v>0</v>
      </c>
      <c r="M105" s="144"/>
      <c r="N105" s="31"/>
      <c r="O105" s="96">
        <f t="shared" si="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22"/>
        <v>459</v>
      </c>
      <c r="D106" s="280">
        <v>459</v>
      </c>
      <c r="E106" s="281"/>
      <c r="F106" s="282">
        <f t="shared" si="31"/>
        <v>459</v>
      </c>
      <c r="G106" s="283"/>
      <c r="H106" s="284"/>
      <c r="I106" s="282">
        <f t="shared" si="32"/>
        <v>0</v>
      </c>
      <c r="J106" s="283"/>
      <c r="K106" s="284"/>
      <c r="L106" s="282">
        <f t="shared" si="33"/>
        <v>0</v>
      </c>
      <c r="M106" s="144"/>
      <c r="N106" s="31"/>
      <c r="O106" s="96">
        <f t="shared" si="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22"/>
        <v>4780</v>
      </c>
      <c r="D107" s="280">
        <v>4780</v>
      </c>
      <c r="E107" s="281"/>
      <c r="F107" s="282">
        <f t="shared" si="31"/>
        <v>4780</v>
      </c>
      <c r="G107" s="283"/>
      <c r="H107" s="284"/>
      <c r="I107" s="282">
        <f t="shared" si="32"/>
        <v>0</v>
      </c>
      <c r="J107" s="283"/>
      <c r="K107" s="284"/>
      <c r="L107" s="282">
        <f t="shared" si="33"/>
        <v>0</v>
      </c>
      <c r="M107" s="144"/>
      <c r="N107" s="31"/>
      <c r="O107" s="96">
        <f t="shared" si="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22"/>
        <v>0</v>
      </c>
      <c r="D108" s="280"/>
      <c r="E108" s="281"/>
      <c r="F108" s="282">
        <f t="shared" si="31"/>
        <v>0</v>
      </c>
      <c r="G108" s="283"/>
      <c r="H108" s="284"/>
      <c r="I108" s="282">
        <f t="shared" si="32"/>
        <v>0</v>
      </c>
      <c r="J108" s="283"/>
      <c r="K108" s="284"/>
      <c r="L108" s="282">
        <f t="shared" si="33"/>
        <v>0</v>
      </c>
      <c r="M108" s="144"/>
      <c r="N108" s="31"/>
      <c r="O108" s="96">
        <f t="shared" si="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22"/>
        <v>0</v>
      </c>
      <c r="D109" s="280"/>
      <c r="E109" s="281"/>
      <c r="F109" s="282">
        <f t="shared" si="31"/>
        <v>0</v>
      </c>
      <c r="G109" s="283"/>
      <c r="H109" s="284"/>
      <c r="I109" s="282">
        <f t="shared" si="32"/>
        <v>0</v>
      </c>
      <c r="J109" s="283"/>
      <c r="K109" s="284"/>
      <c r="L109" s="282">
        <f t="shared" si="33"/>
        <v>0</v>
      </c>
      <c r="M109" s="144"/>
      <c r="N109" s="31"/>
      <c r="O109" s="96">
        <f t="shared" si="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22"/>
        <v>0</v>
      </c>
      <c r="D110" s="280"/>
      <c r="E110" s="281"/>
      <c r="F110" s="282">
        <f t="shared" si="31"/>
        <v>0</v>
      </c>
      <c r="G110" s="283"/>
      <c r="H110" s="284"/>
      <c r="I110" s="282">
        <f t="shared" si="32"/>
        <v>0</v>
      </c>
      <c r="J110" s="283"/>
      <c r="K110" s="284"/>
      <c r="L110" s="282">
        <f t="shared" si="33"/>
        <v>0</v>
      </c>
      <c r="M110" s="144"/>
      <c r="N110" s="31"/>
      <c r="O110" s="96">
        <f t="shared" si="34"/>
        <v>0</v>
      </c>
      <c r="P110" s="255"/>
    </row>
    <row r="111" spans="1:16" ht="24" customHeight="1" x14ac:dyDescent="0.25">
      <c r="A111" s="30">
        <v>2249</v>
      </c>
      <c r="B111" s="42" t="s">
        <v>93</v>
      </c>
      <c r="C111" s="223">
        <f t="shared" si="22"/>
        <v>375</v>
      </c>
      <c r="D111" s="280">
        <v>375</v>
      </c>
      <c r="E111" s="281"/>
      <c r="F111" s="282">
        <f t="shared" si="31"/>
        <v>375</v>
      </c>
      <c r="G111" s="283"/>
      <c r="H111" s="284"/>
      <c r="I111" s="282">
        <f t="shared" si="32"/>
        <v>0</v>
      </c>
      <c r="J111" s="283"/>
      <c r="K111" s="284"/>
      <c r="L111" s="282">
        <f t="shared" si="33"/>
        <v>0</v>
      </c>
      <c r="M111" s="144"/>
      <c r="N111" s="31"/>
      <c r="O111" s="96">
        <f t="shared" si="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22"/>
        <v>2558</v>
      </c>
      <c r="D112" s="383">
        <f t="shared" ref="D112:O112" si="35">SUM(D113:D115)</f>
        <v>2558</v>
      </c>
      <c r="E112" s="384">
        <f t="shared" si="35"/>
        <v>0</v>
      </c>
      <c r="F112" s="282">
        <f t="shared" si="35"/>
        <v>2558</v>
      </c>
      <c r="G112" s="383">
        <f t="shared" si="35"/>
        <v>0</v>
      </c>
      <c r="H112" s="384">
        <f t="shared" si="35"/>
        <v>0</v>
      </c>
      <c r="I112" s="282">
        <f t="shared" si="35"/>
        <v>0</v>
      </c>
      <c r="J112" s="383">
        <f t="shared" si="35"/>
        <v>0</v>
      </c>
      <c r="K112" s="384">
        <f t="shared" si="35"/>
        <v>0</v>
      </c>
      <c r="L112" s="282">
        <f t="shared" si="35"/>
        <v>0</v>
      </c>
      <c r="M112" s="173">
        <f t="shared" si="35"/>
        <v>0</v>
      </c>
      <c r="N112" s="78">
        <f t="shared" si="35"/>
        <v>0</v>
      </c>
      <c r="O112" s="96">
        <f t="shared" si="35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22"/>
        <v>85</v>
      </c>
      <c r="D113" s="280">
        <v>85</v>
      </c>
      <c r="E113" s="281"/>
      <c r="F113" s="282">
        <f>D113+E113</f>
        <v>85</v>
      </c>
      <c r="G113" s="283"/>
      <c r="H113" s="284"/>
      <c r="I113" s="282">
        <f>G113+H113</f>
        <v>0</v>
      </c>
      <c r="J113" s="283"/>
      <c r="K113" s="284"/>
      <c r="L113" s="282">
        <f>K113+J113</f>
        <v>0</v>
      </c>
      <c r="M113" s="144"/>
      <c r="N113" s="31"/>
      <c r="O113" s="96">
        <f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22"/>
        <v>1847</v>
      </c>
      <c r="D114" s="280">
        <v>1847</v>
      </c>
      <c r="E114" s="281"/>
      <c r="F114" s="282">
        <f>D114+E114</f>
        <v>1847</v>
      </c>
      <c r="G114" s="283"/>
      <c r="H114" s="284"/>
      <c r="I114" s="282">
        <f>G114+H114</f>
        <v>0</v>
      </c>
      <c r="J114" s="283"/>
      <c r="K114" s="284"/>
      <c r="L114" s="282">
        <f>K114+J114</f>
        <v>0</v>
      </c>
      <c r="M114" s="144"/>
      <c r="N114" s="31"/>
      <c r="O114" s="96">
        <f>N114+M114</f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22"/>
        <v>626</v>
      </c>
      <c r="D115" s="280">
        <v>626</v>
      </c>
      <c r="E115" s="281"/>
      <c r="F115" s="282">
        <f>D115+E115</f>
        <v>626</v>
      </c>
      <c r="G115" s="283"/>
      <c r="H115" s="284"/>
      <c r="I115" s="282">
        <f>G115+H115</f>
        <v>0</v>
      </c>
      <c r="J115" s="283"/>
      <c r="K115" s="284"/>
      <c r="L115" s="282">
        <f>K115+J115</f>
        <v>0</v>
      </c>
      <c r="M115" s="144"/>
      <c r="N115" s="31"/>
      <c r="O115" s="96">
        <f>N115+M115</f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22"/>
        <v>750</v>
      </c>
      <c r="D116" s="383">
        <f t="shared" ref="D116:O116" si="36">SUM(D117:D121)</f>
        <v>26</v>
      </c>
      <c r="E116" s="384">
        <f t="shared" si="36"/>
        <v>0</v>
      </c>
      <c r="F116" s="282">
        <f t="shared" si="36"/>
        <v>26</v>
      </c>
      <c r="G116" s="383">
        <f t="shared" si="36"/>
        <v>0</v>
      </c>
      <c r="H116" s="384">
        <f t="shared" si="36"/>
        <v>724</v>
      </c>
      <c r="I116" s="282">
        <f t="shared" si="36"/>
        <v>724</v>
      </c>
      <c r="J116" s="383">
        <f t="shared" si="36"/>
        <v>0</v>
      </c>
      <c r="K116" s="384">
        <f t="shared" si="36"/>
        <v>0</v>
      </c>
      <c r="L116" s="282">
        <f t="shared" si="36"/>
        <v>0</v>
      </c>
      <c r="M116" s="173">
        <f t="shared" si="36"/>
        <v>0</v>
      </c>
      <c r="N116" s="78">
        <f t="shared" si="36"/>
        <v>0</v>
      </c>
      <c r="O116" s="96">
        <f t="shared" si="3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22"/>
        <v>0</v>
      </c>
      <c r="D117" s="280"/>
      <c r="E117" s="281"/>
      <c r="F117" s="282">
        <f>D117+E117</f>
        <v>0</v>
      </c>
      <c r="G117" s="283"/>
      <c r="H117" s="284"/>
      <c r="I117" s="282">
        <f>G117+H117</f>
        <v>0</v>
      </c>
      <c r="J117" s="283"/>
      <c r="K117" s="284"/>
      <c r="L117" s="282">
        <f>K117+J117</f>
        <v>0</v>
      </c>
      <c r="M117" s="144"/>
      <c r="N117" s="31"/>
      <c r="O117" s="96">
        <f>N117+M117</f>
        <v>0</v>
      </c>
      <c r="P117" s="255"/>
    </row>
    <row r="118" spans="1:16" ht="28.5" customHeight="1" x14ac:dyDescent="0.25">
      <c r="A118" s="30">
        <v>2262</v>
      </c>
      <c r="B118" s="42" t="s">
        <v>100</v>
      </c>
      <c r="C118" s="223">
        <f t="shared" si="22"/>
        <v>724</v>
      </c>
      <c r="D118" s="280"/>
      <c r="E118" s="281"/>
      <c r="F118" s="282">
        <f>D118+E118</f>
        <v>0</v>
      </c>
      <c r="G118" s="283"/>
      <c r="H118" s="284">
        <v>724</v>
      </c>
      <c r="I118" s="282">
        <f>G118+H118</f>
        <v>724</v>
      </c>
      <c r="J118" s="283"/>
      <c r="K118" s="284"/>
      <c r="L118" s="282">
        <f>K118+J118</f>
        <v>0</v>
      </c>
      <c r="M118" s="144"/>
      <c r="N118" s="31"/>
      <c r="O118" s="96">
        <f>N118+M118</f>
        <v>0</v>
      </c>
      <c r="P118" s="294" t="s">
        <v>491</v>
      </c>
    </row>
    <row r="119" spans="1:16" ht="18.75" hidden="1" customHeight="1" x14ac:dyDescent="0.25">
      <c r="A119" s="30">
        <v>2263</v>
      </c>
      <c r="B119" s="42" t="s">
        <v>101</v>
      </c>
      <c r="C119" s="223">
        <f t="shared" si="22"/>
        <v>0</v>
      </c>
      <c r="D119" s="280"/>
      <c r="E119" s="281"/>
      <c r="F119" s="282">
        <f>D119+E119</f>
        <v>0</v>
      </c>
      <c r="G119" s="283"/>
      <c r="H119" s="284"/>
      <c r="I119" s="282">
        <f>G119+H119</f>
        <v>0</v>
      </c>
      <c r="J119" s="283"/>
      <c r="K119" s="284"/>
      <c r="L119" s="282">
        <f>K119+J119</f>
        <v>0</v>
      </c>
      <c r="M119" s="144"/>
      <c r="N119" s="31"/>
      <c r="O119" s="96">
        <f>N119+M119</f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22"/>
        <v>0</v>
      </c>
      <c r="D120" s="280"/>
      <c r="E120" s="281"/>
      <c r="F120" s="282">
        <f>D120+E120</f>
        <v>0</v>
      </c>
      <c r="G120" s="283"/>
      <c r="H120" s="284"/>
      <c r="I120" s="282">
        <f>G120+H120</f>
        <v>0</v>
      </c>
      <c r="J120" s="283"/>
      <c r="K120" s="284"/>
      <c r="L120" s="282">
        <f>K120+J120</f>
        <v>0</v>
      </c>
      <c r="M120" s="144"/>
      <c r="N120" s="31"/>
      <c r="O120" s="96">
        <f>N120+M120</f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22"/>
        <v>26</v>
      </c>
      <c r="D121" s="280">
        <v>26</v>
      </c>
      <c r="E121" s="281"/>
      <c r="F121" s="282">
        <f>D121+E121</f>
        <v>26</v>
      </c>
      <c r="G121" s="283"/>
      <c r="H121" s="284"/>
      <c r="I121" s="282">
        <f>G121+H121</f>
        <v>0</v>
      </c>
      <c r="J121" s="283"/>
      <c r="K121" s="284"/>
      <c r="L121" s="282">
        <f>K121+J121</f>
        <v>0</v>
      </c>
      <c r="M121" s="144"/>
      <c r="N121" s="31"/>
      <c r="O121" s="96">
        <f>N121+M121</f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22"/>
        <v>249</v>
      </c>
      <c r="D122" s="383">
        <f t="shared" ref="D122:O122" si="37">SUM(D123:D127)</f>
        <v>0</v>
      </c>
      <c r="E122" s="384">
        <f t="shared" si="37"/>
        <v>0</v>
      </c>
      <c r="F122" s="282">
        <f t="shared" si="37"/>
        <v>0</v>
      </c>
      <c r="G122" s="383">
        <f t="shared" si="37"/>
        <v>0</v>
      </c>
      <c r="H122" s="384">
        <f t="shared" si="37"/>
        <v>249</v>
      </c>
      <c r="I122" s="282">
        <f t="shared" si="37"/>
        <v>249</v>
      </c>
      <c r="J122" s="383">
        <f t="shared" si="37"/>
        <v>0</v>
      </c>
      <c r="K122" s="384">
        <f t="shared" si="37"/>
        <v>0</v>
      </c>
      <c r="L122" s="282">
        <f t="shared" si="37"/>
        <v>0</v>
      </c>
      <c r="M122" s="173">
        <f t="shared" si="37"/>
        <v>0</v>
      </c>
      <c r="N122" s="78">
        <f t="shared" si="37"/>
        <v>0</v>
      </c>
      <c r="O122" s="96">
        <f t="shared" si="37"/>
        <v>0</v>
      </c>
      <c r="P122" s="294"/>
    </row>
    <row r="123" spans="1:16" ht="12" hidden="1" customHeight="1" x14ac:dyDescent="0.25">
      <c r="A123" s="30">
        <v>2272</v>
      </c>
      <c r="B123" s="95" t="s">
        <v>105</v>
      </c>
      <c r="C123" s="223">
        <f t="shared" si="22"/>
        <v>0</v>
      </c>
      <c r="D123" s="280"/>
      <c r="E123" s="281"/>
      <c r="F123" s="282">
        <f>D123+E123</f>
        <v>0</v>
      </c>
      <c r="G123" s="283"/>
      <c r="H123" s="284"/>
      <c r="I123" s="282">
        <f>G123+H123</f>
        <v>0</v>
      </c>
      <c r="J123" s="283"/>
      <c r="K123" s="284"/>
      <c r="L123" s="282">
        <f>K123+J123</f>
        <v>0</v>
      </c>
      <c r="M123" s="144"/>
      <c r="N123" s="31"/>
      <c r="O123" s="96">
        <f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22"/>
        <v>0</v>
      </c>
      <c r="D124" s="280"/>
      <c r="E124" s="281"/>
      <c r="F124" s="282">
        <f>D124+E124</f>
        <v>0</v>
      </c>
      <c r="G124" s="283"/>
      <c r="H124" s="284"/>
      <c r="I124" s="282">
        <f>G124+H124</f>
        <v>0</v>
      </c>
      <c r="J124" s="283"/>
      <c r="K124" s="284"/>
      <c r="L124" s="282">
        <f>K124+J124</f>
        <v>0</v>
      </c>
      <c r="M124" s="144"/>
      <c r="N124" s="31"/>
      <c r="O124" s="96">
        <f>N124+M124</f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22"/>
        <v>0</v>
      </c>
      <c r="D125" s="280"/>
      <c r="E125" s="281"/>
      <c r="F125" s="282">
        <f>D125+E125</f>
        <v>0</v>
      </c>
      <c r="G125" s="283"/>
      <c r="H125" s="284"/>
      <c r="I125" s="282">
        <f>G125+H125</f>
        <v>0</v>
      </c>
      <c r="J125" s="283"/>
      <c r="K125" s="284"/>
      <c r="L125" s="282">
        <f>K125+J125</f>
        <v>0</v>
      </c>
      <c r="M125" s="144"/>
      <c r="N125" s="31"/>
      <c r="O125" s="96">
        <f>N125+M125</f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22"/>
        <v>0</v>
      </c>
      <c r="D126" s="280"/>
      <c r="E126" s="281"/>
      <c r="F126" s="282">
        <f>D126+E126</f>
        <v>0</v>
      </c>
      <c r="G126" s="283"/>
      <c r="H126" s="284"/>
      <c r="I126" s="282">
        <f>G126+H126</f>
        <v>0</v>
      </c>
      <c r="J126" s="283"/>
      <c r="K126" s="284"/>
      <c r="L126" s="282">
        <f>K126+J126</f>
        <v>0</v>
      </c>
      <c r="M126" s="144"/>
      <c r="N126" s="31"/>
      <c r="O126" s="96">
        <f>N126+M126</f>
        <v>0</v>
      </c>
      <c r="P126" s="255"/>
    </row>
    <row r="127" spans="1:16" ht="50.25" customHeight="1" x14ac:dyDescent="0.25">
      <c r="A127" s="30">
        <v>2279</v>
      </c>
      <c r="B127" s="42" t="s">
        <v>108</v>
      </c>
      <c r="C127" s="223">
        <f t="shared" si="22"/>
        <v>249</v>
      </c>
      <c r="D127" s="280"/>
      <c r="E127" s="281"/>
      <c r="F127" s="282">
        <f>D127+E127</f>
        <v>0</v>
      </c>
      <c r="G127" s="283"/>
      <c r="H127" s="284">
        <v>249</v>
      </c>
      <c r="I127" s="282">
        <f>G127+H127</f>
        <v>249</v>
      </c>
      <c r="J127" s="283"/>
      <c r="K127" s="284"/>
      <c r="L127" s="282">
        <f>K127+J127</f>
        <v>0</v>
      </c>
      <c r="M127" s="144"/>
      <c r="N127" s="31"/>
      <c r="O127" s="96">
        <f>N127+M127</f>
        <v>0</v>
      </c>
      <c r="P127" s="294" t="s">
        <v>492</v>
      </c>
    </row>
    <row r="128" spans="1:16" ht="48" hidden="1" x14ac:dyDescent="0.25">
      <c r="A128" s="295">
        <v>2280</v>
      </c>
      <c r="B128" s="39" t="s">
        <v>299</v>
      </c>
      <c r="C128" s="222">
        <f t="shared" si="22"/>
        <v>0</v>
      </c>
      <c r="D128" s="385">
        <f t="shared" ref="D128:O128" si="38">SUM(D129)</f>
        <v>0</v>
      </c>
      <c r="E128" s="386">
        <f t="shared" si="38"/>
        <v>0</v>
      </c>
      <c r="F128" s="356">
        <f t="shared" si="38"/>
        <v>0</v>
      </c>
      <c r="G128" s="385">
        <f t="shared" si="38"/>
        <v>0</v>
      </c>
      <c r="H128" s="386">
        <f t="shared" si="38"/>
        <v>0</v>
      </c>
      <c r="I128" s="356">
        <f t="shared" si="38"/>
        <v>0</v>
      </c>
      <c r="J128" s="385">
        <f t="shared" si="38"/>
        <v>0</v>
      </c>
      <c r="K128" s="386">
        <f t="shared" si="38"/>
        <v>0</v>
      </c>
      <c r="L128" s="356">
        <f t="shared" si="38"/>
        <v>0</v>
      </c>
      <c r="M128" s="175">
        <f t="shared" si="38"/>
        <v>0</v>
      </c>
      <c r="N128" s="80">
        <f t="shared" si="38"/>
        <v>0</v>
      </c>
      <c r="O128" s="176">
        <f t="shared" si="38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22"/>
        <v>0</v>
      </c>
      <c r="D129" s="280"/>
      <c r="E129" s="281"/>
      <c r="F129" s="282">
        <f>D129+E129</f>
        <v>0</v>
      </c>
      <c r="G129" s="283"/>
      <c r="H129" s="284"/>
      <c r="I129" s="282">
        <f>G129+H129</f>
        <v>0</v>
      </c>
      <c r="J129" s="283"/>
      <c r="K129" s="284"/>
      <c r="L129" s="282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22"/>
        <v>14970</v>
      </c>
      <c r="D130" s="379">
        <f t="shared" ref="D130:O130" si="39">SUM(D131,D136,D140,D141,D144,D151,D159,D160,D163)</f>
        <v>14970</v>
      </c>
      <c r="E130" s="380">
        <f t="shared" si="39"/>
        <v>0</v>
      </c>
      <c r="F130" s="324">
        <f t="shared" si="39"/>
        <v>14970</v>
      </c>
      <c r="G130" s="379">
        <f t="shared" si="39"/>
        <v>0</v>
      </c>
      <c r="H130" s="380">
        <f t="shared" si="39"/>
        <v>0</v>
      </c>
      <c r="I130" s="324">
        <f t="shared" si="39"/>
        <v>0</v>
      </c>
      <c r="J130" s="379">
        <f t="shared" si="39"/>
        <v>0</v>
      </c>
      <c r="K130" s="380">
        <f t="shared" si="39"/>
        <v>0</v>
      </c>
      <c r="L130" s="324">
        <f t="shared" si="39"/>
        <v>0</v>
      </c>
      <c r="M130" s="171">
        <f t="shared" si="39"/>
        <v>0</v>
      </c>
      <c r="N130" s="37">
        <f t="shared" si="39"/>
        <v>0</v>
      </c>
      <c r="O130" s="172">
        <f t="shared" si="39"/>
        <v>0</v>
      </c>
      <c r="P130" s="257"/>
    </row>
    <row r="131" spans="1:16" ht="24" x14ac:dyDescent="0.25">
      <c r="A131" s="295">
        <v>2310</v>
      </c>
      <c r="B131" s="39" t="s">
        <v>111</v>
      </c>
      <c r="C131" s="222">
        <f t="shared" si="22"/>
        <v>4767</v>
      </c>
      <c r="D131" s="385">
        <f t="shared" ref="D131:O131" si="40">SUM(D132:D135)</f>
        <v>4767</v>
      </c>
      <c r="E131" s="386">
        <f t="shared" si="40"/>
        <v>0</v>
      </c>
      <c r="F131" s="356">
        <f t="shared" si="40"/>
        <v>4767</v>
      </c>
      <c r="G131" s="385">
        <f t="shared" si="40"/>
        <v>0</v>
      </c>
      <c r="H131" s="386">
        <f t="shared" si="40"/>
        <v>0</v>
      </c>
      <c r="I131" s="356">
        <f t="shared" si="40"/>
        <v>0</v>
      </c>
      <c r="J131" s="385">
        <f t="shared" si="40"/>
        <v>0</v>
      </c>
      <c r="K131" s="386">
        <f t="shared" si="40"/>
        <v>0</v>
      </c>
      <c r="L131" s="356">
        <f t="shared" si="40"/>
        <v>0</v>
      </c>
      <c r="M131" s="175">
        <f t="shared" si="40"/>
        <v>0</v>
      </c>
      <c r="N131" s="80">
        <f t="shared" si="40"/>
        <v>0</v>
      </c>
      <c r="O131" s="176">
        <f t="shared" si="40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22"/>
        <v>1345</v>
      </c>
      <c r="D132" s="280">
        <v>1345</v>
      </c>
      <c r="E132" s="281"/>
      <c r="F132" s="282">
        <f>D132+E132</f>
        <v>1345</v>
      </c>
      <c r="G132" s="283"/>
      <c r="H132" s="284"/>
      <c r="I132" s="282">
        <f>G132+H132</f>
        <v>0</v>
      </c>
      <c r="J132" s="283"/>
      <c r="K132" s="284"/>
      <c r="L132" s="282">
        <f>K132+J132</f>
        <v>0</v>
      </c>
      <c r="M132" s="144"/>
      <c r="N132" s="31"/>
      <c r="O132" s="96">
        <f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22"/>
        <v>2972</v>
      </c>
      <c r="D133" s="280">
        <v>2972</v>
      </c>
      <c r="E133" s="281"/>
      <c r="F133" s="282">
        <f>D133+E133</f>
        <v>2972</v>
      </c>
      <c r="G133" s="283"/>
      <c r="H133" s="284"/>
      <c r="I133" s="282">
        <f>G133+H133</f>
        <v>0</v>
      </c>
      <c r="J133" s="283"/>
      <c r="K133" s="284"/>
      <c r="L133" s="282">
        <f>K133+J133</f>
        <v>0</v>
      </c>
      <c r="M133" s="144"/>
      <c r="N133" s="31"/>
      <c r="O133" s="96">
        <f>N133+M133</f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22"/>
        <v>0</v>
      </c>
      <c r="D134" s="280"/>
      <c r="E134" s="281"/>
      <c r="F134" s="282">
        <f>D134+E134</f>
        <v>0</v>
      </c>
      <c r="G134" s="283"/>
      <c r="H134" s="284"/>
      <c r="I134" s="282">
        <f>G134+H134</f>
        <v>0</v>
      </c>
      <c r="J134" s="283"/>
      <c r="K134" s="284"/>
      <c r="L134" s="282">
        <f>K134+J134</f>
        <v>0</v>
      </c>
      <c r="M134" s="144"/>
      <c r="N134" s="31"/>
      <c r="O134" s="96">
        <f>N134+M134</f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22"/>
        <v>450</v>
      </c>
      <c r="D135" s="280">
        <v>450</v>
      </c>
      <c r="E135" s="281"/>
      <c r="F135" s="282">
        <f>D135+E135</f>
        <v>450</v>
      </c>
      <c r="G135" s="283"/>
      <c r="H135" s="284"/>
      <c r="I135" s="282">
        <f>G135+H135</f>
        <v>0</v>
      </c>
      <c r="J135" s="283"/>
      <c r="K135" s="284"/>
      <c r="L135" s="282">
        <f>K135+J135</f>
        <v>0</v>
      </c>
      <c r="M135" s="144"/>
      <c r="N135" s="31"/>
      <c r="O135" s="96">
        <f>N135+M135</f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22"/>
        <v>0</v>
      </c>
      <c r="D136" s="383">
        <f t="shared" ref="D136:O136" si="41">SUM(D137:D139)</f>
        <v>0</v>
      </c>
      <c r="E136" s="384">
        <f t="shared" si="41"/>
        <v>0</v>
      </c>
      <c r="F136" s="282">
        <f t="shared" si="41"/>
        <v>0</v>
      </c>
      <c r="G136" s="383">
        <f t="shared" si="41"/>
        <v>0</v>
      </c>
      <c r="H136" s="384">
        <f t="shared" si="41"/>
        <v>0</v>
      </c>
      <c r="I136" s="282">
        <f t="shared" si="41"/>
        <v>0</v>
      </c>
      <c r="J136" s="383">
        <f t="shared" si="41"/>
        <v>0</v>
      </c>
      <c r="K136" s="384">
        <f t="shared" si="41"/>
        <v>0</v>
      </c>
      <c r="L136" s="282">
        <f t="shared" si="41"/>
        <v>0</v>
      </c>
      <c r="M136" s="173">
        <f t="shared" si="41"/>
        <v>0</v>
      </c>
      <c r="N136" s="78">
        <f t="shared" si="41"/>
        <v>0</v>
      </c>
      <c r="O136" s="96">
        <f t="shared" si="41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22"/>
        <v>0</v>
      </c>
      <c r="D137" s="280"/>
      <c r="E137" s="281"/>
      <c r="F137" s="282">
        <f>D137+E137</f>
        <v>0</v>
      </c>
      <c r="G137" s="283"/>
      <c r="H137" s="284"/>
      <c r="I137" s="282">
        <f>G137+H137</f>
        <v>0</v>
      </c>
      <c r="J137" s="283"/>
      <c r="K137" s="284"/>
      <c r="L137" s="282">
        <f>K137+J137</f>
        <v>0</v>
      </c>
      <c r="M137" s="144"/>
      <c r="N137" s="31"/>
      <c r="O137" s="96">
        <f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22"/>
        <v>0</v>
      </c>
      <c r="D138" s="280"/>
      <c r="E138" s="281"/>
      <c r="F138" s="282">
        <f>D138+E138</f>
        <v>0</v>
      </c>
      <c r="G138" s="283"/>
      <c r="H138" s="284"/>
      <c r="I138" s="282">
        <f>G138+H138</f>
        <v>0</v>
      </c>
      <c r="J138" s="283"/>
      <c r="K138" s="284"/>
      <c r="L138" s="282">
        <f>K138+J138</f>
        <v>0</v>
      </c>
      <c r="M138" s="144"/>
      <c r="N138" s="31"/>
      <c r="O138" s="96">
        <f>N138+M138</f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22"/>
        <v>0</v>
      </c>
      <c r="D139" s="280"/>
      <c r="E139" s="281"/>
      <c r="F139" s="282">
        <f>D139+E139</f>
        <v>0</v>
      </c>
      <c r="G139" s="283"/>
      <c r="H139" s="284"/>
      <c r="I139" s="282">
        <f>G139+H139</f>
        <v>0</v>
      </c>
      <c r="J139" s="283"/>
      <c r="K139" s="284"/>
      <c r="L139" s="282">
        <f>K139+J139</f>
        <v>0</v>
      </c>
      <c r="M139" s="144"/>
      <c r="N139" s="31"/>
      <c r="O139" s="96">
        <f>N139+M139</f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22"/>
        <v>0</v>
      </c>
      <c r="D140" s="280"/>
      <c r="E140" s="281"/>
      <c r="F140" s="282">
        <f>D140+E140</f>
        <v>0</v>
      </c>
      <c r="G140" s="283"/>
      <c r="H140" s="284"/>
      <c r="I140" s="282">
        <f>G140+H140</f>
        <v>0</v>
      </c>
      <c r="J140" s="283"/>
      <c r="K140" s="284"/>
      <c r="L140" s="282">
        <f>K140+J140</f>
        <v>0</v>
      </c>
      <c r="M140" s="144"/>
      <c r="N140" s="31"/>
      <c r="O140" s="96">
        <f>N140+M140</f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22"/>
        <v>186</v>
      </c>
      <c r="D141" s="383">
        <f t="shared" ref="D141:O141" si="42">SUM(D142:D143)</f>
        <v>186</v>
      </c>
      <c r="E141" s="384">
        <f t="shared" si="42"/>
        <v>0</v>
      </c>
      <c r="F141" s="282">
        <f t="shared" si="42"/>
        <v>186</v>
      </c>
      <c r="G141" s="383">
        <f t="shared" si="42"/>
        <v>0</v>
      </c>
      <c r="H141" s="384">
        <f t="shared" si="42"/>
        <v>0</v>
      </c>
      <c r="I141" s="282">
        <f t="shared" si="42"/>
        <v>0</v>
      </c>
      <c r="J141" s="383">
        <f t="shared" si="42"/>
        <v>0</v>
      </c>
      <c r="K141" s="384">
        <f t="shared" si="42"/>
        <v>0</v>
      </c>
      <c r="L141" s="282">
        <f t="shared" si="42"/>
        <v>0</v>
      </c>
      <c r="M141" s="173">
        <f t="shared" si="42"/>
        <v>0</v>
      </c>
      <c r="N141" s="78">
        <f t="shared" si="42"/>
        <v>0</v>
      </c>
      <c r="O141" s="96">
        <f t="shared" si="42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22"/>
        <v>186</v>
      </c>
      <c r="D142" s="280">
        <v>186</v>
      </c>
      <c r="E142" s="281"/>
      <c r="F142" s="282">
        <f>D142+E142</f>
        <v>186</v>
      </c>
      <c r="G142" s="283"/>
      <c r="H142" s="284"/>
      <c r="I142" s="282">
        <f>G142+H142</f>
        <v>0</v>
      </c>
      <c r="J142" s="283"/>
      <c r="K142" s="284"/>
      <c r="L142" s="282">
        <f>K142+J142</f>
        <v>0</v>
      </c>
      <c r="M142" s="144"/>
      <c r="N142" s="31"/>
      <c r="O142" s="96">
        <f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22"/>
        <v>0</v>
      </c>
      <c r="D143" s="280"/>
      <c r="E143" s="281"/>
      <c r="F143" s="282">
        <f>D143+E143</f>
        <v>0</v>
      </c>
      <c r="G143" s="283"/>
      <c r="H143" s="284"/>
      <c r="I143" s="282">
        <f>G143+H143</f>
        <v>0</v>
      </c>
      <c r="J143" s="283"/>
      <c r="K143" s="284"/>
      <c r="L143" s="282">
        <f>K143+J143</f>
        <v>0</v>
      </c>
      <c r="M143" s="144"/>
      <c r="N143" s="31"/>
      <c r="O143" s="96">
        <f>N143+M143</f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22"/>
        <v>4678</v>
      </c>
      <c r="D144" s="381">
        <f t="shared" ref="D144:O144" si="43">SUM(D145:D150)</f>
        <v>4678</v>
      </c>
      <c r="E144" s="382">
        <f t="shared" si="43"/>
        <v>0</v>
      </c>
      <c r="F144" s="361">
        <f t="shared" si="43"/>
        <v>4678</v>
      </c>
      <c r="G144" s="381">
        <f t="shared" si="43"/>
        <v>0</v>
      </c>
      <c r="H144" s="382">
        <f t="shared" si="43"/>
        <v>0</v>
      </c>
      <c r="I144" s="361">
        <f t="shared" si="43"/>
        <v>0</v>
      </c>
      <c r="J144" s="381">
        <f t="shared" si="43"/>
        <v>0</v>
      </c>
      <c r="K144" s="382">
        <f t="shared" si="43"/>
        <v>0</v>
      </c>
      <c r="L144" s="361">
        <f t="shared" si="43"/>
        <v>0</v>
      </c>
      <c r="M144" s="87">
        <f t="shared" si="43"/>
        <v>0</v>
      </c>
      <c r="N144" s="76">
        <f t="shared" si="43"/>
        <v>0</v>
      </c>
      <c r="O144" s="161">
        <f t="shared" si="43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22"/>
        <v>1920</v>
      </c>
      <c r="D145" s="387">
        <v>1920</v>
      </c>
      <c r="E145" s="388"/>
      <c r="F145" s="356">
        <f t="shared" ref="F145:F150" si="44">D145+E145</f>
        <v>1920</v>
      </c>
      <c r="G145" s="312"/>
      <c r="H145" s="313"/>
      <c r="I145" s="356">
        <f t="shared" ref="I145:I150" si="45">G145+H145</f>
        <v>0</v>
      </c>
      <c r="J145" s="312"/>
      <c r="K145" s="313"/>
      <c r="L145" s="356">
        <f t="shared" ref="L145:L150" si="46">K145+J145</f>
        <v>0</v>
      </c>
      <c r="M145" s="143"/>
      <c r="N145" s="28"/>
      <c r="O145" s="176">
        <f t="shared" ref="O145:O150" si="47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22"/>
        <v>2458</v>
      </c>
      <c r="D146" s="280">
        <v>2458</v>
      </c>
      <c r="E146" s="281"/>
      <c r="F146" s="282">
        <f t="shared" si="44"/>
        <v>2458</v>
      </c>
      <c r="G146" s="283"/>
      <c r="H146" s="284"/>
      <c r="I146" s="282">
        <f t="shared" si="45"/>
        <v>0</v>
      </c>
      <c r="J146" s="283"/>
      <c r="K146" s="284"/>
      <c r="L146" s="282">
        <f t="shared" si="46"/>
        <v>0</v>
      </c>
      <c r="M146" s="144"/>
      <c r="N146" s="31"/>
      <c r="O146" s="96">
        <f t="shared" si="47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22"/>
        <v>0</v>
      </c>
      <c r="D147" s="280"/>
      <c r="E147" s="281"/>
      <c r="F147" s="282">
        <f t="shared" si="44"/>
        <v>0</v>
      </c>
      <c r="G147" s="283"/>
      <c r="H147" s="284"/>
      <c r="I147" s="282">
        <f t="shared" si="45"/>
        <v>0</v>
      </c>
      <c r="J147" s="283"/>
      <c r="K147" s="284"/>
      <c r="L147" s="282">
        <f t="shared" si="46"/>
        <v>0</v>
      </c>
      <c r="M147" s="144"/>
      <c r="N147" s="31"/>
      <c r="O147" s="96">
        <f t="shared" si="47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48">F148+I148+L148+O148</f>
        <v>0</v>
      </c>
      <c r="D148" s="280"/>
      <c r="E148" s="281"/>
      <c r="F148" s="282">
        <f t="shared" si="44"/>
        <v>0</v>
      </c>
      <c r="G148" s="283"/>
      <c r="H148" s="284"/>
      <c r="I148" s="282">
        <f t="shared" si="45"/>
        <v>0</v>
      </c>
      <c r="J148" s="283"/>
      <c r="K148" s="284"/>
      <c r="L148" s="282">
        <f t="shared" si="46"/>
        <v>0</v>
      </c>
      <c r="M148" s="144"/>
      <c r="N148" s="31"/>
      <c r="O148" s="96">
        <f t="shared" si="47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48"/>
        <v>300</v>
      </c>
      <c r="D149" s="280">
        <v>300</v>
      </c>
      <c r="E149" s="281"/>
      <c r="F149" s="282">
        <f t="shared" si="44"/>
        <v>300</v>
      </c>
      <c r="G149" s="283"/>
      <c r="H149" s="284"/>
      <c r="I149" s="282">
        <f t="shared" si="45"/>
        <v>0</v>
      </c>
      <c r="J149" s="283"/>
      <c r="K149" s="284"/>
      <c r="L149" s="282">
        <f t="shared" si="46"/>
        <v>0</v>
      </c>
      <c r="M149" s="144"/>
      <c r="N149" s="31"/>
      <c r="O149" s="96">
        <f t="shared" si="47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48"/>
        <v>0</v>
      </c>
      <c r="D150" s="280"/>
      <c r="E150" s="281"/>
      <c r="F150" s="282">
        <f t="shared" si="44"/>
        <v>0</v>
      </c>
      <c r="G150" s="283"/>
      <c r="H150" s="284"/>
      <c r="I150" s="282">
        <f t="shared" si="45"/>
        <v>0</v>
      </c>
      <c r="J150" s="283"/>
      <c r="K150" s="284"/>
      <c r="L150" s="282">
        <f t="shared" si="46"/>
        <v>0</v>
      </c>
      <c r="M150" s="144"/>
      <c r="N150" s="31"/>
      <c r="O150" s="96">
        <f t="shared" si="47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48"/>
        <v>225</v>
      </c>
      <c r="D151" s="383">
        <f t="shared" ref="D151:O151" si="49">SUM(D152:D158)</f>
        <v>225</v>
      </c>
      <c r="E151" s="384">
        <f t="shared" si="49"/>
        <v>0</v>
      </c>
      <c r="F151" s="282">
        <f t="shared" si="49"/>
        <v>225</v>
      </c>
      <c r="G151" s="383">
        <f t="shared" si="49"/>
        <v>0</v>
      </c>
      <c r="H151" s="384">
        <f t="shared" si="49"/>
        <v>0</v>
      </c>
      <c r="I151" s="282">
        <f t="shared" si="49"/>
        <v>0</v>
      </c>
      <c r="J151" s="383">
        <f t="shared" si="49"/>
        <v>0</v>
      </c>
      <c r="K151" s="384">
        <f t="shared" si="49"/>
        <v>0</v>
      </c>
      <c r="L151" s="282">
        <f t="shared" si="49"/>
        <v>0</v>
      </c>
      <c r="M151" s="173">
        <f t="shared" si="49"/>
        <v>0</v>
      </c>
      <c r="N151" s="78">
        <f t="shared" si="49"/>
        <v>0</v>
      </c>
      <c r="O151" s="96">
        <f t="shared" si="49"/>
        <v>0</v>
      </c>
      <c r="P151" s="255"/>
    </row>
    <row r="152" spans="1:16" ht="12" customHeight="1" x14ac:dyDescent="0.25">
      <c r="A152" s="29">
        <v>2361</v>
      </c>
      <c r="B152" s="42" t="s">
        <v>130</v>
      </c>
      <c r="C152" s="223">
        <f t="shared" si="48"/>
        <v>225</v>
      </c>
      <c r="D152" s="280">
        <v>225</v>
      </c>
      <c r="E152" s="281"/>
      <c r="F152" s="282">
        <f t="shared" ref="F152:F159" si="50">D152+E152</f>
        <v>225</v>
      </c>
      <c r="G152" s="283"/>
      <c r="H152" s="284"/>
      <c r="I152" s="282">
        <f t="shared" ref="I152:I159" si="51">G152+H152</f>
        <v>0</v>
      </c>
      <c r="J152" s="283"/>
      <c r="K152" s="284"/>
      <c r="L152" s="282">
        <f t="shared" ref="L152:L159" si="52">K152+J152</f>
        <v>0</v>
      </c>
      <c r="M152" s="144"/>
      <c r="N152" s="31"/>
      <c r="O152" s="96">
        <f t="shared" ref="O152:O159" si="53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48"/>
        <v>0</v>
      </c>
      <c r="D153" s="280"/>
      <c r="E153" s="281"/>
      <c r="F153" s="282">
        <f t="shared" si="50"/>
        <v>0</v>
      </c>
      <c r="G153" s="283"/>
      <c r="H153" s="284"/>
      <c r="I153" s="282">
        <f t="shared" si="51"/>
        <v>0</v>
      </c>
      <c r="J153" s="283"/>
      <c r="K153" s="284"/>
      <c r="L153" s="282">
        <f t="shared" si="52"/>
        <v>0</v>
      </c>
      <c r="M153" s="144"/>
      <c r="N153" s="31"/>
      <c r="O153" s="96">
        <f t="shared" si="53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48"/>
        <v>0</v>
      </c>
      <c r="D154" s="280"/>
      <c r="E154" s="281"/>
      <c r="F154" s="282">
        <f t="shared" si="50"/>
        <v>0</v>
      </c>
      <c r="G154" s="283"/>
      <c r="H154" s="284"/>
      <c r="I154" s="282">
        <f t="shared" si="51"/>
        <v>0</v>
      </c>
      <c r="J154" s="283"/>
      <c r="K154" s="284"/>
      <c r="L154" s="282">
        <f t="shared" si="52"/>
        <v>0</v>
      </c>
      <c r="M154" s="144"/>
      <c r="N154" s="31"/>
      <c r="O154" s="96">
        <f t="shared" si="53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48"/>
        <v>0</v>
      </c>
      <c r="D155" s="280"/>
      <c r="E155" s="281"/>
      <c r="F155" s="282">
        <f t="shared" si="50"/>
        <v>0</v>
      </c>
      <c r="G155" s="283"/>
      <c r="H155" s="284"/>
      <c r="I155" s="282">
        <f t="shared" si="51"/>
        <v>0</v>
      </c>
      <c r="J155" s="283"/>
      <c r="K155" s="284"/>
      <c r="L155" s="282">
        <f t="shared" si="52"/>
        <v>0</v>
      </c>
      <c r="M155" s="144"/>
      <c r="N155" s="31"/>
      <c r="O155" s="96">
        <f t="shared" si="53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48"/>
        <v>0</v>
      </c>
      <c r="D156" s="280"/>
      <c r="E156" s="281"/>
      <c r="F156" s="282">
        <f t="shared" si="50"/>
        <v>0</v>
      </c>
      <c r="G156" s="283"/>
      <c r="H156" s="284"/>
      <c r="I156" s="282">
        <f t="shared" si="51"/>
        <v>0</v>
      </c>
      <c r="J156" s="283"/>
      <c r="K156" s="284"/>
      <c r="L156" s="282">
        <f t="shared" si="52"/>
        <v>0</v>
      </c>
      <c r="M156" s="144"/>
      <c r="N156" s="31"/>
      <c r="O156" s="96">
        <f t="shared" si="53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48"/>
        <v>0</v>
      </c>
      <c r="D157" s="280"/>
      <c r="E157" s="281"/>
      <c r="F157" s="282">
        <f t="shared" si="50"/>
        <v>0</v>
      </c>
      <c r="G157" s="283"/>
      <c r="H157" s="284"/>
      <c r="I157" s="282">
        <f t="shared" si="51"/>
        <v>0</v>
      </c>
      <c r="J157" s="283"/>
      <c r="K157" s="284"/>
      <c r="L157" s="282">
        <f t="shared" si="52"/>
        <v>0</v>
      </c>
      <c r="M157" s="144"/>
      <c r="N157" s="31"/>
      <c r="O157" s="96">
        <f t="shared" si="53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48"/>
        <v>0</v>
      </c>
      <c r="D158" s="280"/>
      <c r="E158" s="281"/>
      <c r="F158" s="282">
        <f t="shared" si="50"/>
        <v>0</v>
      </c>
      <c r="G158" s="283"/>
      <c r="H158" s="284"/>
      <c r="I158" s="282">
        <f t="shared" si="51"/>
        <v>0</v>
      </c>
      <c r="J158" s="283"/>
      <c r="K158" s="284"/>
      <c r="L158" s="282">
        <f t="shared" si="52"/>
        <v>0</v>
      </c>
      <c r="M158" s="144"/>
      <c r="N158" s="31"/>
      <c r="O158" s="96">
        <f t="shared" si="53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48"/>
        <v>5114</v>
      </c>
      <c r="D159" s="389">
        <v>5114</v>
      </c>
      <c r="E159" s="390"/>
      <c r="F159" s="361">
        <f t="shared" si="50"/>
        <v>5114</v>
      </c>
      <c r="G159" s="359"/>
      <c r="H159" s="360"/>
      <c r="I159" s="361">
        <f t="shared" si="51"/>
        <v>0</v>
      </c>
      <c r="J159" s="359"/>
      <c r="K159" s="360"/>
      <c r="L159" s="361">
        <f t="shared" si="52"/>
        <v>0</v>
      </c>
      <c r="M159" s="174"/>
      <c r="N159" s="133"/>
      <c r="O159" s="161">
        <f t="shared" si="53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48"/>
        <v>0</v>
      </c>
      <c r="D160" s="381">
        <f t="shared" ref="D160:O160" si="54">SUM(D161:D162)</f>
        <v>0</v>
      </c>
      <c r="E160" s="382">
        <f t="shared" si="54"/>
        <v>0</v>
      </c>
      <c r="F160" s="361">
        <f t="shared" si="54"/>
        <v>0</v>
      </c>
      <c r="G160" s="381">
        <f t="shared" si="54"/>
        <v>0</v>
      </c>
      <c r="H160" s="382">
        <f t="shared" si="54"/>
        <v>0</v>
      </c>
      <c r="I160" s="361">
        <f t="shared" si="54"/>
        <v>0</v>
      </c>
      <c r="J160" s="381">
        <f t="shared" si="54"/>
        <v>0</v>
      </c>
      <c r="K160" s="382">
        <f t="shared" si="54"/>
        <v>0</v>
      </c>
      <c r="L160" s="361">
        <f t="shared" si="54"/>
        <v>0</v>
      </c>
      <c r="M160" s="87">
        <f t="shared" si="54"/>
        <v>0</v>
      </c>
      <c r="N160" s="76">
        <f t="shared" si="54"/>
        <v>0</v>
      </c>
      <c r="O160" s="161">
        <f t="shared" si="54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48"/>
        <v>0</v>
      </c>
      <c r="D161" s="387"/>
      <c r="E161" s="388"/>
      <c r="F161" s="356">
        <f>D161+E161</f>
        <v>0</v>
      </c>
      <c r="G161" s="312"/>
      <c r="H161" s="313"/>
      <c r="I161" s="356">
        <f>G161+H161</f>
        <v>0</v>
      </c>
      <c r="J161" s="312"/>
      <c r="K161" s="313"/>
      <c r="L161" s="356">
        <f>K161+J161</f>
        <v>0</v>
      </c>
      <c r="M161" s="143"/>
      <c r="N161" s="28"/>
      <c r="O161" s="176">
        <f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48"/>
        <v>0</v>
      </c>
      <c r="D162" s="280"/>
      <c r="E162" s="281"/>
      <c r="F162" s="282">
        <f>D162+E162</f>
        <v>0</v>
      </c>
      <c r="G162" s="283"/>
      <c r="H162" s="284"/>
      <c r="I162" s="282">
        <f>G162+H162</f>
        <v>0</v>
      </c>
      <c r="J162" s="283"/>
      <c r="K162" s="284"/>
      <c r="L162" s="282">
        <f>K162+J162</f>
        <v>0</v>
      </c>
      <c r="M162" s="144"/>
      <c r="N162" s="31"/>
      <c r="O162" s="96">
        <f>N162+M162</f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48"/>
        <v>0</v>
      </c>
      <c r="D163" s="389"/>
      <c r="E163" s="390"/>
      <c r="F163" s="361">
        <f>D163+E163</f>
        <v>0</v>
      </c>
      <c r="G163" s="359"/>
      <c r="H163" s="360"/>
      <c r="I163" s="361">
        <f>G163+H163</f>
        <v>0</v>
      </c>
      <c r="J163" s="359"/>
      <c r="K163" s="360"/>
      <c r="L163" s="361">
        <f>K163+J163</f>
        <v>0</v>
      </c>
      <c r="M163" s="174"/>
      <c r="N163" s="133"/>
      <c r="O163" s="161">
        <f>N163+M163</f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48"/>
        <v>0</v>
      </c>
      <c r="D164" s="391"/>
      <c r="E164" s="392"/>
      <c r="F164" s="324">
        <f>D164+E164</f>
        <v>0</v>
      </c>
      <c r="G164" s="322"/>
      <c r="H164" s="323"/>
      <c r="I164" s="324">
        <f>G164+H164</f>
        <v>0</v>
      </c>
      <c r="J164" s="322"/>
      <c r="K164" s="323"/>
      <c r="L164" s="324">
        <f>K164+J164</f>
        <v>0</v>
      </c>
      <c r="M164" s="146"/>
      <c r="N164" s="35"/>
      <c r="O164" s="172">
        <f>N164+M164</f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48"/>
        <v>0</v>
      </c>
      <c r="D165" s="379">
        <f>SUM(D166,D171)</f>
        <v>0</v>
      </c>
      <c r="E165" s="380">
        <f>SUM(E166,E171)</f>
        <v>0</v>
      </c>
      <c r="F165" s="324">
        <f>SUM(F166,F171)</f>
        <v>0</v>
      </c>
      <c r="G165" s="379">
        <f t="shared" ref="G165:M165" si="55">SUM(G166,G171)</f>
        <v>0</v>
      </c>
      <c r="H165" s="380">
        <f>SUM(H166,H171)</f>
        <v>0</v>
      </c>
      <c r="I165" s="324">
        <f>SUM(I166,I171)</f>
        <v>0</v>
      </c>
      <c r="J165" s="379">
        <f t="shared" si="55"/>
        <v>0</v>
      </c>
      <c r="K165" s="380">
        <f>SUM(K166,K171)</f>
        <v>0</v>
      </c>
      <c r="L165" s="324">
        <f>SUM(L166,L171)</f>
        <v>0</v>
      </c>
      <c r="M165" s="171">
        <f t="shared" si="55"/>
        <v>0</v>
      </c>
      <c r="N165" s="37">
        <f>SUM(N166,N171)</f>
        <v>0</v>
      </c>
      <c r="O165" s="172">
        <f>SUM(O166,O171)</f>
        <v>0</v>
      </c>
      <c r="P165" s="257"/>
    </row>
    <row r="166" spans="1:16" ht="16.5" hidden="1" customHeight="1" x14ac:dyDescent="0.25">
      <c r="A166" s="295">
        <v>2510</v>
      </c>
      <c r="B166" s="39" t="s">
        <v>302</v>
      </c>
      <c r="C166" s="222">
        <f t="shared" si="48"/>
        <v>0</v>
      </c>
      <c r="D166" s="385">
        <f>SUM(D167:D170)</f>
        <v>0</v>
      </c>
      <c r="E166" s="386">
        <f>SUM(E167:E170)</f>
        <v>0</v>
      </c>
      <c r="F166" s="356">
        <f>SUM(F167:F170)</f>
        <v>0</v>
      </c>
      <c r="G166" s="385">
        <f t="shared" ref="G166:M166" si="56">SUM(G167:G170)</f>
        <v>0</v>
      </c>
      <c r="H166" s="386">
        <f>SUM(H167:H170)</f>
        <v>0</v>
      </c>
      <c r="I166" s="356">
        <f>SUM(I167:I170)</f>
        <v>0</v>
      </c>
      <c r="J166" s="385">
        <f t="shared" si="56"/>
        <v>0</v>
      </c>
      <c r="K166" s="386">
        <f>SUM(K167:K170)</f>
        <v>0</v>
      </c>
      <c r="L166" s="356">
        <f>SUM(L167:L170)</f>
        <v>0</v>
      </c>
      <c r="M166" s="175">
        <f t="shared" si="56"/>
        <v>0</v>
      </c>
      <c r="N166" s="80">
        <f>SUM(N167:N170)</f>
        <v>0</v>
      </c>
      <c r="O166" s="176">
        <f>SUM(O167:O170)</f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48"/>
        <v>0</v>
      </c>
      <c r="D167" s="280"/>
      <c r="E167" s="281"/>
      <c r="F167" s="282">
        <f t="shared" ref="F167:F172" si="57">D167+E167</f>
        <v>0</v>
      </c>
      <c r="G167" s="283"/>
      <c r="H167" s="284"/>
      <c r="I167" s="282">
        <f t="shared" ref="I167:I172" si="58">G167+H167</f>
        <v>0</v>
      </c>
      <c r="J167" s="283"/>
      <c r="K167" s="284"/>
      <c r="L167" s="282">
        <f t="shared" ref="L167:L172" si="59">K167+J167</f>
        <v>0</v>
      </c>
      <c r="M167" s="144"/>
      <c r="N167" s="31"/>
      <c r="O167" s="96">
        <f t="shared" ref="O167:O172" si="60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48"/>
        <v>0</v>
      </c>
      <c r="D168" s="280"/>
      <c r="E168" s="281"/>
      <c r="F168" s="282">
        <f t="shared" si="57"/>
        <v>0</v>
      </c>
      <c r="G168" s="283"/>
      <c r="H168" s="284"/>
      <c r="I168" s="282">
        <f t="shared" si="58"/>
        <v>0</v>
      </c>
      <c r="J168" s="283"/>
      <c r="K168" s="284"/>
      <c r="L168" s="282">
        <f t="shared" si="59"/>
        <v>0</v>
      </c>
      <c r="M168" s="144"/>
      <c r="N168" s="31"/>
      <c r="O168" s="96">
        <f t="shared" si="60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48"/>
        <v>0</v>
      </c>
      <c r="D169" s="280"/>
      <c r="E169" s="281"/>
      <c r="F169" s="282">
        <f t="shared" si="57"/>
        <v>0</v>
      </c>
      <c r="G169" s="283"/>
      <c r="H169" s="284"/>
      <c r="I169" s="282">
        <f t="shared" si="58"/>
        <v>0</v>
      </c>
      <c r="J169" s="283"/>
      <c r="K169" s="284"/>
      <c r="L169" s="282">
        <f t="shared" si="59"/>
        <v>0</v>
      </c>
      <c r="M169" s="144"/>
      <c r="N169" s="31"/>
      <c r="O169" s="96">
        <f t="shared" si="60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48"/>
        <v>0</v>
      </c>
      <c r="D170" s="280"/>
      <c r="E170" s="281"/>
      <c r="F170" s="282">
        <f t="shared" si="57"/>
        <v>0</v>
      </c>
      <c r="G170" s="283"/>
      <c r="H170" s="284"/>
      <c r="I170" s="282">
        <f t="shared" si="58"/>
        <v>0</v>
      </c>
      <c r="J170" s="283"/>
      <c r="K170" s="284"/>
      <c r="L170" s="282">
        <f t="shared" si="59"/>
        <v>0</v>
      </c>
      <c r="M170" s="144"/>
      <c r="N170" s="31"/>
      <c r="O170" s="96">
        <f t="shared" si="60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48"/>
        <v>0</v>
      </c>
      <c r="D171" s="280"/>
      <c r="E171" s="281"/>
      <c r="F171" s="282">
        <f t="shared" si="57"/>
        <v>0</v>
      </c>
      <c r="G171" s="283"/>
      <c r="H171" s="284"/>
      <c r="I171" s="282">
        <f t="shared" si="58"/>
        <v>0</v>
      </c>
      <c r="J171" s="283"/>
      <c r="K171" s="284"/>
      <c r="L171" s="282">
        <f t="shared" si="59"/>
        <v>0</v>
      </c>
      <c r="M171" s="144"/>
      <c r="N171" s="31"/>
      <c r="O171" s="96">
        <f t="shared" si="60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48"/>
        <v>0</v>
      </c>
      <c r="D172" s="312"/>
      <c r="E172" s="313"/>
      <c r="F172" s="356">
        <f t="shared" si="57"/>
        <v>0</v>
      </c>
      <c r="G172" s="312"/>
      <c r="H172" s="313"/>
      <c r="I172" s="356">
        <f t="shared" si="58"/>
        <v>0</v>
      </c>
      <c r="J172" s="312"/>
      <c r="K172" s="313"/>
      <c r="L172" s="356">
        <f t="shared" si="59"/>
        <v>0</v>
      </c>
      <c r="M172" s="143"/>
      <c r="N172" s="28"/>
      <c r="O172" s="176">
        <f t="shared" si="60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48"/>
        <v>0</v>
      </c>
      <c r="D173" s="376">
        <f t="shared" ref="D173:O173" si="61">SUM(D174,D184)</f>
        <v>0</v>
      </c>
      <c r="E173" s="377">
        <f t="shared" si="61"/>
        <v>0</v>
      </c>
      <c r="F173" s="378">
        <f t="shared" si="61"/>
        <v>0</v>
      </c>
      <c r="G173" s="376">
        <f t="shared" si="61"/>
        <v>0</v>
      </c>
      <c r="H173" s="377">
        <f t="shared" si="61"/>
        <v>0</v>
      </c>
      <c r="I173" s="378">
        <f t="shared" si="61"/>
        <v>0</v>
      </c>
      <c r="J173" s="376">
        <f t="shared" si="61"/>
        <v>0</v>
      </c>
      <c r="K173" s="377">
        <f t="shared" si="61"/>
        <v>0</v>
      </c>
      <c r="L173" s="378">
        <f t="shared" si="61"/>
        <v>0</v>
      </c>
      <c r="M173" s="169">
        <f t="shared" si="61"/>
        <v>0</v>
      </c>
      <c r="N173" s="73">
        <f t="shared" si="61"/>
        <v>0</v>
      </c>
      <c r="O173" s="170">
        <f t="shared" si="61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48"/>
        <v>0</v>
      </c>
      <c r="D174" s="379">
        <f>SUM(D175,D179)</f>
        <v>0</v>
      </c>
      <c r="E174" s="380">
        <f>SUM(E175,E179)</f>
        <v>0</v>
      </c>
      <c r="F174" s="324">
        <f>SUM(F175,F179)</f>
        <v>0</v>
      </c>
      <c r="G174" s="379">
        <f t="shared" ref="G174:M174" si="62">SUM(G175,G179)</f>
        <v>0</v>
      </c>
      <c r="H174" s="380">
        <f>SUM(H175,H179)</f>
        <v>0</v>
      </c>
      <c r="I174" s="324">
        <f>SUM(I175,I179)</f>
        <v>0</v>
      </c>
      <c r="J174" s="379">
        <f t="shared" si="62"/>
        <v>0</v>
      </c>
      <c r="K174" s="380">
        <f>SUM(K175,K179)</f>
        <v>0</v>
      </c>
      <c r="L174" s="324">
        <f>SUM(L175,L179)</f>
        <v>0</v>
      </c>
      <c r="M174" s="171">
        <f t="shared" si="62"/>
        <v>0</v>
      </c>
      <c r="N174" s="37">
        <f>SUM(N175,N179)</f>
        <v>0</v>
      </c>
      <c r="O174" s="172">
        <f>SUM(O175,O179)</f>
        <v>0</v>
      </c>
      <c r="P174" s="257"/>
    </row>
    <row r="175" spans="1:16" ht="36" hidden="1" x14ac:dyDescent="0.25">
      <c r="A175" s="295">
        <v>3260</v>
      </c>
      <c r="B175" s="39" t="s">
        <v>148</v>
      </c>
      <c r="C175" s="222">
        <f t="shared" si="48"/>
        <v>0</v>
      </c>
      <c r="D175" s="385">
        <f t="shared" ref="D175:O175" si="63">SUM(D176:D178)</f>
        <v>0</v>
      </c>
      <c r="E175" s="386">
        <f t="shared" si="63"/>
        <v>0</v>
      </c>
      <c r="F175" s="356">
        <f t="shared" si="63"/>
        <v>0</v>
      </c>
      <c r="G175" s="385">
        <f t="shared" si="63"/>
        <v>0</v>
      </c>
      <c r="H175" s="386">
        <f t="shared" si="63"/>
        <v>0</v>
      </c>
      <c r="I175" s="356">
        <f t="shared" si="63"/>
        <v>0</v>
      </c>
      <c r="J175" s="385">
        <f t="shared" si="63"/>
        <v>0</v>
      </c>
      <c r="K175" s="386">
        <f t="shared" si="63"/>
        <v>0</v>
      </c>
      <c r="L175" s="356">
        <f t="shared" si="63"/>
        <v>0</v>
      </c>
      <c r="M175" s="175">
        <f t="shared" si="63"/>
        <v>0</v>
      </c>
      <c r="N175" s="80">
        <f t="shared" si="63"/>
        <v>0</v>
      </c>
      <c r="O175" s="176">
        <f t="shared" si="63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48"/>
        <v>0</v>
      </c>
      <c r="D176" s="280"/>
      <c r="E176" s="281"/>
      <c r="F176" s="282">
        <f>D176+E176</f>
        <v>0</v>
      </c>
      <c r="G176" s="283"/>
      <c r="H176" s="284"/>
      <c r="I176" s="282">
        <f>G176+H176</f>
        <v>0</v>
      </c>
      <c r="J176" s="283"/>
      <c r="K176" s="284"/>
      <c r="L176" s="282">
        <f>K176+J176</f>
        <v>0</v>
      </c>
      <c r="M176" s="144"/>
      <c r="N176" s="31"/>
      <c r="O176" s="96">
        <f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48"/>
        <v>0</v>
      </c>
      <c r="D177" s="280"/>
      <c r="E177" s="281"/>
      <c r="F177" s="282">
        <f>D177+E177</f>
        <v>0</v>
      </c>
      <c r="G177" s="283"/>
      <c r="H177" s="284"/>
      <c r="I177" s="282">
        <f>G177+H177</f>
        <v>0</v>
      </c>
      <c r="J177" s="283"/>
      <c r="K177" s="284"/>
      <c r="L177" s="282">
        <f>K177+J177</f>
        <v>0</v>
      </c>
      <c r="M177" s="144"/>
      <c r="N177" s="31"/>
      <c r="O177" s="96">
        <f>N177+M177</f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48"/>
        <v>0</v>
      </c>
      <c r="D178" s="280"/>
      <c r="E178" s="281"/>
      <c r="F178" s="282">
        <f>D178+E178</f>
        <v>0</v>
      </c>
      <c r="G178" s="283"/>
      <c r="H178" s="284"/>
      <c r="I178" s="282">
        <f>G178+H178</f>
        <v>0</v>
      </c>
      <c r="J178" s="283"/>
      <c r="K178" s="284"/>
      <c r="L178" s="282">
        <f>K178+J178</f>
        <v>0</v>
      </c>
      <c r="M178" s="144"/>
      <c r="N178" s="31"/>
      <c r="O178" s="96">
        <f>N178+M178</f>
        <v>0</v>
      </c>
      <c r="P178" s="255"/>
    </row>
    <row r="179" spans="1:16" ht="84" hidden="1" x14ac:dyDescent="0.25">
      <c r="A179" s="295">
        <v>3290</v>
      </c>
      <c r="B179" s="39" t="s">
        <v>268</v>
      </c>
      <c r="C179" s="235">
        <f t="shared" si="48"/>
        <v>0</v>
      </c>
      <c r="D179" s="385">
        <f>SUM(D180:D183)</f>
        <v>0</v>
      </c>
      <c r="E179" s="386">
        <f>SUM(E180:E183)</f>
        <v>0</v>
      </c>
      <c r="F179" s="356">
        <f>SUM(F180:F183)</f>
        <v>0</v>
      </c>
      <c r="G179" s="385">
        <f t="shared" ref="G179:M179" si="64">SUM(G180:G183)</f>
        <v>0</v>
      </c>
      <c r="H179" s="386">
        <f>SUM(H180:H183)</f>
        <v>0</v>
      </c>
      <c r="I179" s="356">
        <f>SUM(I180:I183)</f>
        <v>0</v>
      </c>
      <c r="J179" s="385">
        <f t="shared" si="64"/>
        <v>0</v>
      </c>
      <c r="K179" s="386">
        <f>SUM(K180:K183)</f>
        <v>0</v>
      </c>
      <c r="L179" s="356">
        <f>SUM(L180:L183)</f>
        <v>0</v>
      </c>
      <c r="M179" s="175">
        <f t="shared" si="64"/>
        <v>0</v>
      </c>
      <c r="N179" s="80">
        <f>SUM(N180:N183)</f>
        <v>0</v>
      </c>
      <c r="O179" s="176">
        <f>SUM(O180:O183)</f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48"/>
        <v>0</v>
      </c>
      <c r="D180" s="280"/>
      <c r="E180" s="281"/>
      <c r="F180" s="282">
        <f>D180+E180</f>
        <v>0</v>
      </c>
      <c r="G180" s="283"/>
      <c r="H180" s="284"/>
      <c r="I180" s="282">
        <f>G180+H180</f>
        <v>0</v>
      </c>
      <c r="J180" s="283"/>
      <c r="K180" s="284"/>
      <c r="L180" s="282">
        <f>K180+J180</f>
        <v>0</v>
      </c>
      <c r="M180" s="144"/>
      <c r="N180" s="31"/>
      <c r="O180" s="96">
        <f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48"/>
        <v>0</v>
      </c>
      <c r="D181" s="280"/>
      <c r="E181" s="281"/>
      <c r="F181" s="282">
        <f>D181+E181</f>
        <v>0</v>
      </c>
      <c r="G181" s="283"/>
      <c r="H181" s="284"/>
      <c r="I181" s="282">
        <f>G181+H181</f>
        <v>0</v>
      </c>
      <c r="J181" s="283"/>
      <c r="K181" s="284"/>
      <c r="L181" s="282">
        <f>K181+J181</f>
        <v>0</v>
      </c>
      <c r="M181" s="144"/>
      <c r="N181" s="31"/>
      <c r="O181" s="96">
        <f>N181+M181</f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48"/>
        <v>0</v>
      </c>
      <c r="D182" s="280"/>
      <c r="E182" s="281"/>
      <c r="F182" s="282">
        <f>D182+E182</f>
        <v>0</v>
      </c>
      <c r="G182" s="283"/>
      <c r="H182" s="284"/>
      <c r="I182" s="282">
        <f>G182+H182</f>
        <v>0</v>
      </c>
      <c r="J182" s="283"/>
      <c r="K182" s="284"/>
      <c r="L182" s="282">
        <f>K182+J182</f>
        <v>0</v>
      </c>
      <c r="M182" s="144"/>
      <c r="N182" s="31"/>
      <c r="O182" s="96">
        <f>N182+M182</f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48"/>
        <v>0</v>
      </c>
      <c r="D183" s="393"/>
      <c r="E183" s="394"/>
      <c r="F183" s="395">
        <f>D183+E183</f>
        <v>0</v>
      </c>
      <c r="G183" s="396"/>
      <c r="H183" s="397"/>
      <c r="I183" s="395">
        <f>G183+H183</f>
        <v>0</v>
      </c>
      <c r="J183" s="396"/>
      <c r="K183" s="397"/>
      <c r="L183" s="395">
        <f>K183+J183</f>
        <v>0</v>
      </c>
      <c r="M183" s="197"/>
      <c r="N183" s="195"/>
      <c r="O183" s="91">
        <f>N183+M183</f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48"/>
        <v>0</v>
      </c>
      <c r="D184" s="398">
        <f>SUM(D185:D186)</f>
        <v>0</v>
      </c>
      <c r="E184" s="399">
        <f>SUM(E185:E186)</f>
        <v>0</v>
      </c>
      <c r="F184" s="400">
        <f>SUM(F185:F186)</f>
        <v>0</v>
      </c>
      <c r="G184" s="398">
        <f t="shared" ref="G184:M184" si="65">SUM(G185:G186)</f>
        <v>0</v>
      </c>
      <c r="H184" s="399">
        <f>SUM(H185:H186)</f>
        <v>0</v>
      </c>
      <c r="I184" s="400">
        <f>SUM(I185:I186)</f>
        <v>0</v>
      </c>
      <c r="J184" s="398">
        <f t="shared" si="65"/>
        <v>0</v>
      </c>
      <c r="K184" s="399">
        <f>SUM(K185:K186)</f>
        <v>0</v>
      </c>
      <c r="L184" s="400">
        <f>SUM(L185:L186)</f>
        <v>0</v>
      </c>
      <c r="M184" s="182">
        <f t="shared" si="65"/>
        <v>0</v>
      </c>
      <c r="N184" s="86">
        <f>SUM(N185:N186)</f>
        <v>0</v>
      </c>
      <c r="O184" s="183">
        <f>SUM(O185:O186)</f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48"/>
        <v>0</v>
      </c>
      <c r="D185" s="389"/>
      <c r="E185" s="390"/>
      <c r="F185" s="361">
        <f>D185+E185</f>
        <v>0</v>
      </c>
      <c r="G185" s="359"/>
      <c r="H185" s="360"/>
      <c r="I185" s="361">
        <f>G185+H185</f>
        <v>0</v>
      </c>
      <c r="J185" s="359"/>
      <c r="K185" s="360"/>
      <c r="L185" s="361">
        <f>K185+J185</f>
        <v>0</v>
      </c>
      <c r="M185" s="174"/>
      <c r="N185" s="133"/>
      <c r="O185" s="161">
        <f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48"/>
        <v>0</v>
      </c>
      <c r="D186" s="387"/>
      <c r="E186" s="388"/>
      <c r="F186" s="356">
        <f>D186+E186</f>
        <v>0</v>
      </c>
      <c r="G186" s="312"/>
      <c r="H186" s="313"/>
      <c r="I186" s="356">
        <f>G186+H186</f>
        <v>0</v>
      </c>
      <c r="J186" s="312"/>
      <c r="K186" s="313"/>
      <c r="L186" s="356">
        <f>K186+J186</f>
        <v>0</v>
      </c>
      <c r="M186" s="143"/>
      <c r="N186" s="28"/>
      <c r="O186" s="176">
        <f>N186+M186</f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48"/>
        <v>0</v>
      </c>
      <c r="D187" s="376">
        <f t="shared" ref="D187:O187" si="66">SUM(D188,D191)</f>
        <v>0</v>
      </c>
      <c r="E187" s="377">
        <f t="shared" si="66"/>
        <v>0</v>
      </c>
      <c r="F187" s="378">
        <f t="shared" si="66"/>
        <v>0</v>
      </c>
      <c r="G187" s="376">
        <f t="shared" si="66"/>
        <v>0</v>
      </c>
      <c r="H187" s="377">
        <f t="shared" si="66"/>
        <v>0</v>
      </c>
      <c r="I187" s="378">
        <f t="shared" si="66"/>
        <v>0</v>
      </c>
      <c r="J187" s="376">
        <f t="shared" si="66"/>
        <v>0</v>
      </c>
      <c r="K187" s="377">
        <f t="shared" si="66"/>
        <v>0</v>
      </c>
      <c r="L187" s="378">
        <f t="shared" si="66"/>
        <v>0</v>
      </c>
      <c r="M187" s="169">
        <f t="shared" si="66"/>
        <v>0</v>
      </c>
      <c r="N187" s="73">
        <f t="shared" si="66"/>
        <v>0</v>
      </c>
      <c r="O187" s="170">
        <f t="shared" si="66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48"/>
        <v>0</v>
      </c>
      <c r="D188" s="379">
        <f t="shared" ref="D188:O188" si="67">SUM(D189,D190)</f>
        <v>0</v>
      </c>
      <c r="E188" s="380">
        <f t="shared" si="67"/>
        <v>0</v>
      </c>
      <c r="F188" s="324">
        <f t="shared" si="67"/>
        <v>0</v>
      </c>
      <c r="G188" s="379">
        <f t="shared" si="67"/>
        <v>0</v>
      </c>
      <c r="H188" s="380">
        <f t="shared" si="67"/>
        <v>0</v>
      </c>
      <c r="I188" s="324">
        <f t="shared" si="67"/>
        <v>0</v>
      </c>
      <c r="J188" s="379">
        <f t="shared" si="67"/>
        <v>0</v>
      </c>
      <c r="K188" s="380">
        <f t="shared" si="67"/>
        <v>0</v>
      </c>
      <c r="L188" s="324">
        <f t="shared" si="67"/>
        <v>0</v>
      </c>
      <c r="M188" s="171">
        <f t="shared" si="67"/>
        <v>0</v>
      </c>
      <c r="N188" s="37">
        <f t="shared" si="67"/>
        <v>0</v>
      </c>
      <c r="O188" s="172">
        <f t="shared" si="67"/>
        <v>0</v>
      </c>
      <c r="P188" s="257"/>
    </row>
    <row r="189" spans="1:16" ht="36" hidden="1" customHeight="1" x14ac:dyDescent="0.25">
      <c r="A189" s="295">
        <v>4240</v>
      </c>
      <c r="B189" s="39" t="s">
        <v>161</v>
      </c>
      <c r="C189" s="222">
        <f t="shared" si="48"/>
        <v>0</v>
      </c>
      <c r="D189" s="387"/>
      <c r="E189" s="388"/>
      <c r="F189" s="356">
        <f>D189+E189</f>
        <v>0</v>
      </c>
      <c r="G189" s="312"/>
      <c r="H189" s="313"/>
      <c r="I189" s="356">
        <f>G189+H189</f>
        <v>0</v>
      </c>
      <c r="J189" s="312"/>
      <c r="K189" s="313"/>
      <c r="L189" s="356">
        <f>K189+J189</f>
        <v>0</v>
      </c>
      <c r="M189" s="143"/>
      <c r="N189" s="28"/>
      <c r="O189" s="176">
        <f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48"/>
        <v>0</v>
      </c>
      <c r="D190" s="280"/>
      <c r="E190" s="281"/>
      <c r="F190" s="282">
        <f>D190+E190</f>
        <v>0</v>
      </c>
      <c r="G190" s="283"/>
      <c r="H190" s="284"/>
      <c r="I190" s="282">
        <f>G190+H190</f>
        <v>0</v>
      </c>
      <c r="J190" s="283"/>
      <c r="K190" s="284"/>
      <c r="L190" s="282">
        <f>K190+J190</f>
        <v>0</v>
      </c>
      <c r="M190" s="144"/>
      <c r="N190" s="31"/>
      <c r="O190" s="96">
        <f>N190+M190</f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48"/>
        <v>0</v>
      </c>
      <c r="D191" s="379">
        <f t="shared" ref="D191:O191" si="68">SUM(D192)</f>
        <v>0</v>
      </c>
      <c r="E191" s="380">
        <f t="shared" si="68"/>
        <v>0</v>
      </c>
      <c r="F191" s="324">
        <f t="shared" si="68"/>
        <v>0</v>
      </c>
      <c r="G191" s="379">
        <f t="shared" si="68"/>
        <v>0</v>
      </c>
      <c r="H191" s="380">
        <f t="shared" si="68"/>
        <v>0</v>
      </c>
      <c r="I191" s="324">
        <f t="shared" si="68"/>
        <v>0</v>
      </c>
      <c r="J191" s="379">
        <f t="shared" si="68"/>
        <v>0</v>
      </c>
      <c r="K191" s="380">
        <f t="shared" si="68"/>
        <v>0</v>
      </c>
      <c r="L191" s="324">
        <f t="shared" si="68"/>
        <v>0</v>
      </c>
      <c r="M191" s="171">
        <f t="shared" si="68"/>
        <v>0</v>
      </c>
      <c r="N191" s="37">
        <f t="shared" si="68"/>
        <v>0</v>
      </c>
      <c r="O191" s="172">
        <f t="shared" si="68"/>
        <v>0</v>
      </c>
      <c r="P191" s="257"/>
    </row>
    <row r="192" spans="1:16" ht="24" hidden="1" x14ac:dyDescent="0.25">
      <c r="A192" s="295">
        <v>4310</v>
      </c>
      <c r="B192" s="39" t="s">
        <v>164</v>
      </c>
      <c r="C192" s="222">
        <f t="shared" si="48"/>
        <v>0</v>
      </c>
      <c r="D192" s="385">
        <f t="shared" ref="D192:O192" si="69">SUM(D193:D193)</f>
        <v>0</v>
      </c>
      <c r="E192" s="386">
        <f t="shared" si="69"/>
        <v>0</v>
      </c>
      <c r="F192" s="356">
        <f t="shared" si="69"/>
        <v>0</v>
      </c>
      <c r="G192" s="385">
        <f t="shared" si="69"/>
        <v>0</v>
      </c>
      <c r="H192" s="386">
        <f t="shared" si="69"/>
        <v>0</v>
      </c>
      <c r="I192" s="356">
        <f t="shared" si="69"/>
        <v>0</v>
      </c>
      <c r="J192" s="385">
        <f t="shared" si="69"/>
        <v>0</v>
      </c>
      <c r="K192" s="386">
        <f t="shared" si="69"/>
        <v>0</v>
      </c>
      <c r="L192" s="356">
        <f t="shared" si="69"/>
        <v>0</v>
      </c>
      <c r="M192" s="175">
        <f t="shared" si="69"/>
        <v>0</v>
      </c>
      <c r="N192" s="80">
        <f t="shared" si="69"/>
        <v>0</v>
      </c>
      <c r="O192" s="176">
        <f t="shared" si="69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48"/>
        <v>0</v>
      </c>
      <c r="D193" s="280"/>
      <c r="E193" s="281"/>
      <c r="F193" s="282">
        <f>D193+E193</f>
        <v>0</v>
      </c>
      <c r="G193" s="283"/>
      <c r="H193" s="284"/>
      <c r="I193" s="282">
        <f>G193+H193</f>
        <v>0</v>
      </c>
      <c r="J193" s="283"/>
      <c r="K193" s="284"/>
      <c r="L193" s="282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48"/>
        <v>1000</v>
      </c>
      <c r="D194" s="374">
        <f t="shared" ref="D194:O194" si="70">SUM(D195,D230,D269,D283)</f>
        <v>1000</v>
      </c>
      <c r="E194" s="375">
        <f t="shared" si="70"/>
        <v>0</v>
      </c>
      <c r="F194" s="364">
        <f t="shared" si="70"/>
        <v>1000</v>
      </c>
      <c r="G194" s="374">
        <f t="shared" si="70"/>
        <v>0</v>
      </c>
      <c r="H194" s="375">
        <f t="shared" si="70"/>
        <v>0</v>
      </c>
      <c r="I194" s="364">
        <f t="shared" si="70"/>
        <v>0</v>
      </c>
      <c r="J194" s="374">
        <f t="shared" si="70"/>
        <v>0</v>
      </c>
      <c r="K194" s="375">
        <f t="shared" si="70"/>
        <v>0</v>
      </c>
      <c r="L194" s="364">
        <f t="shared" si="70"/>
        <v>0</v>
      </c>
      <c r="M194" s="167">
        <f t="shared" si="70"/>
        <v>0</v>
      </c>
      <c r="N194" s="71">
        <f t="shared" si="70"/>
        <v>0</v>
      </c>
      <c r="O194" s="168">
        <f t="shared" si="70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48"/>
        <v>1000</v>
      </c>
      <c r="D195" s="376">
        <f t="shared" ref="D195:O195" si="71">D196+D204</f>
        <v>1000</v>
      </c>
      <c r="E195" s="377">
        <f t="shared" si="71"/>
        <v>0</v>
      </c>
      <c r="F195" s="604">
        <f t="shared" si="71"/>
        <v>1000</v>
      </c>
      <c r="G195" s="376">
        <f t="shared" si="71"/>
        <v>0</v>
      </c>
      <c r="H195" s="377">
        <f t="shared" si="71"/>
        <v>0</v>
      </c>
      <c r="I195" s="604">
        <f t="shared" si="71"/>
        <v>0</v>
      </c>
      <c r="J195" s="376">
        <f t="shared" si="71"/>
        <v>0</v>
      </c>
      <c r="K195" s="377">
        <f t="shared" si="71"/>
        <v>0</v>
      </c>
      <c r="L195" s="604">
        <f t="shared" si="71"/>
        <v>0</v>
      </c>
      <c r="M195" s="169">
        <f t="shared" si="71"/>
        <v>0</v>
      </c>
      <c r="N195" s="73">
        <f t="shared" si="71"/>
        <v>0</v>
      </c>
      <c r="O195" s="170">
        <f t="shared" si="71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48"/>
        <v>0</v>
      </c>
      <c r="D196" s="379">
        <f t="shared" ref="D196:O196" si="72">D197+D198+D201+D202+D203</f>
        <v>0</v>
      </c>
      <c r="E196" s="380">
        <f t="shared" si="72"/>
        <v>0</v>
      </c>
      <c r="F196" s="324">
        <f t="shared" si="72"/>
        <v>0</v>
      </c>
      <c r="G196" s="379">
        <f t="shared" si="72"/>
        <v>0</v>
      </c>
      <c r="H196" s="380">
        <f t="shared" si="72"/>
        <v>0</v>
      </c>
      <c r="I196" s="324">
        <f t="shared" si="72"/>
        <v>0</v>
      </c>
      <c r="J196" s="379">
        <f t="shared" si="72"/>
        <v>0</v>
      </c>
      <c r="K196" s="380">
        <f t="shared" si="72"/>
        <v>0</v>
      </c>
      <c r="L196" s="324">
        <f t="shared" si="72"/>
        <v>0</v>
      </c>
      <c r="M196" s="171">
        <f t="shared" si="72"/>
        <v>0</v>
      </c>
      <c r="N196" s="37">
        <f t="shared" si="72"/>
        <v>0</v>
      </c>
      <c r="O196" s="172">
        <f t="shared" si="72"/>
        <v>0</v>
      </c>
      <c r="P196" s="257"/>
    </row>
    <row r="197" spans="1:16" ht="12" hidden="1" customHeight="1" x14ac:dyDescent="0.25">
      <c r="A197" s="295">
        <v>5110</v>
      </c>
      <c r="B197" s="39" t="s">
        <v>169</v>
      </c>
      <c r="C197" s="222">
        <f t="shared" si="48"/>
        <v>0</v>
      </c>
      <c r="D197" s="387"/>
      <c r="E197" s="388"/>
      <c r="F197" s="356">
        <f>D197+E197</f>
        <v>0</v>
      </c>
      <c r="G197" s="312"/>
      <c r="H197" s="313"/>
      <c r="I197" s="356">
        <f>G197+H197</f>
        <v>0</v>
      </c>
      <c r="J197" s="312"/>
      <c r="K197" s="313"/>
      <c r="L197" s="35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48"/>
        <v>0</v>
      </c>
      <c r="D198" s="383">
        <f t="shared" ref="D198:O198" si="73">D199+D200</f>
        <v>0</v>
      </c>
      <c r="E198" s="384">
        <f t="shared" si="73"/>
        <v>0</v>
      </c>
      <c r="F198" s="282">
        <f t="shared" si="73"/>
        <v>0</v>
      </c>
      <c r="G198" s="383">
        <f t="shared" si="73"/>
        <v>0</v>
      </c>
      <c r="H198" s="384">
        <f t="shared" si="73"/>
        <v>0</v>
      </c>
      <c r="I198" s="282">
        <f t="shared" si="73"/>
        <v>0</v>
      </c>
      <c r="J198" s="383">
        <f t="shared" si="73"/>
        <v>0</v>
      </c>
      <c r="K198" s="384">
        <f t="shared" si="73"/>
        <v>0</v>
      </c>
      <c r="L198" s="282">
        <f t="shared" si="73"/>
        <v>0</v>
      </c>
      <c r="M198" s="173">
        <f t="shared" si="73"/>
        <v>0</v>
      </c>
      <c r="N198" s="78">
        <f t="shared" si="73"/>
        <v>0</v>
      </c>
      <c r="O198" s="96">
        <f t="shared" si="73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48"/>
        <v>0</v>
      </c>
      <c r="D199" s="280"/>
      <c r="E199" s="281"/>
      <c r="F199" s="282">
        <f>D199+E199</f>
        <v>0</v>
      </c>
      <c r="G199" s="283"/>
      <c r="H199" s="284"/>
      <c r="I199" s="282">
        <f>G199+H199</f>
        <v>0</v>
      </c>
      <c r="J199" s="283"/>
      <c r="K199" s="284"/>
      <c r="L199" s="282">
        <f>K199+J199</f>
        <v>0</v>
      </c>
      <c r="M199" s="144"/>
      <c r="N199" s="31"/>
      <c r="O199" s="96">
        <f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48"/>
        <v>0</v>
      </c>
      <c r="D200" s="280"/>
      <c r="E200" s="281"/>
      <c r="F200" s="282">
        <f>D200+E200</f>
        <v>0</v>
      </c>
      <c r="G200" s="283"/>
      <c r="H200" s="284"/>
      <c r="I200" s="282">
        <f>G200+H200</f>
        <v>0</v>
      </c>
      <c r="J200" s="283"/>
      <c r="K200" s="284"/>
      <c r="L200" s="282">
        <f>K200+J200</f>
        <v>0</v>
      </c>
      <c r="M200" s="144"/>
      <c r="N200" s="31"/>
      <c r="O200" s="96">
        <f>N200+M200</f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48"/>
        <v>0</v>
      </c>
      <c r="D201" s="280"/>
      <c r="E201" s="281"/>
      <c r="F201" s="282">
        <f>D201+E201</f>
        <v>0</v>
      </c>
      <c r="G201" s="283"/>
      <c r="H201" s="284"/>
      <c r="I201" s="282">
        <f>G201+H201</f>
        <v>0</v>
      </c>
      <c r="J201" s="283"/>
      <c r="K201" s="284"/>
      <c r="L201" s="282">
        <f>K201+J201</f>
        <v>0</v>
      </c>
      <c r="M201" s="144"/>
      <c r="N201" s="31"/>
      <c r="O201" s="96">
        <f>N201+M201</f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48"/>
        <v>0</v>
      </c>
      <c r="D202" s="280"/>
      <c r="E202" s="281"/>
      <c r="F202" s="282">
        <f>D202+E202</f>
        <v>0</v>
      </c>
      <c r="G202" s="283"/>
      <c r="H202" s="284"/>
      <c r="I202" s="282">
        <f>G202+H202</f>
        <v>0</v>
      </c>
      <c r="J202" s="283"/>
      <c r="K202" s="284"/>
      <c r="L202" s="282">
        <f>K202+J202</f>
        <v>0</v>
      </c>
      <c r="M202" s="144"/>
      <c r="N202" s="31"/>
      <c r="O202" s="96">
        <f>N202+M202</f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48"/>
        <v>0</v>
      </c>
      <c r="D203" s="280"/>
      <c r="E203" s="281"/>
      <c r="F203" s="282">
        <f>D203+E203</f>
        <v>0</v>
      </c>
      <c r="G203" s="283"/>
      <c r="H203" s="284"/>
      <c r="I203" s="282">
        <f>G203+H203</f>
        <v>0</v>
      </c>
      <c r="J203" s="283"/>
      <c r="K203" s="284"/>
      <c r="L203" s="282">
        <f>K203+J203</f>
        <v>0</v>
      </c>
      <c r="M203" s="144"/>
      <c r="N203" s="31"/>
      <c r="O203" s="96">
        <f>N203+M203</f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48"/>
        <v>1000</v>
      </c>
      <c r="D204" s="379">
        <f t="shared" ref="D204:O204" si="74">D205+D215+D216+D225+D226+D227+D229</f>
        <v>1000</v>
      </c>
      <c r="E204" s="380">
        <f t="shared" si="74"/>
        <v>0</v>
      </c>
      <c r="F204" s="324">
        <f t="shared" si="74"/>
        <v>1000</v>
      </c>
      <c r="G204" s="379">
        <f t="shared" si="74"/>
        <v>0</v>
      </c>
      <c r="H204" s="380">
        <f t="shared" si="74"/>
        <v>0</v>
      </c>
      <c r="I204" s="324">
        <f t="shared" si="74"/>
        <v>0</v>
      </c>
      <c r="J204" s="379">
        <f t="shared" si="74"/>
        <v>0</v>
      </c>
      <c r="K204" s="380">
        <f t="shared" si="74"/>
        <v>0</v>
      </c>
      <c r="L204" s="324">
        <f t="shared" si="74"/>
        <v>0</v>
      </c>
      <c r="M204" s="171">
        <f t="shared" si="74"/>
        <v>0</v>
      </c>
      <c r="N204" s="37">
        <f t="shared" si="74"/>
        <v>0</v>
      </c>
      <c r="O204" s="172">
        <f t="shared" si="74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48"/>
        <v>0</v>
      </c>
      <c r="D205" s="381">
        <f t="shared" ref="D205:O205" si="75">SUM(D206:D214)</f>
        <v>0</v>
      </c>
      <c r="E205" s="382">
        <f t="shared" si="75"/>
        <v>0</v>
      </c>
      <c r="F205" s="361">
        <f t="shared" si="75"/>
        <v>0</v>
      </c>
      <c r="G205" s="381">
        <f t="shared" si="75"/>
        <v>0</v>
      </c>
      <c r="H205" s="382">
        <f t="shared" si="75"/>
        <v>0</v>
      </c>
      <c r="I205" s="361">
        <f t="shared" si="75"/>
        <v>0</v>
      </c>
      <c r="J205" s="381">
        <f t="shared" si="75"/>
        <v>0</v>
      </c>
      <c r="K205" s="382">
        <f t="shared" si="75"/>
        <v>0</v>
      </c>
      <c r="L205" s="361">
        <f t="shared" si="75"/>
        <v>0</v>
      </c>
      <c r="M205" s="87">
        <f t="shared" si="75"/>
        <v>0</v>
      </c>
      <c r="N205" s="76">
        <f t="shared" si="75"/>
        <v>0</v>
      </c>
      <c r="O205" s="161">
        <f t="shared" si="75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48"/>
        <v>0</v>
      </c>
      <c r="D206" s="387"/>
      <c r="E206" s="388"/>
      <c r="F206" s="356">
        <f t="shared" ref="F206:F215" si="76">D206+E206</f>
        <v>0</v>
      </c>
      <c r="G206" s="312"/>
      <c r="H206" s="313"/>
      <c r="I206" s="356">
        <f t="shared" ref="I206:I215" si="77">G206+H206</f>
        <v>0</v>
      </c>
      <c r="J206" s="312"/>
      <c r="K206" s="313"/>
      <c r="L206" s="356">
        <f t="shared" ref="L206:L215" si="78">K206+J206</f>
        <v>0</v>
      </c>
      <c r="M206" s="143"/>
      <c r="N206" s="28"/>
      <c r="O206" s="176">
        <f t="shared" ref="O206:O215" si="79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48"/>
        <v>0</v>
      </c>
      <c r="D207" s="280"/>
      <c r="E207" s="281"/>
      <c r="F207" s="282">
        <f t="shared" si="76"/>
        <v>0</v>
      </c>
      <c r="G207" s="283"/>
      <c r="H207" s="284"/>
      <c r="I207" s="282">
        <f t="shared" si="77"/>
        <v>0</v>
      </c>
      <c r="J207" s="283"/>
      <c r="K207" s="284"/>
      <c r="L207" s="282">
        <f t="shared" si="78"/>
        <v>0</v>
      </c>
      <c r="M207" s="144"/>
      <c r="N207" s="31"/>
      <c r="O207" s="96">
        <f t="shared" si="79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48"/>
        <v>0</v>
      </c>
      <c r="D208" s="280"/>
      <c r="E208" s="281"/>
      <c r="F208" s="282">
        <f t="shared" si="76"/>
        <v>0</v>
      </c>
      <c r="G208" s="283"/>
      <c r="H208" s="284"/>
      <c r="I208" s="282">
        <f t="shared" si="77"/>
        <v>0</v>
      </c>
      <c r="J208" s="283"/>
      <c r="K208" s="284"/>
      <c r="L208" s="282">
        <f t="shared" si="78"/>
        <v>0</v>
      </c>
      <c r="M208" s="144"/>
      <c r="N208" s="31"/>
      <c r="O208" s="96">
        <f t="shared" si="79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48"/>
        <v>0</v>
      </c>
      <c r="D209" s="280"/>
      <c r="E209" s="281"/>
      <c r="F209" s="282">
        <f t="shared" si="76"/>
        <v>0</v>
      </c>
      <c r="G209" s="283"/>
      <c r="H209" s="284"/>
      <c r="I209" s="282">
        <f t="shared" si="77"/>
        <v>0</v>
      </c>
      <c r="J209" s="283"/>
      <c r="K209" s="284"/>
      <c r="L209" s="282">
        <f t="shared" si="78"/>
        <v>0</v>
      </c>
      <c r="M209" s="144"/>
      <c r="N209" s="31"/>
      <c r="O209" s="96">
        <f t="shared" si="79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48"/>
        <v>0</v>
      </c>
      <c r="D210" s="280"/>
      <c r="E210" s="281"/>
      <c r="F210" s="282">
        <f t="shared" si="76"/>
        <v>0</v>
      </c>
      <c r="G210" s="283"/>
      <c r="H210" s="284"/>
      <c r="I210" s="282">
        <f t="shared" si="77"/>
        <v>0</v>
      </c>
      <c r="J210" s="283"/>
      <c r="K210" s="284"/>
      <c r="L210" s="282">
        <f t="shared" si="78"/>
        <v>0</v>
      </c>
      <c r="M210" s="144"/>
      <c r="N210" s="31"/>
      <c r="O210" s="96">
        <f t="shared" si="79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48"/>
        <v>0</v>
      </c>
      <c r="D211" s="280"/>
      <c r="E211" s="281"/>
      <c r="F211" s="282">
        <f t="shared" si="76"/>
        <v>0</v>
      </c>
      <c r="G211" s="283"/>
      <c r="H211" s="284"/>
      <c r="I211" s="282">
        <f t="shared" si="77"/>
        <v>0</v>
      </c>
      <c r="J211" s="283"/>
      <c r="K211" s="284"/>
      <c r="L211" s="282">
        <f t="shared" si="78"/>
        <v>0</v>
      </c>
      <c r="M211" s="144"/>
      <c r="N211" s="31"/>
      <c r="O211" s="96">
        <f t="shared" si="79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80">F212+I212+L212+O212</f>
        <v>0</v>
      </c>
      <c r="D212" s="280"/>
      <c r="E212" s="281"/>
      <c r="F212" s="282">
        <f t="shared" si="76"/>
        <v>0</v>
      </c>
      <c r="G212" s="283"/>
      <c r="H212" s="284"/>
      <c r="I212" s="282">
        <f t="shared" si="77"/>
        <v>0</v>
      </c>
      <c r="J212" s="283"/>
      <c r="K212" s="284"/>
      <c r="L212" s="282">
        <f t="shared" si="78"/>
        <v>0</v>
      </c>
      <c r="M212" s="144"/>
      <c r="N212" s="31"/>
      <c r="O212" s="96">
        <f t="shared" si="79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80"/>
        <v>0</v>
      </c>
      <c r="D213" s="280"/>
      <c r="E213" s="281"/>
      <c r="F213" s="282">
        <f t="shared" si="76"/>
        <v>0</v>
      </c>
      <c r="G213" s="283"/>
      <c r="H213" s="284"/>
      <c r="I213" s="282">
        <f t="shared" si="77"/>
        <v>0</v>
      </c>
      <c r="J213" s="283"/>
      <c r="K213" s="284"/>
      <c r="L213" s="282">
        <f t="shared" si="78"/>
        <v>0</v>
      </c>
      <c r="M213" s="144"/>
      <c r="N213" s="31"/>
      <c r="O213" s="96">
        <f t="shared" si="79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80"/>
        <v>0</v>
      </c>
      <c r="D214" s="280"/>
      <c r="E214" s="281"/>
      <c r="F214" s="282">
        <f t="shared" si="76"/>
        <v>0</v>
      </c>
      <c r="G214" s="283"/>
      <c r="H214" s="284"/>
      <c r="I214" s="282">
        <f t="shared" si="77"/>
        <v>0</v>
      </c>
      <c r="J214" s="283"/>
      <c r="K214" s="284"/>
      <c r="L214" s="282">
        <f t="shared" si="78"/>
        <v>0</v>
      </c>
      <c r="M214" s="144"/>
      <c r="N214" s="31"/>
      <c r="O214" s="96">
        <f t="shared" si="79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80"/>
        <v>0</v>
      </c>
      <c r="D215" s="280"/>
      <c r="E215" s="281"/>
      <c r="F215" s="282">
        <f t="shared" si="76"/>
        <v>0</v>
      </c>
      <c r="G215" s="283"/>
      <c r="H215" s="284"/>
      <c r="I215" s="282">
        <f t="shared" si="77"/>
        <v>0</v>
      </c>
      <c r="J215" s="283"/>
      <c r="K215" s="284"/>
      <c r="L215" s="282">
        <f t="shared" si="78"/>
        <v>0</v>
      </c>
      <c r="M215" s="144"/>
      <c r="N215" s="31"/>
      <c r="O215" s="96">
        <f t="shared" si="79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80"/>
        <v>1000</v>
      </c>
      <c r="D216" s="383">
        <f t="shared" ref="D216:O216" si="81">SUM(D217:D224)</f>
        <v>1000</v>
      </c>
      <c r="E216" s="384">
        <f t="shared" si="81"/>
        <v>0</v>
      </c>
      <c r="F216" s="282">
        <f t="shared" si="81"/>
        <v>1000</v>
      </c>
      <c r="G216" s="383">
        <f t="shared" si="81"/>
        <v>0</v>
      </c>
      <c r="H216" s="384">
        <f t="shared" si="81"/>
        <v>0</v>
      </c>
      <c r="I216" s="282">
        <f t="shared" si="81"/>
        <v>0</v>
      </c>
      <c r="J216" s="383">
        <f t="shared" si="81"/>
        <v>0</v>
      </c>
      <c r="K216" s="384">
        <f t="shared" si="81"/>
        <v>0</v>
      </c>
      <c r="L216" s="282">
        <f t="shared" si="81"/>
        <v>0</v>
      </c>
      <c r="M216" s="173">
        <f t="shared" si="81"/>
        <v>0</v>
      </c>
      <c r="N216" s="78">
        <f t="shared" si="81"/>
        <v>0</v>
      </c>
      <c r="O216" s="96">
        <f t="shared" si="81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80"/>
        <v>0</v>
      </c>
      <c r="D217" s="280"/>
      <c r="E217" s="281"/>
      <c r="F217" s="282">
        <f t="shared" ref="F217:F226" si="82">D217+E217</f>
        <v>0</v>
      </c>
      <c r="G217" s="283"/>
      <c r="H217" s="284"/>
      <c r="I217" s="282">
        <f t="shared" ref="I217:I226" si="83">G217+H217</f>
        <v>0</v>
      </c>
      <c r="J217" s="283"/>
      <c r="K217" s="284"/>
      <c r="L217" s="282">
        <f t="shared" ref="L217:L226" si="84">K217+J217</f>
        <v>0</v>
      </c>
      <c r="M217" s="144"/>
      <c r="N217" s="31"/>
      <c r="O217" s="96">
        <f t="shared" ref="O217:O226" si="85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80"/>
        <v>0</v>
      </c>
      <c r="D218" s="280"/>
      <c r="E218" s="281"/>
      <c r="F218" s="282">
        <f t="shared" si="82"/>
        <v>0</v>
      </c>
      <c r="G218" s="283"/>
      <c r="H218" s="284"/>
      <c r="I218" s="282">
        <f t="shared" si="83"/>
        <v>0</v>
      </c>
      <c r="J218" s="283"/>
      <c r="K218" s="284"/>
      <c r="L218" s="282">
        <f t="shared" si="84"/>
        <v>0</v>
      </c>
      <c r="M218" s="144"/>
      <c r="N218" s="31"/>
      <c r="O218" s="96">
        <f t="shared" si="85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80"/>
        <v>1000</v>
      </c>
      <c r="D219" s="280">
        <v>1000</v>
      </c>
      <c r="E219" s="281"/>
      <c r="F219" s="282">
        <f t="shared" si="82"/>
        <v>1000</v>
      </c>
      <c r="G219" s="283"/>
      <c r="H219" s="284"/>
      <c r="I219" s="282">
        <f t="shared" si="83"/>
        <v>0</v>
      </c>
      <c r="J219" s="283"/>
      <c r="K219" s="284"/>
      <c r="L219" s="282">
        <f t="shared" si="84"/>
        <v>0</v>
      </c>
      <c r="M219" s="144"/>
      <c r="N219" s="31"/>
      <c r="O219" s="96">
        <f t="shared" si="85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80"/>
        <v>0</v>
      </c>
      <c r="D220" s="280"/>
      <c r="E220" s="281"/>
      <c r="F220" s="282">
        <f t="shared" si="82"/>
        <v>0</v>
      </c>
      <c r="G220" s="283"/>
      <c r="H220" s="284"/>
      <c r="I220" s="282">
        <f t="shared" si="83"/>
        <v>0</v>
      </c>
      <c r="J220" s="283"/>
      <c r="K220" s="284"/>
      <c r="L220" s="282">
        <f t="shared" si="84"/>
        <v>0</v>
      </c>
      <c r="M220" s="144"/>
      <c r="N220" s="31"/>
      <c r="O220" s="96">
        <f t="shared" si="85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80"/>
        <v>0</v>
      </c>
      <c r="D221" s="280"/>
      <c r="E221" s="281"/>
      <c r="F221" s="282">
        <f t="shared" si="82"/>
        <v>0</v>
      </c>
      <c r="G221" s="283"/>
      <c r="H221" s="284"/>
      <c r="I221" s="282">
        <f t="shared" si="83"/>
        <v>0</v>
      </c>
      <c r="J221" s="283"/>
      <c r="K221" s="284"/>
      <c r="L221" s="282">
        <f t="shared" si="84"/>
        <v>0</v>
      </c>
      <c r="M221" s="144"/>
      <c r="N221" s="31"/>
      <c r="O221" s="96">
        <f t="shared" si="85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80"/>
        <v>0</v>
      </c>
      <c r="D222" s="280"/>
      <c r="E222" s="281"/>
      <c r="F222" s="282">
        <f t="shared" si="82"/>
        <v>0</v>
      </c>
      <c r="G222" s="283"/>
      <c r="H222" s="284"/>
      <c r="I222" s="282">
        <f t="shared" si="83"/>
        <v>0</v>
      </c>
      <c r="J222" s="283"/>
      <c r="K222" s="284"/>
      <c r="L222" s="282">
        <f t="shared" si="84"/>
        <v>0</v>
      </c>
      <c r="M222" s="144"/>
      <c r="N222" s="31"/>
      <c r="O222" s="96">
        <f t="shared" si="85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80"/>
        <v>0</v>
      </c>
      <c r="D223" s="280"/>
      <c r="E223" s="281"/>
      <c r="F223" s="282">
        <f t="shared" si="82"/>
        <v>0</v>
      </c>
      <c r="G223" s="283"/>
      <c r="H223" s="284"/>
      <c r="I223" s="282">
        <f t="shared" si="83"/>
        <v>0</v>
      </c>
      <c r="J223" s="283"/>
      <c r="K223" s="284"/>
      <c r="L223" s="282">
        <f t="shared" si="84"/>
        <v>0</v>
      </c>
      <c r="M223" s="144"/>
      <c r="N223" s="31"/>
      <c r="O223" s="96">
        <f t="shared" si="85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80"/>
        <v>0</v>
      </c>
      <c r="D224" s="280"/>
      <c r="E224" s="281"/>
      <c r="F224" s="282">
        <f t="shared" si="82"/>
        <v>0</v>
      </c>
      <c r="G224" s="283"/>
      <c r="H224" s="284"/>
      <c r="I224" s="282">
        <f t="shared" si="83"/>
        <v>0</v>
      </c>
      <c r="J224" s="283"/>
      <c r="K224" s="284"/>
      <c r="L224" s="282">
        <f t="shared" si="84"/>
        <v>0</v>
      </c>
      <c r="M224" s="144"/>
      <c r="N224" s="31"/>
      <c r="O224" s="96">
        <f t="shared" si="85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80"/>
        <v>0</v>
      </c>
      <c r="D225" s="280"/>
      <c r="E225" s="281"/>
      <c r="F225" s="282">
        <f t="shared" si="82"/>
        <v>0</v>
      </c>
      <c r="G225" s="283"/>
      <c r="H225" s="284"/>
      <c r="I225" s="282">
        <f t="shared" si="83"/>
        <v>0</v>
      </c>
      <c r="J225" s="283"/>
      <c r="K225" s="284"/>
      <c r="L225" s="282">
        <f t="shared" si="84"/>
        <v>0</v>
      </c>
      <c r="M225" s="144"/>
      <c r="N225" s="31"/>
      <c r="O225" s="96">
        <f t="shared" si="85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80"/>
        <v>0</v>
      </c>
      <c r="D226" s="280"/>
      <c r="E226" s="281"/>
      <c r="F226" s="282">
        <f t="shared" si="82"/>
        <v>0</v>
      </c>
      <c r="G226" s="283"/>
      <c r="H226" s="284"/>
      <c r="I226" s="282">
        <f t="shared" si="83"/>
        <v>0</v>
      </c>
      <c r="J226" s="283"/>
      <c r="K226" s="284"/>
      <c r="L226" s="282">
        <f t="shared" si="84"/>
        <v>0</v>
      </c>
      <c r="M226" s="144"/>
      <c r="N226" s="31"/>
      <c r="O226" s="96">
        <f t="shared" si="85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80"/>
        <v>0</v>
      </c>
      <c r="D227" s="383">
        <f t="shared" ref="D227:O227" si="86">SUM(D228)</f>
        <v>0</v>
      </c>
      <c r="E227" s="384">
        <f t="shared" si="86"/>
        <v>0</v>
      </c>
      <c r="F227" s="282">
        <f t="shared" si="86"/>
        <v>0</v>
      </c>
      <c r="G227" s="383">
        <f t="shared" si="86"/>
        <v>0</v>
      </c>
      <c r="H227" s="384">
        <f t="shared" si="86"/>
        <v>0</v>
      </c>
      <c r="I227" s="282">
        <f t="shared" si="86"/>
        <v>0</v>
      </c>
      <c r="J227" s="383">
        <f t="shared" si="86"/>
        <v>0</v>
      </c>
      <c r="K227" s="384">
        <f t="shared" si="86"/>
        <v>0</v>
      </c>
      <c r="L227" s="282">
        <f t="shared" si="86"/>
        <v>0</v>
      </c>
      <c r="M227" s="173">
        <f t="shared" si="86"/>
        <v>0</v>
      </c>
      <c r="N227" s="78">
        <f t="shared" si="86"/>
        <v>0</v>
      </c>
      <c r="O227" s="96">
        <f t="shared" si="86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80"/>
        <v>0</v>
      </c>
      <c r="D228" s="280"/>
      <c r="E228" s="281"/>
      <c r="F228" s="282">
        <f>D228+E228</f>
        <v>0</v>
      </c>
      <c r="G228" s="283"/>
      <c r="H228" s="284"/>
      <c r="I228" s="282">
        <f>G228+H228</f>
        <v>0</v>
      </c>
      <c r="J228" s="283"/>
      <c r="K228" s="284"/>
      <c r="L228" s="282">
        <f>K228+J228</f>
        <v>0</v>
      </c>
      <c r="M228" s="144"/>
      <c r="N228" s="31"/>
      <c r="O228" s="96">
        <f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80"/>
        <v>0</v>
      </c>
      <c r="D229" s="389"/>
      <c r="E229" s="390"/>
      <c r="F229" s="361">
        <f>D229+E229</f>
        <v>0</v>
      </c>
      <c r="G229" s="359"/>
      <c r="H229" s="360"/>
      <c r="I229" s="361">
        <f>G229+H229</f>
        <v>0</v>
      </c>
      <c r="J229" s="359"/>
      <c r="K229" s="360"/>
      <c r="L229" s="361">
        <f>K229+J229</f>
        <v>0</v>
      </c>
      <c r="M229" s="174"/>
      <c r="N229" s="133"/>
      <c r="O229" s="161">
        <f>N229+M229</f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80"/>
        <v>0</v>
      </c>
      <c r="D230" s="376">
        <f t="shared" ref="D230:O230" si="87">D231+D251+D259</f>
        <v>0</v>
      </c>
      <c r="E230" s="377">
        <f t="shared" si="87"/>
        <v>0</v>
      </c>
      <c r="F230" s="378">
        <f t="shared" si="87"/>
        <v>0</v>
      </c>
      <c r="G230" s="376">
        <f t="shared" si="87"/>
        <v>0</v>
      </c>
      <c r="H230" s="377">
        <f t="shared" si="87"/>
        <v>0</v>
      </c>
      <c r="I230" s="378">
        <f t="shared" si="87"/>
        <v>0</v>
      </c>
      <c r="J230" s="376">
        <f t="shared" si="87"/>
        <v>0</v>
      </c>
      <c r="K230" s="377">
        <f t="shared" si="87"/>
        <v>0</v>
      </c>
      <c r="L230" s="378">
        <f t="shared" si="87"/>
        <v>0</v>
      </c>
      <c r="M230" s="169">
        <f t="shared" si="87"/>
        <v>0</v>
      </c>
      <c r="N230" s="73">
        <f t="shared" si="87"/>
        <v>0</v>
      </c>
      <c r="O230" s="170">
        <f t="shared" si="87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80"/>
        <v>0</v>
      </c>
      <c r="D231" s="398">
        <f t="shared" ref="D231:O231" si="88">SUM(D232,D233,D235,D238,D244,D245,D246)</f>
        <v>0</v>
      </c>
      <c r="E231" s="399">
        <f t="shared" si="88"/>
        <v>0</v>
      </c>
      <c r="F231" s="400">
        <f t="shared" si="88"/>
        <v>0</v>
      </c>
      <c r="G231" s="398">
        <f t="shared" si="88"/>
        <v>0</v>
      </c>
      <c r="H231" s="399">
        <f t="shared" si="88"/>
        <v>0</v>
      </c>
      <c r="I231" s="400">
        <f t="shared" si="88"/>
        <v>0</v>
      </c>
      <c r="J231" s="398">
        <f t="shared" si="88"/>
        <v>0</v>
      </c>
      <c r="K231" s="399">
        <f t="shared" si="88"/>
        <v>0</v>
      </c>
      <c r="L231" s="400">
        <f t="shared" si="88"/>
        <v>0</v>
      </c>
      <c r="M231" s="182">
        <f t="shared" si="88"/>
        <v>0</v>
      </c>
      <c r="N231" s="86">
        <f t="shared" si="88"/>
        <v>0</v>
      </c>
      <c r="O231" s="183">
        <f t="shared" si="88"/>
        <v>0</v>
      </c>
      <c r="P231" s="266"/>
    </row>
    <row r="232" spans="1:16" ht="24" hidden="1" customHeight="1" x14ac:dyDescent="0.25">
      <c r="A232" s="295">
        <v>6220</v>
      </c>
      <c r="B232" s="39" t="s">
        <v>201</v>
      </c>
      <c r="C232" s="222">
        <f t="shared" si="80"/>
        <v>0</v>
      </c>
      <c r="D232" s="387"/>
      <c r="E232" s="388"/>
      <c r="F232" s="356">
        <f>D232+E232</f>
        <v>0</v>
      </c>
      <c r="G232" s="312"/>
      <c r="H232" s="313"/>
      <c r="I232" s="356">
        <f>G232+H232</f>
        <v>0</v>
      </c>
      <c r="J232" s="312"/>
      <c r="K232" s="313"/>
      <c r="L232" s="35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80"/>
        <v>0</v>
      </c>
      <c r="D233" s="383">
        <f t="shared" ref="D233:O233" si="89">SUM(D234)</f>
        <v>0</v>
      </c>
      <c r="E233" s="384">
        <f t="shared" si="89"/>
        <v>0</v>
      </c>
      <c r="F233" s="282">
        <f t="shared" si="89"/>
        <v>0</v>
      </c>
      <c r="G233" s="383">
        <f t="shared" si="89"/>
        <v>0</v>
      </c>
      <c r="H233" s="384">
        <f t="shared" si="89"/>
        <v>0</v>
      </c>
      <c r="I233" s="282">
        <f t="shared" si="89"/>
        <v>0</v>
      </c>
      <c r="J233" s="383">
        <f t="shared" si="89"/>
        <v>0</v>
      </c>
      <c r="K233" s="384">
        <f t="shared" si="89"/>
        <v>0</v>
      </c>
      <c r="L233" s="282">
        <f t="shared" si="89"/>
        <v>0</v>
      </c>
      <c r="M233" s="173">
        <f t="shared" si="89"/>
        <v>0</v>
      </c>
      <c r="N233" s="78">
        <f t="shared" si="89"/>
        <v>0</v>
      </c>
      <c r="O233" s="96">
        <f t="shared" si="89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80"/>
        <v>0</v>
      </c>
      <c r="D234" s="387"/>
      <c r="E234" s="388"/>
      <c r="F234" s="356">
        <f>D234+E234</f>
        <v>0</v>
      </c>
      <c r="G234" s="312"/>
      <c r="H234" s="313"/>
      <c r="I234" s="356">
        <f>G234+H234</f>
        <v>0</v>
      </c>
      <c r="J234" s="312"/>
      <c r="K234" s="313"/>
      <c r="L234" s="35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80"/>
        <v>0</v>
      </c>
      <c r="D235" s="383">
        <f t="shared" ref="D235:O235" si="90">SUM(D236:D237)</f>
        <v>0</v>
      </c>
      <c r="E235" s="384">
        <f t="shared" si="90"/>
        <v>0</v>
      </c>
      <c r="F235" s="282">
        <f t="shared" si="90"/>
        <v>0</v>
      </c>
      <c r="G235" s="383">
        <f t="shared" si="90"/>
        <v>0</v>
      </c>
      <c r="H235" s="384">
        <f t="shared" si="90"/>
        <v>0</v>
      </c>
      <c r="I235" s="282">
        <f t="shared" si="90"/>
        <v>0</v>
      </c>
      <c r="J235" s="383">
        <f t="shared" si="90"/>
        <v>0</v>
      </c>
      <c r="K235" s="384">
        <f t="shared" si="90"/>
        <v>0</v>
      </c>
      <c r="L235" s="282">
        <f t="shared" si="90"/>
        <v>0</v>
      </c>
      <c r="M235" s="173">
        <f t="shared" si="90"/>
        <v>0</v>
      </c>
      <c r="N235" s="78">
        <f t="shared" si="90"/>
        <v>0</v>
      </c>
      <c r="O235" s="96">
        <f t="shared" si="90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80"/>
        <v>0</v>
      </c>
      <c r="D236" s="280"/>
      <c r="E236" s="281"/>
      <c r="F236" s="282">
        <f>D236+E236</f>
        <v>0</v>
      </c>
      <c r="G236" s="283"/>
      <c r="H236" s="284"/>
      <c r="I236" s="282">
        <f>G236+H236</f>
        <v>0</v>
      </c>
      <c r="J236" s="283"/>
      <c r="K236" s="284"/>
      <c r="L236" s="282">
        <f>K236+J236</f>
        <v>0</v>
      </c>
      <c r="M236" s="144"/>
      <c r="N236" s="31"/>
      <c r="O236" s="96">
        <f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80"/>
        <v>0</v>
      </c>
      <c r="D237" s="280"/>
      <c r="E237" s="281"/>
      <c r="F237" s="282">
        <f>D237+E237</f>
        <v>0</v>
      </c>
      <c r="G237" s="283"/>
      <c r="H237" s="284"/>
      <c r="I237" s="282">
        <f>G237+H237</f>
        <v>0</v>
      </c>
      <c r="J237" s="283"/>
      <c r="K237" s="284"/>
      <c r="L237" s="282">
        <f>K237+J237</f>
        <v>0</v>
      </c>
      <c r="M237" s="144"/>
      <c r="N237" s="31"/>
      <c r="O237" s="96">
        <f>N237+M237</f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80"/>
        <v>0</v>
      </c>
      <c r="D238" s="383">
        <f t="shared" ref="D238:O238" si="91">SUM(D239:D243)</f>
        <v>0</v>
      </c>
      <c r="E238" s="384">
        <f t="shared" si="91"/>
        <v>0</v>
      </c>
      <c r="F238" s="282">
        <f t="shared" si="91"/>
        <v>0</v>
      </c>
      <c r="G238" s="383">
        <f t="shared" si="91"/>
        <v>0</v>
      </c>
      <c r="H238" s="384">
        <f t="shared" si="91"/>
        <v>0</v>
      </c>
      <c r="I238" s="282">
        <f t="shared" si="91"/>
        <v>0</v>
      </c>
      <c r="J238" s="383">
        <f t="shared" si="91"/>
        <v>0</v>
      </c>
      <c r="K238" s="384">
        <f t="shared" si="91"/>
        <v>0</v>
      </c>
      <c r="L238" s="282">
        <f t="shared" si="91"/>
        <v>0</v>
      </c>
      <c r="M238" s="173">
        <f t="shared" si="91"/>
        <v>0</v>
      </c>
      <c r="N238" s="78">
        <f t="shared" si="91"/>
        <v>0</v>
      </c>
      <c r="O238" s="96">
        <f t="shared" si="91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80"/>
        <v>0</v>
      </c>
      <c r="D239" s="280"/>
      <c r="E239" s="281"/>
      <c r="F239" s="282">
        <f t="shared" ref="F239:F245" si="92">D239+E239</f>
        <v>0</v>
      </c>
      <c r="G239" s="283"/>
      <c r="H239" s="284"/>
      <c r="I239" s="282">
        <f t="shared" ref="I239:I245" si="93">G239+H239</f>
        <v>0</v>
      </c>
      <c r="J239" s="283"/>
      <c r="K239" s="284"/>
      <c r="L239" s="282">
        <f t="shared" ref="L239:L245" si="94">K239+J239</f>
        <v>0</v>
      </c>
      <c r="M239" s="144"/>
      <c r="N239" s="31"/>
      <c r="O239" s="96">
        <f t="shared" ref="O239:O245" si="95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80"/>
        <v>0</v>
      </c>
      <c r="D240" s="280"/>
      <c r="E240" s="281"/>
      <c r="F240" s="282">
        <f t="shared" si="92"/>
        <v>0</v>
      </c>
      <c r="G240" s="283"/>
      <c r="H240" s="284"/>
      <c r="I240" s="282">
        <f t="shared" si="93"/>
        <v>0</v>
      </c>
      <c r="J240" s="283"/>
      <c r="K240" s="284"/>
      <c r="L240" s="282">
        <f t="shared" si="94"/>
        <v>0</v>
      </c>
      <c r="M240" s="144"/>
      <c r="N240" s="31"/>
      <c r="O240" s="96">
        <f t="shared" si="95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80"/>
        <v>0</v>
      </c>
      <c r="D241" s="280"/>
      <c r="E241" s="281"/>
      <c r="F241" s="282">
        <f t="shared" si="92"/>
        <v>0</v>
      </c>
      <c r="G241" s="283"/>
      <c r="H241" s="284"/>
      <c r="I241" s="282">
        <f t="shared" si="93"/>
        <v>0</v>
      </c>
      <c r="J241" s="283"/>
      <c r="K241" s="284"/>
      <c r="L241" s="282">
        <f t="shared" si="94"/>
        <v>0</v>
      </c>
      <c r="M241" s="144"/>
      <c r="N241" s="31"/>
      <c r="O241" s="96">
        <f t="shared" si="95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80"/>
        <v>0</v>
      </c>
      <c r="D242" s="280"/>
      <c r="E242" s="281"/>
      <c r="F242" s="282">
        <f t="shared" si="92"/>
        <v>0</v>
      </c>
      <c r="G242" s="283"/>
      <c r="H242" s="284"/>
      <c r="I242" s="282">
        <f t="shared" si="93"/>
        <v>0</v>
      </c>
      <c r="J242" s="283"/>
      <c r="K242" s="284"/>
      <c r="L242" s="282">
        <f t="shared" si="94"/>
        <v>0</v>
      </c>
      <c r="M242" s="144"/>
      <c r="N242" s="31"/>
      <c r="O242" s="96">
        <f t="shared" si="95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80"/>
        <v>0</v>
      </c>
      <c r="D243" s="280"/>
      <c r="E243" s="281"/>
      <c r="F243" s="282">
        <f t="shared" si="92"/>
        <v>0</v>
      </c>
      <c r="G243" s="283"/>
      <c r="H243" s="284"/>
      <c r="I243" s="282">
        <f t="shared" si="93"/>
        <v>0</v>
      </c>
      <c r="J243" s="283"/>
      <c r="K243" s="284"/>
      <c r="L243" s="282">
        <f t="shared" si="94"/>
        <v>0</v>
      </c>
      <c r="M243" s="144"/>
      <c r="N243" s="31"/>
      <c r="O243" s="96">
        <f t="shared" si="95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80"/>
        <v>0</v>
      </c>
      <c r="D244" s="280"/>
      <c r="E244" s="281"/>
      <c r="F244" s="282">
        <f t="shared" si="92"/>
        <v>0</v>
      </c>
      <c r="G244" s="283"/>
      <c r="H244" s="284"/>
      <c r="I244" s="282">
        <f t="shared" si="93"/>
        <v>0</v>
      </c>
      <c r="J244" s="283"/>
      <c r="K244" s="284"/>
      <c r="L244" s="282">
        <f t="shared" si="94"/>
        <v>0</v>
      </c>
      <c r="M244" s="144"/>
      <c r="N244" s="31"/>
      <c r="O244" s="96">
        <f t="shared" si="95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80"/>
        <v>0</v>
      </c>
      <c r="D245" s="280"/>
      <c r="E245" s="281"/>
      <c r="F245" s="282">
        <f t="shared" si="92"/>
        <v>0</v>
      </c>
      <c r="G245" s="283"/>
      <c r="H245" s="284"/>
      <c r="I245" s="282">
        <f t="shared" si="93"/>
        <v>0</v>
      </c>
      <c r="J245" s="283"/>
      <c r="K245" s="284"/>
      <c r="L245" s="282">
        <f t="shared" si="94"/>
        <v>0</v>
      </c>
      <c r="M245" s="144"/>
      <c r="N245" s="31"/>
      <c r="O245" s="96">
        <f t="shared" si="95"/>
        <v>0</v>
      </c>
      <c r="P245" s="255"/>
    </row>
    <row r="246" spans="1:16" ht="24" hidden="1" x14ac:dyDescent="0.25">
      <c r="A246" s="295">
        <v>6290</v>
      </c>
      <c r="B246" s="39" t="s">
        <v>214</v>
      </c>
      <c r="C246" s="235">
        <f t="shared" si="80"/>
        <v>0</v>
      </c>
      <c r="D246" s="385">
        <f>SUM(D247:D250)</f>
        <v>0</v>
      </c>
      <c r="E246" s="386">
        <f>SUM(E247:E250)</f>
        <v>0</v>
      </c>
      <c r="F246" s="356">
        <f>SUM(F247:F250)</f>
        <v>0</v>
      </c>
      <c r="G246" s="385">
        <f t="shared" ref="G246:M246" si="96">SUM(G247:G250)</f>
        <v>0</v>
      </c>
      <c r="H246" s="386">
        <f>SUM(H247:H250)</f>
        <v>0</v>
      </c>
      <c r="I246" s="356">
        <f>SUM(I247:I250)</f>
        <v>0</v>
      </c>
      <c r="J246" s="385">
        <f t="shared" si="96"/>
        <v>0</v>
      </c>
      <c r="K246" s="386">
        <f>SUM(K247:K250)</f>
        <v>0</v>
      </c>
      <c r="L246" s="356">
        <f>SUM(L247:L250)</f>
        <v>0</v>
      </c>
      <c r="M246" s="175">
        <f t="shared" si="96"/>
        <v>0</v>
      </c>
      <c r="N246" s="80">
        <f>SUM(N247:N250)</f>
        <v>0</v>
      </c>
      <c r="O246" s="176">
        <f>SUM(O247:O250)</f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80"/>
        <v>0</v>
      </c>
      <c r="D247" s="280"/>
      <c r="E247" s="281"/>
      <c r="F247" s="282">
        <f>D247+E247</f>
        <v>0</v>
      </c>
      <c r="G247" s="283"/>
      <c r="H247" s="284"/>
      <c r="I247" s="282">
        <f>G247+H247</f>
        <v>0</v>
      </c>
      <c r="J247" s="283"/>
      <c r="K247" s="284"/>
      <c r="L247" s="282">
        <f>K247+J247</f>
        <v>0</v>
      </c>
      <c r="M247" s="144"/>
      <c r="N247" s="31"/>
      <c r="O247" s="96">
        <f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80"/>
        <v>0</v>
      </c>
      <c r="D248" s="280"/>
      <c r="E248" s="281"/>
      <c r="F248" s="282">
        <f>D248+E248</f>
        <v>0</v>
      </c>
      <c r="G248" s="283"/>
      <c r="H248" s="284"/>
      <c r="I248" s="282">
        <f>G248+H248</f>
        <v>0</v>
      </c>
      <c r="J248" s="283"/>
      <c r="K248" s="284"/>
      <c r="L248" s="282">
        <f>K248+J248</f>
        <v>0</v>
      </c>
      <c r="M248" s="144"/>
      <c r="N248" s="31"/>
      <c r="O248" s="96">
        <f>N248+M248</f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80"/>
        <v>0</v>
      </c>
      <c r="D249" s="280"/>
      <c r="E249" s="281"/>
      <c r="F249" s="282">
        <f>D249+E249</f>
        <v>0</v>
      </c>
      <c r="G249" s="283"/>
      <c r="H249" s="284"/>
      <c r="I249" s="282">
        <f>G249+H249</f>
        <v>0</v>
      </c>
      <c r="J249" s="283"/>
      <c r="K249" s="284"/>
      <c r="L249" s="282">
        <f>K249+J249</f>
        <v>0</v>
      </c>
      <c r="M249" s="144"/>
      <c r="N249" s="31"/>
      <c r="O249" s="96">
        <f>N249+M249</f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80"/>
        <v>0</v>
      </c>
      <c r="D250" s="280"/>
      <c r="E250" s="281"/>
      <c r="F250" s="282">
        <f>D250+E250</f>
        <v>0</v>
      </c>
      <c r="G250" s="283"/>
      <c r="H250" s="284"/>
      <c r="I250" s="282">
        <f>G250+H250</f>
        <v>0</v>
      </c>
      <c r="J250" s="283"/>
      <c r="K250" s="284"/>
      <c r="L250" s="282">
        <f>K250+J250</f>
        <v>0</v>
      </c>
      <c r="M250" s="144"/>
      <c r="N250" s="31"/>
      <c r="O250" s="96">
        <f>N250+M250</f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80"/>
        <v>0</v>
      </c>
      <c r="D251" s="379">
        <f>SUM(D252,D257,D258)</f>
        <v>0</v>
      </c>
      <c r="E251" s="380">
        <f>SUM(E252,E257,E258)</f>
        <v>0</v>
      </c>
      <c r="F251" s="324">
        <f>SUM(F252,F257,F258)</f>
        <v>0</v>
      </c>
      <c r="G251" s="379">
        <f t="shared" ref="G251:M251" si="97">SUM(G252,G257,G258)</f>
        <v>0</v>
      </c>
      <c r="H251" s="380">
        <f>SUM(H252,H257,H258)</f>
        <v>0</v>
      </c>
      <c r="I251" s="324">
        <f>SUM(I252,I257,I258)</f>
        <v>0</v>
      </c>
      <c r="J251" s="379">
        <f t="shared" si="97"/>
        <v>0</v>
      </c>
      <c r="K251" s="380">
        <f>SUM(K252,K257,K258)</f>
        <v>0</v>
      </c>
      <c r="L251" s="324">
        <f>SUM(L252,L257,L258)</f>
        <v>0</v>
      </c>
      <c r="M251" s="171">
        <f t="shared" si="97"/>
        <v>0</v>
      </c>
      <c r="N251" s="37">
        <f>SUM(N252,N257,N258)</f>
        <v>0</v>
      </c>
      <c r="O251" s="172">
        <f>SUM(O252,O257,O258)</f>
        <v>0</v>
      </c>
      <c r="P251" s="257"/>
    </row>
    <row r="252" spans="1:16" ht="24" hidden="1" x14ac:dyDescent="0.25">
      <c r="A252" s="295">
        <v>6320</v>
      </c>
      <c r="B252" s="39" t="s">
        <v>282</v>
      </c>
      <c r="C252" s="235">
        <f t="shared" si="80"/>
        <v>0</v>
      </c>
      <c r="D252" s="385">
        <f>SUM(D253:D256)</f>
        <v>0</v>
      </c>
      <c r="E252" s="386">
        <f>SUM(E253:E256)</f>
        <v>0</v>
      </c>
      <c r="F252" s="356">
        <f>SUM(F253:F256)</f>
        <v>0</v>
      </c>
      <c r="G252" s="385">
        <f t="shared" ref="G252:M252" si="98">SUM(G253:G256)</f>
        <v>0</v>
      </c>
      <c r="H252" s="386">
        <f>SUM(H253:H256)</f>
        <v>0</v>
      </c>
      <c r="I252" s="356">
        <f>SUM(I253:I256)</f>
        <v>0</v>
      </c>
      <c r="J252" s="385">
        <f t="shared" si="98"/>
        <v>0</v>
      </c>
      <c r="K252" s="386">
        <f>SUM(K253:K256)</f>
        <v>0</v>
      </c>
      <c r="L252" s="356">
        <f>SUM(L253:L256)</f>
        <v>0</v>
      </c>
      <c r="M252" s="175">
        <f t="shared" si="98"/>
        <v>0</v>
      </c>
      <c r="N252" s="80">
        <f>SUM(N253:N256)</f>
        <v>0</v>
      </c>
      <c r="O252" s="176">
        <f>SUM(O253:O256)</f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80"/>
        <v>0</v>
      </c>
      <c r="D253" s="280"/>
      <c r="E253" s="281"/>
      <c r="F253" s="282">
        <f t="shared" ref="F253:F258" si="99">D253+E253</f>
        <v>0</v>
      </c>
      <c r="G253" s="283"/>
      <c r="H253" s="284"/>
      <c r="I253" s="282">
        <f t="shared" ref="I253:I258" si="100">G253+H253</f>
        <v>0</v>
      </c>
      <c r="J253" s="283"/>
      <c r="K253" s="284"/>
      <c r="L253" s="282">
        <f t="shared" ref="L253:L258" si="101">K253+J253</f>
        <v>0</v>
      </c>
      <c r="M253" s="144"/>
      <c r="N253" s="31"/>
      <c r="O253" s="96">
        <f t="shared" ref="O253:O258" si="102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80"/>
        <v>0</v>
      </c>
      <c r="D254" s="280"/>
      <c r="E254" s="281"/>
      <c r="F254" s="282">
        <f t="shared" si="99"/>
        <v>0</v>
      </c>
      <c r="G254" s="283"/>
      <c r="H254" s="284"/>
      <c r="I254" s="282">
        <f t="shared" si="100"/>
        <v>0</v>
      </c>
      <c r="J254" s="283"/>
      <c r="K254" s="284"/>
      <c r="L254" s="282">
        <f t="shared" si="101"/>
        <v>0</v>
      </c>
      <c r="M254" s="144"/>
      <c r="N254" s="31"/>
      <c r="O254" s="96">
        <f t="shared" si="102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80"/>
        <v>0</v>
      </c>
      <c r="D255" s="280"/>
      <c r="E255" s="281"/>
      <c r="F255" s="282">
        <f t="shared" si="99"/>
        <v>0</v>
      </c>
      <c r="G255" s="283"/>
      <c r="H255" s="284"/>
      <c r="I255" s="282">
        <f t="shared" si="100"/>
        <v>0</v>
      </c>
      <c r="J255" s="283"/>
      <c r="K255" s="284"/>
      <c r="L255" s="282">
        <f t="shared" si="101"/>
        <v>0</v>
      </c>
      <c r="M255" s="144"/>
      <c r="N255" s="31"/>
      <c r="O255" s="96">
        <f t="shared" si="102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80"/>
        <v>0</v>
      </c>
      <c r="D256" s="387"/>
      <c r="E256" s="388"/>
      <c r="F256" s="356">
        <f t="shared" si="99"/>
        <v>0</v>
      </c>
      <c r="G256" s="312"/>
      <c r="H256" s="313"/>
      <c r="I256" s="356">
        <f t="shared" si="100"/>
        <v>0</v>
      </c>
      <c r="J256" s="312"/>
      <c r="K256" s="313"/>
      <c r="L256" s="356">
        <f t="shared" si="101"/>
        <v>0</v>
      </c>
      <c r="M256" s="143"/>
      <c r="N256" s="28"/>
      <c r="O256" s="176">
        <f t="shared" si="102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80"/>
        <v>0</v>
      </c>
      <c r="D257" s="393"/>
      <c r="E257" s="394"/>
      <c r="F257" s="395">
        <f t="shared" si="99"/>
        <v>0</v>
      </c>
      <c r="G257" s="396"/>
      <c r="H257" s="397"/>
      <c r="I257" s="395">
        <f t="shared" si="100"/>
        <v>0</v>
      </c>
      <c r="J257" s="396"/>
      <c r="K257" s="397"/>
      <c r="L257" s="395">
        <f t="shared" si="101"/>
        <v>0</v>
      </c>
      <c r="M257" s="197"/>
      <c r="N257" s="195"/>
      <c r="O257" s="91">
        <f t="shared" si="102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80"/>
        <v>0</v>
      </c>
      <c r="D258" s="280"/>
      <c r="E258" s="281"/>
      <c r="F258" s="282">
        <f t="shared" si="99"/>
        <v>0</v>
      </c>
      <c r="G258" s="283"/>
      <c r="H258" s="284"/>
      <c r="I258" s="282">
        <f t="shared" si="100"/>
        <v>0</v>
      </c>
      <c r="J258" s="283"/>
      <c r="K258" s="284"/>
      <c r="L258" s="282">
        <f t="shared" si="101"/>
        <v>0</v>
      </c>
      <c r="M258" s="144"/>
      <c r="N258" s="31"/>
      <c r="O258" s="96">
        <f t="shared" si="102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80"/>
        <v>0</v>
      </c>
      <c r="D259" s="379">
        <f>SUM(D260,D264)</f>
        <v>0</v>
      </c>
      <c r="E259" s="380">
        <f>SUM(E260,E264)</f>
        <v>0</v>
      </c>
      <c r="F259" s="324">
        <f>SUM(F260,F264)</f>
        <v>0</v>
      </c>
      <c r="G259" s="379">
        <f t="shared" ref="G259:M259" si="103">SUM(G260,G264)</f>
        <v>0</v>
      </c>
      <c r="H259" s="380">
        <f>SUM(H260,H264)</f>
        <v>0</v>
      </c>
      <c r="I259" s="324">
        <f>SUM(I260,I264)</f>
        <v>0</v>
      </c>
      <c r="J259" s="379">
        <f t="shared" si="103"/>
        <v>0</v>
      </c>
      <c r="K259" s="380">
        <f>SUM(K260,K264)</f>
        <v>0</v>
      </c>
      <c r="L259" s="324">
        <f>SUM(L260,L264)</f>
        <v>0</v>
      </c>
      <c r="M259" s="171">
        <f t="shared" si="103"/>
        <v>0</v>
      </c>
      <c r="N259" s="37">
        <f>SUM(N260,N264)</f>
        <v>0</v>
      </c>
      <c r="O259" s="172">
        <f>SUM(O260,O264)</f>
        <v>0</v>
      </c>
      <c r="P259" s="257"/>
    </row>
    <row r="260" spans="1:16" ht="24" hidden="1" x14ac:dyDescent="0.25">
      <c r="A260" s="295">
        <v>6410</v>
      </c>
      <c r="B260" s="39" t="s">
        <v>224</v>
      </c>
      <c r="C260" s="222">
        <f t="shared" si="80"/>
        <v>0</v>
      </c>
      <c r="D260" s="385">
        <f>SUM(D261:D263)</f>
        <v>0</v>
      </c>
      <c r="E260" s="386">
        <f>SUM(E261:E263)</f>
        <v>0</v>
      </c>
      <c r="F260" s="356">
        <f>SUM(F261:F263)</f>
        <v>0</v>
      </c>
      <c r="G260" s="385">
        <f t="shared" ref="G260:M260" si="104">SUM(G261:G263)</f>
        <v>0</v>
      </c>
      <c r="H260" s="386">
        <f>SUM(H261:H263)</f>
        <v>0</v>
      </c>
      <c r="I260" s="356">
        <f>SUM(I261:I263)</f>
        <v>0</v>
      </c>
      <c r="J260" s="385">
        <f t="shared" si="104"/>
        <v>0</v>
      </c>
      <c r="K260" s="386">
        <f>SUM(K261:K263)</f>
        <v>0</v>
      </c>
      <c r="L260" s="356">
        <f>SUM(L261:L263)</f>
        <v>0</v>
      </c>
      <c r="M260" s="175">
        <f t="shared" si="104"/>
        <v>0</v>
      </c>
      <c r="N260" s="80">
        <f>SUM(N261:N263)</f>
        <v>0</v>
      </c>
      <c r="O260" s="176">
        <f>SUM(O261:O263)</f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80"/>
        <v>0</v>
      </c>
      <c r="D261" s="280"/>
      <c r="E261" s="281"/>
      <c r="F261" s="282">
        <f>D261+E261</f>
        <v>0</v>
      </c>
      <c r="G261" s="283"/>
      <c r="H261" s="284"/>
      <c r="I261" s="282">
        <f>G261+H261</f>
        <v>0</v>
      </c>
      <c r="J261" s="283"/>
      <c r="K261" s="284"/>
      <c r="L261" s="282">
        <f>K261+J261</f>
        <v>0</v>
      </c>
      <c r="M261" s="144"/>
      <c r="N261" s="31"/>
      <c r="O261" s="96">
        <f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80"/>
        <v>0</v>
      </c>
      <c r="D262" s="280"/>
      <c r="E262" s="281"/>
      <c r="F262" s="282">
        <f>D262+E262</f>
        <v>0</v>
      </c>
      <c r="G262" s="283"/>
      <c r="H262" s="284"/>
      <c r="I262" s="282">
        <f>G262+H262</f>
        <v>0</v>
      </c>
      <c r="J262" s="283"/>
      <c r="K262" s="284"/>
      <c r="L262" s="282">
        <f>K262+J262</f>
        <v>0</v>
      </c>
      <c r="M262" s="144"/>
      <c r="N262" s="31"/>
      <c r="O262" s="96">
        <f>N262+M262</f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80"/>
        <v>0</v>
      </c>
      <c r="D263" s="280"/>
      <c r="E263" s="281"/>
      <c r="F263" s="282">
        <f>D263+E263</f>
        <v>0</v>
      </c>
      <c r="G263" s="283"/>
      <c r="H263" s="284"/>
      <c r="I263" s="282">
        <f>G263+H263</f>
        <v>0</v>
      </c>
      <c r="J263" s="283"/>
      <c r="K263" s="284"/>
      <c r="L263" s="282">
        <f>K263+J263</f>
        <v>0</v>
      </c>
      <c r="M263" s="144"/>
      <c r="N263" s="31"/>
      <c r="O263" s="96">
        <f>N263+M263</f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80"/>
        <v>0</v>
      </c>
      <c r="D264" s="383">
        <f t="shared" ref="D264:O264" si="105">SUM(D265:D268)</f>
        <v>0</v>
      </c>
      <c r="E264" s="384">
        <f t="shared" si="105"/>
        <v>0</v>
      </c>
      <c r="F264" s="282">
        <f t="shared" si="105"/>
        <v>0</v>
      </c>
      <c r="G264" s="383">
        <f t="shared" si="105"/>
        <v>0</v>
      </c>
      <c r="H264" s="384">
        <f t="shared" si="105"/>
        <v>0</v>
      </c>
      <c r="I264" s="282">
        <f t="shared" si="105"/>
        <v>0</v>
      </c>
      <c r="J264" s="383">
        <f t="shared" si="105"/>
        <v>0</v>
      </c>
      <c r="K264" s="384">
        <f t="shared" si="105"/>
        <v>0</v>
      </c>
      <c r="L264" s="282">
        <f t="shared" si="105"/>
        <v>0</v>
      </c>
      <c r="M264" s="173">
        <f t="shared" si="105"/>
        <v>0</v>
      </c>
      <c r="N264" s="78">
        <f t="shared" si="105"/>
        <v>0</v>
      </c>
      <c r="O264" s="96">
        <f t="shared" si="105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80"/>
        <v>0</v>
      </c>
      <c r="D265" s="280"/>
      <c r="E265" s="281"/>
      <c r="F265" s="282">
        <f>D265+E265</f>
        <v>0</v>
      </c>
      <c r="G265" s="283"/>
      <c r="H265" s="284"/>
      <c r="I265" s="282">
        <f>G265+H265</f>
        <v>0</v>
      </c>
      <c r="J265" s="283"/>
      <c r="K265" s="284"/>
      <c r="L265" s="282">
        <f>K265+J265</f>
        <v>0</v>
      </c>
      <c r="M265" s="144"/>
      <c r="N265" s="31"/>
      <c r="O265" s="96">
        <f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80"/>
        <v>0</v>
      </c>
      <c r="D266" s="280"/>
      <c r="E266" s="281"/>
      <c r="F266" s="282">
        <f>D266+E266</f>
        <v>0</v>
      </c>
      <c r="G266" s="283"/>
      <c r="H266" s="284"/>
      <c r="I266" s="282">
        <f>G266+H266</f>
        <v>0</v>
      </c>
      <c r="J266" s="283"/>
      <c r="K266" s="284"/>
      <c r="L266" s="282">
        <f>K266+J266</f>
        <v>0</v>
      </c>
      <c r="M266" s="144"/>
      <c r="N266" s="31"/>
      <c r="O266" s="96">
        <f>N266+M266</f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80"/>
        <v>0</v>
      </c>
      <c r="D267" s="280"/>
      <c r="E267" s="281"/>
      <c r="F267" s="282">
        <f>D267+E267</f>
        <v>0</v>
      </c>
      <c r="G267" s="283"/>
      <c r="H267" s="284"/>
      <c r="I267" s="282">
        <f>G267+H267</f>
        <v>0</v>
      </c>
      <c r="J267" s="283"/>
      <c r="K267" s="284"/>
      <c r="L267" s="282">
        <f>K267+J267</f>
        <v>0</v>
      </c>
      <c r="M267" s="144"/>
      <c r="N267" s="31"/>
      <c r="O267" s="96">
        <f>N267+M267</f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80"/>
        <v>0</v>
      </c>
      <c r="D268" s="280"/>
      <c r="E268" s="281"/>
      <c r="F268" s="282">
        <f>D268+E268</f>
        <v>0</v>
      </c>
      <c r="G268" s="283"/>
      <c r="H268" s="284"/>
      <c r="I268" s="282">
        <f>G268+H268</f>
        <v>0</v>
      </c>
      <c r="J268" s="283"/>
      <c r="K268" s="284"/>
      <c r="L268" s="282">
        <f>K268+J268</f>
        <v>0</v>
      </c>
      <c r="M268" s="144"/>
      <c r="N268" s="31"/>
      <c r="O268" s="96">
        <f>N268+M268</f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80"/>
        <v>0</v>
      </c>
      <c r="D269" s="401">
        <f t="shared" ref="D269:O269" si="106">SUM(D270,D281)</f>
        <v>0</v>
      </c>
      <c r="E269" s="402">
        <f t="shared" si="106"/>
        <v>0</v>
      </c>
      <c r="F269" s="403">
        <f t="shared" si="106"/>
        <v>0</v>
      </c>
      <c r="G269" s="401">
        <f t="shared" si="106"/>
        <v>0</v>
      </c>
      <c r="H269" s="402">
        <f t="shared" si="106"/>
        <v>0</v>
      </c>
      <c r="I269" s="403">
        <f t="shared" si="106"/>
        <v>0</v>
      </c>
      <c r="J269" s="401">
        <f t="shared" si="106"/>
        <v>0</v>
      </c>
      <c r="K269" s="402">
        <f t="shared" si="106"/>
        <v>0</v>
      </c>
      <c r="L269" s="403">
        <f t="shared" si="106"/>
        <v>0</v>
      </c>
      <c r="M269" s="184">
        <f t="shared" si="106"/>
        <v>0</v>
      </c>
      <c r="N269" s="99">
        <f t="shared" si="106"/>
        <v>0</v>
      </c>
      <c r="O269" s="185">
        <f t="shared" si="106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80"/>
        <v>0</v>
      </c>
      <c r="D270" s="379">
        <f t="shared" ref="D270:O270" si="107">SUM(D271,D272,D275,D276,D280)</f>
        <v>0</v>
      </c>
      <c r="E270" s="380">
        <f t="shared" si="107"/>
        <v>0</v>
      </c>
      <c r="F270" s="324">
        <f t="shared" si="107"/>
        <v>0</v>
      </c>
      <c r="G270" s="379">
        <f t="shared" si="107"/>
        <v>0</v>
      </c>
      <c r="H270" s="380">
        <f t="shared" si="107"/>
        <v>0</v>
      </c>
      <c r="I270" s="324">
        <f t="shared" si="107"/>
        <v>0</v>
      </c>
      <c r="J270" s="379">
        <f t="shared" si="107"/>
        <v>0</v>
      </c>
      <c r="K270" s="380">
        <f t="shared" si="107"/>
        <v>0</v>
      </c>
      <c r="L270" s="324">
        <f t="shared" si="107"/>
        <v>0</v>
      </c>
      <c r="M270" s="171">
        <f t="shared" si="107"/>
        <v>0</v>
      </c>
      <c r="N270" s="37">
        <f t="shared" si="107"/>
        <v>0</v>
      </c>
      <c r="O270" s="172">
        <f t="shared" si="107"/>
        <v>0</v>
      </c>
      <c r="P270" s="257"/>
    </row>
    <row r="271" spans="1:16" ht="24" hidden="1" customHeight="1" x14ac:dyDescent="0.25">
      <c r="A271" s="295">
        <v>7210</v>
      </c>
      <c r="B271" s="39" t="s">
        <v>231</v>
      </c>
      <c r="C271" s="222">
        <f t="shared" si="80"/>
        <v>0</v>
      </c>
      <c r="D271" s="387"/>
      <c r="E271" s="388"/>
      <c r="F271" s="356">
        <f>D271+E271</f>
        <v>0</v>
      </c>
      <c r="G271" s="312"/>
      <c r="H271" s="313"/>
      <c r="I271" s="356">
        <f>G271+H271</f>
        <v>0</v>
      </c>
      <c r="J271" s="312"/>
      <c r="K271" s="313"/>
      <c r="L271" s="35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80"/>
        <v>0</v>
      </c>
      <c r="D272" s="383">
        <f t="shared" ref="D272:O272" si="108">SUM(D273:D274)</f>
        <v>0</v>
      </c>
      <c r="E272" s="384">
        <f t="shared" si="108"/>
        <v>0</v>
      </c>
      <c r="F272" s="282">
        <f t="shared" si="108"/>
        <v>0</v>
      </c>
      <c r="G272" s="383">
        <f t="shared" si="108"/>
        <v>0</v>
      </c>
      <c r="H272" s="384">
        <f t="shared" si="108"/>
        <v>0</v>
      </c>
      <c r="I272" s="282">
        <f t="shared" si="108"/>
        <v>0</v>
      </c>
      <c r="J272" s="383">
        <f t="shared" si="108"/>
        <v>0</v>
      </c>
      <c r="K272" s="384">
        <f t="shared" si="108"/>
        <v>0</v>
      </c>
      <c r="L272" s="282">
        <f t="shared" si="108"/>
        <v>0</v>
      </c>
      <c r="M272" s="173">
        <f t="shared" si="108"/>
        <v>0</v>
      </c>
      <c r="N272" s="78">
        <f t="shared" si="108"/>
        <v>0</v>
      </c>
      <c r="O272" s="96">
        <f t="shared" si="108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80"/>
        <v>0</v>
      </c>
      <c r="D273" s="280"/>
      <c r="E273" s="281"/>
      <c r="F273" s="282">
        <f>D273+E273</f>
        <v>0</v>
      </c>
      <c r="G273" s="283"/>
      <c r="H273" s="284"/>
      <c r="I273" s="282">
        <f>G273+H273</f>
        <v>0</v>
      </c>
      <c r="J273" s="283"/>
      <c r="K273" s="284"/>
      <c r="L273" s="282">
        <f>K273+J273</f>
        <v>0</v>
      </c>
      <c r="M273" s="144"/>
      <c r="N273" s="31"/>
      <c r="O273" s="96">
        <f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80"/>
        <v>0</v>
      </c>
      <c r="D274" s="280"/>
      <c r="E274" s="281"/>
      <c r="F274" s="282">
        <f>D274+E274</f>
        <v>0</v>
      </c>
      <c r="G274" s="283"/>
      <c r="H274" s="284"/>
      <c r="I274" s="282">
        <f>G274+H274</f>
        <v>0</v>
      </c>
      <c r="J274" s="283"/>
      <c r="K274" s="284"/>
      <c r="L274" s="282">
        <f>K274+J274</f>
        <v>0</v>
      </c>
      <c r="M274" s="144"/>
      <c r="N274" s="31"/>
      <c r="O274" s="96">
        <f>N274+M274</f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80"/>
        <v>0</v>
      </c>
      <c r="D275" s="280"/>
      <c r="E275" s="281"/>
      <c r="F275" s="282">
        <f>D275+E275</f>
        <v>0</v>
      </c>
      <c r="G275" s="283"/>
      <c r="H275" s="284"/>
      <c r="I275" s="282">
        <f>G275+H275</f>
        <v>0</v>
      </c>
      <c r="J275" s="283"/>
      <c r="K275" s="284"/>
      <c r="L275" s="282">
        <f>K275+J275</f>
        <v>0</v>
      </c>
      <c r="M275" s="144"/>
      <c r="N275" s="31"/>
      <c r="O275" s="96">
        <f>N275+M275</f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109">F276+I276+L276+O276</f>
        <v>0</v>
      </c>
      <c r="D276" s="383">
        <f t="shared" ref="D276:O276" si="110">SUM(D277:D279)</f>
        <v>0</v>
      </c>
      <c r="E276" s="384">
        <f t="shared" si="110"/>
        <v>0</v>
      </c>
      <c r="F276" s="282">
        <f t="shared" si="110"/>
        <v>0</v>
      </c>
      <c r="G276" s="383">
        <f t="shared" si="110"/>
        <v>0</v>
      </c>
      <c r="H276" s="384">
        <f t="shared" si="110"/>
        <v>0</v>
      </c>
      <c r="I276" s="282">
        <f t="shared" si="110"/>
        <v>0</v>
      </c>
      <c r="J276" s="383">
        <f t="shared" si="110"/>
        <v>0</v>
      </c>
      <c r="K276" s="384">
        <f t="shared" si="110"/>
        <v>0</v>
      </c>
      <c r="L276" s="282">
        <f t="shared" si="110"/>
        <v>0</v>
      </c>
      <c r="M276" s="173">
        <f t="shared" si="110"/>
        <v>0</v>
      </c>
      <c r="N276" s="78">
        <f t="shared" si="110"/>
        <v>0</v>
      </c>
      <c r="O276" s="96">
        <f t="shared" si="110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109"/>
        <v>0</v>
      </c>
      <c r="D277" s="280"/>
      <c r="E277" s="281"/>
      <c r="F277" s="282">
        <f>D277+E277</f>
        <v>0</v>
      </c>
      <c r="G277" s="283"/>
      <c r="H277" s="284"/>
      <c r="I277" s="282">
        <f>G277+H277</f>
        <v>0</v>
      </c>
      <c r="J277" s="283"/>
      <c r="K277" s="284"/>
      <c r="L277" s="282">
        <f>K277+J277</f>
        <v>0</v>
      </c>
      <c r="M277" s="144"/>
      <c r="N277" s="31"/>
      <c r="O277" s="96">
        <f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109"/>
        <v>0</v>
      </c>
      <c r="D278" s="280"/>
      <c r="E278" s="281"/>
      <c r="F278" s="282">
        <f>D278+E278</f>
        <v>0</v>
      </c>
      <c r="G278" s="283"/>
      <c r="H278" s="284"/>
      <c r="I278" s="282">
        <f>G278+H278</f>
        <v>0</v>
      </c>
      <c r="J278" s="283"/>
      <c r="K278" s="284"/>
      <c r="L278" s="282">
        <f>K278+J278</f>
        <v>0</v>
      </c>
      <c r="M278" s="144"/>
      <c r="N278" s="31"/>
      <c r="O278" s="96">
        <f>N278+M278</f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109"/>
        <v>0</v>
      </c>
      <c r="D279" s="280"/>
      <c r="E279" s="281"/>
      <c r="F279" s="282">
        <f>D279+E279</f>
        <v>0</v>
      </c>
      <c r="G279" s="283"/>
      <c r="H279" s="284"/>
      <c r="I279" s="282">
        <f>G279+H279</f>
        <v>0</v>
      </c>
      <c r="J279" s="283"/>
      <c r="K279" s="284"/>
      <c r="L279" s="282">
        <f>K279+J279</f>
        <v>0</v>
      </c>
      <c r="M279" s="144"/>
      <c r="N279" s="31"/>
      <c r="O279" s="96">
        <f>N279+M279</f>
        <v>0</v>
      </c>
      <c r="P279" s="255"/>
    </row>
    <row r="280" spans="1:16" ht="24" hidden="1" customHeight="1" x14ac:dyDescent="0.25">
      <c r="A280" s="295">
        <v>7260</v>
      </c>
      <c r="B280" s="39" t="s">
        <v>237</v>
      </c>
      <c r="C280" s="222">
        <f t="shared" si="109"/>
        <v>0</v>
      </c>
      <c r="D280" s="387"/>
      <c r="E280" s="388"/>
      <c r="F280" s="356">
        <f>D280+E280</f>
        <v>0</v>
      </c>
      <c r="G280" s="312"/>
      <c r="H280" s="313"/>
      <c r="I280" s="356">
        <f>G280+H280</f>
        <v>0</v>
      </c>
      <c r="J280" s="312"/>
      <c r="K280" s="313"/>
      <c r="L280" s="356">
        <f>K280+J280</f>
        <v>0</v>
      </c>
      <c r="M280" s="143"/>
      <c r="N280" s="28"/>
      <c r="O280" s="176">
        <f>N280+M280</f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109"/>
        <v>0</v>
      </c>
      <c r="D281" s="404">
        <f t="shared" ref="D281:O281" si="111">D282</f>
        <v>0</v>
      </c>
      <c r="E281" s="405">
        <f t="shared" si="111"/>
        <v>0</v>
      </c>
      <c r="F281" s="355">
        <f t="shared" si="111"/>
        <v>0</v>
      </c>
      <c r="G281" s="404">
        <f t="shared" si="111"/>
        <v>0</v>
      </c>
      <c r="H281" s="405">
        <f t="shared" si="111"/>
        <v>0</v>
      </c>
      <c r="I281" s="355">
        <f t="shared" si="111"/>
        <v>0</v>
      </c>
      <c r="J281" s="404">
        <f t="shared" si="111"/>
        <v>0</v>
      </c>
      <c r="K281" s="405">
        <f t="shared" si="111"/>
        <v>0</v>
      </c>
      <c r="L281" s="355">
        <f t="shared" si="111"/>
        <v>0</v>
      </c>
      <c r="M281" s="186">
        <f t="shared" si="111"/>
        <v>0</v>
      </c>
      <c r="N281" s="108">
        <f t="shared" si="111"/>
        <v>0</v>
      </c>
      <c r="O281" s="187">
        <f t="shared" si="111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109"/>
        <v>0</v>
      </c>
      <c r="D282" s="406"/>
      <c r="E282" s="407"/>
      <c r="F282" s="408">
        <f>D282+E282</f>
        <v>0</v>
      </c>
      <c r="G282" s="340"/>
      <c r="H282" s="341"/>
      <c r="I282" s="408">
        <f>G282+H282</f>
        <v>0</v>
      </c>
      <c r="J282" s="340"/>
      <c r="K282" s="341"/>
      <c r="L282" s="408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109"/>
        <v>0</v>
      </c>
      <c r="D283" s="409">
        <f t="shared" ref="D283:O284" si="112">D284</f>
        <v>0</v>
      </c>
      <c r="E283" s="410">
        <f t="shared" si="112"/>
        <v>0</v>
      </c>
      <c r="F283" s="411">
        <f t="shared" si="112"/>
        <v>0</v>
      </c>
      <c r="G283" s="409">
        <f>G284</f>
        <v>0</v>
      </c>
      <c r="H283" s="410">
        <f>H284</f>
        <v>0</v>
      </c>
      <c r="I283" s="411">
        <f>I284</f>
        <v>0</v>
      </c>
      <c r="J283" s="409">
        <f t="shared" si="112"/>
        <v>0</v>
      </c>
      <c r="K283" s="410">
        <f t="shared" si="112"/>
        <v>0</v>
      </c>
      <c r="L283" s="411">
        <f t="shared" si="112"/>
        <v>0</v>
      </c>
      <c r="M283" s="189">
        <f t="shared" si="112"/>
        <v>0</v>
      </c>
      <c r="N283" s="128">
        <f t="shared" si="112"/>
        <v>0</v>
      </c>
      <c r="O283" s="190">
        <f t="shared" si="112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109"/>
        <v>0</v>
      </c>
      <c r="D284" s="381">
        <f t="shared" si="112"/>
        <v>0</v>
      </c>
      <c r="E284" s="382">
        <f t="shared" si="112"/>
        <v>0</v>
      </c>
      <c r="F284" s="361">
        <f t="shared" si="112"/>
        <v>0</v>
      </c>
      <c r="G284" s="381">
        <f t="shared" si="112"/>
        <v>0</v>
      </c>
      <c r="H284" s="382">
        <f t="shared" si="112"/>
        <v>0</v>
      </c>
      <c r="I284" s="361">
        <f t="shared" si="112"/>
        <v>0</v>
      </c>
      <c r="J284" s="381">
        <f t="shared" si="112"/>
        <v>0</v>
      </c>
      <c r="K284" s="382">
        <f t="shared" si="112"/>
        <v>0</v>
      </c>
      <c r="L284" s="361">
        <f t="shared" si="112"/>
        <v>0</v>
      </c>
      <c r="M284" s="87">
        <f t="shared" si="112"/>
        <v>0</v>
      </c>
      <c r="N284" s="76">
        <f t="shared" si="112"/>
        <v>0</v>
      </c>
      <c r="O284" s="161">
        <f t="shared" si="112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109"/>
        <v>0</v>
      </c>
      <c r="D285" s="389"/>
      <c r="E285" s="390"/>
      <c r="F285" s="361">
        <f>D285+E285</f>
        <v>0</v>
      </c>
      <c r="G285" s="359"/>
      <c r="H285" s="360"/>
      <c r="I285" s="361">
        <f>G285+H285</f>
        <v>0</v>
      </c>
      <c r="J285" s="359"/>
      <c r="K285" s="360"/>
      <c r="L285" s="3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109"/>
        <v>0</v>
      </c>
      <c r="D286" s="383">
        <f t="shared" ref="D286:O286" si="113">SUM(D287:D288)</f>
        <v>0</v>
      </c>
      <c r="E286" s="384">
        <f t="shared" si="113"/>
        <v>0</v>
      </c>
      <c r="F286" s="282">
        <f t="shared" si="113"/>
        <v>0</v>
      </c>
      <c r="G286" s="383">
        <f t="shared" si="113"/>
        <v>0</v>
      </c>
      <c r="H286" s="384">
        <f t="shared" si="113"/>
        <v>0</v>
      </c>
      <c r="I286" s="282">
        <f t="shared" si="113"/>
        <v>0</v>
      </c>
      <c r="J286" s="383">
        <f t="shared" si="113"/>
        <v>0</v>
      </c>
      <c r="K286" s="384">
        <f t="shared" si="113"/>
        <v>0</v>
      </c>
      <c r="L286" s="282">
        <f t="shared" si="113"/>
        <v>0</v>
      </c>
      <c r="M286" s="173">
        <f t="shared" si="113"/>
        <v>0</v>
      </c>
      <c r="N286" s="78">
        <f t="shared" si="113"/>
        <v>0</v>
      </c>
      <c r="O286" s="96">
        <f t="shared" si="113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109"/>
        <v>0</v>
      </c>
      <c r="D287" s="280"/>
      <c r="E287" s="281"/>
      <c r="F287" s="282">
        <f>D287+E287</f>
        <v>0</v>
      </c>
      <c r="G287" s="283"/>
      <c r="H287" s="284"/>
      <c r="I287" s="282">
        <f>G287+H287</f>
        <v>0</v>
      </c>
      <c r="J287" s="283"/>
      <c r="K287" s="284"/>
      <c r="L287" s="282">
        <f>K287+J287</f>
        <v>0</v>
      </c>
      <c r="M287" s="144"/>
      <c r="N287" s="31"/>
      <c r="O287" s="96">
        <f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109"/>
        <v>0</v>
      </c>
      <c r="D288" s="387"/>
      <c r="E288" s="388"/>
      <c r="F288" s="356">
        <f>D288+E288</f>
        <v>0</v>
      </c>
      <c r="G288" s="312"/>
      <c r="H288" s="313"/>
      <c r="I288" s="356">
        <f>G288+H288</f>
        <v>0</v>
      </c>
      <c r="J288" s="312"/>
      <c r="K288" s="313"/>
      <c r="L288" s="356">
        <f>K288+J288</f>
        <v>0</v>
      </c>
      <c r="M288" s="143"/>
      <c r="N288" s="28"/>
      <c r="O288" s="176">
        <f>N288+M288</f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109"/>
        <v>612279</v>
      </c>
      <c r="D289" s="412">
        <f t="shared" ref="D289:O289" si="114">SUM(D286,D269,D230,D195,D187,D173,D75,D53,D283)</f>
        <v>425843</v>
      </c>
      <c r="E289" s="413">
        <f t="shared" si="114"/>
        <v>0</v>
      </c>
      <c r="F289" s="414">
        <f t="shared" si="114"/>
        <v>425843</v>
      </c>
      <c r="G289" s="412">
        <f t="shared" si="114"/>
        <v>172004</v>
      </c>
      <c r="H289" s="413">
        <f t="shared" si="114"/>
        <v>973</v>
      </c>
      <c r="I289" s="414">
        <f t="shared" si="114"/>
        <v>172977</v>
      </c>
      <c r="J289" s="412">
        <f t="shared" si="114"/>
        <v>13459</v>
      </c>
      <c r="K289" s="413">
        <f t="shared" si="114"/>
        <v>0</v>
      </c>
      <c r="L289" s="414">
        <f t="shared" si="114"/>
        <v>13459</v>
      </c>
      <c r="M289" s="191">
        <f t="shared" si="114"/>
        <v>0</v>
      </c>
      <c r="N289" s="112">
        <f t="shared" si="114"/>
        <v>0</v>
      </c>
      <c r="O289" s="113">
        <f t="shared" si="114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109"/>
        <v>0</v>
      </c>
      <c r="D290" s="415">
        <f t="shared" ref="D290:I290" si="115">SUM(D24,D25,D41)-D51</f>
        <v>0</v>
      </c>
      <c r="E290" s="416">
        <f t="shared" si="115"/>
        <v>0</v>
      </c>
      <c r="F290" s="417">
        <f t="shared" si="115"/>
        <v>0</v>
      </c>
      <c r="G290" s="415">
        <f t="shared" si="115"/>
        <v>0</v>
      </c>
      <c r="H290" s="416">
        <f t="shared" si="115"/>
        <v>0</v>
      </c>
      <c r="I290" s="417">
        <f t="shared" si="115"/>
        <v>0</v>
      </c>
      <c r="J290" s="415">
        <f>(J26+J43)-J51</f>
        <v>0</v>
      </c>
      <c r="K290" s="416">
        <f>(K26+K43)-K51</f>
        <v>0</v>
      </c>
      <c r="L290" s="417">
        <f>(L26+L43)-L51</f>
        <v>0</v>
      </c>
      <c r="M290" s="192">
        <f>M45-M51</f>
        <v>0</v>
      </c>
      <c r="N290" s="114">
        <f>N45-N51</f>
        <v>0</v>
      </c>
      <c r="O290" s="115">
        <f>O45-O51</f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109"/>
        <v>0</v>
      </c>
      <c r="D291" s="401">
        <f t="shared" ref="D291:O291" si="116">SUM(D292,D293)-D300+D301</f>
        <v>0</v>
      </c>
      <c r="E291" s="402">
        <f t="shared" si="116"/>
        <v>0</v>
      </c>
      <c r="F291" s="403">
        <f t="shared" si="116"/>
        <v>0</v>
      </c>
      <c r="G291" s="401">
        <f t="shared" si="116"/>
        <v>0</v>
      </c>
      <c r="H291" s="402">
        <f t="shared" si="116"/>
        <v>0</v>
      </c>
      <c r="I291" s="403">
        <f t="shared" si="116"/>
        <v>0</v>
      </c>
      <c r="J291" s="401">
        <f t="shared" si="116"/>
        <v>0</v>
      </c>
      <c r="K291" s="402">
        <f t="shared" si="116"/>
        <v>0</v>
      </c>
      <c r="L291" s="403">
        <f t="shared" si="116"/>
        <v>0</v>
      </c>
      <c r="M291" s="193">
        <f t="shared" si="116"/>
        <v>0</v>
      </c>
      <c r="N291" s="104">
        <f t="shared" si="116"/>
        <v>0</v>
      </c>
      <c r="O291" s="110">
        <f t="shared" si="116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109"/>
        <v>0</v>
      </c>
      <c r="D292" s="365">
        <f t="shared" ref="D292:O292" si="117">D21-D286</f>
        <v>0</v>
      </c>
      <c r="E292" s="366">
        <f t="shared" si="117"/>
        <v>0</v>
      </c>
      <c r="F292" s="367">
        <f t="shared" si="117"/>
        <v>0</v>
      </c>
      <c r="G292" s="365">
        <f t="shared" si="117"/>
        <v>0</v>
      </c>
      <c r="H292" s="366">
        <f t="shared" si="117"/>
        <v>0</v>
      </c>
      <c r="I292" s="367">
        <f t="shared" si="117"/>
        <v>0</v>
      </c>
      <c r="J292" s="365">
        <f t="shared" si="117"/>
        <v>0</v>
      </c>
      <c r="K292" s="366">
        <f t="shared" si="117"/>
        <v>0</v>
      </c>
      <c r="L292" s="367">
        <f t="shared" si="117"/>
        <v>0</v>
      </c>
      <c r="M292" s="163">
        <f t="shared" si="117"/>
        <v>0</v>
      </c>
      <c r="N292" s="66">
        <f t="shared" si="117"/>
        <v>0</v>
      </c>
      <c r="O292" s="164">
        <f t="shared" si="117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109"/>
        <v>0</v>
      </c>
      <c r="D293" s="401">
        <f t="shared" ref="D293:O293" si="118">SUM(D294,D296,D298)-SUM(D295,D297,D299)</f>
        <v>0</v>
      </c>
      <c r="E293" s="402">
        <f t="shared" si="118"/>
        <v>0</v>
      </c>
      <c r="F293" s="403">
        <f t="shared" si="118"/>
        <v>0</v>
      </c>
      <c r="G293" s="401">
        <f t="shared" si="118"/>
        <v>0</v>
      </c>
      <c r="H293" s="402">
        <f t="shared" si="118"/>
        <v>0</v>
      </c>
      <c r="I293" s="403">
        <f t="shared" si="118"/>
        <v>0</v>
      </c>
      <c r="J293" s="401">
        <f t="shared" si="118"/>
        <v>0</v>
      </c>
      <c r="K293" s="402">
        <f t="shared" si="118"/>
        <v>0</v>
      </c>
      <c r="L293" s="403">
        <f t="shared" si="118"/>
        <v>0</v>
      </c>
      <c r="M293" s="193">
        <f t="shared" si="118"/>
        <v>0</v>
      </c>
      <c r="N293" s="104">
        <f t="shared" si="118"/>
        <v>0</v>
      </c>
      <c r="O293" s="110">
        <f t="shared" si="118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109"/>
        <v>0</v>
      </c>
      <c r="D294" s="406"/>
      <c r="E294" s="407"/>
      <c r="F294" s="408">
        <f t="shared" ref="F294:F301" si="119">D294+E294</f>
        <v>0</v>
      </c>
      <c r="G294" s="340"/>
      <c r="H294" s="341"/>
      <c r="I294" s="408">
        <f t="shared" ref="I294:I301" si="120">G294+H294</f>
        <v>0</v>
      </c>
      <c r="J294" s="340"/>
      <c r="K294" s="341"/>
      <c r="L294" s="408">
        <f t="shared" ref="L294:L301" si="121">K294+J294</f>
        <v>0</v>
      </c>
      <c r="M294" s="198"/>
      <c r="N294" s="50"/>
      <c r="O294" s="94">
        <f t="shared" ref="O294:O301" si="122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109"/>
        <v>0</v>
      </c>
      <c r="D295" s="280"/>
      <c r="E295" s="281"/>
      <c r="F295" s="282">
        <f t="shared" si="119"/>
        <v>0</v>
      </c>
      <c r="G295" s="283"/>
      <c r="H295" s="284"/>
      <c r="I295" s="282">
        <f t="shared" si="120"/>
        <v>0</v>
      </c>
      <c r="J295" s="283"/>
      <c r="K295" s="284"/>
      <c r="L295" s="282">
        <f t="shared" si="121"/>
        <v>0</v>
      </c>
      <c r="M295" s="144"/>
      <c r="N295" s="31"/>
      <c r="O295" s="96">
        <f t="shared" si="122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109"/>
        <v>0</v>
      </c>
      <c r="D296" s="280"/>
      <c r="E296" s="281"/>
      <c r="F296" s="282">
        <f t="shared" si="119"/>
        <v>0</v>
      </c>
      <c r="G296" s="283"/>
      <c r="H296" s="284"/>
      <c r="I296" s="282">
        <f t="shared" si="120"/>
        <v>0</v>
      </c>
      <c r="J296" s="283"/>
      <c r="K296" s="284"/>
      <c r="L296" s="282">
        <f t="shared" si="121"/>
        <v>0</v>
      </c>
      <c r="M296" s="144"/>
      <c r="N296" s="31"/>
      <c r="O296" s="96">
        <f t="shared" si="122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109"/>
        <v>0</v>
      </c>
      <c r="D297" s="280"/>
      <c r="E297" s="281"/>
      <c r="F297" s="282">
        <f t="shared" si="119"/>
        <v>0</v>
      </c>
      <c r="G297" s="283"/>
      <c r="H297" s="284"/>
      <c r="I297" s="282">
        <f t="shared" si="120"/>
        <v>0</v>
      </c>
      <c r="J297" s="283"/>
      <c r="K297" s="284"/>
      <c r="L297" s="282">
        <f t="shared" si="121"/>
        <v>0</v>
      </c>
      <c r="M297" s="144"/>
      <c r="N297" s="31"/>
      <c r="O297" s="96">
        <f t="shared" si="122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109"/>
        <v>0</v>
      </c>
      <c r="D298" s="280"/>
      <c r="E298" s="281"/>
      <c r="F298" s="282">
        <f t="shared" si="119"/>
        <v>0</v>
      </c>
      <c r="G298" s="283"/>
      <c r="H298" s="284"/>
      <c r="I298" s="282">
        <f t="shared" si="120"/>
        <v>0</v>
      </c>
      <c r="J298" s="283"/>
      <c r="K298" s="284"/>
      <c r="L298" s="282">
        <f t="shared" si="121"/>
        <v>0</v>
      </c>
      <c r="M298" s="144"/>
      <c r="N298" s="31"/>
      <c r="O298" s="96">
        <f t="shared" si="122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109"/>
        <v>0</v>
      </c>
      <c r="D299" s="393"/>
      <c r="E299" s="394"/>
      <c r="F299" s="395">
        <f t="shared" si="119"/>
        <v>0</v>
      </c>
      <c r="G299" s="396"/>
      <c r="H299" s="397"/>
      <c r="I299" s="395">
        <f t="shared" si="120"/>
        <v>0</v>
      </c>
      <c r="J299" s="396"/>
      <c r="K299" s="397"/>
      <c r="L299" s="395">
        <f t="shared" si="121"/>
        <v>0</v>
      </c>
      <c r="M299" s="197"/>
      <c r="N299" s="195"/>
      <c r="O299" s="91">
        <f t="shared" si="122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109"/>
        <v>0</v>
      </c>
      <c r="D300" s="418"/>
      <c r="E300" s="419"/>
      <c r="F300" s="417">
        <f t="shared" si="119"/>
        <v>0</v>
      </c>
      <c r="G300" s="418"/>
      <c r="H300" s="419"/>
      <c r="I300" s="420">
        <f t="shared" si="120"/>
        <v>0</v>
      </c>
      <c r="J300" s="418"/>
      <c r="K300" s="419"/>
      <c r="L300" s="420">
        <f t="shared" si="121"/>
        <v>0</v>
      </c>
      <c r="M300" s="194"/>
      <c r="N300" s="118"/>
      <c r="O300" s="249">
        <f t="shared" si="122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109"/>
        <v>0</v>
      </c>
      <c r="D301" s="391"/>
      <c r="E301" s="392"/>
      <c r="F301" s="324">
        <f t="shared" si="119"/>
        <v>0</v>
      </c>
      <c r="G301" s="391"/>
      <c r="H301" s="392"/>
      <c r="I301" s="324">
        <f t="shared" si="120"/>
        <v>0</v>
      </c>
      <c r="J301" s="391"/>
      <c r="K301" s="392"/>
      <c r="L301" s="324">
        <f t="shared" si="121"/>
        <v>0</v>
      </c>
      <c r="M301" s="180"/>
      <c r="N301" s="81"/>
      <c r="O301" s="172">
        <f t="shared" si="122"/>
        <v>0</v>
      </c>
      <c r="P301" s="257"/>
    </row>
    <row r="302" spans="1:16" ht="12.75" thickTop="1" x14ac:dyDescent="0.25">
      <c r="A302" s="1"/>
      <c r="B302" s="1"/>
      <c r="C302" s="1"/>
      <c r="M302" s="1"/>
    </row>
    <row r="303" spans="1:16" x14ac:dyDescent="0.25">
      <c r="A303" s="1"/>
      <c r="B303" s="1"/>
      <c r="C303" s="1"/>
      <c r="M303" s="1"/>
    </row>
    <row r="304" spans="1:16" x14ac:dyDescent="0.25">
      <c r="A304" s="1"/>
      <c r="B304" s="1"/>
      <c r="C304" s="1"/>
      <c r="M304" s="1"/>
    </row>
    <row r="305" spans="1:13" x14ac:dyDescent="0.25">
      <c r="A305" s="1"/>
      <c r="B305" s="1"/>
      <c r="C305" s="1"/>
      <c r="M305" s="1"/>
    </row>
    <row r="306" spans="1:13" x14ac:dyDescent="0.25">
      <c r="A306" s="1"/>
      <c r="B306" s="1"/>
      <c r="C306" s="1"/>
      <c r="M306" s="1"/>
    </row>
    <row r="307" spans="1:13" x14ac:dyDescent="0.25">
      <c r="A307" s="1"/>
      <c r="B307" s="1"/>
      <c r="C307" s="1"/>
      <c r="M307" s="1"/>
    </row>
    <row r="308" spans="1:13" x14ac:dyDescent="0.25">
      <c r="A308" s="1"/>
      <c r="B308" s="1"/>
      <c r="C308" s="1"/>
      <c r="M308" s="1"/>
    </row>
    <row r="309" spans="1:13" x14ac:dyDescent="0.25">
      <c r="A309" s="1"/>
      <c r="B309" s="1"/>
      <c r="C309" s="1"/>
      <c r="M309" s="1"/>
    </row>
    <row r="310" spans="1:13" x14ac:dyDescent="0.25">
      <c r="A310" s="1"/>
      <c r="B310" s="1"/>
      <c r="C310" s="1"/>
      <c r="M310" s="1"/>
    </row>
    <row r="311" spans="1:13" x14ac:dyDescent="0.25">
      <c r="A311" s="1"/>
      <c r="B311" s="1"/>
      <c r="C311" s="1"/>
      <c r="M311" s="1"/>
    </row>
    <row r="312" spans="1:13" x14ac:dyDescent="0.25">
      <c r="A312" s="1"/>
      <c r="B312" s="1"/>
      <c r="C312" s="1"/>
      <c r="M312" s="1"/>
    </row>
    <row r="313" spans="1:13" x14ac:dyDescent="0.25">
      <c r="A313" s="1"/>
      <c r="B313" s="1"/>
      <c r="C313" s="1"/>
      <c r="M313" s="1"/>
    </row>
    <row r="314" spans="1:13" x14ac:dyDescent="0.25">
      <c r="A314" s="1"/>
      <c r="B314" s="1"/>
      <c r="C314" s="1"/>
      <c r="M314" s="1"/>
    </row>
    <row r="315" spans="1:13" x14ac:dyDescent="0.25">
      <c r="A315" s="1"/>
      <c r="B315" s="1"/>
      <c r="C315" s="1"/>
      <c r="M315" s="1"/>
    </row>
    <row r="316" spans="1:13" x14ac:dyDescent="0.25">
      <c r="A316" s="1"/>
      <c r="B316" s="1"/>
      <c r="C316" s="1"/>
      <c r="M316" s="1"/>
    </row>
    <row r="317" spans="1:13" x14ac:dyDescent="0.25">
      <c r="A317" s="1"/>
      <c r="B317" s="1"/>
      <c r="C317" s="1"/>
      <c r="M317" s="1"/>
    </row>
    <row r="318" spans="1:13" x14ac:dyDescent="0.25">
      <c r="A318" s="1"/>
      <c r="B318" s="1"/>
      <c r="C318" s="1"/>
      <c r="M318" s="1"/>
    </row>
    <row r="319" spans="1:13" x14ac:dyDescent="0.25">
      <c r="A319" s="1"/>
      <c r="B319" s="1"/>
      <c r="C319" s="1"/>
      <c r="M319" s="1"/>
    </row>
  </sheetData>
  <sheetProtection formatCells="0" formatColumns="0" formatRows="0" deleteColumns="0"/>
  <autoFilter ref="A18:P301">
    <filterColumn colId="2">
      <filters blank="1">
        <filter val="1 000"/>
        <filter val="1 029"/>
        <filter val="1 345"/>
        <filter val="1 766"/>
        <filter val="1 847"/>
        <filter val="1 920"/>
        <filter val="1 962"/>
        <filter val="10 672"/>
        <filter val="100 376"/>
        <filter val="115 374"/>
        <filter val="122"/>
        <filter val="124 695"/>
        <filter val="13 439"/>
        <filter val="14 970"/>
        <filter val="17 501"/>
        <filter val="186"/>
        <filter val="19 420"/>
        <filter val="19 936"/>
        <filter val="2 164"/>
        <filter val="2 458"/>
        <filter val="2 558"/>
        <filter val="2 972"/>
        <filter val="20"/>
        <filter val="225"/>
        <filter val="249"/>
        <filter val="26"/>
        <filter val="28"/>
        <filter val="28 265"/>
        <filter val="3 128"/>
        <filter val="3 717"/>
        <filter val="3 830"/>
        <filter val="30 592"/>
        <filter val="300"/>
        <filter val="339 228"/>
        <filter val="371 210"/>
        <filter val="375"/>
        <filter val="4 172"/>
        <filter val="4 678"/>
        <filter val="4 704"/>
        <filter val="4 767"/>
        <filter val="4 780"/>
        <filter val="450"/>
        <filter val="459"/>
        <filter val="495 905"/>
        <filter val="5 114"/>
        <filter val="5 614"/>
        <filter val="500"/>
        <filter val="598 820"/>
        <filter val="611 279"/>
        <filter val="612 279"/>
        <filter val="626"/>
        <filter val="63 945"/>
        <filter val="724"/>
        <filter val="74"/>
        <filter val="750"/>
        <filter val="85"/>
        <filter val="87 079"/>
        <filter val="9 609"/>
        <filter val="929"/>
        <filter val="94 103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verticalDpi="4294967294" r:id="rId1"/>
  <headerFooter differentFirst="1">
    <oddFooter>&amp;L&amp;"Times New Roman,Regular"&amp;9&amp;D; &amp;T&amp;R&amp;"Times New Roman,Regular"&amp;9&amp;P (&amp;N)</oddFooter>
    <firstHeader xml:space="preserve">&amp;R&amp;"Times New Roman,Regular"&amp;9 12.pielikums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U8" sqref="U8"/>
    </sheetView>
  </sheetViews>
  <sheetFormatPr defaultColWidth="9.140625"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379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369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370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371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372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373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374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375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 t="s">
        <v>376</v>
      </c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2.7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960823</v>
      </c>
      <c r="D20" s="139">
        <f>SUM(D21,D24,D25,D41,D43)</f>
        <v>467015</v>
      </c>
      <c r="E20" s="22">
        <f t="shared" ref="E20:F20" si="1">SUM(E21,E24,E25,E41,E43)</f>
        <v>0</v>
      </c>
      <c r="F20" s="140">
        <f t="shared" si="1"/>
        <v>467015</v>
      </c>
      <c r="G20" s="139">
        <f>SUM(G21,G24,G43)</f>
        <v>475210</v>
      </c>
      <c r="H20" s="22">
        <f t="shared" ref="H20:I20" si="2">SUM(H21,H24,H43)</f>
        <v>2968</v>
      </c>
      <c r="I20" s="140">
        <f t="shared" si="2"/>
        <v>478178</v>
      </c>
      <c r="J20" s="139">
        <f>SUM(J21,J26,J43)</f>
        <v>15630</v>
      </c>
      <c r="K20" s="22">
        <f t="shared" ref="K20:L20" si="3">SUM(K21,K26,K43)</f>
        <v>0</v>
      </c>
      <c r="L20" s="140">
        <f t="shared" si="3"/>
        <v>15630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36.75" customHeight="1" thickTop="1" thickBot="1" x14ac:dyDescent="0.3">
      <c r="A24" s="32">
        <v>19300</v>
      </c>
      <c r="B24" s="32" t="s">
        <v>283</v>
      </c>
      <c r="C24" s="220">
        <f>F24+I24</f>
        <v>945193</v>
      </c>
      <c r="D24" s="145">
        <v>467015</v>
      </c>
      <c r="E24" s="132"/>
      <c r="F24" s="242">
        <f t="shared" si="9"/>
        <v>467015</v>
      </c>
      <c r="G24" s="145">
        <v>475210</v>
      </c>
      <c r="H24" s="132">
        <v>2968</v>
      </c>
      <c r="I24" s="242">
        <f t="shared" si="10"/>
        <v>478178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377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15630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15630</v>
      </c>
      <c r="K26" s="56">
        <f t="shared" ref="K26:L26" si="11">SUM(K27,K31,K33,K36)</f>
        <v>0</v>
      </c>
      <c r="L26" s="158">
        <f t="shared" si="11"/>
        <v>15630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10900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10900</v>
      </c>
      <c r="K33" s="56">
        <f t="shared" ref="K33:L33" si="17">SUM(K34:K35)</f>
        <v>0</v>
      </c>
      <c r="L33" s="158">
        <f t="shared" si="17"/>
        <v>10900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10900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10900</v>
      </c>
      <c r="K34" s="28"/>
      <c r="L34" s="204">
        <f t="shared" ref="L34:L35" si="18">K34+J34</f>
        <v>10900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4730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4730</v>
      </c>
      <c r="K36" s="56">
        <f t="shared" ref="K36:L36" si="19">SUM(K37:K40)</f>
        <v>0</v>
      </c>
      <c r="L36" s="158">
        <f t="shared" si="19"/>
        <v>4730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4730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4730</v>
      </c>
      <c r="K40" s="123"/>
      <c r="L40" s="209">
        <f t="shared" si="20"/>
        <v>4730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960823</v>
      </c>
      <c r="D50" s="163">
        <f>SUM(D51,D286)</f>
        <v>467015</v>
      </c>
      <c r="E50" s="66">
        <f t="shared" ref="E50:F50" si="26">SUM(E51,E286)</f>
        <v>0</v>
      </c>
      <c r="F50" s="164">
        <f t="shared" si="26"/>
        <v>467015</v>
      </c>
      <c r="G50" s="163">
        <f>SUM(G51,G286)</f>
        <v>475210</v>
      </c>
      <c r="H50" s="66">
        <f>SUM(H51,H286)</f>
        <v>2968</v>
      </c>
      <c r="I50" s="164">
        <f t="shared" ref="I50" si="27">SUM(I51,I286)</f>
        <v>478178</v>
      </c>
      <c r="J50" s="139">
        <f>SUM(J51,J286)</f>
        <v>15630</v>
      </c>
      <c r="K50" s="22">
        <f t="shared" ref="K50:L50" si="28">SUM(K51,K286)</f>
        <v>0</v>
      </c>
      <c r="L50" s="140">
        <f t="shared" si="28"/>
        <v>15630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960823</v>
      </c>
      <c r="D51" s="165">
        <f>SUM(D52,D194)</f>
        <v>467015</v>
      </c>
      <c r="E51" s="69">
        <f t="shared" ref="E51:F51" si="30">SUM(E52,E194)</f>
        <v>0</v>
      </c>
      <c r="F51" s="166">
        <f t="shared" si="30"/>
        <v>467015</v>
      </c>
      <c r="G51" s="165">
        <f>SUM(G52,G194)</f>
        <v>475210</v>
      </c>
      <c r="H51" s="69">
        <f t="shared" ref="H51:I51" si="31">SUM(H52,H194)</f>
        <v>2968</v>
      </c>
      <c r="I51" s="166">
        <f t="shared" si="31"/>
        <v>478178</v>
      </c>
      <c r="J51" s="211">
        <f>SUM(J52,J194)</f>
        <v>15630</v>
      </c>
      <c r="K51" s="212">
        <f t="shared" ref="K51:L51" si="32">SUM(K52,K194)</f>
        <v>0</v>
      </c>
      <c r="L51" s="213">
        <f t="shared" si="32"/>
        <v>15630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947114</v>
      </c>
      <c r="D52" s="167">
        <f>SUM(D53,D75,D173,D187)</f>
        <v>453306</v>
      </c>
      <c r="E52" s="71">
        <f t="shared" ref="E52:F52" si="34">SUM(E53,E75,E173,E187)</f>
        <v>0</v>
      </c>
      <c r="F52" s="168">
        <f t="shared" si="34"/>
        <v>453306</v>
      </c>
      <c r="G52" s="167">
        <f>SUM(G53,G75,G173,G187)</f>
        <v>475210</v>
      </c>
      <c r="H52" s="71">
        <f t="shared" ref="H52:I52" si="35">SUM(H53,H75,H173,H187)</f>
        <v>2968</v>
      </c>
      <c r="I52" s="168">
        <f t="shared" si="35"/>
        <v>478178</v>
      </c>
      <c r="J52" s="167">
        <f>SUM(J53,J75,J173,J187)</f>
        <v>15630</v>
      </c>
      <c r="K52" s="71">
        <f t="shared" ref="K52:L52" si="36">SUM(K53,K75,K173,K187)</f>
        <v>0</v>
      </c>
      <c r="L52" s="168">
        <f t="shared" si="36"/>
        <v>15630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826707</v>
      </c>
      <c r="D53" s="169">
        <f>SUM(D54,D67)</f>
        <v>351497</v>
      </c>
      <c r="E53" s="73">
        <f t="shared" ref="E53:F53" si="38">SUM(E54,E67)</f>
        <v>0</v>
      </c>
      <c r="F53" s="170">
        <f t="shared" si="38"/>
        <v>351497</v>
      </c>
      <c r="G53" s="169">
        <f>SUM(G54,G67)</f>
        <v>475210</v>
      </c>
      <c r="H53" s="73">
        <f t="shared" ref="H53:I53" si="39">SUM(H54,H67)</f>
        <v>0</v>
      </c>
      <c r="I53" s="170">
        <f t="shared" si="39"/>
        <v>475210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623124</v>
      </c>
      <c r="D54" s="171">
        <f>SUM(D55,D58,D66)</f>
        <v>243788</v>
      </c>
      <c r="E54" s="37">
        <f t="shared" ref="E54:F54" si="42">SUM(E55,E58,E66)</f>
        <v>0</v>
      </c>
      <c r="F54" s="172">
        <f t="shared" si="42"/>
        <v>243788</v>
      </c>
      <c r="G54" s="171">
        <f>SUM(G55,G58,G66)</f>
        <v>379336</v>
      </c>
      <c r="H54" s="37">
        <f t="shared" ref="H54:I54" si="43">SUM(H55,H58,H66)</f>
        <v>0</v>
      </c>
      <c r="I54" s="172">
        <f t="shared" si="43"/>
        <v>379336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578735</v>
      </c>
      <c r="D55" s="87">
        <f>SUM(D56:D57)</f>
        <v>204151</v>
      </c>
      <c r="E55" s="76">
        <f t="shared" ref="E55:F55" si="46">SUM(E56:E57)</f>
        <v>0</v>
      </c>
      <c r="F55" s="161">
        <f t="shared" si="46"/>
        <v>204151</v>
      </c>
      <c r="G55" s="87">
        <f>SUM(G56:G57)</f>
        <v>374584</v>
      </c>
      <c r="H55" s="76">
        <f t="shared" ref="H55:I55" si="47">SUM(H56:H57)</f>
        <v>0</v>
      </c>
      <c r="I55" s="161">
        <f t="shared" si="47"/>
        <v>374584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578735</v>
      </c>
      <c r="D57" s="144">
        <v>204151</v>
      </c>
      <c r="E57" s="31"/>
      <c r="F57" s="96">
        <f t="shared" si="50"/>
        <v>204151</v>
      </c>
      <c r="G57" s="144">
        <v>374584</v>
      </c>
      <c r="H57" s="31"/>
      <c r="I57" s="96">
        <f t="shared" si="51"/>
        <v>374584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41601</v>
      </c>
      <c r="D58" s="173">
        <f>SUM(D59:D65)</f>
        <v>36849</v>
      </c>
      <c r="E58" s="78">
        <f>SUM(E59:E65)</f>
        <v>0</v>
      </c>
      <c r="F58" s="96">
        <f t="shared" ref="F58" si="54">SUM(F59:F65)</f>
        <v>36849</v>
      </c>
      <c r="G58" s="173">
        <f>SUM(G59:G65)</f>
        <v>4752</v>
      </c>
      <c r="H58" s="78">
        <f t="shared" ref="H58:I58" si="55">SUM(H59:H65)</f>
        <v>0</v>
      </c>
      <c r="I58" s="96">
        <f t="shared" si="55"/>
        <v>4752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3634</v>
      </c>
      <c r="D63" s="144">
        <v>3634</v>
      </c>
      <c r="E63" s="31"/>
      <c r="F63" s="96">
        <f t="shared" si="58"/>
        <v>3634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28014</v>
      </c>
      <c r="D64" s="144">
        <v>28014</v>
      </c>
      <c r="E64" s="31"/>
      <c r="F64" s="96">
        <f t="shared" si="58"/>
        <v>28014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4752</v>
      </c>
      <c r="D65" s="144"/>
      <c r="E65" s="31"/>
      <c r="F65" s="96">
        <f t="shared" si="58"/>
        <v>0</v>
      </c>
      <c r="G65" s="144">
        <v>4752</v>
      </c>
      <c r="H65" s="31"/>
      <c r="I65" s="96">
        <f t="shared" si="59"/>
        <v>4752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2788</v>
      </c>
      <c r="D66" s="174">
        <v>2788</v>
      </c>
      <c r="E66" s="133"/>
      <c r="F66" s="161">
        <f t="shared" si="58"/>
        <v>2788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203583</v>
      </c>
      <c r="D67" s="171">
        <f>SUM(D68:D69)</f>
        <v>107709</v>
      </c>
      <c r="E67" s="37">
        <f t="shared" ref="E67:F67" si="62">SUM(E68:E69)</f>
        <v>0</v>
      </c>
      <c r="F67" s="172">
        <f t="shared" si="62"/>
        <v>107709</v>
      </c>
      <c r="G67" s="171">
        <f>SUM(G68:G69)</f>
        <v>95874</v>
      </c>
      <c r="H67" s="37">
        <f t="shared" ref="H67:I67" si="63">SUM(H68:H69)</f>
        <v>0</v>
      </c>
      <c r="I67" s="172">
        <f t="shared" si="63"/>
        <v>95874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5">
        <v>1210</v>
      </c>
      <c r="B68" s="39" t="s">
        <v>60</v>
      </c>
      <c r="C68" s="222">
        <f t="shared" si="0"/>
        <v>157493</v>
      </c>
      <c r="D68" s="143">
        <v>65239</v>
      </c>
      <c r="E68" s="28"/>
      <c r="F68" s="176">
        <f>D68+E68</f>
        <v>65239</v>
      </c>
      <c r="G68" s="143">
        <v>92254</v>
      </c>
      <c r="H68" s="28"/>
      <c r="I68" s="176">
        <f>G68+H68</f>
        <v>92254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46090</v>
      </c>
      <c r="D69" s="173">
        <f>SUM(D70:D74)</f>
        <v>42470</v>
      </c>
      <c r="E69" s="78">
        <f t="shared" ref="E69:F69" si="66">SUM(E70:E74)</f>
        <v>0</v>
      </c>
      <c r="F69" s="96">
        <f t="shared" si="66"/>
        <v>42470</v>
      </c>
      <c r="G69" s="173">
        <f>SUM(G70:G74)</f>
        <v>3620</v>
      </c>
      <c r="H69" s="78">
        <f t="shared" ref="H69:I69" si="67">SUM(H70:H74)</f>
        <v>0</v>
      </c>
      <c r="I69" s="96">
        <f t="shared" si="67"/>
        <v>3620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30649</v>
      </c>
      <c r="D70" s="144">
        <v>27029</v>
      </c>
      <c r="E70" s="31"/>
      <c r="F70" s="96">
        <f t="shared" ref="F70:F74" si="70">D70+E70</f>
        <v>27029</v>
      </c>
      <c r="G70" s="144">
        <v>3620</v>
      </c>
      <c r="H70" s="31"/>
      <c r="I70" s="96">
        <f t="shared" ref="I70:I74" si="71">G70+H70</f>
        <v>3620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14941</v>
      </c>
      <c r="D73" s="144">
        <v>14941</v>
      </c>
      <c r="E73" s="31"/>
      <c r="F73" s="96">
        <f t="shared" si="70"/>
        <v>14941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120407</v>
      </c>
      <c r="D75" s="169">
        <f>SUM(D76,D83,D130,D164,D165,D172)</f>
        <v>101809</v>
      </c>
      <c r="E75" s="73">
        <f t="shared" ref="E75:F75" si="74">SUM(E76,E83,E130,E164,E165,E172)</f>
        <v>0</v>
      </c>
      <c r="F75" s="170">
        <f t="shared" si="74"/>
        <v>101809</v>
      </c>
      <c r="G75" s="169">
        <f>SUM(G76,G83,G130,G164,G165,G172)</f>
        <v>0</v>
      </c>
      <c r="H75" s="73">
        <f t="shared" ref="H75:I75" si="75">SUM(H76,H83,H130,H164,H165,H172)</f>
        <v>2968</v>
      </c>
      <c r="I75" s="170">
        <f t="shared" si="75"/>
        <v>2968</v>
      </c>
      <c r="J75" s="169">
        <f>SUM(J76,J83,J130,J164,J165,J172)</f>
        <v>15630</v>
      </c>
      <c r="K75" s="73">
        <f t="shared" ref="K75:L75" si="76">SUM(K76,K83,K130,K164,K165,K172)</f>
        <v>0</v>
      </c>
      <c r="L75" s="170">
        <f t="shared" si="76"/>
        <v>15630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5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93032</v>
      </c>
      <c r="D83" s="171">
        <f>SUM(D84,D89,D95,D103,D112,D116,D122,D128)</f>
        <v>74434</v>
      </c>
      <c r="E83" s="37">
        <f t="shared" ref="E83:F83" si="98">SUM(E84,E89,E95,E103,E112,E116,E122,E128)</f>
        <v>0</v>
      </c>
      <c r="F83" s="172">
        <f t="shared" si="98"/>
        <v>74434</v>
      </c>
      <c r="G83" s="171">
        <f>SUM(G84,G89,G95,G103,G112,G116,G122,G128)</f>
        <v>0</v>
      </c>
      <c r="H83" s="37">
        <f t="shared" ref="H83:I83" si="99">SUM(H84,H89,H95,H103,H112,H116,H122,H128)</f>
        <v>2968</v>
      </c>
      <c r="I83" s="172">
        <f t="shared" si="99"/>
        <v>2968</v>
      </c>
      <c r="J83" s="171">
        <f>SUM(J84,J89,J95,J103,J112,J116,J122,J128)</f>
        <v>15630</v>
      </c>
      <c r="K83" s="37">
        <f t="shared" ref="K83:L83" si="100">SUM(K84,K89,K95,K103,K112,K116,K122,K128)</f>
        <v>0</v>
      </c>
      <c r="L83" s="172">
        <f t="shared" si="100"/>
        <v>15630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433</v>
      </c>
      <c r="D84" s="87">
        <f>SUM(D85:D88)</f>
        <v>433</v>
      </c>
      <c r="E84" s="76">
        <f t="shared" ref="E84:F84" si="103">SUM(E85:E88)</f>
        <v>0</v>
      </c>
      <c r="F84" s="161">
        <f t="shared" si="103"/>
        <v>433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382</v>
      </c>
      <c r="D86" s="177">
        <v>382</v>
      </c>
      <c r="E86" s="44"/>
      <c r="F86" s="96">
        <f t="shared" si="107"/>
        <v>382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51</v>
      </c>
      <c r="D87" s="177">
        <v>51</v>
      </c>
      <c r="E87" s="44"/>
      <c r="F87" s="96">
        <f t="shared" si="107"/>
        <v>51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/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78958</v>
      </c>
      <c r="D89" s="173">
        <f>SUM(D90:D94)</f>
        <v>63328</v>
      </c>
      <c r="E89" s="78">
        <f t="shared" ref="E89:F89" si="111">SUM(E90:E94)</f>
        <v>0</v>
      </c>
      <c r="F89" s="96">
        <f t="shared" si="111"/>
        <v>63328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15630</v>
      </c>
      <c r="K89" s="78">
        <f t="shared" ref="K89:L89" si="113">SUM(K90:K94)</f>
        <v>0</v>
      </c>
      <c r="L89" s="96">
        <f t="shared" si="113"/>
        <v>15630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42808</v>
      </c>
      <c r="D90" s="177">
        <v>35820</v>
      </c>
      <c r="E90" s="44"/>
      <c r="F90" s="96">
        <f t="shared" ref="F90:F94" si="115">D90+E90</f>
        <v>35820</v>
      </c>
      <c r="G90" s="144"/>
      <c r="H90" s="31"/>
      <c r="I90" s="96">
        <f t="shared" ref="I90:I94" si="116">G90+H90</f>
        <v>0</v>
      </c>
      <c r="J90" s="144">
        <v>6988</v>
      </c>
      <c r="K90" s="31"/>
      <c r="L90" s="96">
        <f t="shared" ref="L90:L94" si="117">K90+J90</f>
        <v>6988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6320</v>
      </c>
      <c r="D91" s="177">
        <v>2320</v>
      </c>
      <c r="E91" s="44"/>
      <c r="F91" s="96">
        <f t="shared" si="115"/>
        <v>2320</v>
      </c>
      <c r="G91" s="144"/>
      <c r="H91" s="31"/>
      <c r="I91" s="96">
        <f t="shared" si="116"/>
        <v>0</v>
      </c>
      <c r="J91" s="144">
        <v>4000</v>
      </c>
      <c r="K91" s="31"/>
      <c r="L91" s="96">
        <f t="shared" si="117"/>
        <v>4000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28932</v>
      </c>
      <c r="D92" s="177">
        <v>24932</v>
      </c>
      <c r="E92" s="44"/>
      <c r="F92" s="96">
        <f t="shared" si="115"/>
        <v>24932</v>
      </c>
      <c r="G92" s="144"/>
      <c r="H92" s="31"/>
      <c r="I92" s="96">
        <f t="shared" si="116"/>
        <v>0</v>
      </c>
      <c r="J92" s="144">
        <v>4000</v>
      </c>
      <c r="K92" s="31"/>
      <c r="L92" s="96">
        <f t="shared" si="117"/>
        <v>4000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898</v>
      </c>
      <c r="D93" s="177">
        <v>256</v>
      </c>
      <c r="E93" s="44"/>
      <c r="F93" s="96">
        <f t="shared" si="115"/>
        <v>256</v>
      </c>
      <c r="G93" s="144"/>
      <c r="H93" s="31"/>
      <c r="I93" s="96">
        <f t="shared" si="116"/>
        <v>0</v>
      </c>
      <c r="J93" s="144">
        <v>642</v>
      </c>
      <c r="K93" s="31"/>
      <c r="L93" s="96">
        <f t="shared" si="117"/>
        <v>642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2174</v>
      </c>
      <c r="D95" s="173">
        <f>SUM(D96:D102)</f>
        <v>2174</v>
      </c>
      <c r="E95" s="78">
        <f t="shared" ref="E95:F95" si="119">SUM(E96:E102)</f>
        <v>0</v>
      </c>
      <c r="F95" s="96">
        <f t="shared" si="119"/>
        <v>2174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customHeight="1" x14ac:dyDescent="0.25">
      <c r="A99" s="30">
        <v>2234</v>
      </c>
      <c r="B99" s="42" t="s">
        <v>84</v>
      </c>
      <c r="C99" s="223">
        <f t="shared" si="102"/>
        <v>28</v>
      </c>
      <c r="D99" s="177">
        <v>28</v>
      </c>
      <c r="E99" s="44"/>
      <c r="F99" s="96">
        <f t="shared" si="123"/>
        <v>28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2146</v>
      </c>
      <c r="D102" s="177">
        <v>2146</v>
      </c>
      <c r="E102" s="44"/>
      <c r="F102" s="96">
        <f t="shared" si="123"/>
        <v>2146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5700</v>
      </c>
      <c r="D103" s="173">
        <f>SUM(D104:D111)</f>
        <v>5700</v>
      </c>
      <c r="E103" s="78">
        <f t="shared" ref="E103:F103" si="127">SUM(E104:E111)</f>
        <v>0</v>
      </c>
      <c r="F103" s="96">
        <f t="shared" si="127"/>
        <v>5700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1547</v>
      </c>
      <c r="D106" s="177">
        <v>1547</v>
      </c>
      <c r="E106" s="44"/>
      <c r="F106" s="96">
        <f t="shared" si="131"/>
        <v>1547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3845</v>
      </c>
      <c r="D107" s="177">
        <v>3845</v>
      </c>
      <c r="E107" s="44"/>
      <c r="F107" s="96">
        <f t="shared" si="131"/>
        <v>3845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customHeight="1" x14ac:dyDescent="0.25">
      <c r="A111" s="30">
        <v>2249</v>
      </c>
      <c r="B111" s="42" t="s">
        <v>93</v>
      </c>
      <c r="C111" s="223">
        <f t="shared" si="102"/>
        <v>308</v>
      </c>
      <c r="D111" s="177">
        <v>308</v>
      </c>
      <c r="E111" s="44"/>
      <c r="F111" s="96">
        <f t="shared" si="131"/>
        <v>308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2710</v>
      </c>
      <c r="D112" s="173">
        <f>SUM(D113:D115)</f>
        <v>2710</v>
      </c>
      <c r="E112" s="78">
        <f t="shared" ref="E112:F112" si="135">SUM(E113:E115)</f>
        <v>0</v>
      </c>
      <c r="F112" s="96">
        <f t="shared" si="135"/>
        <v>2710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85</v>
      </c>
      <c r="D113" s="177">
        <v>85</v>
      </c>
      <c r="E113" s="44"/>
      <c r="F113" s="96">
        <f t="shared" ref="F113:F115" si="139">D113+E113</f>
        <v>85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2176</v>
      </c>
      <c r="D114" s="177">
        <v>2176</v>
      </c>
      <c r="E114" s="44"/>
      <c r="F114" s="96">
        <f t="shared" si="139"/>
        <v>2176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449</v>
      </c>
      <c r="D115" s="177">
        <v>449</v>
      </c>
      <c r="E115" s="44"/>
      <c r="F115" s="96">
        <f t="shared" si="139"/>
        <v>449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52</v>
      </c>
      <c r="D116" s="173">
        <f>SUM(D117:D121)</f>
        <v>52</v>
      </c>
      <c r="E116" s="78">
        <f t="shared" ref="E116:F116" si="143">SUM(E117:E121)</f>
        <v>0</v>
      </c>
      <c r="F116" s="96">
        <f t="shared" si="143"/>
        <v>52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52</v>
      </c>
      <c r="D121" s="177">
        <v>52</v>
      </c>
      <c r="E121" s="44"/>
      <c r="F121" s="96">
        <f t="shared" si="147"/>
        <v>52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3005</v>
      </c>
      <c r="D122" s="173">
        <f>SUM(D123:D127)</f>
        <v>37</v>
      </c>
      <c r="E122" s="78">
        <f t="shared" ref="E122:F122" si="151">SUM(E123:E127)</f>
        <v>0</v>
      </c>
      <c r="F122" s="96">
        <f t="shared" si="151"/>
        <v>37</v>
      </c>
      <c r="G122" s="173">
        <f>SUM(G123:G127)</f>
        <v>0</v>
      </c>
      <c r="H122" s="78">
        <f t="shared" ref="H122:I122" si="152">SUM(H123:H127)</f>
        <v>2968</v>
      </c>
      <c r="I122" s="96">
        <f t="shared" si="152"/>
        <v>2968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117.75" customHeight="1" x14ac:dyDescent="0.25">
      <c r="A127" s="30">
        <v>2279</v>
      </c>
      <c r="B127" s="42" t="s">
        <v>108</v>
      </c>
      <c r="C127" s="223">
        <f t="shared" si="102"/>
        <v>3005</v>
      </c>
      <c r="D127" s="177">
        <v>37</v>
      </c>
      <c r="E127" s="44"/>
      <c r="F127" s="96">
        <f t="shared" si="155"/>
        <v>37</v>
      </c>
      <c r="G127" s="144"/>
      <c r="H127" s="31">
        <v>2968</v>
      </c>
      <c r="I127" s="96">
        <f t="shared" si="156"/>
        <v>2968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378</v>
      </c>
    </row>
    <row r="128" spans="1:16" ht="48" hidden="1" x14ac:dyDescent="0.25">
      <c r="A128" s="275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27375</v>
      </c>
      <c r="D130" s="171">
        <f>SUM(D131,D136,D140,D141,D144,D151,D159,D160,D163)</f>
        <v>27375</v>
      </c>
      <c r="E130" s="37">
        <f t="shared" ref="E130:F130" si="160">SUM(E131,E136,E140,E141,E144,E151,E159,E160,E163)</f>
        <v>0</v>
      </c>
      <c r="F130" s="172">
        <f t="shared" si="160"/>
        <v>27375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5">
        <v>2310</v>
      </c>
      <c r="B131" s="39" t="s">
        <v>111</v>
      </c>
      <c r="C131" s="222">
        <f t="shared" si="102"/>
        <v>15000</v>
      </c>
      <c r="D131" s="175">
        <f t="shared" ref="D131:O131" si="164">SUM(D132:D135)</f>
        <v>15000</v>
      </c>
      <c r="E131" s="80">
        <f t="shared" si="164"/>
        <v>0</v>
      </c>
      <c r="F131" s="176">
        <f t="shared" si="164"/>
        <v>15000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3187</v>
      </c>
      <c r="D132" s="177">
        <v>3187</v>
      </c>
      <c r="E132" s="44"/>
      <c r="F132" s="96">
        <f t="shared" ref="F132:F135" si="165">D132+E132</f>
        <v>3187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11423</v>
      </c>
      <c r="D133" s="177">
        <v>11423</v>
      </c>
      <c r="E133" s="44"/>
      <c r="F133" s="96">
        <f t="shared" si="165"/>
        <v>11423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390</v>
      </c>
      <c r="D135" s="177">
        <v>390</v>
      </c>
      <c r="E135" s="44"/>
      <c r="F135" s="96">
        <f t="shared" si="165"/>
        <v>390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250</v>
      </c>
      <c r="D141" s="173">
        <f>SUM(D142:D143)</f>
        <v>250</v>
      </c>
      <c r="E141" s="78">
        <f t="shared" ref="E141:F141" si="177">SUM(E142:E143)</f>
        <v>0</v>
      </c>
      <c r="F141" s="96">
        <f t="shared" si="177"/>
        <v>250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250</v>
      </c>
      <c r="D142" s="177">
        <v>250</v>
      </c>
      <c r="E142" s="44"/>
      <c r="F142" s="96">
        <f t="shared" ref="F142:F143" si="181">D142+E142</f>
        <v>250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4637</v>
      </c>
      <c r="D144" s="87">
        <f>SUM(D145:D150)</f>
        <v>4637</v>
      </c>
      <c r="E144" s="76">
        <f t="shared" ref="E144:F144" si="185">SUM(E145:E150)</f>
        <v>0</v>
      </c>
      <c r="F144" s="161">
        <f t="shared" si="185"/>
        <v>4637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1352</v>
      </c>
      <c r="D145" s="178">
        <v>1352</v>
      </c>
      <c r="E145" s="41"/>
      <c r="F145" s="176">
        <f t="shared" ref="F145:F150" si="189">D145+E145</f>
        <v>1352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3185</v>
      </c>
      <c r="D146" s="177">
        <v>3185</v>
      </c>
      <c r="E146" s="44"/>
      <c r="F146" s="96">
        <f t="shared" si="189"/>
        <v>3185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100</v>
      </c>
      <c r="D149" s="177">
        <v>100</v>
      </c>
      <c r="E149" s="44"/>
      <c r="F149" s="96">
        <f t="shared" si="189"/>
        <v>100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1328</v>
      </c>
      <c r="D151" s="173">
        <f>SUM(D152:D158)</f>
        <v>1328</v>
      </c>
      <c r="E151" s="78">
        <f t="shared" ref="E151:F151" si="194">SUM(E152:E158)</f>
        <v>0</v>
      </c>
      <c r="F151" s="96">
        <f t="shared" si="194"/>
        <v>1328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customHeight="1" x14ac:dyDescent="0.25">
      <c r="A152" s="29">
        <v>2361</v>
      </c>
      <c r="B152" s="42" t="s">
        <v>130</v>
      </c>
      <c r="C152" s="223">
        <f t="shared" si="193"/>
        <v>558</v>
      </c>
      <c r="D152" s="177">
        <v>558</v>
      </c>
      <c r="E152" s="44"/>
      <c r="F152" s="96">
        <f t="shared" ref="F152:F159" si="198">D152+E152</f>
        <v>558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customHeight="1" x14ac:dyDescent="0.25">
      <c r="A154" s="29">
        <v>2363</v>
      </c>
      <c r="B154" s="42" t="s">
        <v>132</v>
      </c>
      <c r="C154" s="223">
        <f t="shared" si="193"/>
        <v>770</v>
      </c>
      <c r="D154" s="177">
        <v>770</v>
      </c>
      <c r="E154" s="44"/>
      <c r="F154" s="96">
        <f t="shared" si="198"/>
        <v>770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6160</v>
      </c>
      <c r="D159" s="179">
        <v>6160</v>
      </c>
      <c r="E159" s="79"/>
      <c r="F159" s="161">
        <f t="shared" si="198"/>
        <v>6160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75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5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5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5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5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13709</v>
      </c>
      <c r="D194" s="167">
        <f t="shared" ref="D194:O194" si="259">SUM(D195,D230,D269,D283)</f>
        <v>13709</v>
      </c>
      <c r="E194" s="71">
        <f t="shared" si="259"/>
        <v>0</v>
      </c>
      <c r="F194" s="168">
        <f t="shared" si="259"/>
        <v>13709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13709</v>
      </c>
      <c r="D195" s="169">
        <f>D196+D204</f>
        <v>13709</v>
      </c>
      <c r="E195" s="73">
        <f t="shared" ref="E195:F195" si="260">E196+E204</f>
        <v>0</v>
      </c>
      <c r="F195" s="170">
        <f t="shared" si="260"/>
        <v>13709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5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13709</v>
      </c>
      <c r="D204" s="171">
        <f>D205+D215+D216+D225+D226+D227+D229</f>
        <v>13709</v>
      </c>
      <c r="E204" s="37">
        <f t="shared" ref="E204:F204" si="276">E205+E215+E216+E225+E226+E227+E229</f>
        <v>0</v>
      </c>
      <c r="F204" s="172">
        <f t="shared" si="276"/>
        <v>13709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13709</v>
      </c>
      <c r="D216" s="173">
        <f>SUM(D217:D224)</f>
        <v>13709</v>
      </c>
      <c r="E216" s="78">
        <f t="shared" ref="E216:F216" si="289">SUM(E217:E224)</f>
        <v>0</v>
      </c>
      <c r="F216" s="96">
        <f t="shared" si="289"/>
        <v>13709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3209</v>
      </c>
      <c r="D219" s="177">
        <v>3209</v>
      </c>
      <c r="E219" s="44"/>
      <c r="F219" s="96">
        <f t="shared" si="293"/>
        <v>3209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10500</v>
      </c>
      <c r="D223" s="177">
        <v>10500</v>
      </c>
      <c r="E223" s="44"/>
      <c r="F223" s="96">
        <f t="shared" si="293"/>
        <v>10500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5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5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5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5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5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5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960823</v>
      </c>
      <c r="D289" s="191">
        <f t="shared" ref="D289:O289" si="389">SUM(D286,D269,D230,D195,D187,D173,D75,D53,D283)</f>
        <v>467015</v>
      </c>
      <c r="E289" s="112">
        <f t="shared" si="389"/>
        <v>0</v>
      </c>
      <c r="F289" s="113">
        <f t="shared" si="389"/>
        <v>467015</v>
      </c>
      <c r="G289" s="191">
        <f t="shared" si="389"/>
        <v>475210</v>
      </c>
      <c r="H289" s="112">
        <f t="shared" si="389"/>
        <v>2968</v>
      </c>
      <c r="I289" s="113">
        <f t="shared" si="389"/>
        <v>478178</v>
      </c>
      <c r="J289" s="191">
        <f t="shared" si="389"/>
        <v>15630</v>
      </c>
      <c r="K289" s="112">
        <f t="shared" si="389"/>
        <v>0</v>
      </c>
      <c r="L289" s="113">
        <f t="shared" si="389"/>
        <v>15630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29"/>
        <filter val="1 328"/>
        <filter val="1 352"/>
        <filter val="1 547"/>
        <filter val="10 500"/>
        <filter val="10 900"/>
        <filter val="100"/>
        <filter val="11 423"/>
        <filter val="120 407"/>
        <filter val="13 709"/>
        <filter val="14 941"/>
        <filter val="15 000"/>
        <filter val="15 630"/>
        <filter val="157 493"/>
        <filter val="2 146"/>
        <filter val="2 174"/>
        <filter val="2 176"/>
        <filter val="2 710"/>
        <filter val="2 788"/>
        <filter val="203 583"/>
        <filter val="250"/>
        <filter val="27 375"/>
        <filter val="28"/>
        <filter val="28 014"/>
        <filter val="28 932"/>
        <filter val="3 005"/>
        <filter val="3 185"/>
        <filter val="3 187"/>
        <filter val="3 209"/>
        <filter val="3 634"/>
        <filter val="3 845"/>
        <filter val="30 649"/>
        <filter val="308"/>
        <filter val="382"/>
        <filter val="390"/>
        <filter val="4 172"/>
        <filter val="4 637"/>
        <filter val="4 730"/>
        <filter val="4 752"/>
        <filter val="41 601"/>
        <filter val="42 808"/>
        <filter val="433"/>
        <filter val="449"/>
        <filter val="46 090"/>
        <filter val="5 700"/>
        <filter val="500"/>
        <filter val="51"/>
        <filter val="52"/>
        <filter val="558"/>
        <filter val="578 735"/>
        <filter val="6 160"/>
        <filter val="6 320"/>
        <filter val="623 124"/>
        <filter val="770"/>
        <filter val="78 958"/>
        <filter val="826 707"/>
        <filter val="85"/>
        <filter val="898"/>
        <filter val="93 032"/>
        <filter val="945 193"/>
        <filter val="947 114"/>
        <filter val="960 823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13.pielikums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U2" sqref="U1:U2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474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607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475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476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477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478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479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1158346</v>
      </c>
      <c r="D20" s="139">
        <f>SUM(D21,D24,D25,D41,D43)</f>
        <v>556776</v>
      </c>
      <c r="E20" s="22">
        <f t="shared" ref="E20:F20" si="1">SUM(E21,E24,E25,E41,E43)</f>
        <v>0</v>
      </c>
      <c r="F20" s="140">
        <f t="shared" si="1"/>
        <v>556776</v>
      </c>
      <c r="G20" s="139">
        <f>SUM(G21,G24,G43)</f>
        <v>580160</v>
      </c>
      <c r="H20" s="22">
        <f t="shared" ref="H20:I20" si="2">SUM(H21,H24,H43)</f>
        <v>4504</v>
      </c>
      <c r="I20" s="140">
        <f t="shared" si="2"/>
        <v>584664</v>
      </c>
      <c r="J20" s="139">
        <f>SUM(J21,J26,J43)</f>
        <v>16906</v>
      </c>
      <c r="K20" s="22">
        <f t="shared" ref="K20:L20" si="3">SUM(K21,K26,K43)</f>
        <v>0</v>
      </c>
      <c r="L20" s="140">
        <f t="shared" si="3"/>
        <v>16906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1141440</v>
      </c>
      <c r="D24" s="145">
        <v>556776</v>
      </c>
      <c r="E24" s="132"/>
      <c r="F24" s="242">
        <f t="shared" si="9"/>
        <v>556776</v>
      </c>
      <c r="G24" s="145">
        <v>580160</v>
      </c>
      <c r="H24" s="132">
        <f>3213+1291</f>
        <v>4504</v>
      </c>
      <c r="I24" s="242">
        <f t="shared" si="10"/>
        <v>584664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16906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16906</v>
      </c>
      <c r="K26" s="56">
        <f t="shared" ref="K26:L26" si="11">SUM(K27,K31,K33,K36)</f>
        <v>0</v>
      </c>
      <c r="L26" s="158">
        <f t="shared" si="11"/>
        <v>16906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12706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12706</v>
      </c>
      <c r="K33" s="56">
        <f t="shared" ref="K33:L33" si="17">SUM(K34:K35)</f>
        <v>0</v>
      </c>
      <c r="L33" s="158">
        <f t="shared" si="17"/>
        <v>12706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12706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12706</v>
      </c>
      <c r="K34" s="28"/>
      <c r="L34" s="204">
        <f t="shared" ref="L34:L35" si="18">K34+J34</f>
        <v>12706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4200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4200</v>
      </c>
      <c r="K36" s="56">
        <f t="shared" ref="K36:L36" si="19">SUM(K37:K40)</f>
        <v>0</v>
      </c>
      <c r="L36" s="158">
        <f t="shared" si="19"/>
        <v>4200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4200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4200</v>
      </c>
      <c r="K40" s="123"/>
      <c r="L40" s="209">
        <f t="shared" si="20"/>
        <v>4200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1158346</v>
      </c>
      <c r="D50" s="163">
        <f>SUM(D51,D286)</f>
        <v>556776</v>
      </c>
      <c r="E50" s="66">
        <f t="shared" ref="E50:F50" si="26">SUM(E51,E286)</f>
        <v>0</v>
      </c>
      <c r="F50" s="164">
        <f t="shared" si="26"/>
        <v>556776</v>
      </c>
      <c r="G50" s="163">
        <f>SUM(G51,G286)</f>
        <v>580160</v>
      </c>
      <c r="H50" s="66">
        <f>SUM(H51,H286)</f>
        <v>4504</v>
      </c>
      <c r="I50" s="164">
        <f t="shared" ref="I50" si="27">SUM(I51,I286)</f>
        <v>584664</v>
      </c>
      <c r="J50" s="139">
        <f>SUM(J51,J286)</f>
        <v>16906</v>
      </c>
      <c r="K50" s="22">
        <f t="shared" ref="K50:L50" si="28">SUM(K51,K286)</f>
        <v>0</v>
      </c>
      <c r="L50" s="140">
        <f t="shared" si="28"/>
        <v>16906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1158346</v>
      </c>
      <c r="D51" s="165">
        <f>SUM(D52,D194)</f>
        <v>556776</v>
      </c>
      <c r="E51" s="69">
        <f t="shared" ref="E51:F51" si="30">SUM(E52,E194)</f>
        <v>0</v>
      </c>
      <c r="F51" s="166">
        <f t="shared" si="30"/>
        <v>556776</v>
      </c>
      <c r="G51" s="165">
        <f>SUM(G52,G194)</f>
        <v>580160</v>
      </c>
      <c r="H51" s="69">
        <f t="shared" ref="H51:I51" si="31">SUM(H52,H194)</f>
        <v>4504</v>
      </c>
      <c r="I51" s="166">
        <f t="shared" si="31"/>
        <v>584664</v>
      </c>
      <c r="J51" s="211">
        <f>SUM(J52,J194)</f>
        <v>16906</v>
      </c>
      <c r="K51" s="212">
        <f t="shared" ref="K51:L51" si="32">SUM(K52,K194)</f>
        <v>0</v>
      </c>
      <c r="L51" s="213">
        <f t="shared" si="32"/>
        <v>16906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1138459</v>
      </c>
      <c r="D52" s="167">
        <f>SUM(D53,D75,D173,D187)</f>
        <v>536889</v>
      </c>
      <c r="E52" s="71">
        <f t="shared" ref="E52:F52" si="34">SUM(E53,E75,E173,E187)</f>
        <v>0</v>
      </c>
      <c r="F52" s="168">
        <f t="shared" si="34"/>
        <v>536889</v>
      </c>
      <c r="G52" s="167">
        <f>SUM(G53,G75,G173,G187)</f>
        <v>580160</v>
      </c>
      <c r="H52" s="71">
        <f t="shared" ref="H52:I52" si="35">SUM(H53,H75,H173,H187)</f>
        <v>4504</v>
      </c>
      <c r="I52" s="168">
        <f t="shared" si="35"/>
        <v>584664</v>
      </c>
      <c r="J52" s="167">
        <f>SUM(J53,J75,J173,J187)</f>
        <v>16906</v>
      </c>
      <c r="K52" s="71">
        <f t="shared" ref="K52:L52" si="36">SUM(K53,K75,K173,K187)</f>
        <v>0</v>
      </c>
      <c r="L52" s="168">
        <f t="shared" si="36"/>
        <v>16906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1013018</v>
      </c>
      <c r="D53" s="169">
        <f>SUM(D54,D67)</f>
        <v>431567</v>
      </c>
      <c r="E53" s="73">
        <f t="shared" ref="E53:F53" si="38">SUM(E54,E67)</f>
        <v>0</v>
      </c>
      <c r="F53" s="170">
        <f t="shared" si="38"/>
        <v>431567</v>
      </c>
      <c r="G53" s="169">
        <f>SUM(G54,G67)</f>
        <v>580160</v>
      </c>
      <c r="H53" s="73">
        <f t="shared" ref="H53:I53" si="39">SUM(H54,H67)</f>
        <v>1291</v>
      </c>
      <c r="I53" s="170">
        <f t="shared" si="39"/>
        <v>581451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760170</v>
      </c>
      <c r="D54" s="171">
        <f>SUM(D55,D58,D66)</f>
        <v>296998</v>
      </c>
      <c r="E54" s="37">
        <f t="shared" ref="E54:F54" si="42">SUM(E55,E58,E66)</f>
        <v>0</v>
      </c>
      <c r="F54" s="172">
        <f t="shared" si="42"/>
        <v>296998</v>
      </c>
      <c r="G54" s="171">
        <f>SUM(G55,G58,G66)</f>
        <v>462132</v>
      </c>
      <c r="H54" s="37">
        <f t="shared" ref="H54:I54" si="43">SUM(H55,H58,H66)</f>
        <v>1040</v>
      </c>
      <c r="I54" s="172">
        <f t="shared" si="43"/>
        <v>463172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709421</v>
      </c>
      <c r="D55" s="87">
        <f>SUM(D56:D57)</f>
        <v>251025</v>
      </c>
      <c r="E55" s="76">
        <f t="shared" ref="E55:F55" si="46">SUM(E56:E57)</f>
        <v>0</v>
      </c>
      <c r="F55" s="161">
        <f t="shared" si="46"/>
        <v>251025</v>
      </c>
      <c r="G55" s="87">
        <f>SUM(G56:G57)</f>
        <v>457356</v>
      </c>
      <c r="H55" s="76">
        <f t="shared" ref="H55:I55" si="47">SUM(H56:H57)</f>
        <v>1040</v>
      </c>
      <c r="I55" s="161">
        <f t="shared" si="47"/>
        <v>458396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709421</v>
      </c>
      <c r="D57" s="144">
        <v>251025</v>
      </c>
      <c r="E57" s="31"/>
      <c r="F57" s="96">
        <f t="shared" si="50"/>
        <v>251025</v>
      </c>
      <c r="G57" s="144">
        <v>457356</v>
      </c>
      <c r="H57" s="31">
        <v>1040</v>
      </c>
      <c r="I57" s="96">
        <f t="shared" si="51"/>
        <v>458396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49324</v>
      </c>
      <c r="D58" s="173">
        <f>SUM(D59:D65)</f>
        <v>44548</v>
      </c>
      <c r="E58" s="78">
        <f>SUM(E59:E65)</f>
        <v>0</v>
      </c>
      <c r="F58" s="96">
        <f t="shared" ref="F58" si="54">SUM(F59:F65)</f>
        <v>44548</v>
      </c>
      <c r="G58" s="173">
        <f>SUM(G59:G65)</f>
        <v>4776</v>
      </c>
      <c r="H58" s="78">
        <f t="shared" ref="H58:I58" si="55">SUM(H59:H65)</f>
        <v>0</v>
      </c>
      <c r="I58" s="96">
        <f t="shared" si="55"/>
        <v>4776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4424</v>
      </c>
      <c r="D63" s="144">
        <v>4424</v>
      </c>
      <c r="E63" s="31"/>
      <c r="F63" s="96">
        <f t="shared" si="58"/>
        <v>4424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34563</v>
      </c>
      <c r="D64" s="144">
        <v>34563</v>
      </c>
      <c r="E64" s="31"/>
      <c r="F64" s="96">
        <f t="shared" si="58"/>
        <v>34563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5136</v>
      </c>
      <c r="D65" s="144">
        <v>360</v>
      </c>
      <c r="E65" s="31"/>
      <c r="F65" s="96">
        <f t="shared" si="58"/>
        <v>360</v>
      </c>
      <c r="G65" s="144">
        <v>4776</v>
      </c>
      <c r="H65" s="31"/>
      <c r="I65" s="96">
        <f t="shared" si="59"/>
        <v>4776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1425</v>
      </c>
      <c r="D66" s="174">
        <v>1425</v>
      </c>
      <c r="E66" s="133"/>
      <c r="F66" s="161">
        <f t="shared" si="58"/>
        <v>1425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252848</v>
      </c>
      <c r="D67" s="171">
        <f>SUM(D68:D69)</f>
        <v>134569</v>
      </c>
      <c r="E67" s="37">
        <f t="shared" ref="E67:F67" si="62">SUM(E68:E69)</f>
        <v>0</v>
      </c>
      <c r="F67" s="172">
        <f t="shared" si="62"/>
        <v>134569</v>
      </c>
      <c r="G67" s="171">
        <f>SUM(G68:G69)</f>
        <v>118028</v>
      </c>
      <c r="H67" s="37">
        <f t="shared" ref="H67:I67" si="63">SUM(H68:H69)</f>
        <v>251</v>
      </c>
      <c r="I67" s="172">
        <f t="shared" si="63"/>
        <v>118279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92">
        <v>1210</v>
      </c>
      <c r="B68" s="39" t="s">
        <v>60</v>
      </c>
      <c r="C68" s="222">
        <f t="shared" si="0"/>
        <v>193374</v>
      </c>
      <c r="D68" s="143">
        <v>80495</v>
      </c>
      <c r="E68" s="28"/>
      <c r="F68" s="176">
        <f>D68+E68</f>
        <v>80495</v>
      </c>
      <c r="G68" s="143">
        <v>112628</v>
      </c>
      <c r="H68" s="28">
        <v>251</v>
      </c>
      <c r="I68" s="176">
        <f>G68+H68</f>
        <v>112879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59474</v>
      </c>
      <c r="D69" s="173">
        <f>SUM(D70:D74)</f>
        <v>54074</v>
      </c>
      <c r="E69" s="78">
        <f t="shared" ref="E69:F69" si="66">SUM(E70:E74)</f>
        <v>0</v>
      </c>
      <c r="F69" s="96">
        <f t="shared" si="66"/>
        <v>54074</v>
      </c>
      <c r="G69" s="173">
        <f>SUM(G70:G74)</f>
        <v>5400</v>
      </c>
      <c r="H69" s="78">
        <f t="shared" ref="H69:I69" si="67">SUM(H70:H74)</f>
        <v>0</v>
      </c>
      <c r="I69" s="96">
        <f t="shared" si="67"/>
        <v>5400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42545</v>
      </c>
      <c r="D70" s="144">
        <v>37145</v>
      </c>
      <c r="E70" s="31"/>
      <c r="F70" s="96">
        <f t="shared" ref="F70:F74" si="70">D70+E70</f>
        <v>37145</v>
      </c>
      <c r="G70" s="144">
        <v>5400</v>
      </c>
      <c r="H70" s="31"/>
      <c r="I70" s="96">
        <f t="shared" ref="I70:I74" si="71">G70+H70</f>
        <v>5400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16429</v>
      </c>
      <c r="D73" s="144">
        <v>16429</v>
      </c>
      <c r="E73" s="31"/>
      <c r="F73" s="96">
        <f t="shared" si="70"/>
        <v>16429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125441</v>
      </c>
      <c r="D75" s="169">
        <f>SUM(D76,D83,D130,D164,D165,D172)</f>
        <v>105322</v>
      </c>
      <c r="E75" s="73">
        <f t="shared" ref="E75:F75" si="74">SUM(E76,E83,E130,E164,E165,E172)</f>
        <v>0</v>
      </c>
      <c r="F75" s="170">
        <f t="shared" si="74"/>
        <v>105322</v>
      </c>
      <c r="G75" s="169">
        <f>SUM(G76,G83,G130,G164,G165,G172)</f>
        <v>0</v>
      </c>
      <c r="H75" s="73">
        <f t="shared" ref="H75:I75" si="75">SUM(H76,H83,H130,H164,H165,H172)</f>
        <v>3213</v>
      </c>
      <c r="I75" s="170">
        <f t="shared" si="75"/>
        <v>3213</v>
      </c>
      <c r="J75" s="169">
        <f>SUM(J76,J83,J130,J164,J165,J172)</f>
        <v>16906</v>
      </c>
      <c r="K75" s="73">
        <f t="shared" ref="K75:L75" si="76">SUM(K76,K83,K130,K164,K165,K172)</f>
        <v>0</v>
      </c>
      <c r="L75" s="170">
        <f t="shared" si="76"/>
        <v>16906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92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95306</v>
      </c>
      <c r="D83" s="171">
        <f>SUM(D84,D89,D95,D103,D112,D116,D122,D128)</f>
        <v>76197</v>
      </c>
      <c r="E83" s="37">
        <f t="shared" ref="E83:F83" si="98">SUM(E84,E89,E95,E103,E112,E116,E122,E128)</f>
        <v>0</v>
      </c>
      <c r="F83" s="172">
        <f t="shared" si="98"/>
        <v>76197</v>
      </c>
      <c r="G83" s="171">
        <f>SUM(G84,G89,G95,G103,G112,G116,G122,G128)</f>
        <v>0</v>
      </c>
      <c r="H83" s="37">
        <f t="shared" ref="H83:I83" si="99">SUM(H84,H89,H95,H103,H112,H116,H122,H128)</f>
        <v>3213</v>
      </c>
      <c r="I83" s="172">
        <f t="shared" si="99"/>
        <v>3213</v>
      </c>
      <c r="J83" s="171">
        <f>SUM(J84,J89,J95,J103,J112,J116,J122,J128)</f>
        <v>15896</v>
      </c>
      <c r="K83" s="37">
        <f t="shared" ref="K83:L83" si="100">SUM(K84,K89,K95,K103,K112,K116,K122,K128)</f>
        <v>0</v>
      </c>
      <c r="L83" s="172">
        <f t="shared" si="100"/>
        <v>15896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1509</v>
      </c>
      <c r="D84" s="87">
        <f>SUM(D85:D88)</f>
        <v>1509</v>
      </c>
      <c r="E84" s="76">
        <f t="shared" ref="E84:F84" si="103">SUM(E85:E88)</f>
        <v>0</v>
      </c>
      <c r="F84" s="161">
        <f t="shared" si="103"/>
        <v>1509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1204</v>
      </c>
      <c r="D86" s="177">
        <v>1204</v>
      </c>
      <c r="E86" s="44"/>
      <c r="F86" s="96">
        <f t="shared" si="107"/>
        <v>1204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255</v>
      </c>
      <c r="D87" s="177">
        <v>255</v>
      </c>
      <c r="E87" s="44"/>
      <c r="F87" s="96">
        <f t="shared" si="107"/>
        <v>255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50</v>
      </c>
      <c r="D88" s="177">
        <v>50</v>
      </c>
      <c r="E88" s="44"/>
      <c r="F88" s="96">
        <f t="shared" si="107"/>
        <v>50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75122</v>
      </c>
      <c r="D89" s="173">
        <f>SUM(D90:D94)</f>
        <v>59603</v>
      </c>
      <c r="E89" s="78">
        <f t="shared" ref="E89:F89" si="111">SUM(E90:E94)</f>
        <v>0</v>
      </c>
      <c r="F89" s="96">
        <f t="shared" si="111"/>
        <v>59603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15519</v>
      </c>
      <c r="K89" s="78">
        <f t="shared" ref="K89:L89" si="113">SUM(K90:K94)</f>
        <v>0</v>
      </c>
      <c r="L89" s="96">
        <f t="shared" si="113"/>
        <v>15519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46447</v>
      </c>
      <c r="D90" s="177">
        <v>38990</v>
      </c>
      <c r="E90" s="44"/>
      <c r="F90" s="96">
        <f t="shared" ref="F90:F94" si="115">D90+E90</f>
        <v>38990</v>
      </c>
      <c r="G90" s="144"/>
      <c r="H90" s="31"/>
      <c r="I90" s="96">
        <f t="shared" ref="I90:I94" si="116">G90+H90</f>
        <v>0</v>
      </c>
      <c r="J90" s="144">
        <v>7457</v>
      </c>
      <c r="K90" s="31"/>
      <c r="L90" s="96">
        <f t="shared" ref="L90:L94" si="117">K90+J90</f>
        <v>7457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6948</v>
      </c>
      <c r="D91" s="177">
        <v>3748</v>
      </c>
      <c r="E91" s="44"/>
      <c r="F91" s="96">
        <f t="shared" si="115"/>
        <v>3748</v>
      </c>
      <c r="G91" s="144"/>
      <c r="H91" s="31"/>
      <c r="I91" s="96">
        <f t="shared" si="116"/>
        <v>0</v>
      </c>
      <c r="J91" s="144">
        <v>3200</v>
      </c>
      <c r="K91" s="31"/>
      <c r="L91" s="96">
        <f t="shared" si="117"/>
        <v>3200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20320</v>
      </c>
      <c r="D92" s="177">
        <v>15958</v>
      </c>
      <c r="E92" s="44"/>
      <c r="F92" s="96">
        <f t="shared" si="115"/>
        <v>15958</v>
      </c>
      <c r="G92" s="144"/>
      <c r="H92" s="31"/>
      <c r="I92" s="96">
        <f t="shared" si="116"/>
        <v>0</v>
      </c>
      <c r="J92" s="144">
        <v>4362</v>
      </c>
      <c r="K92" s="31"/>
      <c r="L92" s="96">
        <f t="shared" si="117"/>
        <v>4362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1407</v>
      </c>
      <c r="D93" s="177">
        <v>907</v>
      </c>
      <c r="E93" s="44"/>
      <c r="F93" s="96">
        <f t="shared" si="115"/>
        <v>907</v>
      </c>
      <c r="G93" s="144"/>
      <c r="H93" s="31"/>
      <c r="I93" s="96">
        <f t="shared" si="116"/>
        <v>0</v>
      </c>
      <c r="J93" s="144">
        <v>500</v>
      </c>
      <c r="K93" s="31"/>
      <c r="L93" s="96">
        <f t="shared" si="117"/>
        <v>500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2344</v>
      </c>
      <c r="D95" s="173">
        <f>SUM(D96:D102)</f>
        <v>2344</v>
      </c>
      <c r="E95" s="78">
        <f t="shared" ref="E95:F95" si="119">SUM(E96:E102)</f>
        <v>0</v>
      </c>
      <c r="F95" s="96">
        <f t="shared" si="119"/>
        <v>2344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2344</v>
      </c>
      <c r="D102" s="177">
        <v>2344</v>
      </c>
      <c r="E102" s="44"/>
      <c r="F102" s="96">
        <f t="shared" si="123"/>
        <v>2344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8158</v>
      </c>
      <c r="D103" s="173">
        <f>SUM(D104:D111)</f>
        <v>7831</v>
      </c>
      <c r="E103" s="78">
        <f t="shared" ref="E103:F103" si="127">SUM(E104:E111)</f>
        <v>0</v>
      </c>
      <c r="F103" s="96">
        <f t="shared" si="127"/>
        <v>7831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327</v>
      </c>
      <c r="K103" s="78">
        <f t="shared" ref="K103:L103" si="129">SUM(K104:K111)</f>
        <v>0</v>
      </c>
      <c r="L103" s="96">
        <f t="shared" si="129"/>
        <v>327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customHeight="1" x14ac:dyDescent="0.25">
      <c r="A105" s="30">
        <v>2242</v>
      </c>
      <c r="B105" s="42" t="s">
        <v>88</v>
      </c>
      <c r="C105" s="223">
        <f t="shared" si="102"/>
        <v>461</v>
      </c>
      <c r="D105" s="177">
        <v>134</v>
      </c>
      <c r="E105" s="44"/>
      <c r="F105" s="96">
        <f t="shared" si="131"/>
        <v>134</v>
      </c>
      <c r="G105" s="144"/>
      <c r="H105" s="31"/>
      <c r="I105" s="96">
        <f t="shared" si="132"/>
        <v>0</v>
      </c>
      <c r="J105" s="144">
        <v>327</v>
      </c>
      <c r="K105" s="31"/>
      <c r="L105" s="96">
        <f t="shared" si="133"/>
        <v>327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528</v>
      </c>
      <c r="D106" s="177">
        <v>528</v>
      </c>
      <c r="E106" s="44"/>
      <c r="F106" s="96">
        <f t="shared" si="131"/>
        <v>528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6017</v>
      </c>
      <c r="D107" s="177">
        <v>6017</v>
      </c>
      <c r="E107" s="44"/>
      <c r="F107" s="96">
        <f t="shared" si="131"/>
        <v>6017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customHeight="1" x14ac:dyDescent="0.25">
      <c r="A111" s="30">
        <v>2249</v>
      </c>
      <c r="B111" s="42" t="s">
        <v>93</v>
      </c>
      <c r="C111" s="223">
        <f t="shared" si="102"/>
        <v>1152</v>
      </c>
      <c r="D111" s="177">
        <v>1152</v>
      </c>
      <c r="E111" s="44"/>
      <c r="F111" s="96">
        <f t="shared" si="131"/>
        <v>1152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3321</v>
      </c>
      <c r="D112" s="173">
        <f>SUM(D113:D115)</f>
        <v>3321</v>
      </c>
      <c r="E112" s="78">
        <f t="shared" ref="E112:F112" si="135">SUM(E113:E115)</f>
        <v>0</v>
      </c>
      <c r="F112" s="96">
        <f t="shared" si="135"/>
        <v>3321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2750</v>
      </c>
      <c r="D114" s="177">
        <v>2750</v>
      </c>
      <c r="E114" s="44"/>
      <c r="F114" s="96">
        <f t="shared" si="139"/>
        <v>2750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571</v>
      </c>
      <c r="D115" s="177">
        <v>571</v>
      </c>
      <c r="E115" s="44"/>
      <c r="F115" s="96">
        <f t="shared" si="139"/>
        <v>571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1652</v>
      </c>
      <c r="D116" s="173">
        <f>SUM(D117:D121)</f>
        <v>52</v>
      </c>
      <c r="E116" s="78">
        <f t="shared" ref="E116:F116" si="143">SUM(E117:E121)</f>
        <v>0</v>
      </c>
      <c r="F116" s="96">
        <f t="shared" si="143"/>
        <v>52</v>
      </c>
      <c r="G116" s="173">
        <f>SUM(G117:G121)</f>
        <v>0</v>
      </c>
      <c r="H116" s="78">
        <f t="shared" ref="H116:I116" si="144">SUM(H117:H121)</f>
        <v>1550</v>
      </c>
      <c r="I116" s="96">
        <f t="shared" si="144"/>
        <v>1550</v>
      </c>
      <c r="J116" s="173">
        <f>SUM(J117:J121)</f>
        <v>50</v>
      </c>
      <c r="K116" s="78">
        <f t="shared" ref="K116:L116" si="145">SUM(K117:K121)</f>
        <v>0</v>
      </c>
      <c r="L116" s="96">
        <f t="shared" si="145"/>
        <v>50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35.25" customHeight="1" x14ac:dyDescent="0.25">
      <c r="A118" s="30">
        <v>2262</v>
      </c>
      <c r="B118" s="42" t="s">
        <v>100</v>
      </c>
      <c r="C118" s="223">
        <f t="shared" si="102"/>
        <v>1550</v>
      </c>
      <c r="D118" s="177"/>
      <c r="E118" s="44"/>
      <c r="F118" s="96">
        <f t="shared" si="147"/>
        <v>0</v>
      </c>
      <c r="G118" s="144"/>
      <c r="H118" s="31">
        <v>1550</v>
      </c>
      <c r="I118" s="96">
        <f t="shared" si="148"/>
        <v>1550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 t="s">
        <v>480</v>
      </c>
    </row>
    <row r="119" spans="1:16" ht="12.75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customHeight="1" x14ac:dyDescent="0.25">
      <c r="A120" s="30">
        <v>2264</v>
      </c>
      <c r="B120" s="42" t="s">
        <v>102</v>
      </c>
      <c r="C120" s="223">
        <f t="shared" si="102"/>
        <v>50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>
        <v>50</v>
      </c>
      <c r="K120" s="31"/>
      <c r="L120" s="96">
        <f t="shared" si="149"/>
        <v>50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52</v>
      </c>
      <c r="D121" s="177">
        <v>52</v>
      </c>
      <c r="E121" s="44"/>
      <c r="F121" s="96">
        <f t="shared" si="147"/>
        <v>52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3200</v>
      </c>
      <c r="D122" s="173">
        <f>SUM(D123:D127)</f>
        <v>1537</v>
      </c>
      <c r="E122" s="78">
        <f t="shared" ref="E122:F122" si="151">SUM(E123:E127)</f>
        <v>0</v>
      </c>
      <c r="F122" s="96">
        <f t="shared" si="151"/>
        <v>1537</v>
      </c>
      <c r="G122" s="173">
        <f>SUM(G123:G127)</f>
        <v>0</v>
      </c>
      <c r="H122" s="78">
        <f t="shared" ref="H122:I122" si="152">SUM(H123:H127)</f>
        <v>1663</v>
      </c>
      <c r="I122" s="96">
        <f t="shared" si="152"/>
        <v>1663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customHeight="1" x14ac:dyDescent="0.25">
      <c r="A125" s="30">
        <v>2275</v>
      </c>
      <c r="B125" s="42" t="s">
        <v>106</v>
      </c>
      <c r="C125" s="223">
        <f t="shared" si="102"/>
        <v>1537</v>
      </c>
      <c r="D125" s="177">
        <v>1537</v>
      </c>
      <c r="E125" s="44"/>
      <c r="F125" s="96">
        <f t="shared" si="155"/>
        <v>1537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customHeight="1" x14ac:dyDescent="0.25">
      <c r="A127" s="30">
        <v>2279</v>
      </c>
      <c r="B127" s="42" t="s">
        <v>108</v>
      </c>
      <c r="C127" s="223">
        <f t="shared" si="102"/>
        <v>1663</v>
      </c>
      <c r="D127" s="177"/>
      <c r="E127" s="44"/>
      <c r="F127" s="96">
        <f t="shared" si="155"/>
        <v>0</v>
      </c>
      <c r="G127" s="144"/>
      <c r="H127" s="31">
        <v>1663</v>
      </c>
      <c r="I127" s="96">
        <f t="shared" si="156"/>
        <v>1663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481</v>
      </c>
    </row>
    <row r="128" spans="1:16" ht="48" hidden="1" x14ac:dyDescent="0.25">
      <c r="A128" s="292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30034</v>
      </c>
      <c r="D130" s="171">
        <f>SUM(D131,D136,D140,D141,D144,D151,D159,D160,D163)</f>
        <v>29024</v>
      </c>
      <c r="E130" s="37">
        <f t="shared" ref="E130:F130" si="160">SUM(E131,E136,E140,E141,E144,E151,E159,E160,E163)</f>
        <v>0</v>
      </c>
      <c r="F130" s="172">
        <f t="shared" si="160"/>
        <v>29024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1010</v>
      </c>
      <c r="K130" s="37">
        <f t="shared" ref="K130:L130" si="162">SUM(K131,K136,K140,K141,K144,K151,K159,K160,K163)</f>
        <v>0</v>
      </c>
      <c r="L130" s="172">
        <f t="shared" si="162"/>
        <v>1010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92">
        <v>2310</v>
      </c>
      <c r="B131" s="39" t="s">
        <v>111</v>
      </c>
      <c r="C131" s="222">
        <f t="shared" si="102"/>
        <v>15737</v>
      </c>
      <c r="D131" s="175">
        <f t="shared" ref="D131:O131" si="164">SUM(D132:D135)</f>
        <v>15737</v>
      </c>
      <c r="E131" s="80">
        <f t="shared" si="164"/>
        <v>0</v>
      </c>
      <c r="F131" s="176">
        <f t="shared" si="164"/>
        <v>15737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1840</v>
      </c>
      <c r="D132" s="177">
        <v>1840</v>
      </c>
      <c r="E132" s="44"/>
      <c r="F132" s="96">
        <f t="shared" ref="F132:F135" si="165">D132+E132</f>
        <v>1840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13647</v>
      </c>
      <c r="D133" s="177">
        <v>13647</v>
      </c>
      <c r="E133" s="44"/>
      <c r="F133" s="96">
        <f t="shared" si="165"/>
        <v>13647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250</v>
      </c>
      <c r="D135" s="177">
        <v>250</v>
      </c>
      <c r="E135" s="44"/>
      <c r="F135" s="96">
        <f t="shared" si="165"/>
        <v>250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810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810</v>
      </c>
      <c r="K136" s="78">
        <f t="shared" ref="K136:L136" si="171">SUM(K137:K139)</f>
        <v>0</v>
      </c>
      <c r="L136" s="96">
        <f t="shared" si="171"/>
        <v>810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810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>
        <v>810</v>
      </c>
      <c r="K138" s="31"/>
      <c r="L138" s="96">
        <f t="shared" si="175"/>
        <v>810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200</v>
      </c>
      <c r="D141" s="173">
        <f>SUM(D142:D143)</f>
        <v>200</v>
      </c>
      <c r="E141" s="78">
        <f t="shared" ref="E141:F141" si="177">SUM(E142:E143)</f>
        <v>0</v>
      </c>
      <c r="F141" s="96">
        <f t="shared" si="177"/>
        <v>200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200</v>
      </c>
      <c r="D142" s="177">
        <v>200</v>
      </c>
      <c r="E142" s="44"/>
      <c r="F142" s="96">
        <f t="shared" ref="F142:F143" si="181">D142+E142</f>
        <v>200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4910</v>
      </c>
      <c r="D144" s="87">
        <f>SUM(D145:D150)</f>
        <v>4710</v>
      </c>
      <c r="E144" s="76">
        <f t="shared" ref="E144:F144" si="185">SUM(E145:E150)</f>
        <v>0</v>
      </c>
      <c r="F144" s="161">
        <f t="shared" si="185"/>
        <v>4710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200</v>
      </c>
      <c r="K144" s="76">
        <f t="shared" ref="K144:L144" si="187">SUM(K145:K150)</f>
        <v>0</v>
      </c>
      <c r="L144" s="161">
        <f t="shared" si="187"/>
        <v>200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1810</v>
      </c>
      <c r="D145" s="178">
        <v>1810</v>
      </c>
      <c r="E145" s="41"/>
      <c r="F145" s="176">
        <f t="shared" ref="F145:F150" si="189">D145+E145</f>
        <v>1810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2600</v>
      </c>
      <c r="D146" s="177">
        <v>2600</v>
      </c>
      <c r="E146" s="44"/>
      <c r="F146" s="96">
        <f t="shared" si="189"/>
        <v>2600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customHeight="1" x14ac:dyDescent="0.25">
      <c r="A148" s="30">
        <v>2354</v>
      </c>
      <c r="B148" s="42" t="s">
        <v>126</v>
      </c>
      <c r="C148" s="223">
        <f t="shared" ref="C148:C211" si="193">F148+I148+L148+O148</f>
        <v>200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>
        <v>200</v>
      </c>
      <c r="K148" s="31"/>
      <c r="L148" s="96">
        <f t="shared" si="191"/>
        <v>200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300</v>
      </c>
      <c r="D149" s="177">
        <v>300</v>
      </c>
      <c r="E149" s="44"/>
      <c r="F149" s="96">
        <f t="shared" si="189"/>
        <v>300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8377</v>
      </c>
      <c r="D159" s="179">
        <v>8377</v>
      </c>
      <c r="E159" s="79"/>
      <c r="F159" s="161">
        <f t="shared" si="198"/>
        <v>8377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x14ac:dyDescent="0.25">
      <c r="A165" s="34">
        <v>2500</v>
      </c>
      <c r="B165" s="74" t="s">
        <v>301</v>
      </c>
      <c r="C165" s="221">
        <f t="shared" si="193"/>
        <v>101</v>
      </c>
      <c r="D165" s="171">
        <f>SUM(D166,D171)</f>
        <v>101</v>
      </c>
      <c r="E165" s="37">
        <f t="shared" ref="E165:O165" si="210">SUM(E166,E171)</f>
        <v>0</v>
      </c>
      <c r="F165" s="172">
        <f t="shared" si="210"/>
        <v>101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customHeight="1" x14ac:dyDescent="0.25">
      <c r="A166" s="292">
        <v>2510</v>
      </c>
      <c r="B166" s="39" t="s">
        <v>302</v>
      </c>
      <c r="C166" s="222">
        <f t="shared" si="193"/>
        <v>101</v>
      </c>
      <c r="D166" s="175">
        <f>SUM(D167:D170)</f>
        <v>101</v>
      </c>
      <c r="E166" s="80">
        <f t="shared" ref="E166:O166" si="211">SUM(E167:E170)</f>
        <v>0</v>
      </c>
      <c r="F166" s="176">
        <f t="shared" si="211"/>
        <v>101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customHeight="1" x14ac:dyDescent="0.25">
      <c r="A170" s="30">
        <v>2519</v>
      </c>
      <c r="B170" s="42" t="s">
        <v>144</v>
      </c>
      <c r="C170" s="223">
        <f t="shared" si="193"/>
        <v>101</v>
      </c>
      <c r="D170" s="177">
        <v>101</v>
      </c>
      <c r="E170" s="44"/>
      <c r="F170" s="96">
        <f t="shared" si="212"/>
        <v>101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92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92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92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92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19887</v>
      </c>
      <c r="D194" s="167">
        <f t="shared" ref="D194:O194" si="259">SUM(D195,D230,D269,D283)</f>
        <v>19887</v>
      </c>
      <c r="E194" s="71">
        <f t="shared" si="259"/>
        <v>0</v>
      </c>
      <c r="F194" s="168">
        <f t="shared" si="259"/>
        <v>19887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19887</v>
      </c>
      <c r="D195" s="169">
        <f>D196+D204</f>
        <v>19887</v>
      </c>
      <c r="E195" s="73">
        <f t="shared" ref="E195:F195" si="260">E196+E204</f>
        <v>0</v>
      </c>
      <c r="F195" s="170">
        <f t="shared" si="260"/>
        <v>19887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92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19887</v>
      </c>
      <c r="D204" s="171">
        <f>D205+D215+D216+D225+D226+D227+D229</f>
        <v>19887</v>
      </c>
      <c r="E204" s="37">
        <f t="shared" ref="E204:F204" si="276">E205+E215+E216+E225+E226+E227+E229</f>
        <v>0</v>
      </c>
      <c r="F204" s="172">
        <f t="shared" si="276"/>
        <v>19887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19887</v>
      </c>
      <c r="D216" s="173">
        <f>SUM(D217:D224)</f>
        <v>19887</v>
      </c>
      <c r="E216" s="78">
        <f t="shared" ref="E216:F216" si="289">SUM(E217:E224)</f>
        <v>0</v>
      </c>
      <c r="F216" s="96">
        <f t="shared" si="289"/>
        <v>19887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4714</v>
      </c>
      <c r="D219" s="177">
        <v>4714</v>
      </c>
      <c r="E219" s="44"/>
      <c r="F219" s="96">
        <f t="shared" si="293"/>
        <v>4714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13400</v>
      </c>
      <c r="D223" s="177">
        <v>13400</v>
      </c>
      <c r="E223" s="44"/>
      <c r="F223" s="96">
        <f t="shared" si="293"/>
        <v>13400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customHeight="1" x14ac:dyDescent="0.25">
      <c r="A224" s="30">
        <v>5239</v>
      </c>
      <c r="B224" s="42" t="s">
        <v>193</v>
      </c>
      <c r="C224" s="223">
        <f t="shared" si="288"/>
        <v>1773</v>
      </c>
      <c r="D224" s="177">
        <v>1773</v>
      </c>
      <c r="E224" s="44"/>
      <c r="F224" s="96">
        <f t="shared" si="293"/>
        <v>1773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92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92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92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92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92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92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1158346</v>
      </c>
      <c r="D289" s="191">
        <f t="shared" ref="D289:O289" si="389">SUM(D286,D269,D230,D195,D187,D173,D75,D53,D283)</f>
        <v>556776</v>
      </c>
      <c r="E289" s="112">
        <f t="shared" si="389"/>
        <v>0</v>
      </c>
      <c r="F289" s="113">
        <f t="shared" si="389"/>
        <v>556776</v>
      </c>
      <c r="G289" s="191">
        <f t="shared" si="389"/>
        <v>580160</v>
      </c>
      <c r="H289" s="112">
        <f t="shared" si="389"/>
        <v>4504</v>
      </c>
      <c r="I289" s="113">
        <f t="shared" si="389"/>
        <v>584664</v>
      </c>
      <c r="J289" s="191">
        <f t="shared" si="389"/>
        <v>16906</v>
      </c>
      <c r="K289" s="112">
        <f t="shared" si="389"/>
        <v>0</v>
      </c>
      <c r="L289" s="113">
        <f t="shared" si="389"/>
        <v>16906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13 018"/>
        <filter val="1 029"/>
        <filter val="1 138 459"/>
        <filter val="1 141 440"/>
        <filter val="1 152"/>
        <filter val="1 158 346"/>
        <filter val="1 204"/>
        <filter val="1 407"/>
        <filter val="1 425"/>
        <filter val="1 509"/>
        <filter val="1 537"/>
        <filter val="1 550"/>
        <filter val="1 652"/>
        <filter val="1 663"/>
        <filter val="1 773"/>
        <filter val="1 810"/>
        <filter val="1 840"/>
        <filter val="101"/>
        <filter val="12 706"/>
        <filter val="125 441"/>
        <filter val="13 400"/>
        <filter val="13 647"/>
        <filter val="15 737"/>
        <filter val="16 429"/>
        <filter val="16 906"/>
        <filter val="19 887"/>
        <filter val="193 374"/>
        <filter val="2 344"/>
        <filter val="2 600"/>
        <filter val="2 750"/>
        <filter val="20 320"/>
        <filter val="200"/>
        <filter val="250"/>
        <filter val="252 848"/>
        <filter val="255"/>
        <filter val="3 200"/>
        <filter val="3 321"/>
        <filter val="30 034"/>
        <filter val="300"/>
        <filter val="34 563"/>
        <filter val="4 172"/>
        <filter val="4 200"/>
        <filter val="4 424"/>
        <filter val="4 714"/>
        <filter val="4 910"/>
        <filter val="42 545"/>
        <filter val="46 447"/>
        <filter val="461"/>
        <filter val="49 324"/>
        <filter val="5 136"/>
        <filter val="50"/>
        <filter val="500"/>
        <filter val="52"/>
        <filter val="528"/>
        <filter val="571"/>
        <filter val="59 474"/>
        <filter val="6 017"/>
        <filter val="6 948"/>
        <filter val="709 421"/>
        <filter val="75 122"/>
        <filter val="760 170"/>
        <filter val="8 158"/>
        <filter val="8 377"/>
        <filter val="810"/>
        <filter val="95 306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14.pielikums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S1" sqref="S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368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359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360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361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362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363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364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365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1503732</v>
      </c>
      <c r="D20" s="139">
        <f>SUM(D21,D24,D25,D41,D43)</f>
        <v>506018</v>
      </c>
      <c r="E20" s="22">
        <f t="shared" ref="E20:F20" si="1">SUM(E21,E24,E25,E41,E43)</f>
        <v>0</v>
      </c>
      <c r="F20" s="140">
        <f t="shared" si="1"/>
        <v>506018</v>
      </c>
      <c r="G20" s="139">
        <f>SUM(G21,G24,G43)</f>
        <v>962055</v>
      </c>
      <c r="H20" s="22">
        <f t="shared" ref="H20:I20" si="2">SUM(H21,H24,H43)</f>
        <v>2839</v>
      </c>
      <c r="I20" s="140">
        <f t="shared" si="2"/>
        <v>964894</v>
      </c>
      <c r="J20" s="139">
        <f>SUM(J21,J26,J43)</f>
        <v>32820</v>
      </c>
      <c r="K20" s="22">
        <f t="shared" ref="K20:L20" si="3">SUM(K21,K26,K43)</f>
        <v>0</v>
      </c>
      <c r="L20" s="140">
        <f t="shared" si="3"/>
        <v>32820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1470912</v>
      </c>
      <c r="D24" s="145">
        <v>506018</v>
      </c>
      <c r="E24" s="132"/>
      <c r="F24" s="242">
        <f t="shared" si="9"/>
        <v>506018</v>
      </c>
      <c r="G24" s="145">
        <v>962055</v>
      </c>
      <c r="H24" s="132">
        <f>4130-1291</f>
        <v>2839</v>
      </c>
      <c r="I24" s="242">
        <f t="shared" si="10"/>
        <v>964894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366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32820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32820</v>
      </c>
      <c r="K26" s="56">
        <f t="shared" ref="K26:L26" si="11">SUM(K27,K31,K33,K36)</f>
        <v>0</v>
      </c>
      <c r="L26" s="158">
        <f t="shared" si="11"/>
        <v>32820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28908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28908</v>
      </c>
      <c r="K33" s="56">
        <f t="shared" ref="K33:L33" si="17">SUM(K34:K35)</f>
        <v>0</v>
      </c>
      <c r="L33" s="158">
        <f t="shared" si="17"/>
        <v>28908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28908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28908</v>
      </c>
      <c r="K34" s="28"/>
      <c r="L34" s="204">
        <f t="shared" ref="L34:L35" si="18">K34+J34</f>
        <v>28908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3912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3912</v>
      </c>
      <c r="K36" s="56">
        <f t="shared" ref="K36:L36" si="19">SUM(K37:K40)</f>
        <v>0</v>
      </c>
      <c r="L36" s="158">
        <f t="shared" si="19"/>
        <v>3912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3912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3912</v>
      </c>
      <c r="K40" s="123"/>
      <c r="L40" s="209">
        <f t="shared" si="20"/>
        <v>3912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1503732</v>
      </c>
      <c r="D50" s="163">
        <f>SUM(D51,D286)</f>
        <v>506018</v>
      </c>
      <c r="E50" s="66">
        <f t="shared" ref="E50:F50" si="26">SUM(E51,E286)</f>
        <v>0</v>
      </c>
      <c r="F50" s="164">
        <f t="shared" si="26"/>
        <v>506018</v>
      </c>
      <c r="G50" s="163">
        <f>SUM(G51,G286)</f>
        <v>962055</v>
      </c>
      <c r="H50" s="66">
        <f>SUM(H51,H286)</f>
        <v>2839</v>
      </c>
      <c r="I50" s="164">
        <f t="shared" ref="I50" si="27">SUM(I51,I286)</f>
        <v>964894</v>
      </c>
      <c r="J50" s="139">
        <f>SUM(J51,J286)</f>
        <v>32820</v>
      </c>
      <c r="K50" s="22">
        <f t="shared" ref="K50:L50" si="28">SUM(K51,K286)</f>
        <v>0</v>
      </c>
      <c r="L50" s="140">
        <f t="shared" si="28"/>
        <v>32820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1503732</v>
      </c>
      <c r="D51" s="165">
        <f>SUM(D52,D194)</f>
        <v>506018</v>
      </c>
      <c r="E51" s="69">
        <f t="shared" ref="E51:F51" si="30">SUM(E52,E194)</f>
        <v>0</v>
      </c>
      <c r="F51" s="166">
        <f t="shared" si="30"/>
        <v>506018</v>
      </c>
      <c r="G51" s="165">
        <f>SUM(G52,G194)</f>
        <v>962055</v>
      </c>
      <c r="H51" s="69">
        <f t="shared" ref="H51:I51" si="31">SUM(H52,H194)</f>
        <v>2839</v>
      </c>
      <c r="I51" s="166">
        <f t="shared" si="31"/>
        <v>964894</v>
      </c>
      <c r="J51" s="211">
        <f>SUM(J52,J194)</f>
        <v>32820</v>
      </c>
      <c r="K51" s="212">
        <f t="shared" ref="K51:L51" si="32">SUM(K52,K194)</f>
        <v>0</v>
      </c>
      <c r="L51" s="213">
        <f t="shared" si="32"/>
        <v>32820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1496173</v>
      </c>
      <c r="D52" s="167">
        <f>SUM(D53,D75,D173,D187)</f>
        <v>498459</v>
      </c>
      <c r="E52" s="71">
        <f t="shared" ref="E52:F52" si="34">SUM(E53,E75,E173,E187)</f>
        <v>0</v>
      </c>
      <c r="F52" s="168">
        <f t="shared" si="34"/>
        <v>498459</v>
      </c>
      <c r="G52" s="167">
        <f>SUM(G53,G75,G173,G187)</f>
        <v>962055</v>
      </c>
      <c r="H52" s="71">
        <f t="shared" ref="H52:I52" si="35">SUM(H53,H75,H173,H187)</f>
        <v>2839</v>
      </c>
      <c r="I52" s="168">
        <f t="shared" si="35"/>
        <v>964894</v>
      </c>
      <c r="J52" s="167">
        <f>SUM(J53,J75,J173,J187)</f>
        <v>32820</v>
      </c>
      <c r="K52" s="71">
        <f t="shared" ref="K52:L52" si="36">SUM(K53,K75,K173,K187)</f>
        <v>0</v>
      </c>
      <c r="L52" s="168">
        <f t="shared" si="36"/>
        <v>32820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1367783</v>
      </c>
      <c r="D53" s="169">
        <f>SUM(D54,D67)</f>
        <v>407019</v>
      </c>
      <c r="E53" s="73">
        <f t="shared" ref="E53:F53" si="38">SUM(E54,E67)</f>
        <v>0</v>
      </c>
      <c r="F53" s="170">
        <f t="shared" si="38"/>
        <v>407019</v>
      </c>
      <c r="G53" s="169">
        <f>SUM(G54,G67)</f>
        <v>962055</v>
      </c>
      <c r="H53" s="73">
        <f t="shared" ref="H53:I53" si="39">SUM(H54,H67)</f>
        <v>-1291</v>
      </c>
      <c r="I53" s="170">
        <f t="shared" si="39"/>
        <v>960764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1046655</v>
      </c>
      <c r="D54" s="171">
        <f>SUM(D55,D58,D66)</f>
        <v>275156</v>
      </c>
      <c r="E54" s="37">
        <f t="shared" ref="E54:F54" si="42">SUM(E55,E58,E66)</f>
        <v>0</v>
      </c>
      <c r="F54" s="172">
        <f t="shared" si="42"/>
        <v>275156</v>
      </c>
      <c r="G54" s="171">
        <f>SUM(G55,G58,G66)</f>
        <v>772539</v>
      </c>
      <c r="H54" s="37">
        <f t="shared" ref="H54:I54" si="43">SUM(H55,H58,H66)</f>
        <v>-1040</v>
      </c>
      <c r="I54" s="172">
        <f t="shared" si="43"/>
        <v>771499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971509</v>
      </c>
      <c r="D55" s="87">
        <f>SUM(D56:D57)</f>
        <v>233894</v>
      </c>
      <c r="E55" s="76">
        <f t="shared" ref="E55:F55" si="46">SUM(E56:E57)</f>
        <v>0</v>
      </c>
      <c r="F55" s="161">
        <f t="shared" si="46"/>
        <v>233894</v>
      </c>
      <c r="G55" s="87">
        <f>SUM(G56:G57)</f>
        <v>738655</v>
      </c>
      <c r="H55" s="76">
        <f t="shared" ref="H55:I55" si="47">SUM(H56:H57)</f>
        <v>-1040</v>
      </c>
      <c r="I55" s="161">
        <f t="shared" si="47"/>
        <v>737615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971509</v>
      </c>
      <c r="D57" s="144">
        <v>233894</v>
      </c>
      <c r="E57" s="31"/>
      <c r="F57" s="96">
        <f t="shared" si="50"/>
        <v>233894</v>
      </c>
      <c r="G57" s="144">
        <v>738655</v>
      </c>
      <c r="H57" s="31">
        <v>-1040</v>
      </c>
      <c r="I57" s="96">
        <f t="shared" si="51"/>
        <v>737615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72358</v>
      </c>
      <c r="D58" s="173">
        <f>SUM(D59:D65)</f>
        <v>38474</v>
      </c>
      <c r="E58" s="78">
        <f>SUM(E59:E65)</f>
        <v>0</v>
      </c>
      <c r="F58" s="96">
        <f t="shared" ref="F58" si="54">SUM(F59:F65)</f>
        <v>38474</v>
      </c>
      <c r="G58" s="173">
        <f>SUM(G59:G65)</f>
        <v>33884</v>
      </c>
      <c r="H58" s="78">
        <f t="shared" ref="H58:I58" si="55">SUM(H59:H65)</f>
        <v>0</v>
      </c>
      <c r="I58" s="96">
        <f t="shared" si="55"/>
        <v>33884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10745</v>
      </c>
      <c r="D63" s="144">
        <v>3945</v>
      </c>
      <c r="E63" s="31"/>
      <c r="F63" s="96">
        <f t="shared" si="58"/>
        <v>3945</v>
      </c>
      <c r="G63" s="144">
        <v>6800</v>
      </c>
      <c r="H63" s="31"/>
      <c r="I63" s="96">
        <f t="shared" si="59"/>
        <v>6800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29328</v>
      </c>
      <c r="D64" s="144">
        <v>29328</v>
      </c>
      <c r="E64" s="31"/>
      <c r="F64" s="96">
        <f t="shared" si="58"/>
        <v>29328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27084</v>
      </c>
      <c r="D65" s="144"/>
      <c r="E65" s="31"/>
      <c r="F65" s="96">
        <f t="shared" si="58"/>
        <v>0</v>
      </c>
      <c r="G65" s="144">
        <v>27084</v>
      </c>
      <c r="H65" s="31"/>
      <c r="I65" s="96">
        <f t="shared" si="59"/>
        <v>27084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2788</v>
      </c>
      <c r="D66" s="174">
        <v>2788</v>
      </c>
      <c r="E66" s="133"/>
      <c r="F66" s="161">
        <f t="shared" si="58"/>
        <v>2788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321128</v>
      </c>
      <c r="D67" s="171">
        <f>SUM(D68:D69)</f>
        <v>131863</v>
      </c>
      <c r="E67" s="37">
        <f t="shared" ref="E67:F67" si="62">SUM(E68:E69)</f>
        <v>0</v>
      </c>
      <c r="F67" s="172">
        <f t="shared" si="62"/>
        <v>131863</v>
      </c>
      <c r="G67" s="171">
        <f>SUM(G68:G69)</f>
        <v>189516</v>
      </c>
      <c r="H67" s="37">
        <f t="shared" ref="H67:I67" si="63">SUM(H68:H69)</f>
        <v>-251</v>
      </c>
      <c r="I67" s="172">
        <f t="shared" si="63"/>
        <v>189265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4">
        <v>1210</v>
      </c>
      <c r="B68" s="39" t="s">
        <v>60</v>
      </c>
      <c r="C68" s="222">
        <f t="shared" si="0"/>
        <v>262532</v>
      </c>
      <c r="D68" s="143">
        <v>76017</v>
      </c>
      <c r="E68" s="28"/>
      <c r="F68" s="176">
        <f>D68+E68</f>
        <v>76017</v>
      </c>
      <c r="G68" s="143">
        <v>186766</v>
      </c>
      <c r="H68" s="28">
        <v>-251</v>
      </c>
      <c r="I68" s="176">
        <f>G68+H68</f>
        <v>186515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58596</v>
      </c>
      <c r="D69" s="173">
        <f>SUM(D70:D74)</f>
        <v>55846</v>
      </c>
      <c r="E69" s="78">
        <f t="shared" ref="E69:F69" si="66">SUM(E70:E74)</f>
        <v>0</v>
      </c>
      <c r="F69" s="96">
        <f t="shared" si="66"/>
        <v>55846</v>
      </c>
      <c r="G69" s="173">
        <f>SUM(G70:G74)</f>
        <v>2750</v>
      </c>
      <c r="H69" s="78">
        <f t="shared" ref="H69:I69" si="67">SUM(H70:H74)</f>
        <v>0</v>
      </c>
      <c r="I69" s="96">
        <f t="shared" si="67"/>
        <v>2750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42655</v>
      </c>
      <c r="D70" s="144">
        <v>39905</v>
      </c>
      <c r="E70" s="31"/>
      <c r="F70" s="96">
        <f t="shared" ref="F70:F74" si="70">D70+E70</f>
        <v>39905</v>
      </c>
      <c r="G70" s="144">
        <v>2750</v>
      </c>
      <c r="H70" s="31"/>
      <c r="I70" s="96">
        <f t="shared" ref="I70:I74" si="71">G70+H70</f>
        <v>2750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14941</v>
      </c>
      <c r="D73" s="144">
        <v>14941</v>
      </c>
      <c r="E73" s="31"/>
      <c r="F73" s="96">
        <f t="shared" si="70"/>
        <v>14941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1000</v>
      </c>
      <c r="D74" s="144">
        <v>1000</v>
      </c>
      <c r="E74" s="31"/>
      <c r="F74" s="96">
        <f t="shared" si="70"/>
        <v>1000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128390</v>
      </c>
      <c r="D75" s="169">
        <f>SUM(D76,D83,D130,D164,D165,D172)</f>
        <v>91440</v>
      </c>
      <c r="E75" s="73">
        <f t="shared" ref="E75:F75" si="74">SUM(E76,E83,E130,E164,E165,E172)</f>
        <v>0</v>
      </c>
      <c r="F75" s="170">
        <f t="shared" si="74"/>
        <v>91440</v>
      </c>
      <c r="G75" s="169">
        <f>SUM(G76,G83,G130,G164,G165,G172)</f>
        <v>0</v>
      </c>
      <c r="H75" s="73">
        <f t="shared" ref="H75:I75" si="75">SUM(H76,H83,H130,H164,H165,H172)</f>
        <v>4130</v>
      </c>
      <c r="I75" s="170">
        <f t="shared" si="75"/>
        <v>4130</v>
      </c>
      <c r="J75" s="169">
        <f>SUM(J76,J83,J130,J164,J165,J172)</f>
        <v>32820</v>
      </c>
      <c r="K75" s="73">
        <f t="shared" ref="K75:L75" si="76">SUM(K76,K83,K130,K164,K165,K172)</f>
        <v>0</v>
      </c>
      <c r="L75" s="170">
        <f t="shared" si="76"/>
        <v>32820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4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92578</v>
      </c>
      <c r="D83" s="171">
        <f>SUM(D84,D89,D95,D103,D112,D116,D122,D128)</f>
        <v>56706</v>
      </c>
      <c r="E83" s="37">
        <f t="shared" ref="E83:F83" si="98">SUM(E84,E89,E95,E103,E112,E116,E122,E128)</f>
        <v>0</v>
      </c>
      <c r="F83" s="172">
        <f t="shared" si="98"/>
        <v>56706</v>
      </c>
      <c r="G83" s="171">
        <f>SUM(G84,G89,G95,G103,G112,G116,G122,G128)</f>
        <v>0</v>
      </c>
      <c r="H83" s="37">
        <f t="shared" ref="H83:I83" si="99">SUM(H84,H89,H95,H103,H112,H116,H122,H128)</f>
        <v>4130</v>
      </c>
      <c r="I83" s="172">
        <f t="shared" si="99"/>
        <v>4130</v>
      </c>
      <c r="J83" s="171">
        <f>SUM(J84,J89,J95,J103,J112,J116,J122,J128)</f>
        <v>31742</v>
      </c>
      <c r="K83" s="37">
        <f t="shared" ref="K83:L83" si="100">SUM(K84,K89,K95,K103,K112,K116,K122,K128)</f>
        <v>0</v>
      </c>
      <c r="L83" s="172">
        <f t="shared" si="100"/>
        <v>31742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939</v>
      </c>
      <c r="D84" s="87">
        <f>SUM(D85:D88)</f>
        <v>939</v>
      </c>
      <c r="E84" s="76">
        <f t="shared" ref="E84:F84" si="103">SUM(E85:E88)</f>
        <v>0</v>
      </c>
      <c r="F84" s="161">
        <f t="shared" si="103"/>
        <v>939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757</v>
      </c>
      <c r="D86" s="177">
        <v>757</v>
      </c>
      <c r="E86" s="44"/>
      <c r="F86" s="96">
        <f t="shared" si="107"/>
        <v>757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167</v>
      </c>
      <c r="D87" s="177">
        <v>167</v>
      </c>
      <c r="E87" s="44"/>
      <c r="F87" s="96">
        <f t="shared" si="107"/>
        <v>167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15</v>
      </c>
      <c r="D88" s="177">
        <v>15</v>
      </c>
      <c r="E88" s="44"/>
      <c r="F88" s="96">
        <f t="shared" si="107"/>
        <v>15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66437</v>
      </c>
      <c r="D89" s="173">
        <f>SUM(D90:D94)</f>
        <v>34695</v>
      </c>
      <c r="E89" s="78">
        <f t="shared" ref="E89:F89" si="111">SUM(E90:E94)</f>
        <v>0</v>
      </c>
      <c r="F89" s="96">
        <f t="shared" si="111"/>
        <v>34695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31742</v>
      </c>
      <c r="K89" s="78">
        <f t="shared" ref="K89:L89" si="113">SUM(K90:K94)</f>
        <v>0</v>
      </c>
      <c r="L89" s="96">
        <f t="shared" si="113"/>
        <v>31742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34686</v>
      </c>
      <c r="D90" s="177">
        <v>18195</v>
      </c>
      <c r="E90" s="44"/>
      <c r="F90" s="96">
        <f t="shared" ref="F90:F94" si="115">D90+E90</f>
        <v>18195</v>
      </c>
      <c r="G90" s="144"/>
      <c r="H90" s="31"/>
      <c r="I90" s="96">
        <f t="shared" ref="I90:I94" si="116">G90+H90</f>
        <v>0</v>
      </c>
      <c r="J90" s="144">
        <v>16491</v>
      </c>
      <c r="K90" s="31"/>
      <c r="L90" s="96">
        <f t="shared" ref="L90:L94" si="117">K90+J90</f>
        <v>16491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7126</v>
      </c>
      <c r="D91" s="177">
        <v>2114</v>
      </c>
      <c r="E91" s="44"/>
      <c r="F91" s="96">
        <f t="shared" si="115"/>
        <v>2114</v>
      </c>
      <c r="G91" s="144"/>
      <c r="H91" s="31"/>
      <c r="I91" s="96">
        <f t="shared" si="116"/>
        <v>0</v>
      </c>
      <c r="J91" s="144">
        <v>5012</v>
      </c>
      <c r="K91" s="31"/>
      <c r="L91" s="96">
        <f t="shared" si="117"/>
        <v>5012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23792</v>
      </c>
      <c r="D92" s="177">
        <v>13553</v>
      </c>
      <c r="E92" s="44"/>
      <c r="F92" s="96">
        <f t="shared" si="115"/>
        <v>13553</v>
      </c>
      <c r="G92" s="144"/>
      <c r="H92" s="31"/>
      <c r="I92" s="96">
        <f t="shared" si="116"/>
        <v>0</v>
      </c>
      <c r="J92" s="144">
        <v>10239</v>
      </c>
      <c r="K92" s="31"/>
      <c r="L92" s="96">
        <f t="shared" si="117"/>
        <v>10239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833</v>
      </c>
      <c r="D93" s="177">
        <v>833</v>
      </c>
      <c r="E93" s="44"/>
      <c r="F93" s="96">
        <f t="shared" si="115"/>
        <v>833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2111</v>
      </c>
      <c r="D95" s="173">
        <f>SUM(D96:D102)</f>
        <v>2111</v>
      </c>
      <c r="E95" s="78">
        <f t="shared" ref="E95:F95" si="119">SUM(E96:E102)</f>
        <v>0</v>
      </c>
      <c r="F95" s="96">
        <f t="shared" si="119"/>
        <v>2111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customHeight="1" x14ac:dyDescent="0.25">
      <c r="A100" s="30">
        <v>2235</v>
      </c>
      <c r="B100" s="42" t="s">
        <v>297</v>
      </c>
      <c r="C100" s="223">
        <f t="shared" si="102"/>
        <v>121</v>
      </c>
      <c r="D100" s="177">
        <v>121</v>
      </c>
      <c r="E100" s="44"/>
      <c r="F100" s="96">
        <f t="shared" si="123"/>
        <v>121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1990</v>
      </c>
      <c r="D102" s="177">
        <v>1990</v>
      </c>
      <c r="E102" s="44"/>
      <c r="F102" s="96">
        <f t="shared" si="123"/>
        <v>1990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8570</v>
      </c>
      <c r="D103" s="173">
        <f>SUM(D104:D111)</f>
        <v>8570</v>
      </c>
      <c r="E103" s="78">
        <f t="shared" ref="E103:F103" si="127">SUM(E104:E111)</f>
        <v>0</v>
      </c>
      <c r="F103" s="96">
        <f t="shared" si="127"/>
        <v>8570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963</v>
      </c>
      <c r="D106" s="177">
        <v>963</v>
      </c>
      <c r="E106" s="44"/>
      <c r="F106" s="96">
        <f t="shared" si="131"/>
        <v>963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7123</v>
      </c>
      <c r="D107" s="177">
        <v>7123</v>
      </c>
      <c r="E107" s="44"/>
      <c r="F107" s="96">
        <f t="shared" si="131"/>
        <v>7123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customHeight="1" x14ac:dyDescent="0.25">
      <c r="A111" s="30">
        <v>2249</v>
      </c>
      <c r="B111" s="42" t="s">
        <v>93</v>
      </c>
      <c r="C111" s="223">
        <f t="shared" si="102"/>
        <v>484</v>
      </c>
      <c r="D111" s="177">
        <v>484</v>
      </c>
      <c r="E111" s="44"/>
      <c r="F111" s="96">
        <f t="shared" si="131"/>
        <v>484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2552</v>
      </c>
      <c r="D112" s="173">
        <f>SUM(D113:D115)</f>
        <v>2552</v>
      </c>
      <c r="E112" s="78">
        <f t="shared" ref="E112:F112" si="135">SUM(E113:E115)</f>
        <v>0</v>
      </c>
      <c r="F112" s="96">
        <f t="shared" si="135"/>
        <v>2552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85</v>
      </c>
      <c r="D113" s="177">
        <v>85</v>
      </c>
      <c r="E113" s="44"/>
      <c r="F113" s="96">
        <f t="shared" ref="F113:F115" si="139">D113+E113</f>
        <v>85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2053</v>
      </c>
      <c r="D114" s="177">
        <v>2053</v>
      </c>
      <c r="E114" s="44"/>
      <c r="F114" s="96">
        <f t="shared" si="139"/>
        <v>2053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414</v>
      </c>
      <c r="D115" s="177">
        <v>414</v>
      </c>
      <c r="E115" s="44"/>
      <c r="F115" s="96">
        <f t="shared" si="139"/>
        <v>414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5802</v>
      </c>
      <c r="D116" s="173">
        <f>SUM(D117:D121)</f>
        <v>5802</v>
      </c>
      <c r="E116" s="78">
        <f t="shared" ref="E116:F116" si="143">SUM(E117:E121)</f>
        <v>0</v>
      </c>
      <c r="F116" s="96">
        <f t="shared" si="143"/>
        <v>5802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customHeight="1" x14ac:dyDescent="0.25">
      <c r="A117" s="30">
        <v>2261</v>
      </c>
      <c r="B117" s="42" t="s">
        <v>99</v>
      </c>
      <c r="C117" s="223">
        <f t="shared" si="102"/>
        <v>5750</v>
      </c>
      <c r="D117" s="177">
        <v>5750</v>
      </c>
      <c r="E117" s="44"/>
      <c r="F117" s="96">
        <f t="shared" ref="F117:F121" si="147">D117+E117</f>
        <v>5750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52</v>
      </c>
      <c r="D121" s="177">
        <v>52</v>
      </c>
      <c r="E121" s="44"/>
      <c r="F121" s="96">
        <f t="shared" si="147"/>
        <v>52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6167</v>
      </c>
      <c r="D122" s="173">
        <f>SUM(D123:D127)</f>
        <v>2037</v>
      </c>
      <c r="E122" s="78">
        <f t="shared" ref="E122:F122" si="151">SUM(E123:E127)</f>
        <v>0</v>
      </c>
      <c r="F122" s="96">
        <f t="shared" si="151"/>
        <v>2037</v>
      </c>
      <c r="G122" s="173">
        <f>SUM(G123:G127)</f>
        <v>0</v>
      </c>
      <c r="H122" s="78">
        <f t="shared" ref="H122:I122" si="152">SUM(H123:H127)</f>
        <v>4130</v>
      </c>
      <c r="I122" s="96">
        <f t="shared" si="152"/>
        <v>4130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customHeight="1" x14ac:dyDescent="0.25">
      <c r="A125" s="30">
        <v>2275</v>
      </c>
      <c r="B125" s="42" t="s">
        <v>106</v>
      </c>
      <c r="C125" s="223">
        <f t="shared" si="102"/>
        <v>2037</v>
      </c>
      <c r="D125" s="177">
        <v>2037</v>
      </c>
      <c r="E125" s="44"/>
      <c r="F125" s="96">
        <f t="shared" si="155"/>
        <v>2037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4.5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49.5" customHeight="1" x14ac:dyDescent="0.25">
      <c r="A127" s="30">
        <v>2279</v>
      </c>
      <c r="B127" s="42" t="s">
        <v>108</v>
      </c>
      <c r="C127" s="223">
        <f t="shared" si="102"/>
        <v>4130</v>
      </c>
      <c r="D127" s="177"/>
      <c r="E127" s="44"/>
      <c r="F127" s="96">
        <f t="shared" si="155"/>
        <v>0</v>
      </c>
      <c r="G127" s="144"/>
      <c r="H127" s="31">
        <v>4130</v>
      </c>
      <c r="I127" s="96">
        <f t="shared" si="156"/>
        <v>4130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367</v>
      </c>
    </row>
    <row r="128" spans="1:16" ht="48" hidden="1" x14ac:dyDescent="0.25">
      <c r="A128" s="274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35749</v>
      </c>
      <c r="D130" s="171">
        <f>SUM(D131,D136,D140,D141,D144,D151,D159,D160,D163)</f>
        <v>34671</v>
      </c>
      <c r="E130" s="37">
        <f t="shared" ref="E130:F130" si="160">SUM(E131,E136,E140,E141,E144,E151,E159,E160,E163)</f>
        <v>0</v>
      </c>
      <c r="F130" s="172">
        <f t="shared" si="160"/>
        <v>34671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1078</v>
      </c>
      <c r="K130" s="37">
        <f t="shared" ref="K130:L130" si="162">SUM(K131,K136,K140,K141,K144,K151,K159,K160,K163)</f>
        <v>0</v>
      </c>
      <c r="L130" s="172">
        <f t="shared" si="162"/>
        <v>1078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4">
        <v>2310</v>
      </c>
      <c r="B131" s="39" t="s">
        <v>111</v>
      </c>
      <c r="C131" s="222">
        <f t="shared" si="102"/>
        <v>12885</v>
      </c>
      <c r="D131" s="175">
        <f t="shared" ref="D131:O131" si="164">SUM(D132:D135)</f>
        <v>12885</v>
      </c>
      <c r="E131" s="80">
        <f t="shared" si="164"/>
        <v>0</v>
      </c>
      <c r="F131" s="176">
        <f t="shared" si="164"/>
        <v>12885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1670</v>
      </c>
      <c r="D132" s="177">
        <v>1670</v>
      </c>
      <c r="E132" s="44"/>
      <c r="F132" s="96">
        <f t="shared" ref="F132:F135" si="165">D132+E132</f>
        <v>1670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11173</v>
      </c>
      <c r="D133" s="177">
        <v>11173</v>
      </c>
      <c r="E133" s="44"/>
      <c r="F133" s="96">
        <f t="shared" si="165"/>
        <v>11173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42</v>
      </c>
      <c r="D135" s="177">
        <v>42</v>
      </c>
      <c r="E135" s="44"/>
      <c r="F135" s="96">
        <f t="shared" si="165"/>
        <v>42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411</v>
      </c>
      <c r="D136" s="173">
        <f>SUM(D137:D139)</f>
        <v>253</v>
      </c>
      <c r="E136" s="78">
        <f t="shared" ref="E136:F136" si="169">SUM(E137:E139)</f>
        <v>0</v>
      </c>
      <c r="F136" s="96">
        <f t="shared" si="169"/>
        <v>253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158</v>
      </c>
      <c r="K136" s="78">
        <f t="shared" ref="K136:L136" si="171">SUM(K137:K139)</f>
        <v>0</v>
      </c>
      <c r="L136" s="96">
        <f t="shared" si="171"/>
        <v>158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411</v>
      </c>
      <c r="D138" s="177">
        <v>253</v>
      </c>
      <c r="E138" s="44"/>
      <c r="F138" s="96">
        <f t="shared" si="173"/>
        <v>253</v>
      </c>
      <c r="G138" s="144"/>
      <c r="H138" s="31"/>
      <c r="I138" s="96">
        <f t="shared" si="174"/>
        <v>0</v>
      </c>
      <c r="J138" s="144">
        <v>158</v>
      </c>
      <c r="K138" s="31"/>
      <c r="L138" s="96">
        <f t="shared" si="175"/>
        <v>158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260</v>
      </c>
      <c r="D141" s="173">
        <f>SUM(D142:D143)</f>
        <v>260</v>
      </c>
      <c r="E141" s="78">
        <f t="shared" ref="E141:F141" si="177">SUM(E142:E143)</f>
        <v>0</v>
      </c>
      <c r="F141" s="96">
        <f t="shared" si="177"/>
        <v>260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260</v>
      </c>
      <c r="D142" s="177">
        <v>260</v>
      </c>
      <c r="E142" s="44"/>
      <c r="F142" s="96">
        <f t="shared" ref="F142:F143" si="181">D142+E142</f>
        <v>260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5943</v>
      </c>
      <c r="D144" s="87">
        <f>SUM(D145:D150)</f>
        <v>5023</v>
      </c>
      <c r="E144" s="76">
        <f t="shared" ref="E144:F144" si="185">SUM(E145:E150)</f>
        <v>0</v>
      </c>
      <c r="F144" s="161">
        <f t="shared" si="185"/>
        <v>5023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920</v>
      </c>
      <c r="K144" s="76">
        <f t="shared" ref="K144:L144" si="187">SUM(K145:K150)</f>
        <v>0</v>
      </c>
      <c r="L144" s="161">
        <f t="shared" si="187"/>
        <v>920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894</v>
      </c>
      <c r="D145" s="178">
        <v>894</v>
      </c>
      <c r="E145" s="41"/>
      <c r="F145" s="176">
        <f t="shared" ref="F145:F150" si="189">D145+E145</f>
        <v>894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3940</v>
      </c>
      <c r="D146" s="177">
        <v>3020</v>
      </c>
      <c r="E146" s="44"/>
      <c r="F146" s="96">
        <f t="shared" si="189"/>
        <v>3020</v>
      </c>
      <c r="G146" s="144"/>
      <c r="H146" s="31"/>
      <c r="I146" s="96">
        <f t="shared" si="190"/>
        <v>0</v>
      </c>
      <c r="J146" s="144">
        <v>920</v>
      </c>
      <c r="K146" s="31"/>
      <c r="L146" s="96">
        <f t="shared" si="191"/>
        <v>920</v>
      </c>
      <c r="M146" s="144"/>
      <c r="N146" s="31"/>
      <c r="O146" s="96">
        <f t="shared" si="192"/>
        <v>0</v>
      </c>
      <c r="P146" s="255"/>
    </row>
    <row r="147" spans="1:16" ht="24" customHeight="1" x14ac:dyDescent="0.25">
      <c r="A147" s="30">
        <v>2353</v>
      </c>
      <c r="B147" s="42" t="s">
        <v>125</v>
      </c>
      <c r="C147" s="223">
        <f t="shared" si="102"/>
        <v>449</v>
      </c>
      <c r="D147" s="177">
        <v>449</v>
      </c>
      <c r="E147" s="44"/>
      <c r="F147" s="96">
        <f t="shared" si="189"/>
        <v>449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660</v>
      </c>
      <c r="D149" s="177">
        <v>660</v>
      </c>
      <c r="E149" s="44"/>
      <c r="F149" s="96">
        <f t="shared" si="189"/>
        <v>660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680</v>
      </c>
      <c r="D151" s="173">
        <f>SUM(D152:D158)</f>
        <v>680</v>
      </c>
      <c r="E151" s="78">
        <f t="shared" ref="E151:F151" si="194">SUM(E152:E158)</f>
        <v>0</v>
      </c>
      <c r="F151" s="96">
        <f t="shared" si="194"/>
        <v>680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customHeight="1" x14ac:dyDescent="0.25">
      <c r="A152" s="29">
        <v>2361</v>
      </c>
      <c r="B152" s="42" t="s">
        <v>130</v>
      </c>
      <c r="C152" s="223">
        <f t="shared" si="193"/>
        <v>680</v>
      </c>
      <c r="D152" s="177">
        <v>680</v>
      </c>
      <c r="E152" s="44"/>
      <c r="F152" s="96">
        <f t="shared" ref="F152:F159" si="198">D152+E152</f>
        <v>680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15570</v>
      </c>
      <c r="D159" s="179">
        <v>15570</v>
      </c>
      <c r="E159" s="79"/>
      <c r="F159" s="161">
        <f t="shared" si="198"/>
        <v>15570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customHeight="1" x14ac:dyDescent="0.25">
      <c r="A164" s="34">
        <v>2400</v>
      </c>
      <c r="B164" s="74" t="s">
        <v>140</v>
      </c>
      <c r="C164" s="221">
        <f t="shared" si="193"/>
        <v>63</v>
      </c>
      <c r="D164" s="180">
        <v>63</v>
      </c>
      <c r="E164" s="81"/>
      <c r="F164" s="172">
        <f t="shared" si="206"/>
        <v>63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74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4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4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4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4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7559</v>
      </c>
      <c r="D194" s="167">
        <f t="shared" ref="D194:O194" si="259">SUM(D195,D230,D269,D283)</f>
        <v>7559</v>
      </c>
      <c r="E194" s="71">
        <f t="shared" si="259"/>
        <v>0</v>
      </c>
      <c r="F194" s="168">
        <f t="shared" si="259"/>
        <v>7559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7559</v>
      </c>
      <c r="D195" s="169">
        <f>D196+D204</f>
        <v>7559</v>
      </c>
      <c r="E195" s="73">
        <f t="shared" ref="E195:F195" si="260">E196+E204</f>
        <v>0</v>
      </c>
      <c r="F195" s="170">
        <f t="shared" si="260"/>
        <v>7559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4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7559</v>
      </c>
      <c r="D204" s="171">
        <f>D205+D215+D216+D225+D226+D227+D229</f>
        <v>7559</v>
      </c>
      <c r="E204" s="37">
        <f t="shared" ref="E204:F204" si="276">E205+E215+E216+E225+E226+E227+E229</f>
        <v>0</v>
      </c>
      <c r="F204" s="172">
        <f t="shared" si="276"/>
        <v>7559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7559</v>
      </c>
      <c r="D216" s="173">
        <f>SUM(D217:D224)</f>
        <v>7559</v>
      </c>
      <c r="E216" s="78">
        <f t="shared" ref="E216:F216" si="289">SUM(E217:E224)</f>
        <v>0</v>
      </c>
      <c r="F216" s="96">
        <f t="shared" si="289"/>
        <v>7559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5900</v>
      </c>
      <c r="D219" s="177">
        <v>5900</v>
      </c>
      <c r="E219" s="44"/>
      <c r="F219" s="96">
        <f t="shared" si="293"/>
        <v>5900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customHeight="1" x14ac:dyDescent="0.25">
      <c r="A224" s="30">
        <v>5239</v>
      </c>
      <c r="B224" s="42" t="s">
        <v>193</v>
      </c>
      <c r="C224" s="223">
        <f t="shared" si="288"/>
        <v>1659</v>
      </c>
      <c r="D224" s="177">
        <v>1659</v>
      </c>
      <c r="E224" s="44"/>
      <c r="F224" s="96">
        <f t="shared" si="293"/>
        <v>1659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4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4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4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4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4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4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1503732</v>
      </c>
      <c r="D289" s="191">
        <f t="shared" ref="D289:O289" si="389">SUM(D286,D269,D230,D195,D187,D173,D75,D53,D283)</f>
        <v>506018</v>
      </c>
      <c r="E289" s="112">
        <f t="shared" si="389"/>
        <v>0</v>
      </c>
      <c r="F289" s="113">
        <f t="shared" si="389"/>
        <v>506018</v>
      </c>
      <c r="G289" s="191">
        <f t="shared" si="389"/>
        <v>962055</v>
      </c>
      <c r="H289" s="112">
        <f t="shared" si="389"/>
        <v>2839</v>
      </c>
      <c r="I289" s="113">
        <f t="shared" si="389"/>
        <v>964894</v>
      </c>
      <c r="J289" s="191">
        <f t="shared" si="389"/>
        <v>32820</v>
      </c>
      <c r="K289" s="112">
        <f t="shared" si="389"/>
        <v>0</v>
      </c>
      <c r="L289" s="113">
        <f t="shared" si="389"/>
        <v>32820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00"/>
        <filter val="1 029"/>
        <filter val="1 046 655"/>
        <filter val="1 367 783"/>
        <filter val="1 470 912"/>
        <filter val="1 496 173"/>
        <filter val="1 503 732"/>
        <filter val="1 659"/>
        <filter val="1 670"/>
        <filter val="1 990"/>
        <filter val="10 745"/>
        <filter val="11 173"/>
        <filter val="12 885"/>
        <filter val="121"/>
        <filter val="128 390"/>
        <filter val="14 941"/>
        <filter val="15"/>
        <filter val="15 570"/>
        <filter val="167"/>
        <filter val="2 037"/>
        <filter val="2 053"/>
        <filter val="2 111"/>
        <filter val="2 552"/>
        <filter val="2 788"/>
        <filter val="23 792"/>
        <filter val="260"/>
        <filter val="262 532"/>
        <filter val="27 084"/>
        <filter val="28 908"/>
        <filter val="29 328"/>
        <filter val="3 912"/>
        <filter val="3 940"/>
        <filter val="32 820"/>
        <filter val="321 128"/>
        <filter val="34 686"/>
        <filter val="35 749"/>
        <filter val="4 130"/>
        <filter val="4 172"/>
        <filter val="411"/>
        <filter val="414"/>
        <filter val="42"/>
        <filter val="42 655"/>
        <filter val="449"/>
        <filter val="484"/>
        <filter val="5 750"/>
        <filter val="5 802"/>
        <filter val="5 900"/>
        <filter val="5 943"/>
        <filter val="52"/>
        <filter val="58 596"/>
        <filter val="6 167"/>
        <filter val="63"/>
        <filter val="66 437"/>
        <filter val="660"/>
        <filter val="680"/>
        <filter val="7 123"/>
        <filter val="7 126"/>
        <filter val="7 559"/>
        <filter val="72 358"/>
        <filter val="757"/>
        <filter val="8 570"/>
        <filter val="833"/>
        <filter val="85"/>
        <filter val="894"/>
        <filter val="92 578"/>
        <filter val="939"/>
        <filter val="963"/>
        <filter val="971 509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15.pielikums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A2" sqref="A2:P2"/>
    </sheetView>
  </sheetViews>
  <sheetFormatPr defaultColWidth="9.140625"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473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463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464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465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466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467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468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469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736338</v>
      </c>
      <c r="D20" s="139">
        <f>SUM(D21,D24,D25,D41,D43)</f>
        <v>311113</v>
      </c>
      <c r="E20" s="22">
        <f t="shared" ref="E20:F20" si="1">SUM(E21,E24,E25,E41,E43)</f>
        <v>0</v>
      </c>
      <c r="F20" s="140">
        <f t="shared" si="1"/>
        <v>311113</v>
      </c>
      <c r="G20" s="139">
        <f>SUM(G21,G24,G43)</f>
        <v>410406</v>
      </c>
      <c r="H20" s="22">
        <f t="shared" ref="H20:I20" si="2">SUM(H21,H24,H43)</f>
        <v>2394</v>
      </c>
      <c r="I20" s="140">
        <f t="shared" si="2"/>
        <v>412800</v>
      </c>
      <c r="J20" s="139">
        <f>SUM(J21,J26,J43)</f>
        <v>12425</v>
      </c>
      <c r="K20" s="22">
        <f t="shared" ref="K20:L20" si="3">SUM(K21,K26,K43)</f>
        <v>0</v>
      </c>
      <c r="L20" s="140">
        <f t="shared" si="3"/>
        <v>12425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723913</v>
      </c>
      <c r="D24" s="145">
        <v>311113</v>
      </c>
      <c r="E24" s="132"/>
      <c r="F24" s="242">
        <f t="shared" si="9"/>
        <v>311113</v>
      </c>
      <c r="G24" s="145">
        <v>410406</v>
      </c>
      <c r="H24" s="132">
        <v>2394</v>
      </c>
      <c r="I24" s="242">
        <f t="shared" si="10"/>
        <v>412800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470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12400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12400</v>
      </c>
      <c r="K26" s="56">
        <f t="shared" ref="K26:L26" si="11">SUM(K27,K31,K33,K36)</f>
        <v>0</v>
      </c>
      <c r="L26" s="158">
        <f t="shared" si="11"/>
        <v>12400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6273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6273</v>
      </c>
      <c r="K33" s="56">
        <f t="shared" ref="K33:L33" si="17">SUM(K34:K35)</f>
        <v>0</v>
      </c>
      <c r="L33" s="158">
        <f t="shared" si="17"/>
        <v>6273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6273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6273</v>
      </c>
      <c r="K34" s="28"/>
      <c r="L34" s="204">
        <f t="shared" ref="L34:L35" si="18">K34+J34</f>
        <v>6273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6127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6127</v>
      </c>
      <c r="K36" s="56">
        <f t="shared" ref="K36:L36" si="19">SUM(K37:K40)</f>
        <v>0</v>
      </c>
      <c r="L36" s="158">
        <f t="shared" si="19"/>
        <v>6127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6127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6127</v>
      </c>
      <c r="K40" s="123"/>
      <c r="L40" s="209">
        <f t="shared" si="20"/>
        <v>6127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25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25</v>
      </c>
      <c r="K43" s="56">
        <f t="shared" si="22"/>
        <v>0</v>
      </c>
      <c r="L43" s="158">
        <f t="shared" si="22"/>
        <v>25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25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>
        <v>25</v>
      </c>
      <c r="K44" s="28"/>
      <c r="L44" s="204">
        <f>K44+J44</f>
        <v>25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736338</v>
      </c>
      <c r="D50" s="163">
        <f>SUM(D51,D286)</f>
        <v>311113</v>
      </c>
      <c r="E50" s="66">
        <f t="shared" ref="E50:F50" si="26">SUM(E51,E286)</f>
        <v>0</v>
      </c>
      <c r="F50" s="164">
        <f t="shared" si="26"/>
        <v>311113</v>
      </c>
      <c r="G50" s="163">
        <f>SUM(G51,G286)</f>
        <v>410406</v>
      </c>
      <c r="H50" s="66">
        <f>SUM(H51,H286)</f>
        <v>2394</v>
      </c>
      <c r="I50" s="164">
        <f t="shared" ref="I50" si="27">SUM(I51,I286)</f>
        <v>412800</v>
      </c>
      <c r="J50" s="139">
        <f>SUM(J51,J286)</f>
        <v>12425</v>
      </c>
      <c r="K50" s="22">
        <f t="shared" ref="K50:L50" si="28">SUM(K51,K286)</f>
        <v>0</v>
      </c>
      <c r="L50" s="140">
        <f t="shared" si="28"/>
        <v>12425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736338</v>
      </c>
      <c r="D51" s="165">
        <f>SUM(D52,D194)</f>
        <v>311113</v>
      </c>
      <c r="E51" s="69">
        <f t="shared" ref="E51:F51" si="30">SUM(E52,E194)</f>
        <v>0</v>
      </c>
      <c r="F51" s="166">
        <f t="shared" si="30"/>
        <v>311113</v>
      </c>
      <c r="G51" s="165">
        <f>SUM(G52,G194)</f>
        <v>410406</v>
      </c>
      <c r="H51" s="69">
        <f t="shared" ref="H51:I51" si="31">SUM(H52,H194)</f>
        <v>2394</v>
      </c>
      <c r="I51" s="166">
        <f t="shared" si="31"/>
        <v>412800</v>
      </c>
      <c r="J51" s="211">
        <f>SUM(J52,J194)</f>
        <v>12425</v>
      </c>
      <c r="K51" s="212">
        <f t="shared" ref="K51:L51" si="32">SUM(K52,K194)</f>
        <v>0</v>
      </c>
      <c r="L51" s="213">
        <f t="shared" si="32"/>
        <v>12425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729413</v>
      </c>
      <c r="D52" s="167">
        <f>SUM(D53,D75,D173,D187)</f>
        <v>304188</v>
      </c>
      <c r="E52" s="71">
        <f t="shared" ref="E52:F52" si="34">SUM(E53,E75,E173,E187)</f>
        <v>0</v>
      </c>
      <c r="F52" s="168">
        <f t="shared" si="34"/>
        <v>304188</v>
      </c>
      <c r="G52" s="167">
        <f>SUM(G53,G75,G173,G187)</f>
        <v>410406</v>
      </c>
      <c r="H52" s="71">
        <f t="shared" ref="H52:I52" si="35">SUM(H53,H75,H173,H187)</f>
        <v>2394</v>
      </c>
      <c r="I52" s="168">
        <f t="shared" si="35"/>
        <v>412800</v>
      </c>
      <c r="J52" s="167">
        <f>SUM(J53,J75,J173,J187)</f>
        <v>12425</v>
      </c>
      <c r="K52" s="71">
        <f t="shared" ref="K52:L52" si="36">SUM(K53,K75,K173,K187)</f>
        <v>0</v>
      </c>
      <c r="L52" s="168">
        <f t="shared" si="36"/>
        <v>12425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650679</v>
      </c>
      <c r="D53" s="169">
        <f>SUM(D54,D67)</f>
        <v>240273</v>
      </c>
      <c r="E53" s="73">
        <f t="shared" ref="E53:F53" si="38">SUM(E54,E67)</f>
        <v>0</v>
      </c>
      <c r="F53" s="170">
        <f t="shared" si="38"/>
        <v>240273</v>
      </c>
      <c r="G53" s="169">
        <f>SUM(G54,G67)</f>
        <v>410406</v>
      </c>
      <c r="H53" s="73">
        <f t="shared" ref="H53:I53" si="39">SUM(H54,H67)</f>
        <v>0</v>
      </c>
      <c r="I53" s="170">
        <f t="shared" si="39"/>
        <v>410406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491556</v>
      </c>
      <c r="D54" s="171">
        <f>SUM(D55,D58,D66)</f>
        <v>162924</v>
      </c>
      <c r="E54" s="37">
        <f t="shared" ref="E54:F54" si="42">SUM(E55,E58,E66)</f>
        <v>0</v>
      </c>
      <c r="F54" s="172">
        <f t="shared" si="42"/>
        <v>162924</v>
      </c>
      <c r="G54" s="171">
        <f>SUM(G55,G58,G66)</f>
        <v>328632</v>
      </c>
      <c r="H54" s="37">
        <f t="shared" ref="H54:I54" si="43">SUM(H55,H58,H66)</f>
        <v>0</v>
      </c>
      <c r="I54" s="172">
        <f t="shared" si="43"/>
        <v>328632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453290</v>
      </c>
      <c r="D55" s="87">
        <f>SUM(D56:D57)</f>
        <v>136046</v>
      </c>
      <c r="E55" s="76">
        <f t="shared" ref="E55:F55" si="46">SUM(E56:E57)</f>
        <v>0</v>
      </c>
      <c r="F55" s="161">
        <f t="shared" si="46"/>
        <v>136046</v>
      </c>
      <c r="G55" s="87">
        <f>SUM(G56:G57)</f>
        <v>317244</v>
      </c>
      <c r="H55" s="76">
        <f t="shared" ref="H55:I55" si="47">SUM(H56:H57)</f>
        <v>0</v>
      </c>
      <c r="I55" s="161">
        <f t="shared" si="47"/>
        <v>317244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453290</v>
      </c>
      <c r="D57" s="144">
        <v>136046</v>
      </c>
      <c r="E57" s="31"/>
      <c r="F57" s="96">
        <f t="shared" si="50"/>
        <v>136046</v>
      </c>
      <c r="G57" s="144">
        <v>317244</v>
      </c>
      <c r="H57" s="31"/>
      <c r="I57" s="96">
        <f t="shared" si="51"/>
        <v>317244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35478</v>
      </c>
      <c r="D58" s="173">
        <f>SUM(D59:D65)</f>
        <v>24090</v>
      </c>
      <c r="E58" s="78">
        <f>SUM(E59:E65)</f>
        <v>0</v>
      </c>
      <c r="F58" s="96">
        <f t="shared" ref="F58" si="54">SUM(F59:F65)</f>
        <v>24090</v>
      </c>
      <c r="G58" s="173">
        <f>SUM(G59:G65)</f>
        <v>11388</v>
      </c>
      <c r="H58" s="78">
        <f t="shared" ref="H58:I58" si="55">SUM(H59:H65)</f>
        <v>0</v>
      </c>
      <c r="I58" s="96">
        <f t="shared" si="55"/>
        <v>11388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2388</v>
      </c>
      <c r="D63" s="144">
        <v>2388</v>
      </c>
      <c r="E63" s="31"/>
      <c r="F63" s="96">
        <f t="shared" si="58"/>
        <v>2388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15961</v>
      </c>
      <c r="D64" s="144">
        <v>15961</v>
      </c>
      <c r="E64" s="31"/>
      <c r="F64" s="96">
        <f t="shared" si="58"/>
        <v>15961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11928</v>
      </c>
      <c r="D65" s="144">
        <v>540</v>
      </c>
      <c r="E65" s="31"/>
      <c r="F65" s="96">
        <f t="shared" si="58"/>
        <v>540</v>
      </c>
      <c r="G65" s="144">
        <v>11388</v>
      </c>
      <c r="H65" s="31"/>
      <c r="I65" s="96">
        <f t="shared" si="59"/>
        <v>11388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2788</v>
      </c>
      <c r="D66" s="174">
        <v>2788</v>
      </c>
      <c r="E66" s="133"/>
      <c r="F66" s="161">
        <f t="shared" si="58"/>
        <v>2788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159123</v>
      </c>
      <c r="D67" s="171">
        <f>SUM(D68:D69)</f>
        <v>77349</v>
      </c>
      <c r="E67" s="37">
        <f t="shared" ref="E67:F67" si="62">SUM(E68:E69)</f>
        <v>0</v>
      </c>
      <c r="F67" s="172">
        <f t="shared" si="62"/>
        <v>77349</v>
      </c>
      <c r="G67" s="171">
        <f>SUM(G68:G69)</f>
        <v>81774</v>
      </c>
      <c r="H67" s="37">
        <f t="shared" ref="H67:I67" si="63">SUM(H68:H69)</f>
        <v>0</v>
      </c>
      <c r="I67" s="172">
        <f t="shared" si="63"/>
        <v>81774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92">
        <v>1210</v>
      </c>
      <c r="B68" s="39" t="s">
        <v>60</v>
      </c>
      <c r="C68" s="222">
        <f t="shared" si="0"/>
        <v>124150</v>
      </c>
      <c r="D68" s="143">
        <v>44476</v>
      </c>
      <c r="E68" s="28"/>
      <c r="F68" s="176">
        <f>D68+E68</f>
        <v>44476</v>
      </c>
      <c r="G68" s="143">
        <v>79674</v>
      </c>
      <c r="H68" s="28"/>
      <c r="I68" s="176">
        <f>G68+H68</f>
        <v>79674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34973</v>
      </c>
      <c r="D69" s="173">
        <f>SUM(D70:D74)</f>
        <v>32873</v>
      </c>
      <c r="E69" s="78">
        <f t="shared" ref="E69:F69" si="66">SUM(E70:E74)</f>
        <v>0</v>
      </c>
      <c r="F69" s="96">
        <f t="shared" si="66"/>
        <v>32873</v>
      </c>
      <c r="G69" s="173">
        <f>SUM(G70:G74)</f>
        <v>2100</v>
      </c>
      <c r="H69" s="78">
        <f t="shared" ref="H69:I69" si="67">SUM(H70:H74)</f>
        <v>0</v>
      </c>
      <c r="I69" s="96">
        <f t="shared" si="67"/>
        <v>2100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23801</v>
      </c>
      <c r="D70" s="144">
        <v>21701</v>
      </c>
      <c r="E70" s="31"/>
      <c r="F70" s="96">
        <f t="shared" ref="F70:F74" si="70">D70+E70</f>
        <v>21701</v>
      </c>
      <c r="G70" s="144">
        <v>2100</v>
      </c>
      <c r="H70" s="31"/>
      <c r="I70" s="96">
        <f t="shared" ref="I70:I74" si="71">G70+H70</f>
        <v>2100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10672</v>
      </c>
      <c r="D73" s="144">
        <v>10672</v>
      </c>
      <c r="E73" s="31"/>
      <c r="F73" s="96">
        <f t="shared" si="70"/>
        <v>10672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78734</v>
      </c>
      <c r="D75" s="169">
        <f>SUM(D76,D83,D130,D164,D165,D172)</f>
        <v>63915</v>
      </c>
      <c r="E75" s="73">
        <f t="shared" ref="E75:F75" si="74">SUM(E76,E83,E130,E164,E165,E172)</f>
        <v>0</v>
      </c>
      <c r="F75" s="170">
        <f t="shared" si="74"/>
        <v>63915</v>
      </c>
      <c r="G75" s="169">
        <f>SUM(G76,G83,G130,G164,G165,G172)</f>
        <v>0</v>
      </c>
      <c r="H75" s="73">
        <f t="shared" ref="H75:I75" si="75">SUM(H76,H83,H130,H164,H165,H172)</f>
        <v>2394</v>
      </c>
      <c r="I75" s="170">
        <f t="shared" si="75"/>
        <v>2394</v>
      </c>
      <c r="J75" s="169">
        <f>SUM(J76,J83,J130,J164,J165,J172)</f>
        <v>12425</v>
      </c>
      <c r="K75" s="73">
        <f t="shared" ref="K75:L75" si="76">SUM(K76,K83,K130,K164,K165,K172)</f>
        <v>0</v>
      </c>
      <c r="L75" s="170">
        <f t="shared" si="76"/>
        <v>12425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92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54877</v>
      </c>
      <c r="D83" s="171">
        <f>SUM(D84,D89,D95,D103,D112,D116,D122,D128)</f>
        <v>40088</v>
      </c>
      <c r="E83" s="37">
        <f t="shared" ref="E83:F83" si="98">SUM(E84,E89,E95,E103,E112,E116,E122,E128)</f>
        <v>0</v>
      </c>
      <c r="F83" s="172">
        <f t="shared" si="98"/>
        <v>40088</v>
      </c>
      <c r="G83" s="171">
        <f>SUM(G84,G89,G95,G103,G112,G116,G122,G128)</f>
        <v>0</v>
      </c>
      <c r="H83" s="37">
        <f t="shared" ref="H83:I83" si="99">SUM(H84,H89,H95,H103,H112,H116,H122,H128)</f>
        <v>2394</v>
      </c>
      <c r="I83" s="172">
        <f t="shared" si="99"/>
        <v>2394</v>
      </c>
      <c r="J83" s="171">
        <f>SUM(J84,J89,J95,J103,J112,J116,J122,J128)</f>
        <v>12395</v>
      </c>
      <c r="K83" s="37">
        <f t="shared" ref="K83:L83" si="100">SUM(K84,K89,K95,K103,K112,K116,K122,K128)</f>
        <v>0</v>
      </c>
      <c r="L83" s="172">
        <f t="shared" si="100"/>
        <v>12395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887</v>
      </c>
      <c r="D84" s="87">
        <f>SUM(D85:D88)</f>
        <v>862</v>
      </c>
      <c r="E84" s="76">
        <f t="shared" ref="E84:F84" si="103">SUM(E85:E88)</f>
        <v>0</v>
      </c>
      <c r="F84" s="161">
        <f t="shared" si="103"/>
        <v>862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25</v>
      </c>
      <c r="K84" s="76">
        <f t="shared" ref="K84:L84" si="105">SUM(K85:K88)</f>
        <v>0</v>
      </c>
      <c r="L84" s="161">
        <f t="shared" si="105"/>
        <v>25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590</v>
      </c>
      <c r="D86" s="177">
        <v>590</v>
      </c>
      <c r="E86" s="44"/>
      <c r="F86" s="96">
        <f t="shared" si="107"/>
        <v>590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230</v>
      </c>
      <c r="D87" s="177">
        <v>205</v>
      </c>
      <c r="E87" s="44"/>
      <c r="F87" s="96">
        <f t="shared" si="107"/>
        <v>205</v>
      </c>
      <c r="G87" s="144"/>
      <c r="H87" s="31"/>
      <c r="I87" s="96">
        <f t="shared" si="108"/>
        <v>0</v>
      </c>
      <c r="J87" s="144">
        <v>25</v>
      </c>
      <c r="K87" s="31"/>
      <c r="L87" s="96">
        <f t="shared" si="109"/>
        <v>25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67</v>
      </c>
      <c r="D88" s="177">
        <v>67</v>
      </c>
      <c r="E88" s="44"/>
      <c r="F88" s="96">
        <f t="shared" si="107"/>
        <v>67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36432</v>
      </c>
      <c r="D89" s="173">
        <f>SUM(D90:D94)</f>
        <v>24062</v>
      </c>
      <c r="E89" s="78">
        <f t="shared" ref="E89:F89" si="111">SUM(E90:E94)</f>
        <v>0</v>
      </c>
      <c r="F89" s="96">
        <f t="shared" si="111"/>
        <v>24062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12370</v>
      </c>
      <c r="K89" s="78">
        <f t="shared" ref="K89:L89" si="113">SUM(K90:K94)</f>
        <v>0</v>
      </c>
      <c r="L89" s="96">
        <f t="shared" si="113"/>
        <v>12370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21609</v>
      </c>
      <c r="D90" s="177">
        <v>15286</v>
      </c>
      <c r="E90" s="44"/>
      <c r="F90" s="96">
        <f t="shared" ref="F90:F94" si="115">D90+E90</f>
        <v>15286</v>
      </c>
      <c r="G90" s="144"/>
      <c r="H90" s="31"/>
      <c r="I90" s="96">
        <f t="shared" ref="I90:I94" si="116">G90+H90</f>
        <v>0</v>
      </c>
      <c r="J90" s="144">
        <v>6323</v>
      </c>
      <c r="K90" s="31"/>
      <c r="L90" s="96">
        <f t="shared" ref="L90:L94" si="117">K90+J90</f>
        <v>6323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2428</v>
      </c>
      <c r="D91" s="177">
        <v>1214</v>
      </c>
      <c r="E91" s="44"/>
      <c r="F91" s="96">
        <f t="shared" si="115"/>
        <v>1214</v>
      </c>
      <c r="G91" s="144"/>
      <c r="H91" s="31"/>
      <c r="I91" s="96">
        <f t="shared" si="116"/>
        <v>0</v>
      </c>
      <c r="J91" s="144">
        <v>1214</v>
      </c>
      <c r="K91" s="31"/>
      <c r="L91" s="96">
        <f t="shared" si="117"/>
        <v>1214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11669</v>
      </c>
      <c r="D92" s="177">
        <v>6836</v>
      </c>
      <c r="E92" s="44"/>
      <c r="F92" s="96">
        <f t="shared" si="115"/>
        <v>6836</v>
      </c>
      <c r="G92" s="144"/>
      <c r="H92" s="31"/>
      <c r="I92" s="96">
        <f t="shared" si="116"/>
        <v>0</v>
      </c>
      <c r="J92" s="144">
        <v>4833</v>
      </c>
      <c r="K92" s="31"/>
      <c r="L92" s="96">
        <f t="shared" si="117"/>
        <v>4833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726</v>
      </c>
      <c r="D93" s="177">
        <v>726</v>
      </c>
      <c r="E93" s="44"/>
      <c r="F93" s="96">
        <f t="shared" si="115"/>
        <v>726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3002</v>
      </c>
      <c r="D95" s="173">
        <f>SUM(D96:D102)</f>
        <v>3002</v>
      </c>
      <c r="E95" s="78">
        <f t="shared" ref="E95:F95" si="119">SUM(E96:E102)</f>
        <v>0</v>
      </c>
      <c r="F95" s="96">
        <f t="shared" si="119"/>
        <v>3002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3002</v>
      </c>
      <c r="D102" s="177">
        <v>3002</v>
      </c>
      <c r="E102" s="44"/>
      <c r="F102" s="96">
        <f t="shared" si="123"/>
        <v>3002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3797</v>
      </c>
      <c r="D103" s="173">
        <f>SUM(D104:D111)</f>
        <v>3797</v>
      </c>
      <c r="E103" s="78">
        <f t="shared" ref="E103:F103" si="127">SUM(E104:E111)</f>
        <v>0</v>
      </c>
      <c r="F103" s="96">
        <f t="shared" si="127"/>
        <v>3797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418</v>
      </c>
      <c r="D106" s="177">
        <v>418</v>
      </c>
      <c r="E106" s="44"/>
      <c r="F106" s="96">
        <f t="shared" si="131"/>
        <v>418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3379</v>
      </c>
      <c r="D107" s="177">
        <v>3379</v>
      </c>
      <c r="E107" s="44"/>
      <c r="F107" s="96">
        <f t="shared" si="131"/>
        <v>3379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2088</v>
      </c>
      <c r="D112" s="173">
        <f>SUM(D113:D115)</f>
        <v>2088</v>
      </c>
      <c r="E112" s="78">
        <f t="shared" ref="E112:F112" si="135">SUM(E113:E115)</f>
        <v>0</v>
      </c>
      <c r="F112" s="96">
        <f t="shared" si="135"/>
        <v>2088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85</v>
      </c>
      <c r="D113" s="177">
        <v>85</v>
      </c>
      <c r="E113" s="44"/>
      <c r="F113" s="96">
        <f t="shared" ref="F113:F115" si="139">D113+E113</f>
        <v>85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1560</v>
      </c>
      <c r="D114" s="177">
        <v>1560</v>
      </c>
      <c r="E114" s="44"/>
      <c r="F114" s="96">
        <f t="shared" si="139"/>
        <v>1560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443</v>
      </c>
      <c r="D115" s="177">
        <v>443</v>
      </c>
      <c r="E115" s="44"/>
      <c r="F115" s="96">
        <f t="shared" si="139"/>
        <v>443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2187</v>
      </c>
      <c r="D116" s="173">
        <f>SUM(D117:D121)</f>
        <v>1170</v>
      </c>
      <c r="E116" s="78">
        <f t="shared" ref="E116:F116" si="143">SUM(E117:E121)</f>
        <v>0</v>
      </c>
      <c r="F116" s="96">
        <f t="shared" si="143"/>
        <v>1170</v>
      </c>
      <c r="G116" s="173">
        <f>SUM(G117:G121)</f>
        <v>0</v>
      </c>
      <c r="H116" s="78">
        <f t="shared" ref="H116:I116" si="144">SUM(H117:H121)</f>
        <v>1017</v>
      </c>
      <c r="I116" s="96">
        <f t="shared" si="144"/>
        <v>1017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36" customHeight="1" x14ac:dyDescent="0.25">
      <c r="A118" s="30">
        <v>2262</v>
      </c>
      <c r="B118" s="42" t="s">
        <v>100</v>
      </c>
      <c r="C118" s="223">
        <f t="shared" si="102"/>
        <v>1017</v>
      </c>
      <c r="D118" s="177"/>
      <c r="E118" s="44"/>
      <c r="F118" s="96">
        <f t="shared" si="147"/>
        <v>0</v>
      </c>
      <c r="G118" s="144"/>
      <c r="H118" s="31">
        <v>1017</v>
      </c>
      <c r="I118" s="96">
        <f t="shared" si="148"/>
        <v>1017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94" t="s">
        <v>471</v>
      </c>
    </row>
    <row r="119" spans="1:16" ht="12" customHeight="1" x14ac:dyDescent="0.25">
      <c r="A119" s="30">
        <v>2263</v>
      </c>
      <c r="B119" s="42" t="s">
        <v>101</v>
      </c>
      <c r="C119" s="223">
        <f t="shared" si="102"/>
        <v>1170</v>
      </c>
      <c r="D119" s="177">
        <v>1170</v>
      </c>
      <c r="E119" s="44"/>
      <c r="F119" s="96">
        <f t="shared" si="147"/>
        <v>1170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6484</v>
      </c>
      <c r="D122" s="173">
        <f>SUM(D123:D127)</f>
        <v>5107</v>
      </c>
      <c r="E122" s="78">
        <f t="shared" ref="E122:F122" si="151">SUM(E123:E127)</f>
        <v>0</v>
      </c>
      <c r="F122" s="96">
        <f t="shared" si="151"/>
        <v>5107</v>
      </c>
      <c r="G122" s="173">
        <f>SUM(G123:G127)</f>
        <v>0</v>
      </c>
      <c r="H122" s="78">
        <f t="shared" ref="H122:I122" si="152">SUM(H123:H127)</f>
        <v>1377</v>
      </c>
      <c r="I122" s="96">
        <f t="shared" si="152"/>
        <v>1377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customHeight="1" x14ac:dyDescent="0.25">
      <c r="A125" s="30">
        <v>2275</v>
      </c>
      <c r="B125" s="42" t="s">
        <v>106</v>
      </c>
      <c r="C125" s="223">
        <f t="shared" si="102"/>
        <v>5037</v>
      </c>
      <c r="D125" s="177">
        <v>5037</v>
      </c>
      <c r="E125" s="44"/>
      <c r="F125" s="96">
        <f t="shared" si="155"/>
        <v>5037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146.44999999999999" customHeight="1" x14ac:dyDescent="0.25">
      <c r="A127" s="30">
        <v>2279</v>
      </c>
      <c r="B127" s="42" t="s">
        <v>108</v>
      </c>
      <c r="C127" s="223">
        <f t="shared" si="102"/>
        <v>1447</v>
      </c>
      <c r="D127" s="177">
        <v>70</v>
      </c>
      <c r="E127" s="44"/>
      <c r="F127" s="96">
        <f t="shared" si="155"/>
        <v>70</v>
      </c>
      <c r="G127" s="144"/>
      <c r="H127" s="31">
        <v>1377</v>
      </c>
      <c r="I127" s="96">
        <f t="shared" si="156"/>
        <v>1377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94" t="s">
        <v>472</v>
      </c>
    </row>
    <row r="128" spans="1:16" ht="48" hidden="1" x14ac:dyDescent="0.25">
      <c r="A128" s="292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23857</v>
      </c>
      <c r="D130" s="171">
        <f>SUM(D131,D136,D140,D141,D144,D151,D159,D160,D163)</f>
        <v>23827</v>
      </c>
      <c r="E130" s="37">
        <f t="shared" ref="E130:F130" si="160">SUM(E131,E136,E140,E141,E144,E151,E159,E160,E163)</f>
        <v>0</v>
      </c>
      <c r="F130" s="172">
        <f t="shared" si="160"/>
        <v>23827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30</v>
      </c>
      <c r="K130" s="37">
        <f t="shared" ref="K130:L130" si="162">SUM(K131,K136,K140,K141,K144,K151,K159,K160,K163)</f>
        <v>0</v>
      </c>
      <c r="L130" s="172">
        <f t="shared" si="162"/>
        <v>30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92">
        <v>2310</v>
      </c>
      <c r="B131" s="39" t="s">
        <v>111</v>
      </c>
      <c r="C131" s="222">
        <f t="shared" si="102"/>
        <v>12297</v>
      </c>
      <c r="D131" s="175">
        <f t="shared" ref="D131:O131" si="164">SUM(D132:D135)</f>
        <v>12297</v>
      </c>
      <c r="E131" s="80">
        <f t="shared" si="164"/>
        <v>0</v>
      </c>
      <c r="F131" s="176">
        <f t="shared" si="164"/>
        <v>12297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2628</v>
      </c>
      <c r="D132" s="177">
        <v>2628</v>
      </c>
      <c r="E132" s="44"/>
      <c r="F132" s="96">
        <f t="shared" ref="F132:F135" si="165">D132+E132</f>
        <v>2628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9269</v>
      </c>
      <c r="D133" s="177">
        <v>9269</v>
      </c>
      <c r="E133" s="44"/>
      <c r="F133" s="96">
        <f t="shared" si="165"/>
        <v>9269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400</v>
      </c>
      <c r="D135" s="177">
        <v>400</v>
      </c>
      <c r="E135" s="44"/>
      <c r="F135" s="96">
        <f t="shared" si="165"/>
        <v>400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30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30</v>
      </c>
      <c r="K136" s="78">
        <f t="shared" ref="K136:L136" si="171">SUM(K137:K139)</f>
        <v>0</v>
      </c>
      <c r="L136" s="96">
        <f t="shared" si="171"/>
        <v>30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30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>
        <v>30</v>
      </c>
      <c r="K138" s="31"/>
      <c r="L138" s="96">
        <f t="shared" si="175"/>
        <v>30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250</v>
      </c>
      <c r="D141" s="173">
        <f>SUM(D142:D143)</f>
        <v>250</v>
      </c>
      <c r="E141" s="78">
        <f t="shared" ref="E141:F141" si="177">SUM(E142:E143)</f>
        <v>0</v>
      </c>
      <c r="F141" s="96">
        <f t="shared" si="177"/>
        <v>250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250</v>
      </c>
      <c r="D142" s="177">
        <v>250</v>
      </c>
      <c r="E142" s="44"/>
      <c r="F142" s="96">
        <f t="shared" ref="F142:F143" si="181">D142+E142</f>
        <v>250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5280</v>
      </c>
      <c r="D144" s="87">
        <f>SUM(D145:D150)</f>
        <v>5280</v>
      </c>
      <c r="E144" s="76">
        <f t="shared" ref="E144:F144" si="185">SUM(E145:E150)</f>
        <v>0</v>
      </c>
      <c r="F144" s="161">
        <f t="shared" si="185"/>
        <v>5280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950</v>
      </c>
      <c r="D145" s="178">
        <v>950</v>
      </c>
      <c r="E145" s="41"/>
      <c r="F145" s="176">
        <f t="shared" ref="F145:F150" si="189">D145+E145</f>
        <v>950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4130</v>
      </c>
      <c r="D146" s="177">
        <v>4130</v>
      </c>
      <c r="E146" s="44"/>
      <c r="F146" s="96">
        <f t="shared" si="189"/>
        <v>4130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200</v>
      </c>
      <c r="D149" s="177">
        <v>200</v>
      </c>
      <c r="E149" s="44"/>
      <c r="F149" s="96">
        <f t="shared" si="189"/>
        <v>200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6000</v>
      </c>
      <c r="D159" s="179">
        <v>6000</v>
      </c>
      <c r="E159" s="79"/>
      <c r="F159" s="161">
        <f t="shared" si="198"/>
        <v>6000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92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92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92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92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92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6925</v>
      </c>
      <c r="D194" s="167">
        <f t="shared" ref="D194:O194" si="259">SUM(D195,D230,D269,D283)</f>
        <v>6925</v>
      </c>
      <c r="E194" s="71">
        <f t="shared" si="259"/>
        <v>0</v>
      </c>
      <c r="F194" s="168">
        <f t="shared" si="259"/>
        <v>6925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6925</v>
      </c>
      <c r="D195" s="169">
        <f>D196+D204</f>
        <v>6925</v>
      </c>
      <c r="E195" s="73">
        <f t="shared" ref="E195:F195" si="260">E196+E204</f>
        <v>0</v>
      </c>
      <c r="F195" s="170">
        <f t="shared" si="260"/>
        <v>6925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92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6925</v>
      </c>
      <c r="D204" s="171">
        <f>D205+D215+D216+D225+D226+D227+D229</f>
        <v>6925</v>
      </c>
      <c r="E204" s="37">
        <f t="shared" ref="E204:F204" si="276">E205+E215+E216+E225+E226+E227+E229</f>
        <v>0</v>
      </c>
      <c r="F204" s="172">
        <f t="shared" si="276"/>
        <v>6925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6925</v>
      </c>
      <c r="D216" s="173">
        <f>SUM(D217:D224)</f>
        <v>6925</v>
      </c>
      <c r="E216" s="78">
        <f t="shared" ref="E216:F216" si="289">SUM(E217:E224)</f>
        <v>0</v>
      </c>
      <c r="F216" s="96">
        <f t="shared" si="289"/>
        <v>6925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3000</v>
      </c>
      <c r="D219" s="177">
        <v>3000</v>
      </c>
      <c r="E219" s="44"/>
      <c r="F219" s="96">
        <f t="shared" si="293"/>
        <v>3000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2600</v>
      </c>
      <c r="D223" s="177">
        <v>2600</v>
      </c>
      <c r="E223" s="44"/>
      <c r="F223" s="96">
        <f t="shared" si="293"/>
        <v>2600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customHeight="1" x14ac:dyDescent="0.25">
      <c r="A224" s="30">
        <v>5239</v>
      </c>
      <c r="B224" s="42" t="s">
        <v>193</v>
      </c>
      <c r="C224" s="223">
        <f t="shared" si="288"/>
        <v>1325</v>
      </c>
      <c r="D224" s="177">
        <v>1325</v>
      </c>
      <c r="E224" s="44"/>
      <c r="F224" s="96">
        <f t="shared" si="293"/>
        <v>1325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92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92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92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92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92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92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736338</v>
      </c>
      <c r="D289" s="191">
        <f t="shared" ref="D289:O289" si="389">SUM(D286,D269,D230,D195,D187,D173,D75,D53,D283)</f>
        <v>311113</v>
      </c>
      <c r="E289" s="112">
        <f t="shared" si="389"/>
        <v>0</v>
      </c>
      <c r="F289" s="113">
        <f t="shared" si="389"/>
        <v>311113</v>
      </c>
      <c r="G289" s="191">
        <f t="shared" si="389"/>
        <v>410406</v>
      </c>
      <c r="H289" s="112">
        <f t="shared" si="389"/>
        <v>2394</v>
      </c>
      <c r="I289" s="113">
        <f t="shared" si="389"/>
        <v>412800</v>
      </c>
      <c r="J289" s="191">
        <f t="shared" si="389"/>
        <v>12425</v>
      </c>
      <c r="K289" s="112">
        <f t="shared" si="389"/>
        <v>0</v>
      </c>
      <c r="L289" s="113">
        <f t="shared" si="389"/>
        <v>12425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17"/>
        <filter val="1 029"/>
        <filter val="1 170"/>
        <filter val="1 325"/>
        <filter val="1 447"/>
        <filter val="1 560"/>
        <filter val="10 672"/>
        <filter val="11 669"/>
        <filter val="11 928"/>
        <filter val="12 297"/>
        <filter val="12 400"/>
        <filter val="124 150"/>
        <filter val="15 961"/>
        <filter val="159 123"/>
        <filter val="2 088"/>
        <filter val="2 187"/>
        <filter val="2 388"/>
        <filter val="2 428"/>
        <filter val="2 600"/>
        <filter val="2 628"/>
        <filter val="2 788"/>
        <filter val="200"/>
        <filter val="21 609"/>
        <filter val="23 801"/>
        <filter val="23 857"/>
        <filter val="230"/>
        <filter val="25"/>
        <filter val="250"/>
        <filter val="3 000"/>
        <filter val="3 002"/>
        <filter val="3 379"/>
        <filter val="3 797"/>
        <filter val="30"/>
        <filter val="34 973"/>
        <filter val="35 478"/>
        <filter val="36 432"/>
        <filter val="4 130"/>
        <filter val="4 172"/>
        <filter val="400"/>
        <filter val="418"/>
        <filter val="443"/>
        <filter val="453 290"/>
        <filter val="491 556"/>
        <filter val="5 037"/>
        <filter val="5 280"/>
        <filter val="500"/>
        <filter val="54 877"/>
        <filter val="590"/>
        <filter val="6 000"/>
        <filter val="6 127"/>
        <filter val="6 273"/>
        <filter val="6 484"/>
        <filter val="6 925"/>
        <filter val="650 679"/>
        <filter val="67"/>
        <filter val="723 913"/>
        <filter val="726"/>
        <filter val="729 413"/>
        <filter val="736 338"/>
        <filter val="78 734"/>
        <filter val="85"/>
        <filter val="887"/>
        <filter val="9 269"/>
        <filter val="950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16.pielikums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T1" sqref="T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400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389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390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391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392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393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394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395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719357</v>
      </c>
      <c r="D20" s="139">
        <f>SUM(D21,D24,D25,D41,D43)</f>
        <v>529234</v>
      </c>
      <c r="E20" s="22">
        <f t="shared" ref="E20:F20" si="1">SUM(E21,E24,E25,E41,E43)</f>
        <v>0</v>
      </c>
      <c r="F20" s="140">
        <f t="shared" si="1"/>
        <v>529234</v>
      </c>
      <c r="G20" s="139">
        <f>SUM(G21,G24,G43)</f>
        <v>170083</v>
      </c>
      <c r="H20" s="22">
        <f t="shared" ref="H20:I20" si="2">SUM(H21,H24,H43)</f>
        <v>679</v>
      </c>
      <c r="I20" s="140">
        <f t="shared" si="2"/>
        <v>170762</v>
      </c>
      <c r="J20" s="139">
        <f>SUM(J21,J26,J43)</f>
        <v>19361</v>
      </c>
      <c r="K20" s="22">
        <f t="shared" ref="K20:L20" si="3">SUM(K21,K26,K43)</f>
        <v>0</v>
      </c>
      <c r="L20" s="140">
        <f t="shared" si="3"/>
        <v>19361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34.5" customHeight="1" thickTop="1" thickBot="1" x14ac:dyDescent="0.3">
      <c r="A24" s="32">
        <v>19300</v>
      </c>
      <c r="B24" s="32" t="s">
        <v>283</v>
      </c>
      <c r="C24" s="220">
        <f>F24+I24</f>
        <v>699996</v>
      </c>
      <c r="D24" s="145">
        <v>529234</v>
      </c>
      <c r="E24" s="132"/>
      <c r="F24" s="242">
        <f t="shared" si="9"/>
        <v>529234</v>
      </c>
      <c r="G24" s="145">
        <v>170083</v>
      </c>
      <c r="H24" s="132">
        <v>679</v>
      </c>
      <c r="I24" s="242">
        <f t="shared" si="10"/>
        <v>170762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396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19286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19286</v>
      </c>
      <c r="K26" s="56">
        <f t="shared" ref="K26:L26" si="11">SUM(K27,K31,K33,K36)</f>
        <v>0</v>
      </c>
      <c r="L26" s="158">
        <f t="shared" si="11"/>
        <v>19286</v>
      </c>
      <c r="M26" s="55" t="s">
        <v>23</v>
      </c>
      <c r="N26" s="56" t="s">
        <v>23</v>
      </c>
      <c r="O26" s="14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19286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19286</v>
      </c>
      <c r="K36" s="56">
        <f t="shared" ref="K36:L36" si="19">SUM(K37:K40)</f>
        <v>0</v>
      </c>
      <c r="L36" s="158">
        <f t="shared" si="19"/>
        <v>19286</v>
      </c>
      <c r="M36" s="55" t="s">
        <v>23</v>
      </c>
      <c r="N36" s="56" t="s">
        <v>23</v>
      </c>
      <c r="O36" s="14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19286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19286</v>
      </c>
      <c r="K40" s="123"/>
      <c r="L40" s="209">
        <f t="shared" si="20"/>
        <v>19286</v>
      </c>
      <c r="M40" s="207" t="s">
        <v>23</v>
      </c>
      <c r="N40" s="208" t="s">
        <v>23</v>
      </c>
      <c r="O40" s="155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75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75</v>
      </c>
      <c r="K43" s="56">
        <f t="shared" si="22"/>
        <v>0</v>
      </c>
      <c r="L43" s="158">
        <f t="shared" si="22"/>
        <v>75</v>
      </c>
      <c r="M43" s="55" t="s">
        <v>23</v>
      </c>
      <c r="N43" s="56" t="s">
        <v>23</v>
      </c>
      <c r="O43" s="14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75</v>
      </c>
      <c r="D44" s="143"/>
      <c r="E44" s="28"/>
      <c r="F44" s="94">
        <f>D44+E44</f>
        <v>0</v>
      </c>
      <c r="G44" s="143"/>
      <c r="H44" s="28"/>
      <c r="I44" s="94">
        <f>G44+H44</f>
        <v>0</v>
      </c>
      <c r="J44" s="143">
        <v>75</v>
      </c>
      <c r="K44" s="28"/>
      <c r="L44" s="206">
        <f>K44+J44</f>
        <v>75</v>
      </c>
      <c r="M44" s="202" t="s">
        <v>23</v>
      </c>
      <c r="N44" s="203" t="s">
        <v>23</v>
      </c>
      <c r="O44" s="51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719357</v>
      </c>
      <c r="D50" s="163">
        <f>SUM(D51,D286)</f>
        <v>529234</v>
      </c>
      <c r="E50" s="66">
        <f t="shared" ref="E50:F50" si="26">SUM(E51,E286)</f>
        <v>0</v>
      </c>
      <c r="F50" s="164">
        <f t="shared" si="26"/>
        <v>529234</v>
      </c>
      <c r="G50" s="163">
        <f>SUM(G51,G286)</f>
        <v>170083</v>
      </c>
      <c r="H50" s="66">
        <f>SUM(H51,H286)</f>
        <v>679</v>
      </c>
      <c r="I50" s="164">
        <f t="shared" ref="I50" si="27">SUM(I51,I286)</f>
        <v>170762</v>
      </c>
      <c r="J50" s="139">
        <f>SUM(J51,J286)</f>
        <v>19361</v>
      </c>
      <c r="K50" s="22">
        <f t="shared" ref="K50:L50" si="28">SUM(K51,K286)</f>
        <v>0</v>
      </c>
      <c r="L50" s="140">
        <f t="shared" si="28"/>
        <v>19361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719357</v>
      </c>
      <c r="D51" s="165">
        <f>SUM(D52,D194)</f>
        <v>529234</v>
      </c>
      <c r="E51" s="69">
        <f t="shared" ref="E51:F51" si="30">SUM(E52,E194)</f>
        <v>0</v>
      </c>
      <c r="F51" s="166">
        <f t="shared" si="30"/>
        <v>529234</v>
      </c>
      <c r="G51" s="165">
        <f>SUM(G52,G194)</f>
        <v>170083</v>
      </c>
      <c r="H51" s="69">
        <f t="shared" ref="H51:I51" si="31">SUM(H52,H194)</f>
        <v>679</v>
      </c>
      <c r="I51" s="166">
        <f t="shared" si="31"/>
        <v>170762</v>
      </c>
      <c r="J51" s="211">
        <f>SUM(J52,J194)</f>
        <v>19361</v>
      </c>
      <c r="K51" s="212">
        <f t="shared" ref="K51:L51" si="32">SUM(K52,K194)</f>
        <v>0</v>
      </c>
      <c r="L51" s="213">
        <f t="shared" si="32"/>
        <v>19361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709027</v>
      </c>
      <c r="D52" s="167">
        <f>SUM(D53,D75,D173,D187)</f>
        <v>518904</v>
      </c>
      <c r="E52" s="71">
        <f t="shared" ref="E52:F52" si="34">SUM(E53,E75,E173,E187)</f>
        <v>0</v>
      </c>
      <c r="F52" s="168">
        <f t="shared" si="34"/>
        <v>518904</v>
      </c>
      <c r="G52" s="167">
        <f>SUM(G53,G75,G173,G187)</f>
        <v>170083</v>
      </c>
      <c r="H52" s="71">
        <f t="shared" ref="H52:I52" si="35">SUM(H53,H75,H173,H187)</f>
        <v>679</v>
      </c>
      <c r="I52" s="168">
        <f t="shared" si="35"/>
        <v>170762</v>
      </c>
      <c r="J52" s="167">
        <f>SUM(J53,J75,J173,J187)</f>
        <v>19361</v>
      </c>
      <c r="K52" s="71">
        <f t="shared" ref="K52:L52" si="36">SUM(K53,K75,K173,K187)</f>
        <v>0</v>
      </c>
      <c r="L52" s="168">
        <f t="shared" si="36"/>
        <v>19361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630220</v>
      </c>
      <c r="D53" s="169">
        <f>SUM(D54,D67)</f>
        <v>460137</v>
      </c>
      <c r="E53" s="73">
        <f t="shared" ref="E53:F53" si="38">SUM(E54,E67)</f>
        <v>0</v>
      </c>
      <c r="F53" s="170">
        <f t="shared" si="38"/>
        <v>460137</v>
      </c>
      <c r="G53" s="169">
        <f>SUM(G54,G67)</f>
        <v>170083</v>
      </c>
      <c r="H53" s="73">
        <f t="shared" ref="H53:I53" si="39">SUM(H54,H67)</f>
        <v>0</v>
      </c>
      <c r="I53" s="170">
        <f t="shared" si="39"/>
        <v>170083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473429</v>
      </c>
      <c r="D54" s="171">
        <f>SUM(D55,D58,D66)</f>
        <v>337855</v>
      </c>
      <c r="E54" s="37">
        <f t="shared" ref="E54:F54" si="42">SUM(E55,E58,E66)</f>
        <v>0</v>
      </c>
      <c r="F54" s="172">
        <f t="shared" si="42"/>
        <v>337855</v>
      </c>
      <c r="G54" s="171">
        <f>SUM(G55,G58,G66)</f>
        <v>135574</v>
      </c>
      <c r="H54" s="37">
        <f t="shared" ref="H54:I54" si="43">SUM(H55,H58,H66)</f>
        <v>0</v>
      </c>
      <c r="I54" s="172">
        <f t="shared" si="43"/>
        <v>135574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434717</v>
      </c>
      <c r="D55" s="87">
        <f>SUM(D56:D57)</f>
        <v>299873</v>
      </c>
      <c r="E55" s="76">
        <f t="shared" ref="E55:F55" si="46">SUM(E56:E57)</f>
        <v>0</v>
      </c>
      <c r="F55" s="161">
        <f t="shared" si="46"/>
        <v>299873</v>
      </c>
      <c r="G55" s="87">
        <f>SUM(G56:G57)</f>
        <v>134844</v>
      </c>
      <c r="H55" s="76">
        <f t="shared" ref="H55:I55" si="47">SUM(H56:H57)</f>
        <v>0</v>
      </c>
      <c r="I55" s="161">
        <f t="shared" si="47"/>
        <v>134844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434717</v>
      </c>
      <c r="D57" s="144">
        <v>299873</v>
      </c>
      <c r="E57" s="31"/>
      <c r="F57" s="96">
        <f t="shared" si="50"/>
        <v>299873</v>
      </c>
      <c r="G57" s="144">
        <v>134844</v>
      </c>
      <c r="H57" s="31"/>
      <c r="I57" s="96">
        <f t="shared" si="51"/>
        <v>134844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35924</v>
      </c>
      <c r="D58" s="173">
        <f>SUM(D59:D65)</f>
        <v>35194</v>
      </c>
      <c r="E58" s="78">
        <f>SUM(E59:E65)</f>
        <v>0</v>
      </c>
      <c r="F58" s="96">
        <f t="shared" ref="F58" si="54">SUM(F59:F65)</f>
        <v>35194</v>
      </c>
      <c r="G58" s="173">
        <f>SUM(G59:G65)</f>
        <v>730</v>
      </c>
      <c r="H58" s="78">
        <f t="shared" ref="H58:I58" si="55">SUM(H59:H65)</f>
        <v>0</v>
      </c>
      <c r="I58" s="96">
        <f t="shared" si="55"/>
        <v>730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customHeight="1" x14ac:dyDescent="0.25">
      <c r="A61" s="30">
        <v>1145</v>
      </c>
      <c r="B61" s="42" t="s">
        <v>54</v>
      </c>
      <c r="C61" s="223">
        <f t="shared" si="0"/>
        <v>2537</v>
      </c>
      <c r="D61" s="144">
        <v>1807</v>
      </c>
      <c r="E61" s="31"/>
      <c r="F61" s="96">
        <f t="shared" si="58"/>
        <v>1807</v>
      </c>
      <c r="G61" s="144">
        <v>730</v>
      </c>
      <c r="H61" s="31"/>
      <c r="I61" s="96">
        <f t="shared" si="59"/>
        <v>730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3995</v>
      </c>
      <c r="D63" s="144">
        <v>3995</v>
      </c>
      <c r="E63" s="31"/>
      <c r="F63" s="96">
        <f t="shared" si="58"/>
        <v>3995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23705</v>
      </c>
      <c r="D64" s="144">
        <v>23705</v>
      </c>
      <c r="E64" s="31"/>
      <c r="F64" s="96">
        <f t="shared" si="58"/>
        <v>23705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486</v>
      </c>
      <c r="D65" s="144">
        <v>486</v>
      </c>
      <c r="E65" s="31"/>
      <c r="F65" s="96">
        <f t="shared" si="58"/>
        <v>486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2788</v>
      </c>
      <c r="D66" s="174">
        <v>2788</v>
      </c>
      <c r="E66" s="133"/>
      <c r="F66" s="161">
        <f t="shared" si="58"/>
        <v>2788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156791</v>
      </c>
      <c r="D67" s="171">
        <f>SUM(D68:D69)</f>
        <v>122282</v>
      </c>
      <c r="E67" s="37">
        <f t="shared" ref="E67:F67" si="62">SUM(E68:E69)</f>
        <v>0</v>
      </c>
      <c r="F67" s="172">
        <f t="shared" si="62"/>
        <v>122282</v>
      </c>
      <c r="G67" s="171">
        <f>SUM(G68:G69)</f>
        <v>34509</v>
      </c>
      <c r="H67" s="37">
        <f t="shared" ref="H67:I67" si="63">SUM(H68:H69)</f>
        <v>0</v>
      </c>
      <c r="I67" s="172">
        <f t="shared" si="63"/>
        <v>34509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5">
        <v>1210</v>
      </c>
      <c r="B68" s="39" t="s">
        <v>60</v>
      </c>
      <c r="C68" s="222">
        <f t="shared" si="0"/>
        <v>119805</v>
      </c>
      <c r="D68" s="143">
        <v>86786</v>
      </c>
      <c r="E68" s="28"/>
      <c r="F68" s="176">
        <f>D68+E68</f>
        <v>86786</v>
      </c>
      <c r="G68" s="143">
        <v>33019</v>
      </c>
      <c r="H68" s="28"/>
      <c r="I68" s="176">
        <f>G68+H68</f>
        <v>33019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36986</v>
      </c>
      <c r="D69" s="173">
        <f>SUM(D70:D74)</f>
        <v>35496</v>
      </c>
      <c r="E69" s="78">
        <f t="shared" ref="E69:F69" si="66">SUM(E70:E74)</f>
        <v>0</v>
      </c>
      <c r="F69" s="96">
        <f t="shared" si="66"/>
        <v>35496</v>
      </c>
      <c r="G69" s="173">
        <f>SUM(G70:G74)</f>
        <v>1490</v>
      </c>
      <c r="H69" s="78">
        <f t="shared" ref="H69:I69" si="67">SUM(H70:H74)</f>
        <v>0</v>
      </c>
      <c r="I69" s="96">
        <f t="shared" si="67"/>
        <v>1490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23893</v>
      </c>
      <c r="D70" s="144">
        <v>22403</v>
      </c>
      <c r="E70" s="31"/>
      <c r="F70" s="96">
        <f t="shared" ref="F70:F74" si="70">D70+E70</f>
        <v>22403</v>
      </c>
      <c r="G70" s="144">
        <v>1490</v>
      </c>
      <c r="H70" s="31"/>
      <c r="I70" s="96">
        <f t="shared" ref="I70:I74" si="71">G70+H70</f>
        <v>1490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12593</v>
      </c>
      <c r="D73" s="144">
        <v>12593</v>
      </c>
      <c r="E73" s="31"/>
      <c r="F73" s="96">
        <f t="shared" si="70"/>
        <v>12593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78807</v>
      </c>
      <c r="D75" s="169">
        <f>SUM(D76,D83,D130,D164,D165,D172)</f>
        <v>58767</v>
      </c>
      <c r="E75" s="73">
        <f t="shared" ref="E75:F75" si="74">SUM(E76,E83,E130,E164,E165,E172)</f>
        <v>0</v>
      </c>
      <c r="F75" s="170">
        <f t="shared" si="74"/>
        <v>58767</v>
      </c>
      <c r="G75" s="169">
        <f>SUM(G76,G83,G130,G164,G165,G172)</f>
        <v>0</v>
      </c>
      <c r="H75" s="73">
        <f t="shared" ref="H75:I75" si="75">SUM(H76,H83,H130,H164,H165,H172)</f>
        <v>679</v>
      </c>
      <c r="I75" s="170">
        <f t="shared" si="75"/>
        <v>679</v>
      </c>
      <c r="J75" s="169">
        <f>SUM(J76,J83,J130,J164,J165,J172)</f>
        <v>19361</v>
      </c>
      <c r="K75" s="73">
        <f t="shared" ref="K75:L75" si="76">SUM(K76,K83,K130,K164,K165,K172)</f>
        <v>0</v>
      </c>
      <c r="L75" s="170">
        <f t="shared" si="76"/>
        <v>19361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86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5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46252</v>
      </c>
      <c r="D83" s="171">
        <f>SUM(D84,D89,D95,D103,D112,D116,D122,D128)</f>
        <v>45498</v>
      </c>
      <c r="E83" s="37">
        <f t="shared" ref="E83:F83" si="98">SUM(E84,E89,E95,E103,E112,E116,E122,E128)</f>
        <v>0</v>
      </c>
      <c r="F83" s="172">
        <f t="shared" si="98"/>
        <v>45498</v>
      </c>
      <c r="G83" s="171">
        <f>SUM(G84,G89,G95,G103,G112,G116,G122,G128)</f>
        <v>0</v>
      </c>
      <c r="H83" s="37">
        <f t="shared" ref="H83:I83" si="99">SUM(H84,H89,H95,H103,H112,H116,H122,H128)</f>
        <v>679</v>
      </c>
      <c r="I83" s="172">
        <f t="shared" si="99"/>
        <v>679</v>
      </c>
      <c r="J83" s="171">
        <f>SUM(J84,J89,J95,J103,J112,J116,J122,J128)</f>
        <v>75</v>
      </c>
      <c r="K83" s="37">
        <f t="shared" ref="K83:L83" si="100">SUM(K84,K89,K95,K103,K112,K116,K122,K128)</f>
        <v>0</v>
      </c>
      <c r="L83" s="172">
        <f t="shared" si="100"/>
        <v>75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1089</v>
      </c>
      <c r="D84" s="87">
        <f>SUM(D85:D88)</f>
        <v>1014</v>
      </c>
      <c r="E84" s="76">
        <f t="shared" ref="E84:F84" si="103">SUM(E85:E88)</f>
        <v>0</v>
      </c>
      <c r="F84" s="161">
        <f t="shared" si="103"/>
        <v>1014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75</v>
      </c>
      <c r="K84" s="76">
        <f t="shared" ref="K84:L84" si="105">SUM(K85:K88)</f>
        <v>0</v>
      </c>
      <c r="L84" s="161">
        <f t="shared" si="105"/>
        <v>75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823</v>
      </c>
      <c r="D86" s="177">
        <v>823</v>
      </c>
      <c r="E86" s="44"/>
      <c r="F86" s="96">
        <f t="shared" si="107"/>
        <v>823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126</v>
      </c>
      <c r="D87" s="177">
        <v>51</v>
      </c>
      <c r="E87" s="44"/>
      <c r="F87" s="96">
        <f t="shared" si="107"/>
        <v>51</v>
      </c>
      <c r="G87" s="144"/>
      <c r="H87" s="31"/>
      <c r="I87" s="96">
        <f t="shared" si="108"/>
        <v>0</v>
      </c>
      <c r="J87" s="144">
        <v>75</v>
      </c>
      <c r="K87" s="31"/>
      <c r="L87" s="96">
        <f t="shared" si="109"/>
        <v>75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140</v>
      </c>
      <c r="D88" s="177">
        <v>140</v>
      </c>
      <c r="E88" s="44"/>
      <c r="F88" s="96">
        <f t="shared" si="107"/>
        <v>140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35409</v>
      </c>
      <c r="D89" s="173">
        <f>SUM(D90:D94)</f>
        <v>35409</v>
      </c>
      <c r="E89" s="78">
        <f t="shared" ref="E89:F89" si="111">SUM(E90:E94)</f>
        <v>0</v>
      </c>
      <c r="F89" s="96">
        <f t="shared" si="111"/>
        <v>35409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21052</v>
      </c>
      <c r="D90" s="177">
        <v>21052</v>
      </c>
      <c r="E90" s="44"/>
      <c r="F90" s="96">
        <f t="shared" ref="F90:F94" si="115">D90+E90</f>
        <v>21052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4841</v>
      </c>
      <c r="D91" s="177">
        <v>4841</v>
      </c>
      <c r="E91" s="44"/>
      <c r="F91" s="96">
        <f t="shared" si="115"/>
        <v>4841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8167</v>
      </c>
      <c r="D92" s="177">
        <v>8167</v>
      </c>
      <c r="E92" s="44"/>
      <c r="F92" s="96">
        <f t="shared" si="115"/>
        <v>8167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1349</v>
      </c>
      <c r="D93" s="177">
        <v>1349</v>
      </c>
      <c r="E93" s="44"/>
      <c r="F93" s="96">
        <f t="shared" si="115"/>
        <v>1349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1877</v>
      </c>
      <c r="D95" s="173">
        <f>SUM(D96:D102)</f>
        <v>1877</v>
      </c>
      <c r="E95" s="78">
        <f t="shared" ref="E95:F95" si="119">SUM(E96:E102)</f>
        <v>0</v>
      </c>
      <c r="F95" s="96">
        <f t="shared" si="119"/>
        <v>1877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1877</v>
      </c>
      <c r="D102" s="177">
        <v>1877</v>
      </c>
      <c r="E102" s="44"/>
      <c r="F102" s="96">
        <f t="shared" si="123"/>
        <v>1877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6035</v>
      </c>
      <c r="D103" s="173">
        <f>SUM(D104:D111)</f>
        <v>6035</v>
      </c>
      <c r="E103" s="78">
        <f t="shared" ref="E103:F103" si="127">SUM(E104:E111)</f>
        <v>0</v>
      </c>
      <c r="F103" s="96">
        <f t="shared" si="127"/>
        <v>6035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2241</v>
      </c>
      <c r="D106" s="177">
        <v>2241</v>
      </c>
      <c r="E106" s="44"/>
      <c r="F106" s="96">
        <f t="shared" si="131"/>
        <v>2241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3794</v>
      </c>
      <c r="D107" s="177">
        <v>3794</v>
      </c>
      <c r="E107" s="44"/>
      <c r="F107" s="96">
        <f t="shared" si="131"/>
        <v>3794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1071</v>
      </c>
      <c r="D112" s="173">
        <f>SUM(D113:D115)</f>
        <v>1071</v>
      </c>
      <c r="E112" s="78">
        <f t="shared" ref="E112:F112" si="135">SUM(E113:E115)</f>
        <v>0</v>
      </c>
      <c r="F112" s="96">
        <f t="shared" si="135"/>
        <v>1071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166</v>
      </c>
      <c r="D113" s="177">
        <v>166</v>
      </c>
      <c r="E113" s="44"/>
      <c r="F113" s="96">
        <f t="shared" ref="F113:F115" si="139">D113+E113</f>
        <v>166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329</v>
      </c>
      <c r="D114" s="177">
        <v>329</v>
      </c>
      <c r="E114" s="44"/>
      <c r="F114" s="96">
        <f t="shared" si="139"/>
        <v>329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576</v>
      </c>
      <c r="D115" s="177">
        <v>576</v>
      </c>
      <c r="E115" s="44"/>
      <c r="F115" s="96">
        <f t="shared" si="139"/>
        <v>576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537</v>
      </c>
      <c r="D116" s="173">
        <f>SUM(D117:D121)</f>
        <v>52</v>
      </c>
      <c r="E116" s="78">
        <f t="shared" ref="E116:F116" si="143">SUM(E117:E121)</f>
        <v>0</v>
      </c>
      <c r="F116" s="96">
        <f t="shared" si="143"/>
        <v>52</v>
      </c>
      <c r="G116" s="173">
        <f>SUM(G117:G121)</f>
        <v>0</v>
      </c>
      <c r="H116" s="78">
        <f t="shared" ref="H116:I116" si="144">SUM(H117:H121)</f>
        <v>485</v>
      </c>
      <c r="I116" s="96">
        <f t="shared" si="144"/>
        <v>485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5.25" customHeight="1" x14ac:dyDescent="0.25">
      <c r="A118" s="30">
        <v>2262</v>
      </c>
      <c r="B118" s="42" t="s">
        <v>100</v>
      </c>
      <c r="C118" s="223">
        <f t="shared" si="102"/>
        <v>485</v>
      </c>
      <c r="D118" s="177">
        <v>52</v>
      </c>
      <c r="E118" s="44">
        <v>-52</v>
      </c>
      <c r="F118" s="96">
        <f t="shared" si="147"/>
        <v>0</v>
      </c>
      <c r="G118" s="144"/>
      <c r="H118" s="31">
        <v>485</v>
      </c>
      <c r="I118" s="96">
        <f t="shared" si="148"/>
        <v>485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 t="s">
        <v>397</v>
      </c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58.5" customHeight="1" x14ac:dyDescent="0.25">
      <c r="A121" s="30">
        <v>2269</v>
      </c>
      <c r="B121" s="42" t="s">
        <v>103</v>
      </c>
      <c r="C121" s="223">
        <f t="shared" si="102"/>
        <v>52</v>
      </c>
      <c r="D121" s="177"/>
      <c r="E121" s="44">
        <v>52</v>
      </c>
      <c r="F121" s="96">
        <f t="shared" si="147"/>
        <v>52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 t="s">
        <v>398</v>
      </c>
    </row>
    <row r="122" spans="1:16" x14ac:dyDescent="0.25">
      <c r="A122" s="77">
        <v>2270</v>
      </c>
      <c r="B122" s="42" t="s">
        <v>104</v>
      </c>
      <c r="C122" s="223">
        <f t="shared" si="102"/>
        <v>234</v>
      </c>
      <c r="D122" s="173">
        <f>SUM(D123:D127)</f>
        <v>40</v>
      </c>
      <c r="E122" s="78">
        <f t="shared" ref="E122:F122" si="151">SUM(E123:E127)</f>
        <v>0</v>
      </c>
      <c r="F122" s="96">
        <f t="shared" si="151"/>
        <v>40</v>
      </c>
      <c r="G122" s="173">
        <f>SUM(G123:G127)</f>
        <v>0</v>
      </c>
      <c r="H122" s="78">
        <f t="shared" ref="H122:I122" si="152">SUM(H123:H127)</f>
        <v>194</v>
      </c>
      <c r="I122" s="96">
        <f t="shared" si="152"/>
        <v>194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277">
        <v>2275</v>
      </c>
      <c r="B125" s="278" t="s">
        <v>106</v>
      </c>
      <c r="C125" s="279">
        <f t="shared" si="102"/>
        <v>0</v>
      </c>
      <c r="D125" s="280"/>
      <c r="E125" s="281"/>
      <c r="F125" s="282">
        <f t="shared" si="155"/>
        <v>0</v>
      </c>
      <c r="G125" s="283"/>
      <c r="H125" s="284"/>
      <c r="I125" s="282">
        <f t="shared" si="156"/>
        <v>0</v>
      </c>
      <c r="J125" s="283"/>
      <c r="K125" s="284"/>
      <c r="L125" s="282">
        <f t="shared" si="157"/>
        <v>0</v>
      </c>
      <c r="M125" s="283"/>
      <c r="N125" s="284"/>
      <c r="O125" s="282">
        <f t="shared" si="158"/>
        <v>0</v>
      </c>
      <c r="P125" s="28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63" customHeight="1" x14ac:dyDescent="0.25">
      <c r="A127" s="30">
        <v>2279</v>
      </c>
      <c r="B127" s="42" t="s">
        <v>108</v>
      </c>
      <c r="C127" s="223">
        <f t="shared" si="102"/>
        <v>234</v>
      </c>
      <c r="D127" s="177">
        <v>40</v>
      </c>
      <c r="E127" s="44"/>
      <c r="F127" s="96">
        <f t="shared" si="155"/>
        <v>40</v>
      </c>
      <c r="G127" s="144"/>
      <c r="H127" s="31">
        <v>194</v>
      </c>
      <c r="I127" s="96">
        <f t="shared" si="156"/>
        <v>194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399</v>
      </c>
    </row>
    <row r="128" spans="1:16" ht="48" hidden="1" x14ac:dyDescent="0.25">
      <c r="A128" s="275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32555</v>
      </c>
      <c r="D130" s="171">
        <f>SUM(D131,D136,D140,D141,D144,D151,D159,D160,D163)</f>
        <v>13269</v>
      </c>
      <c r="E130" s="37">
        <f t="shared" ref="E130:F130" si="160">SUM(E131,E136,E140,E141,E144,E151,E159,E160,E163)</f>
        <v>0</v>
      </c>
      <c r="F130" s="172">
        <f t="shared" si="160"/>
        <v>13269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19286</v>
      </c>
      <c r="K130" s="37">
        <f t="shared" ref="K130:L130" si="162">SUM(K131,K136,K140,K141,K144,K151,K159,K160,K163)</f>
        <v>0</v>
      </c>
      <c r="L130" s="172">
        <f t="shared" si="162"/>
        <v>19286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5">
        <v>2310</v>
      </c>
      <c r="B131" s="39" t="s">
        <v>111</v>
      </c>
      <c r="C131" s="222">
        <f t="shared" si="102"/>
        <v>3771</v>
      </c>
      <c r="D131" s="175">
        <f t="shared" ref="D131:O131" si="164">SUM(D132:D135)</f>
        <v>3771</v>
      </c>
      <c r="E131" s="80">
        <f t="shared" si="164"/>
        <v>0</v>
      </c>
      <c r="F131" s="176">
        <f t="shared" si="164"/>
        <v>3771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580</v>
      </c>
      <c r="D132" s="177">
        <v>580</v>
      </c>
      <c r="E132" s="44"/>
      <c r="F132" s="96">
        <f t="shared" ref="F132:F135" si="165">D132+E132</f>
        <v>580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3121</v>
      </c>
      <c r="D133" s="177">
        <v>3121</v>
      </c>
      <c r="E133" s="44"/>
      <c r="F133" s="96">
        <f t="shared" si="165"/>
        <v>3121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customHeight="1" x14ac:dyDescent="0.25">
      <c r="A134" s="30">
        <v>2313</v>
      </c>
      <c r="B134" s="42" t="s">
        <v>114</v>
      </c>
      <c r="C134" s="223">
        <f t="shared" si="102"/>
        <v>70</v>
      </c>
      <c r="D134" s="177">
        <v>70</v>
      </c>
      <c r="E134" s="44"/>
      <c r="F134" s="96">
        <f t="shared" si="165"/>
        <v>70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102"/>
        <v>0</v>
      </c>
      <c r="D135" s="177"/>
      <c r="E135" s="44"/>
      <c r="F135" s="96">
        <f t="shared" si="165"/>
        <v>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275</v>
      </c>
      <c r="D136" s="173">
        <f>SUM(D137:D139)</f>
        <v>275</v>
      </c>
      <c r="E136" s="78">
        <f t="shared" ref="E136:F136" si="169">SUM(E137:E139)</f>
        <v>0</v>
      </c>
      <c r="F136" s="96">
        <f t="shared" si="169"/>
        <v>275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275</v>
      </c>
      <c r="D138" s="177">
        <v>275</v>
      </c>
      <c r="E138" s="44"/>
      <c r="F138" s="96">
        <f t="shared" si="173"/>
        <v>275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143</v>
      </c>
      <c r="D141" s="173">
        <f>SUM(D142:D143)</f>
        <v>143</v>
      </c>
      <c r="E141" s="78">
        <f t="shared" ref="E141:F141" si="177">SUM(E142:E143)</f>
        <v>0</v>
      </c>
      <c r="F141" s="96">
        <f t="shared" si="177"/>
        <v>143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143</v>
      </c>
      <c r="D142" s="177">
        <v>143</v>
      </c>
      <c r="E142" s="44"/>
      <c r="F142" s="96">
        <f t="shared" ref="F142:F143" si="181">D142+E142</f>
        <v>143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4407</v>
      </c>
      <c r="D144" s="87">
        <f>SUM(D145:D150)</f>
        <v>4407</v>
      </c>
      <c r="E144" s="76">
        <f t="shared" ref="E144:F144" si="185">SUM(E145:E150)</f>
        <v>0</v>
      </c>
      <c r="F144" s="161">
        <f t="shared" si="185"/>
        <v>4407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1030</v>
      </c>
      <c r="D145" s="178">
        <v>1030</v>
      </c>
      <c r="E145" s="41"/>
      <c r="F145" s="176">
        <f t="shared" ref="F145:F150" si="189">D145+E145</f>
        <v>1030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3150</v>
      </c>
      <c r="D146" s="177">
        <v>3150</v>
      </c>
      <c r="E146" s="44"/>
      <c r="F146" s="96">
        <f t="shared" si="189"/>
        <v>3150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227</v>
      </c>
      <c r="D149" s="177">
        <v>227</v>
      </c>
      <c r="E149" s="44"/>
      <c r="F149" s="96">
        <f t="shared" si="189"/>
        <v>227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21077</v>
      </c>
      <c r="D151" s="173">
        <f>SUM(D152:D158)</f>
        <v>1791</v>
      </c>
      <c r="E151" s="78">
        <f t="shared" ref="E151:F151" si="194">SUM(E152:E158)</f>
        <v>0</v>
      </c>
      <c r="F151" s="96">
        <f t="shared" si="194"/>
        <v>1791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19286</v>
      </c>
      <c r="K151" s="78">
        <f t="shared" ref="K151:L151" si="196">SUM(K152:K158)</f>
        <v>0</v>
      </c>
      <c r="L151" s="96">
        <f t="shared" si="196"/>
        <v>19286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customHeight="1" x14ac:dyDescent="0.25">
      <c r="A152" s="29">
        <v>2361</v>
      </c>
      <c r="B152" s="42" t="s">
        <v>130</v>
      </c>
      <c r="C152" s="223">
        <f t="shared" si="193"/>
        <v>1227</v>
      </c>
      <c r="D152" s="177">
        <v>1227</v>
      </c>
      <c r="E152" s="44"/>
      <c r="F152" s="96">
        <f t="shared" ref="F152:F159" si="198">D152+E152</f>
        <v>1227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customHeight="1" x14ac:dyDescent="0.25">
      <c r="A153" s="29">
        <v>2362</v>
      </c>
      <c r="B153" s="42" t="s">
        <v>131</v>
      </c>
      <c r="C153" s="223">
        <f t="shared" si="193"/>
        <v>564</v>
      </c>
      <c r="D153" s="177">
        <v>564</v>
      </c>
      <c r="E153" s="44"/>
      <c r="F153" s="96">
        <f t="shared" si="198"/>
        <v>564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customHeight="1" x14ac:dyDescent="0.25">
      <c r="A154" s="29">
        <v>2363</v>
      </c>
      <c r="B154" s="42" t="s">
        <v>132</v>
      </c>
      <c r="C154" s="223">
        <f t="shared" si="193"/>
        <v>19286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>
        <v>19286</v>
      </c>
      <c r="K154" s="31"/>
      <c r="L154" s="96">
        <f t="shared" si="200"/>
        <v>19286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2882</v>
      </c>
      <c r="D159" s="179">
        <v>2882</v>
      </c>
      <c r="E159" s="79"/>
      <c r="F159" s="161">
        <f t="shared" si="198"/>
        <v>2882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75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5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5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5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5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10330</v>
      </c>
      <c r="D194" s="167">
        <f t="shared" ref="D194:O194" si="259">SUM(D195,D230,D269,D283)</f>
        <v>10330</v>
      </c>
      <c r="E194" s="71">
        <f t="shared" si="259"/>
        <v>0</v>
      </c>
      <c r="F194" s="168">
        <f t="shared" si="259"/>
        <v>10330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10330</v>
      </c>
      <c r="D195" s="169">
        <f>D196+D204</f>
        <v>10330</v>
      </c>
      <c r="E195" s="73">
        <f t="shared" ref="E195:F195" si="260">E196+E204</f>
        <v>0</v>
      </c>
      <c r="F195" s="170">
        <f t="shared" si="260"/>
        <v>10330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5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10330</v>
      </c>
      <c r="D204" s="171">
        <f>D205+D215+D216+D225+D226+D227+D229</f>
        <v>10330</v>
      </c>
      <c r="E204" s="37">
        <f t="shared" ref="E204:F204" si="276">E205+E215+E216+E225+E226+E227+E229</f>
        <v>0</v>
      </c>
      <c r="F204" s="172">
        <f t="shared" si="276"/>
        <v>10330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10330</v>
      </c>
      <c r="D216" s="173">
        <f>SUM(D217:D224)</f>
        <v>10330</v>
      </c>
      <c r="E216" s="78">
        <f t="shared" ref="E216:F216" si="289">SUM(E217:E224)</f>
        <v>0</v>
      </c>
      <c r="F216" s="96">
        <f t="shared" si="289"/>
        <v>10330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customHeight="1" x14ac:dyDescent="0.25">
      <c r="A218" s="30">
        <v>5232</v>
      </c>
      <c r="B218" s="42" t="s">
        <v>187</v>
      </c>
      <c r="C218" s="223">
        <f t="shared" si="288"/>
        <v>1670</v>
      </c>
      <c r="D218" s="177">
        <v>1670</v>
      </c>
      <c r="E218" s="44"/>
      <c r="F218" s="96">
        <f t="shared" si="293"/>
        <v>1670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1760</v>
      </c>
      <c r="D219" s="177">
        <v>1760</v>
      </c>
      <c r="E219" s="44"/>
      <c r="F219" s="96">
        <f t="shared" si="293"/>
        <v>1760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6900</v>
      </c>
      <c r="D223" s="177">
        <v>6900</v>
      </c>
      <c r="E223" s="44"/>
      <c r="F223" s="96">
        <f t="shared" si="293"/>
        <v>6900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5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5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5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5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5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5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719357</v>
      </c>
      <c r="D289" s="191">
        <f t="shared" ref="D289:O289" si="389">SUM(D286,D269,D230,D195,D187,D173,D75,D53,D283)</f>
        <v>529234</v>
      </c>
      <c r="E289" s="112">
        <f t="shared" si="389"/>
        <v>0</v>
      </c>
      <c r="F289" s="113">
        <f t="shared" si="389"/>
        <v>529234</v>
      </c>
      <c r="G289" s="191">
        <f t="shared" si="389"/>
        <v>170083</v>
      </c>
      <c r="H289" s="112">
        <f t="shared" si="389"/>
        <v>679</v>
      </c>
      <c r="I289" s="113">
        <f t="shared" si="389"/>
        <v>170762</v>
      </c>
      <c r="J289" s="191">
        <f t="shared" si="389"/>
        <v>19361</v>
      </c>
      <c r="K289" s="112">
        <f t="shared" si="389"/>
        <v>0</v>
      </c>
      <c r="L289" s="113">
        <f t="shared" si="389"/>
        <v>19361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29"/>
        <filter val="1 030"/>
        <filter val="1 071"/>
        <filter val="1 089"/>
        <filter val="1 227"/>
        <filter val="1 349"/>
        <filter val="1 670"/>
        <filter val="1 760"/>
        <filter val="1 877"/>
        <filter val="10 330"/>
        <filter val="119 805"/>
        <filter val="12 593"/>
        <filter val="126"/>
        <filter val="140"/>
        <filter val="143"/>
        <filter val="156 791"/>
        <filter val="166"/>
        <filter val="19 286"/>
        <filter val="2 241"/>
        <filter val="2 537"/>
        <filter val="2 788"/>
        <filter val="2 882"/>
        <filter val="21 052"/>
        <filter val="21 077"/>
        <filter val="227"/>
        <filter val="23 705"/>
        <filter val="23 893"/>
        <filter val="234"/>
        <filter val="275"/>
        <filter val="3 121"/>
        <filter val="3 150"/>
        <filter val="3 771"/>
        <filter val="3 794"/>
        <filter val="3 995"/>
        <filter val="32 555"/>
        <filter val="329"/>
        <filter val="35 409"/>
        <filter val="35 924"/>
        <filter val="36 986"/>
        <filter val="4 172"/>
        <filter val="4 407"/>
        <filter val="4 841"/>
        <filter val="434 717"/>
        <filter val="46 252"/>
        <filter val="473 429"/>
        <filter val="485"/>
        <filter val="486"/>
        <filter val="500"/>
        <filter val="52"/>
        <filter val="537"/>
        <filter val="564"/>
        <filter val="576"/>
        <filter val="580"/>
        <filter val="6 035"/>
        <filter val="6 900"/>
        <filter val="630 220"/>
        <filter val="699 996"/>
        <filter val="70"/>
        <filter val="709 027"/>
        <filter val="719 357"/>
        <filter val="75"/>
        <filter val="78 807"/>
        <filter val="8 167"/>
        <filter val="823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17.pielikums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L16" sqref="L16:L17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336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337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338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339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342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343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344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 t="s">
        <v>345</v>
      </c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724902</v>
      </c>
      <c r="D20" s="139">
        <f>SUM(D21,D24,D25,D41,D43)</f>
        <v>481090</v>
      </c>
      <c r="E20" s="22">
        <f t="shared" ref="E20:F20" si="1">SUM(E21,E24,E25,E41,E43)</f>
        <v>0</v>
      </c>
      <c r="F20" s="140">
        <f t="shared" si="1"/>
        <v>481090</v>
      </c>
      <c r="G20" s="139">
        <f>SUM(G21,G24,G43)</f>
        <v>214249</v>
      </c>
      <c r="H20" s="22">
        <f t="shared" ref="H20:I20" si="2">SUM(H21,H24,H43)</f>
        <v>987</v>
      </c>
      <c r="I20" s="140">
        <f t="shared" si="2"/>
        <v>215236</v>
      </c>
      <c r="J20" s="139">
        <f>SUM(J21,J26,J43)</f>
        <v>28576</v>
      </c>
      <c r="K20" s="22">
        <f t="shared" ref="K20:L20" si="3">SUM(K21,K26,K43)</f>
        <v>0</v>
      </c>
      <c r="L20" s="140">
        <f t="shared" si="3"/>
        <v>28576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696326</v>
      </c>
      <c r="D24" s="145">
        <v>481090</v>
      </c>
      <c r="E24" s="132"/>
      <c r="F24" s="242">
        <f t="shared" si="9"/>
        <v>481090</v>
      </c>
      <c r="G24" s="145">
        <v>214249</v>
      </c>
      <c r="H24" s="132">
        <v>987</v>
      </c>
      <c r="I24" s="242">
        <f t="shared" si="10"/>
        <v>215236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346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14014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14014</v>
      </c>
      <c r="K26" s="56">
        <f t="shared" ref="K26:L26" si="11">SUM(K27,K31,K33,K36)</f>
        <v>0</v>
      </c>
      <c r="L26" s="158">
        <f t="shared" si="11"/>
        <v>14014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1300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1300</v>
      </c>
      <c r="K33" s="56">
        <f t="shared" ref="K33:L33" si="17">SUM(K34:K35)</f>
        <v>0</v>
      </c>
      <c r="L33" s="158">
        <f t="shared" si="17"/>
        <v>1300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1300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1300</v>
      </c>
      <c r="K34" s="28"/>
      <c r="L34" s="204">
        <f t="shared" ref="L34:L35" si="18">K34+J34</f>
        <v>1300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12714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12714</v>
      </c>
      <c r="K36" s="56">
        <f t="shared" ref="K36:L36" si="19">SUM(K37:K40)</f>
        <v>0</v>
      </c>
      <c r="L36" s="158">
        <f t="shared" si="19"/>
        <v>12714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12714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12714</v>
      </c>
      <c r="K40" s="123"/>
      <c r="L40" s="209">
        <f t="shared" si="20"/>
        <v>12714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14562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14562</v>
      </c>
      <c r="K43" s="56">
        <f t="shared" si="22"/>
        <v>0</v>
      </c>
      <c r="L43" s="158">
        <f t="shared" si="22"/>
        <v>14562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14562</v>
      </c>
      <c r="D44" s="143"/>
      <c r="E44" s="28"/>
      <c r="F44" s="94">
        <f>D44+E44</f>
        <v>0</v>
      </c>
      <c r="G44" s="143"/>
      <c r="H44" s="28"/>
      <c r="I44" s="94">
        <f>G44+H44</f>
        <v>0</v>
      </c>
      <c r="J44" s="143">
        <v>14562</v>
      </c>
      <c r="K44" s="28"/>
      <c r="L44" s="206">
        <f>K44+J44</f>
        <v>14562</v>
      </c>
      <c r="M44" s="202" t="s">
        <v>23</v>
      </c>
      <c r="N44" s="203" t="s">
        <v>23</v>
      </c>
      <c r="O44" s="206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724902</v>
      </c>
      <c r="D50" s="163">
        <f>SUM(D51,D286)</f>
        <v>481090</v>
      </c>
      <c r="E50" s="66">
        <f t="shared" ref="E50:F50" si="26">SUM(E51,E286)</f>
        <v>0</v>
      </c>
      <c r="F50" s="164">
        <f t="shared" si="26"/>
        <v>481090</v>
      </c>
      <c r="G50" s="163">
        <f>SUM(G51,G286)</f>
        <v>214249</v>
      </c>
      <c r="H50" s="66">
        <f>SUM(H51,H286)</f>
        <v>987</v>
      </c>
      <c r="I50" s="164">
        <f t="shared" ref="I50" si="27">SUM(I51,I286)</f>
        <v>215236</v>
      </c>
      <c r="J50" s="139">
        <f>SUM(J51,J286)</f>
        <v>28576</v>
      </c>
      <c r="K50" s="22">
        <f t="shared" ref="K50:L50" si="28">SUM(K51,K286)</f>
        <v>0</v>
      </c>
      <c r="L50" s="140">
        <f t="shared" si="28"/>
        <v>28576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724902</v>
      </c>
      <c r="D51" s="165">
        <f>SUM(D52,D194)</f>
        <v>481090</v>
      </c>
      <c r="E51" s="69">
        <f t="shared" ref="E51:F51" si="30">SUM(E52,E194)</f>
        <v>0</v>
      </c>
      <c r="F51" s="166">
        <f t="shared" si="30"/>
        <v>481090</v>
      </c>
      <c r="G51" s="165">
        <f>SUM(G52,G194)</f>
        <v>214249</v>
      </c>
      <c r="H51" s="69">
        <f t="shared" ref="H51:I51" si="31">SUM(H52,H194)</f>
        <v>987</v>
      </c>
      <c r="I51" s="166">
        <f t="shared" si="31"/>
        <v>215236</v>
      </c>
      <c r="J51" s="211">
        <f>SUM(J52,J194)</f>
        <v>28576</v>
      </c>
      <c r="K51" s="212">
        <f t="shared" ref="K51:L51" si="32">SUM(K52,K194)</f>
        <v>0</v>
      </c>
      <c r="L51" s="213">
        <f t="shared" si="32"/>
        <v>28576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716531</v>
      </c>
      <c r="D52" s="167">
        <f>SUM(D53,D75,D173,D187)</f>
        <v>472719</v>
      </c>
      <c r="E52" s="71">
        <f t="shared" ref="E52:F52" si="34">SUM(E53,E75,E173,E187)</f>
        <v>0</v>
      </c>
      <c r="F52" s="168">
        <f t="shared" si="34"/>
        <v>472719</v>
      </c>
      <c r="G52" s="167">
        <f>SUM(G53,G75,G173,G187)</f>
        <v>214249</v>
      </c>
      <c r="H52" s="71">
        <f t="shared" ref="H52:I52" si="35">SUM(H53,H75,H173,H187)</f>
        <v>987</v>
      </c>
      <c r="I52" s="168">
        <f t="shared" si="35"/>
        <v>215236</v>
      </c>
      <c r="J52" s="167">
        <f>SUM(J53,J75,J173,J187)</f>
        <v>28576</v>
      </c>
      <c r="K52" s="71">
        <f t="shared" ref="K52:L52" si="36">SUM(K53,K75,K173,K187)</f>
        <v>0</v>
      </c>
      <c r="L52" s="168">
        <f t="shared" si="36"/>
        <v>28576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623005</v>
      </c>
      <c r="D53" s="169">
        <f>SUM(D54,D67)</f>
        <v>408756</v>
      </c>
      <c r="E53" s="73">
        <f t="shared" ref="E53:F53" si="38">SUM(E54,E67)</f>
        <v>0</v>
      </c>
      <c r="F53" s="170">
        <f t="shared" si="38"/>
        <v>408756</v>
      </c>
      <c r="G53" s="169">
        <f>SUM(G54,G67)</f>
        <v>214249</v>
      </c>
      <c r="H53" s="73">
        <f t="shared" ref="H53:I53" si="39">SUM(H54,H67)</f>
        <v>0</v>
      </c>
      <c r="I53" s="170">
        <f t="shared" si="39"/>
        <v>214249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470247</v>
      </c>
      <c r="D54" s="171">
        <f>SUM(D55,D58,D66)</f>
        <v>299391</v>
      </c>
      <c r="E54" s="37">
        <f t="shared" ref="E54:F54" si="42">SUM(E55,E58,E66)</f>
        <v>0</v>
      </c>
      <c r="F54" s="172">
        <f t="shared" si="42"/>
        <v>299391</v>
      </c>
      <c r="G54" s="171">
        <f>SUM(G55,G58,G66)</f>
        <v>170856</v>
      </c>
      <c r="H54" s="37">
        <f t="shared" ref="H54:I54" si="43">SUM(H55,H58,H66)</f>
        <v>0</v>
      </c>
      <c r="I54" s="172">
        <f t="shared" si="43"/>
        <v>170856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443076</v>
      </c>
      <c r="D55" s="87">
        <f>SUM(D56:D57)</f>
        <v>272220</v>
      </c>
      <c r="E55" s="76">
        <f t="shared" ref="E55:F55" si="46">SUM(E56:E57)</f>
        <v>0</v>
      </c>
      <c r="F55" s="161">
        <f t="shared" si="46"/>
        <v>272220</v>
      </c>
      <c r="G55" s="87">
        <f>SUM(G56:G57)</f>
        <v>170856</v>
      </c>
      <c r="H55" s="76">
        <f t="shared" ref="H55:I55" si="47">SUM(H56:H57)</f>
        <v>0</v>
      </c>
      <c r="I55" s="161">
        <f t="shared" si="47"/>
        <v>170856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443076</v>
      </c>
      <c r="D57" s="144">
        <v>272220</v>
      </c>
      <c r="E57" s="31"/>
      <c r="F57" s="96">
        <f t="shared" si="50"/>
        <v>272220</v>
      </c>
      <c r="G57" s="144">
        <v>170856</v>
      </c>
      <c r="H57" s="31"/>
      <c r="I57" s="96">
        <f t="shared" si="51"/>
        <v>170856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27171</v>
      </c>
      <c r="D58" s="173">
        <f>SUM(D59:D65)</f>
        <v>27171</v>
      </c>
      <c r="E58" s="78">
        <f>SUM(E59:E65)</f>
        <v>0</v>
      </c>
      <c r="F58" s="96">
        <f t="shared" ref="F58" si="54">SUM(F59:F65)</f>
        <v>27171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3807</v>
      </c>
      <c r="D63" s="144">
        <v>3807</v>
      </c>
      <c r="E63" s="31"/>
      <c r="F63" s="96">
        <f t="shared" si="58"/>
        <v>3807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23364</v>
      </c>
      <c r="D64" s="144">
        <v>23364</v>
      </c>
      <c r="E64" s="31"/>
      <c r="F64" s="96">
        <f t="shared" si="58"/>
        <v>23364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152758</v>
      </c>
      <c r="D67" s="171">
        <f>SUM(D68:D69)</f>
        <v>109365</v>
      </c>
      <c r="E67" s="37">
        <f t="shared" ref="E67:F67" si="62">SUM(E68:E69)</f>
        <v>0</v>
      </c>
      <c r="F67" s="172">
        <f t="shared" si="62"/>
        <v>109365</v>
      </c>
      <c r="G67" s="171">
        <f>SUM(G68:G69)</f>
        <v>43393</v>
      </c>
      <c r="H67" s="37">
        <f t="shared" ref="H67:I67" si="63">SUM(H68:H69)</f>
        <v>0</v>
      </c>
      <c r="I67" s="172">
        <f t="shared" si="63"/>
        <v>43393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4">
        <v>1210</v>
      </c>
      <c r="B68" s="39" t="s">
        <v>60</v>
      </c>
      <c r="C68" s="222">
        <f t="shared" si="0"/>
        <v>118487</v>
      </c>
      <c r="D68" s="143">
        <v>76894</v>
      </c>
      <c r="E68" s="28"/>
      <c r="F68" s="176">
        <f>D68+E68</f>
        <v>76894</v>
      </c>
      <c r="G68" s="143">
        <v>41593</v>
      </c>
      <c r="H68" s="28"/>
      <c r="I68" s="176">
        <f>G68+H68</f>
        <v>41593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34271</v>
      </c>
      <c r="D69" s="173">
        <f>SUM(D70:D74)</f>
        <v>32471</v>
      </c>
      <c r="E69" s="78">
        <f t="shared" ref="E69:F69" si="66">SUM(E70:E74)</f>
        <v>0</v>
      </c>
      <c r="F69" s="96">
        <f t="shared" si="66"/>
        <v>32471</v>
      </c>
      <c r="G69" s="173">
        <f>SUM(G70:G74)</f>
        <v>1800</v>
      </c>
      <c r="H69" s="78">
        <f t="shared" ref="H69:I69" si="67">SUM(H70:H74)</f>
        <v>0</v>
      </c>
      <c r="I69" s="96">
        <f t="shared" si="67"/>
        <v>1800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21605</v>
      </c>
      <c r="D70" s="144">
        <v>19805</v>
      </c>
      <c r="E70" s="31"/>
      <c r="F70" s="96">
        <f t="shared" ref="F70:F74" si="70">D70+E70</f>
        <v>19805</v>
      </c>
      <c r="G70" s="144">
        <v>1800</v>
      </c>
      <c r="H70" s="31"/>
      <c r="I70" s="96">
        <f t="shared" ref="I70:I74" si="71">G70+H70</f>
        <v>1800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12166</v>
      </c>
      <c r="D73" s="144">
        <v>12166</v>
      </c>
      <c r="E73" s="31"/>
      <c r="F73" s="96">
        <f t="shared" si="70"/>
        <v>12166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93526</v>
      </c>
      <c r="D75" s="169">
        <f>SUM(D76,D83,D130,D164,D165,D172)</f>
        <v>63963</v>
      </c>
      <c r="E75" s="73">
        <f t="shared" ref="E75:F75" si="74">SUM(E76,E83,E130,E164,E165,E172)</f>
        <v>0</v>
      </c>
      <c r="F75" s="170">
        <f t="shared" si="74"/>
        <v>63963</v>
      </c>
      <c r="G75" s="169">
        <f>SUM(G76,G83,G130,G164,G165,G172)</f>
        <v>0</v>
      </c>
      <c r="H75" s="73">
        <f t="shared" ref="H75:I75" si="75">SUM(H76,H83,H130,H164,H165,H172)</f>
        <v>987</v>
      </c>
      <c r="I75" s="170">
        <f t="shared" si="75"/>
        <v>987</v>
      </c>
      <c r="J75" s="169">
        <f>SUM(J76,J83,J130,J164,J165,J172)</f>
        <v>28576</v>
      </c>
      <c r="K75" s="73">
        <f t="shared" ref="K75:L75" si="76">SUM(K76,K83,K130,K164,K165,K172)</f>
        <v>0</v>
      </c>
      <c r="L75" s="170">
        <f t="shared" si="76"/>
        <v>28576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4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63159</v>
      </c>
      <c r="D83" s="171">
        <f>SUM(D84,D89,D95,D103,D112,D116,D122,D128)</f>
        <v>46260</v>
      </c>
      <c r="E83" s="37">
        <f t="shared" ref="E83:F83" si="98">SUM(E84,E89,E95,E103,E112,E116,E122,E128)</f>
        <v>0</v>
      </c>
      <c r="F83" s="172">
        <f t="shared" si="98"/>
        <v>46260</v>
      </c>
      <c r="G83" s="171">
        <f>SUM(G84,G89,G95,G103,G112,G116,G122,G128)</f>
        <v>0</v>
      </c>
      <c r="H83" s="37">
        <f t="shared" ref="H83:I83" si="99">SUM(H84,H89,H95,H103,H112,H116,H122,H128)</f>
        <v>987</v>
      </c>
      <c r="I83" s="172">
        <f t="shared" si="99"/>
        <v>987</v>
      </c>
      <c r="J83" s="171">
        <f>SUM(J84,J89,J95,J103,J112,J116,J122,J128)</f>
        <v>15912</v>
      </c>
      <c r="K83" s="37">
        <f t="shared" ref="K83:L83" si="100">SUM(K84,K89,K95,K103,K112,K116,K122,K128)</f>
        <v>0</v>
      </c>
      <c r="L83" s="172">
        <f t="shared" si="100"/>
        <v>15912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1894</v>
      </c>
      <c r="D84" s="87">
        <f>SUM(D85:D88)</f>
        <v>1109</v>
      </c>
      <c r="E84" s="76">
        <f t="shared" ref="E84:F84" si="103">SUM(E85:E88)</f>
        <v>0</v>
      </c>
      <c r="F84" s="161">
        <f t="shared" si="103"/>
        <v>1109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785</v>
      </c>
      <c r="K84" s="76">
        <f t="shared" ref="K84:L84" si="105">SUM(K85:K88)</f>
        <v>0</v>
      </c>
      <c r="L84" s="161">
        <f t="shared" si="105"/>
        <v>785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1672</v>
      </c>
      <c r="D86" s="177">
        <v>887</v>
      </c>
      <c r="E86" s="44"/>
      <c r="F86" s="96">
        <f t="shared" si="107"/>
        <v>887</v>
      </c>
      <c r="G86" s="144"/>
      <c r="H86" s="31"/>
      <c r="I86" s="96">
        <f t="shared" si="108"/>
        <v>0</v>
      </c>
      <c r="J86" s="144">
        <v>785</v>
      </c>
      <c r="K86" s="31"/>
      <c r="L86" s="96">
        <f t="shared" si="109"/>
        <v>785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102</v>
      </c>
      <c r="D87" s="177">
        <v>102</v>
      </c>
      <c r="E87" s="44"/>
      <c r="F87" s="96">
        <f t="shared" si="107"/>
        <v>102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120</v>
      </c>
      <c r="D88" s="177">
        <v>120</v>
      </c>
      <c r="E88" s="44"/>
      <c r="F88" s="96">
        <f t="shared" si="107"/>
        <v>120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51034</v>
      </c>
      <c r="D89" s="173">
        <f>SUM(D90:D94)</f>
        <v>36307</v>
      </c>
      <c r="E89" s="78">
        <f t="shared" ref="E89:F89" si="111">SUM(E90:E94)</f>
        <v>0</v>
      </c>
      <c r="F89" s="96">
        <f t="shared" si="111"/>
        <v>36307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14727</v>
      </c>
      <c r="K89" s="78">
        <f t="shared" ref="K89:L89" si="113">SUM(K90:K94)</f>
        <v>0</v>
      </c>
      <c r="L89" s="96">
        <f t="shared" si="113"/>
        <v>14727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17825</v>
      </c>
      <c r="D90" s="177">
        <v>16875</v>
      </c>
      <c r="E90" s="44"/>
      <c r="F90" s="96">
        <f t="shared" ref="F90:F94" si="115">D90+E90</f>
        <v>16875</v>
      </c>
      <c r="G90" s="144"/>
      <c r="H90" s="31"/>
      <c r="I90" s="96">
        <f t="shared" ref="I90:I94" si="116">G90+H90</f>
        <v>0</v>
      </c>
      <c r="J90" s="144">
        <v>950</v>
      </c>
      <c r="K90" s="31"/>
      <c r="L90" s="96">
        <f t="shared" ref="L90:L94" si="117">K90+J90</f>
        <v>950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4587</v>
      </c>
      <c r="D91" s="177">
        <v>4372</v>
      </c>
      <c r="E91" s="44"/>
      <c r="F91" s="96">
        <f t="shared" si="115"/>
        <v>4372</v>
      </c>
      <c r="G91" s="144"/>
      <c r="H91" s="31"/>
      <c r="I91" s="96">
        <f t="shared" si="116"/>
        <v>0</v>
      </c>
      <c r="J91" s="144">
        <v>215</v>
      </c>
      <c r="K91" s="31"/>
      <c r="L91" s="96">
        <f t="shared" si="117"/>
        <v>215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26838</v>
      </c>
      <c r="D92" s="177">
        <v>13276</v>
      </c>
      <c r="E92" s="44"/>
      <c r="F92" s="96">
        <f t="shared" si="115"/>
        <v>13276</v>
      </c>
      <c r="G92" s="144"/>
      <c r="H92" s="31"/>
      <c r="I92" s="96">
        <f t="shared" si="116"/>
        <v>0</v>
      </c>
      <c r="J92" s="144">
        <v>13562</v>
      </c>
      <c r="K92" s="31"/>
      <c r="L92" s="96">
        <f t="shared" si="117"/>
        <v>13562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1784</v>
      </c>
      <c r="D93" s="177">
        <v>1784</v>
      </c>
      <c r="E93" s="44"/>
      <c r="F93" s="96">
        <f t="shared" si="115"/>
        <v>1784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1761</v>
      </c>
      <c r="D95" s="173">
        <f>SUM(D96:D102)</f>
        <v>1761</v>
      </c>
      <c r="E95" s="78">
        <f t="shared" ref="E95:F95" si="119">SUM(E96:E102)</f>
        <v>0</v>
      </c>
      <c r="F95" s="96">
        <f t="shared" si="119"/>
        <v>1761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customHeight="1" x14ac:dyDescent="0.25">
      <c r="A100" s="30">
        <v>2235</v>
      </c>
      <c r="B100" s="42" t="s">
        <v>297</v>
      </c>
      <c r="C100" s="223">
        <f t="shared" si="102"/>
        <v>32</v>
      </c>
      <c r="D100" s="177">
        <v>32</v>
      </c>
      <c r="E100" s="44"/>
      <c r="F100" s="96">
        <f t="shared" si="123"/>
        <v>32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1729</v>
      </c>
      <c r="D102" s="177">
        <v>1729</v>
      </c>
      <c r="E102" s="44"/>
      <c r="F102" s="96">
        <f t="shared" si="123"/>
        <v>1729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4704</v>
      </c>
      <c r="D103" s="173">
        <f>SUM(D104:D111)</f>
        <v>4704</v>
      </c>
      <c r="E103" s="78">
        <f t="shared" ref="E103:F103" si="127">SUM(E104:E111)</f>
        <v>0</v>
      </c>
      <c r="F103" s="96">
        <f t="shared" si="127"/>
        <v>4704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800</v>
      </c>
      <c r="D106" s="177">
        <v>800</v>
      </c>
      <c r="E106" s="44"/>
      <c r="F106" s="96">
        <f t="shared" si="131"/>
        <v>800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3794</v>
      </c>
      <c r="D107" s="177">
        <v>3794</v>
      </c>
      <c r="E107" s="44"/>
      <c r="F107" s="96">
        <f t="shared" si="131"/>
        <v>3794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customHeight="1" x14ac:dyDescent="0.25">
      <c r="A111" s="30">
        <v>2249</v>
      </c>
      <c r="B111" s="42" t="s">
        <v>93</v>
      </c>
      <c r="C111" s="223">
        <f t="shared" si="102"/>
        <v>110</v>
      </c>
      <c r="D111" s="177">
        <v>110</v>
      </c>
      <c r="E111" s="44"/>
      <c r="F111" s="96">
        <f t="shared" si="131"/>
        <v>110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2083</v>
      </c>
      <c r="D112" s="173">
        <f>SUM(D113:D115)</f>
        <v>2083</v>
      </c>
      <c r="E112" s="78">
        <f t="shared" ref="E112:F112" si="135">SUM(E113:E115)</f>
        <v>0</v>
      </c>
      <c r="F112" s="96">
        <f t="shared" si="135"/>
        <v>2083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251</v>
      </c>
      <c r="D113" s="177">
        <v>251</v>
      </c>
      <c r="E113" s="44"/>
      <c r="F113" s="96">
        <f t="shared" ref="F113:F115" si="139">D113+E113</f>
        <v>251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1396</v>
      </c>
      <c r="D114" s="177">
        <v>1396</v>
      </c>
      <c r="E114" s="44"/>
      <c r="F114" s="96">
        <f t="shared" si="139"/>
        <v>1396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436</v>
      </c>
      <c r="D115" s="177">
        <v>436</v>
      </c>
      <c r="E115" s="44"/>
      <c r="F115" s="96">
        <f t="shared" si="139"/>
        <v>436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526</v>
      </c>
      <c r="D116" s="173">
        <f>SUM(D117:D121)</f>
        <v>226</v>
      </c>
      <c r="E116" s="78">
        <f t="shared" ref="E116:F116" si="143">SUM(E117:E121)</f>
        <v>0</v>
      </c>
      <c r="F116" s="96">
        <f t="shared" si="143"/>
        <v>226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300</v>
      </c>
      <c r="K116" s="78">
        <f t="shared" ref="K116:L116" si="145">SUM(K117:K121)</f>
        <v>0</v>
      </c>
      <c r="L116" s="96">
        <f t="shared" si="145"/>
        <v>300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customHeight="1" x14ac:dyDescent="0.25">
      <c r="A118" s="30">
        <v>2262</v>
      </c>
      <c r="B118" s="42" t="s">
        <v>100</v>
      </c>
      <c r="C118" s="223">
        <f t="shared" si="102"/>
        <v>300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>
        <v>300</v>
      </c>
      <c r="K118" s="31"/>
      <c r="L118" s="96">
        <f t="shared" si="149"/>
        <v>300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customHeight="1" x14ac:dyDescent="0.25">
      <c r="A120" s="30">
        <v>2264</v>
      </c>
      <c r="B120" s="42" t="s">
        <v>102</v>
      </c>
      <c r="C120" s="223">
        <f t="shared" si="102"/>
        <v>200</v>
      </c>
      <c r="D120" s="177">
        <v>200</v>
      </c>
      <c r="E120" s="44"/>
      <c r="F120" s="96">
        <f t="shared" si="147"/>
        <v>200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26</v>
      </c>
      <c r="D121" s="177">
        <v>26</v>
      </c>
      <c r="E121" s="44"/>
      <c r="F121" s="96">
        <f t="shared" si="147"/>
        <v>26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1157</v>
      </c>
      <c r="D122" s="173">
        <f>SUM(D123:D127)</f>
        <v>70</v>
      </c>
      <c r="E122" s="78">
        <f t="shared" ref="E122:F122" si="151">SUM(E123:E127)</f>
        <v>0</v>
      </c>
      <c r="F122" s="96">
        <f t="shared" si="151"/>
        <v>70</v>
      </c>
      <c r="G122" s="173">
        <f>SUM(G123:G127)</f>
        <v>0</v>
      </c>
      <c r="H122" s="78">
        <f t="shared" ref="H122:I122" si="152">SUM(H123:H127)</f>
        <v>987</v>
      </c>
      <c r="I122" s="96">
        <f t="shared" si="152"/>
        <v>987</v>
      </c>
      <c r="J122" s="173">
        <f>SUM(J123:J127)</f>
        <v>100</v>
      </c>
      <c r="K122" s="78">
        <f t="shared" ref="K122:L122" si="153">SUM(K123:K127)</f>
        <v>0</v>
      </c>
      <c r="L122" s="96">
        <f t="shared" si="153"/>
        <v>100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40.5" customHeight="1" x14ac:dyDescent="0.25">
      <c r="A127" s="30">
        <v>2279</v>
      </c>
      <c r="B127" s="42" t="s">
        <v>108</v>
      </c>
      <c r="C127" s="223">
        <f t="shared" si="102"/>
        <v>1157</v>
      </c>
      <c r="D127" s="177">
        <v>70</v>
      </c>
      <c r="E127" s="44"/>
      <c r="F127" s="96">
        <f t="shared" si="155"/>
        <v>70</v>
      </c>
      <c r="G127" s="144">
        <v>0</v>
      </c>
      <c r="H127" s="31">
        <v>987</v>
      </c>
      <c r="I127" s="96">
        <f t="shared" si="156"/>
        <v>987</v>
      </c>
      <c r="J127" s="144">
        <v>100</v>
      </c>
      <c r="K127" s="31"/>
      <c r="L127" s="96">
        <f t="shared" si="157"/>
        <v>100</v>
      </c>
      <c r="M127" s="144"/>
      <c r="N127" s="31"/>
      <c r="O127" s="96">
        <f t="shared" si="158"/>
        <v>0</v>
      </c>
      <c r="P127" s="255" t="s">
        <v>347</v>
      </c>
    </row>
    <row r="128" spans="1:16" ht="48" hidden="1" x14ac:dyDescent="0.25">
      <c r="A128" s="274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30367</v>
      </c>
      <c r="D130" s="171">
        <f>SUM(D131,D136,D140,D141,D144,D151,D159,D160,D163)</f>
        <v>17703</v>
      </c>
      <c r="E130" s="37">
        <f t="shared" ref="E130:F130" si="160">SUM(E131,E136,E140,E141,E144,E151,E159,E160,E163)</f>
        <v>0</v>
      </c>
      <c r="F130" s="172">
        <f t="shared" si="160"/>
        <v>17703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12664</v>
      </c>
      <c r="K130" s="37">
        <f t="shared" ref="K130:L130" si="162">SUM(K131,K136,K140,K141,K144,K151,K159,K160,K163)</f>
        <v>0</v>
      </c>
      <c r="L130" s="172">
        <f t="shared" si="162"/>
        <v>12664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4">
        <v>2310</v>
      </c>
      <c r="B131" s="39" t="s">
        <v>111</v>
      </c>
      <c r="C131" s="222">
        <f t="shared" si="102"/>
        <v>6841</v>
      </c>
      <c r="D131" s="175">
        <f t="shared" ref="D131:O131" si="164">SUM(D132:D135)</f>
        <v>6491</v>
      </c>
      <c r="E131" s="80">
        <f t="shared" si="164"/>
        <v>0</v>
      </c>
      <c r="F131" s="176">
        <f t="shared" si="164"/>
        <v>6491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350</v>
      </c>
      <c r="K131" s="80">
        <f t="shared" si="164"/>
        <v>0</v>
      </c>
      <c r="L131" s="176">
        <f t="shared" si="164"/>
        <v>350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1000</v>
      </c>
      <c r="D132" s="177">
        <v>1000</v>
      </c>
      <c r="E132" s="44"/>
      <c r="F132" s="96">
        <f t="shared" ref="F132:F135" si="165">D132+E132</f>
        <v>1000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5321</v>
      </c>
      <c r="D133" s="177">
        <v>4971</v>
      </c>
      <c r="E133" s="44"/>
      <c r="F133" s="96">
        <f t="shared" si="165"/>
        <v>4971</v>
      </c>
      <c r="G133" s="144"/>
      <c r="H133" s="31"/>
      <c r="I133" s="96">
        <f t="shared" si="166"/>
        <v>0</v>
      </c>
      <c r="J133" s="144">
        <v>350</v>
      </c>
      <c r="K133" s="31"/>
      <c r="L133" s="96">
        <f t="shared" si="167"/>
        <v>350</v>
      </c>
      <c r="M133" s="144"/>
      <c r="N133" s="31"/>
      <c r="O133" s="96">
        <f t="shared" si="168"/>
        <v>0</v>
      </c>
      <c r="P133" s="255"/>
    </row>
    <row r="134" spans="1:16" ht="12" customHeight="1" x14ac:dyDescent="0.25">
      <c r="A134" s="30">
        <v>2313</v>
      </c>
      <c r="B134" s="42" t="s">
        <v>114</v>
      </c>
      <c r="C134" s="223">
        <f t="shared" si="102"/>
        <v>400</v>
      </c>
      <c r="D134" s="177">
        <v>400</v>
      </c>
      <c r="E134" s="44"/>
      <c r="F134" s="96">
        <f t="shared" si="165"/>
        <v>400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120</v>
      </c>
      <c r="D135" s="177">
        <v>120</v>
      </c>
      <c r="E135" s="44"/>
      <c r="F135" s="96">
        <f t="shared" si="165"/>
        <v>120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322</v>
      </c>
      <c r="D136" s="173">
        <f>SUM(D137:D139)</f>
        <v>322</v>
      </c>
      <c r="E136" s="78">
        <f t="shared" ref="E136:F136" si="169">SUM(E137:E139)</f>
        <v>0</v>
      </c>
      <c r="F136" s="96">
        <f t="shared" si="169"/>
        <v>322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322</v>
      </c>
      <c r="D138" s="177">
        <v>322</v>
      </c>
      <c r="E138" s="44"/>
      <c r="F138" s="96">
        <f t="shared" si="173"/>
        <v>322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200</v>
      </c>
      <c r="D141" s="173">
        <f>SUM(D142:D143)</f>
        <v>200</v>
      </c>
      <c r="E141" s="78">
        <f t="shared" ref="E141:F141" si="177">SUM(E142:E143)</f>
        <v>0</v>
      </c>
      <c r="F141" s="96">
        <f t="shared" si="177"/>
        <v>200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200</v>
      </c>
      <c r="D142" s="177">
        <v>200</v>
      </c>
      <c r="E142" s="44"/>
      <c r="F142" s="96">
        <f t="shared" ref="F142:F143" si="181">D142+E142</f>
        <v>200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4040</v>
      </c>
      <c r="D144" s="87">
        <f>SUM(D145:D150)</f>
        <v>4040</v>
      </c>
      <c r="E144" s="76">
        <f t="shared" ref="E144:F144" si="185">SUM(E145:E150)</f>
        <v>0</v>
      </c>
      <c r="F144" s="161">
        <f t="shared" si="185"/>
        <v>4040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1450</v>
      </c>
      <c r="D145" s="178">
        <v>1450</v>
      </c>
      <c r="E145" s="41"/>
      <c r="F145" s="176">
        <f t="shared" ref="F145:F150" si="189">D145+E145</f>
        <v>1450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2490</v>
      </c>
      <c r="D146" s="177">
        <v>2490</v>
      </c>
      <c r="E146" s="44"/>
      <c r="F146" s="96">
        <f t="shared" si="189"/>
        <v>2490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100</v>
      </c>
      <c r="D149" s="177">
        <v>100</v>
      </c>
      <c r="E149" s="44"/>
      <c r="F149" s="96">
        <f t="shared" si="189"/>
        <v>100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14014</v>
      </c>
      <c r="D151" s="173">
        <f>SUM(D152:D158)</f>
        <v>1700</v>
      </c>
      <c r="E151" s="78">
        <f t="shared" ref="E151:F151" si="194">SUM(E152:E158)</f>
        <v>0</v>
      </c>
      <c r="F151" s="96">
        <f t="shared" si="194"/>
        <v>1700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12314</v>
      </c>
      <c r="K151" s="78">
        <f t="shared" ref="K151:L151" si="196">SUM(K152:K158)</f>
        <v>0</v>
      </c>
      <c r="L151" s="96">
        <f t="shared" si="196"/>
        <v>12314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customHeight="1" x14ac:dyDescent="0.25">
      <c r="A152" s="29">
        <v>2361</v>
      </c>
      <c r="B152" s="42" t="s">
        <v>130</v>
      </c>
      <c r="C152" s="223">
        <f t="shared" si="193"/>
        <v>900</v>
      </c>
      <c r="D152" s="177">
        <v>900</v>
      </c>
      <c r="E152" s="44"/>
      <c r="F152" s="96">
        <f t="shared" ref="F152:F159" si="198">D152+E152</f>
        <v>900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customHeight="1" x14ac:dyDescent="0.25">
      <c r="A153" s="29">
        <v>2362</v>
      </c>
      <c r="B153" s="42" t="s">
        <v>131</v>
      </c>
      <c r="C153" s="223">
        <f t="shared" si="193"/>
        <v>800</v>
      </c>
      <c r="D153" s="177">
        <v>800</v>
      </c>
      <c r="E153" s="44"/>
      <c r="F153" s="96">
        <f t="shared" si="198"/>
        <v>800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customHeight="1" x14ac:dyDescent="0.25">
      <c r="A154" s="29">
        <v>2363</v>
      </c>
      <c r="B154" s="42" t="s">
        <v>132</v>
      </c>
      <c r="C154" s="223">
        <f t="shared" si="193"/>
        <v>12314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>
        <v>12314</v>
      </c>
      <c r="K154" s="31"/>
      <c r="L154" s="96">
        <f t="shared" si="200"/>
        <v>12314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4950</v>
      </c>
      <c r="D159" s="179">
        <v>4950</v>
      </c>
      <c r="E159" s="79"/>
      <c r="F159" s="161">
        <f t="shared" si="198"/>
        <v>4950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74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4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4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4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4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8371</v>
      </c>
      <c r="D194" s="167">
        <f t="shared" ref="D194:O194" si="259">SUM(D195,D230,D269,D283)</f>
        <v>8371</v>
      </c>
      <c r="E194" s="71">
        <f t="shared" si="259"/>
        <v>0</v>
      </c>
      <c r="F194" s="168">
        <f t="shared" si="259"/>
        <v>8371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8371</v>
      </c>
      <c r="D195" s="169">
        <f>D196+D204</f>
        <v>8371</v>
      </c>
      <c r="E195" s="73">
        <f t="shared" ref="E195:F195" si="260">E196+E204</f>
        <v>0</v>
      </c>
      <c r="F195" s="170">
        <f t="shared" si="260"/>
        <v>8371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4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8371</v>
      </c>
      <c r="D204" s="171">
        <f>D205+D215+D216+D225+D226+D227+D229</f>
        <v>8371</v>
      </c>
      <c r="E204" s="37">
        <f t="shared" ref="E204:F204" si="276">E205+E215+E216+E225+E226+E227+E229</f>
        <v>0</v>
      </c>
      <c r="F204" s="172">
        <f t="shared" si="276"/>
        <v>8371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8371</v>
      </c>
      <c r="D216" s="173">
        <f>SUM(D217:D224)</f>
        <v>8371</v>
      </c>
      <c r="E216" s="78">
        <f t="shared" ref="E216:F216" si="289">SUM(E217:E224)</f>
        <v>0</v>
      </c>
      <c r="F216" s="96">
        <f t="shared" si="289"/>
        <v>8371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571</v>
      </c>
      <c r="D219" s="177">
        <v>571</v>
      </c>
      <c r="E219" s="44"/>
      <c r="F219" s="96">
        <f t="shared" si="293"/>
        <v>571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7800</v>
      </c>
      <c r="D223" s="177">
        <v>7800</v>
      </c>
      <c r="E223" s="44"/>
      <c r="F223" s="96">
        <f t="shared" si="293"/>
        <v>7800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4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4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4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4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4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4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724902</v>
      </c>
      <c r="D289" s="191">
        <f t="shared" ref="D289:O289" si="389">SUM(D286,D269,D230,D195,D187,D173,D75,D53,D283)</f>
        <v>481090</v>
      </c>
      <c r="E289" s="112">
        <f t="shared" si="389"/>
        <v>0</v>
      </c>
      <c r="F289" s="113">
        <f t="shared" si="389"/>
        <v>481090</v>
      </c>
      <c r="G289" s="191">
        <f t="shared" si="389"/>
        <v>214249</v>
      </c>
      <c r="H289" s="112">
        <f t="shared" si="389"/>
        <v>987</v>
      </c>
      <c r="I289" s="113">
        <f t="shared" si="389"/>
        <v>215236</v>
      </c>
      <c r="J289" s="191">
        <f t="shared" si="389"/>
        <v>28576</v>
      </c>
      <c r="K289" s="112">
        <f t="shared" si="389"/>
        <v>0</v>
      </c>
      <c r="L289" s="113">
        <f t="shared" si="389"/>
        <v>28576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00"/>
        <filter val="1 157"/>
        <filter val="1 300"/>
        <filter val="1 396"/>
        <filter val="1 450"/>
        <filter val="1 672"/>
        <filter val="1 729"/>
        <filter val="1 761"/>
        <filter val="1 784"/>
        <filter val="1 894"/>
        <filter val="100"/>
        <filter val="102"/>
        <filter val="110"/>
        <filter val="118 487"/>
        <filter val="12 166"/>
        <filter val="12 314"/>
        <filter val="12 714"/>
        <filter val="120"/>
        <filter val="14 014"/>
        <filter val="14 562"/>
        <filter val="152 758"/>
        <filter val="17 825"/>
        <filter val="2 083"/>
        <filter val="2 490"/>
        <filter val="200"/>
        <filter val="21 605"/>
        <filter val="23 364"/>
        <filter val="251"/>
        <filter val="26"/>
        <filter val="26 838"/>
        <filter val="27 171"/>
        <filter val="3 794"/>
        <filter val="3 807"/>
        <filter val="30 367"/>
        <filter val="300"/>
        <filter val="32"/>
        <filter val="322"/>
        <filter val="34 271"/>
        <filter val="4 040"/>
        <filter val="4 587"/>
        <filter val="4 704"/>
        <filter val="4 950"/>
        <filter val="400"/>
        <filter val="436"/>
        <filter val="443 076"/>
        <filter val="470 247"/>
        <filter val="5 321"/>
        <filter val="500"/>
        <filter val="51 034"/>
        <filter val="526"/>
        <filter val="571"/>
        <filter val="6 841"/>
        <filter val="623 005"/>
        <filter val="63 159"/>
        <filter val="696 326"/>
        <filter val="7 800"/>
        <filter val="716 531"/>
        <filter val="724 902"/>
        <filter val="8 371"/>
        <filter val="800"/>
        <filter val="900"/>
        <filter val="93 526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18.pielikums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S2" sqref="S2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493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494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495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496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497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498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499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681775</v>
      </c>
      <c r="D20" s="139">
        <f>SUM(D21,D24,D25,D41,D43)</f>
        <v>348549</v>
      </c>
      <c r="E20" s="22">
        <f t="shared" ref="E20:F20" si="1">SUM(E21,E24,E25,E41,E43)</f>
        <v>0</v>
      </c>
      <c r="F20" s="140">
        <f t="shared" si="1"/>
        <v>348549</v>
      </c>
      <c r="G20" s="139">
        <f>SUM(G21,G24,G43)</f>
        <v>320525</v>
      </c>
      <c r="H20" s="22">
        <f t="shared" ref="H20:I20" si="2">SUM(H21,H24,H43)</f>
        <v>1995</v>
      </c>
      <c r="I20" s="140">
        <f t="shared" si="2"/>
        <v>322520</v>
      </c>
      <c r="J20" s="139">
        <f>SUM(J21,J26,J43)</f>
        <v>10706</v>
      </c>
      <c r="K20" s="22">
        <f t="shared" ref="K20:L20" si="3">SUM(K21,K26,K43)</f>
        <v>0</v>
      </c>
      <c r="L20" s="140">
        <f t="shared" si="3"/>
        <v>10706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671069</v>
      </c>
      <c r="D24" s="145">
        <v>348549</v>
      </c>
      <c r="E24" s="132"/>
      <c r="F24" s="242">
        <f t="shared" si="9"/>
        <v>348549</v>
      </c>
      <c r="G24" s="145">
        <v>320525</v>
      </c>
      <c r="H24" s="132">
        <v>1995</v>
      </c>
      <c r="I24" s="242">
        <f t="shared" si="10"/>
        <v>322520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5486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5486</v>
      </c>
      <c r="K26" s="56">
        <f t="shared" ref="K26:L26" si="11">SUM(K27,K31,K33,K36)</f>
        <v>0</v>
      </c>
      <c r="L26" s="158">
        <f t="shared" si="11"/>
        <v>5486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5486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5486</v>
      </c>
      <c r="K33" s="56">
        <f t="shared" ref="K33:L33" si="17">SUM(K34:K35)</f>
        <v>0</v>
      </c>
      <c r="L33" s="158">
        <f t="shared" si="17"/>
        <v>5486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5486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5486</v>
      </c>
      <c r="K34" s="28"/>
      <c r="L34" s="204">
        <f t="shared" ref="L34:L35" si="18">K34+J34</f>
        <v>5486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5220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5220</v>
      </c>
      <c r="K43" s="56">
        <f t="shared" si="22"/>
        <v>0</v>
      </c>
      <c r="L43" s="158">
        <f t="shared" si="22"/>
        <v>5220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5220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>
        <v>5220</v>
      </c>
      <c r="K44" s="28"/>
      <c r="L44" s="204">
        <f>K44+J44</f>
        <v>5220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681775</v>
      </c>
      <c r="D50" s="163">
        <f>SUM(D51,D286)</f>
        <v>348549</v>
      </c>
      <c r="E50" s="66">
        <f t="shared" ref="E50:F50" si="26">SUM(E51,E286)</f>
        <v>0</v>
      </c>
      <c r="F50" s="164">
        <f t="shared" si="26"/>
        <v>348549</v>
      </c>
      <c r="G50" s="163">
        <f>SUM(G51,G286)</f>
        <v>320525</v>
      </c>
      <c r="H50" s="66">
        <f>SUM(H51,H286)</f>
        <v>1995</v>
      </c>
      <c r="I50" s="164">
        <f t="shared" ref="I50" si="27">SUM(I51,I286)</f>
        <v>322520</v>
      </c>
      <c r="J50" s="139">
        <f>SUM(J51,J286)</f>
        <v>10706</v>
      </c>
      <c r="K50" s="22">
        <f t="shared" ref="K50:L50" si="28">SUM(K51,K286)</f>
        <v>0</v>
      </c>
      <c r="L50" s="140">
        <f t="shared" si="28"/>
        <v>10706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681775</v>
      </c>
      <c r="D51" s="165">
        <f>SUM(D52,D194)</f>
        <v>348549</v>
      </c>
      <c r="E51" s="69">
        <f t="shared" ref="E51:F51" si="30">SUM(E52,E194)</f>
        <v>0</v>
      </c>
      <c r="F51" s="166">
        <f t="shared" si="30"/>
        <v>348549</v>
      </c>
      <c r="G51" s="165">
        <f>SUM(G52,G194)</f>
        <v>320525</v>
      </c>
      <c r="H51" s="69">
        <f t="shared" ref="H51:I51" si="31">SUM(H52,H194)</f>
        <v>1995</v>
      </c>
      <c r="I51" s="166">
        <f t="shared" si="31"/>
        <v>322520</v>
      </c>
      <c r="J51" s="211">
        <f>SUM(J52,J194)</f>
        <v>10706</v>
      </c>
      <c r="K51" s="212">
        <f t="shared" ref="K51:L51" si="32">SUM(K52,K194)</f>
        <v>0</v>
      </c>
      <c r="L51" s="213">
        <f t="shared" si="32"/>
        <v>10706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676575</v>
      </c>
      <c r="D52" s="167">
        <f>SUM(D53,D75,D173,D187)</f>
        <v>343349</v>
      </c>
      <c r="E52" s="71">
        <f t="shared" ref="E52:F52" si="34">SUM(E53,E75,E173,E187)</f>
        <v>0</v>
      </c>
      <c r="F52" s="168">
        <f t="shared" si="34"/>
        <v>343349</v>
      </c>
      <c r="G52" s="167">
        <f>SUM(G53,G75,G173,G187)</f>
        <v>320525</v>
      </c>
      <c r="H52" s="71">
        <f t="shared" ref="H52:I52" si="35">SUM(H53,H75,H173,H187)</f>
        <v>1995</v>
      </c>
      <c r="I52" s="168">
        <f t="shared" si="35"/>
        <v>322520</v>
      </c>
      <c r="J52" s="167">
        <f>SUM(J53,J75,J173,J187)</f>
        <v>10706</v>
      </c>
      <c r="K52" s="71">
        <f t="shared" ref="K52:L52" si="36">SUM(K53,K75,K173,K187)</f>
        <v>0</v>
      </c>
      <c r="L52" s="168">
        <f t="shared" si="36"/>
        <v>10706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589698</v>
      </c>
      <c r="D53" s="169">
        <f>SUM(D54,D67)</f>
        <v>269173</v>
      </c>
      <c r="E53" s="73">
        <f t="shared" ref="E53:F53" si="38">SUM(E54,E67)</f>
        <v>0</v>
      </c>
      <c r="F53" s="170">
        <f t="shared" si="38"/>
        <v>269173</v>
      </c>
      <c r="G53" s="169">
        <f>SUM(G54,G67)</f>
        <v>320525</v>
      </c>
      <c r="H53" s="73">
        <f t="shared" ref="H53:I53" si="39">SUM(H54,H67)</f>
        <v>0</v>
      </c>
      <c r="I53" s="170">
        <f t="shared" si="39"/>
        <v>320525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447014</v>
      </c>
      <c r="D54" s="171">
        <f>SUM(D55,D58,D66)</f>
        <v>191014</v>
      </c>
      <c r="E54" s="37">
        <f t="shared" ref="E54:F54" si="42">SUM(E55,E58,E66)</f>
        <v>0</v>
      </c>
      <c r="F54" s="172">
        <f t="shared" si="42"/>
        <v>191014</v>
      </c>
      <c r="G54" s="171">
        <f>SUM(G55,G58,G66)</f>
        <v>256000</v>
      </c>
      <c r="H54" s="37">
        <f t="shared" ref="H54:I54" si="43">SUM(H55,H58,H66)</f>
        <v>0</v>
      </c>
      <c r="I54" s="172">
        <f t="shared" si="43"/>
        <v>256000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406759</v>
      </c>
      <c r="D55" s="87">
        <f>SUM(D56:D57)</f>
        <v>155283</v>
      </c>
      <c r="E55" s="76">
        <f t="shared" ref="E55:F55" si="46">SUM(E56:E57)</f>
        <v>0</v>
      </c>
      <c r="F55" s="161">
        <f t="shared" si="46"/>
        <v>155283</v>
      </c>
      <c r="G55" s="87">
        <f>SUM(G56:G57)</f>
        <v>251476</v>
      </c>
      <c r="H55" s="76">
        <f t="shared" ref="H55:I55" si="47">SUM(H56:H57)</f>
        <v>0</v>
      </c>
      <c r="I55" s="161">
        <f t="shared" si="47"/>
        <v>251476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406759</v>
      </c>
      <c r="D57" s="144">
        <v>155283</v>
      </c>
      <c r="E57" s="31"/>
      <c r="F57" s="96">
        <f t="shared" si="50"/>
        <v>155283</v>
      </c>
      <c r="G57" s="144">
        <v>251476</v>
      </c>
      <c r="H57" s="31"/>
      <c r="I57" s="96">
        <f t="shared" si="51"/>
        <v>251476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37467</v>
      </c>
      <c r="D58" s="173">
        <f>SUM(D59:D65)</f>
        <v>32943</v>
      </c>
      <c r="E58" s="78">
        <f>SUM(E59:E65)</f>
        <v>0</v>
      </c>
      <c r="F58" s="96">
        <f t="shared" ref="F58" si="54">SUM(F59:F65)</f>
        <v>32943</v>
      </c>
      <c r="G58" s="173">
        <f>SUM(G59:G65)</f>
        <v>4524</v>
      </c>
      <c r="H58" s="78">
        <f t="shared" ref="H58:I58" si="55">SUM(H59:H65)</f>
        <v>0</v>
      </c>
      <c r="I58" s="96">
        <f t="shared" si="55"/>
        <v>4524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2998</v>
      </c>
      <c r="D63" s="144">
        <v>2998</v>
      </c>
      <c r="E63" s="31"/>
      <c r="F63" s="96">
        <f t="shared" si="58"/>
        <v>2998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24744</v>
      </c>
      <c r="D64" s="144">
        <v>24744</v>
      </c>
      <c r="E64" s="31"/>
      <c r="F64" s="96">
        <f t="shared" si="58"/>
        <v>24744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4524</v>
      </c>
      <c r="D65" s="144"/>
      <c r="E65" s="31"/>
      <c r="F65" s="96">
        <f t="shared" si="58"/>
        <v>0</v>
      </c>
      <c r="G65" s="144">
        <v>4524</v>
      </c>
      <c r="H65" s="31"/>
      <c r="I65" s="96">
        <f t="shared" si="59"/>
        <v>4524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2788</v>
      </c>
      <c r="D66" s="174">
        <v>2788</v>
      </c>
      <c r="E66" s="133"/>
      <c r="F66" s="161">
        <f t="shared" si="58"/>
        <v>2788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142684</v>
      </c>
      <c r="D67" s="171">
        <f>SUM(D68:D69)</f>
        <v>78159</v>
      </c>
      <c r="E67" s="37">
        <f t="shared" ref="E67:F67" si="62">SUM(E68:E69)</f>
        <v>0</v>
      </c>
      <c r="F67" s="172">
        <f t="shared" si="62"/>
        <v>78159</v>
      </c>
      <c r="G67" s="171">
        <f>SUM(G68:G69)</f>
        <v>64525</v>
      </c>
      <c r="H67" s="37">
        <f t="shared" ref="H67:I67" si="63">SUM(H68:H69)</f>
        <v>0</v>
      </c>
      <c r="I67" s="172">
        <f t="shared" si="63"/>
        <v>64525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95">
        <v>1210</v>
      </c>
      <c r="B68" s="39" t="s">
        <v>60</v>
      </c>
      <c r="C68" s="222">
        <f t="shared" si="0"/>
        <v>111552</v>
      </c>
      <c r="D68" s="143">
        <v>49327</v>
      </c>
      <c r="E68" s="28"/>
      <c r="F68" s="176">
        <f>D68+E68</f>
        <v>49327</v>
      </c>
      <c r="G68" s="143">
        <v>62225</v>
      </c>
      <c r="H68" s="28"/>
      <c r="I68" s="176">
        <f>G68+H68</f>
        <v>62225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31132</v>
      </c>
      <c r="D69" s="173">
        <f>SUM(D70:D74)</f>
        <v>28832</v>
      </c>
      <c r="E69" s="78">
        <f t="shared" ref="E69:F69" si="66">SUM(E70:E74)</f>
        <v>0</v>
      </c>
      <c r="F69" s="96">
        <f t="shared" si="66"/>
        <v>28832</v>
      </c>
      <c r="G69" s="173">
        <f>SUM(G70:G74)</f>
        <v>2300</v>
      </c>
      <c r="H69" s="78">
        <f t="shared" ref="H69:I69" si="67">SUM(H70:H74)</f>
        <v>0</v>
      </c>
      <c r="I69" s="96">
        <f t="shared" si="67"/>
        <v>2300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20387</v>
      </c>
      <c r="D70" s="144">
        <v>18087</v>
      </c>
      <c r="E70" s="31"/>
      <c r="F70" s="96">
        <f t="shared" ref="F70:F74" si="70">D70+E70</f>
        <v>18087</v>
      </c>
      <c r="G70" s="144">
        <v>2300</v>
      </c>
      <c r="H70" s="31"/>
      <c r="I70" s="96">
        <f t="shared" ref="I70:I74" si="71">G70+H70</f>
        <v>2300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10245</v>
      </c>
      <c r="D73" s="144">
        <v>10245</v>
      </c>
      <c r="E73" s="31"/>
      <c r="F73" s="96">
        <f t="shared" si="70"/>
        <v>10245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86877</v>
      </c>
      <c r="D75" s="169">
        <f>SUM(D76,D83,D130,D164,D165,D172)</f>
        <v>74176</v>
      </c>
      <c r="E75" s="73">
        <f t="shared" ref="E75:F75" si="74">SUM(E76,E83,E130,E164,E165,E172)</f>
        <v>0</v>
      </c>
      <c r="F75" s="170">
        <f t="shared" si="74"/>
        <v>74176</v>
      </c>
      <c r="G75" s="169">
        <f>SUM(G76,G83,G130,G164,G165,G172)</f>
        <v>0</v>
      </c>
      <c r="H75" s="73">
        <f t="shared" ref="H75:I75" si="75">SUM(H76,H83,H130,H164,H165,H172)</f>
        <v>1995</v>
      </c>
      <c r="I75" s="170">
        <f t="shared" si="75"/>
        <v>1995</v>
      </c>
      <c r="J75" s="169">
        <f>SUM(J76,J83,J130,J164,J165,J172)</f>
        <v>10706</v>
      </c>
      <c r="K75" s="73">
        <f t="shared" ref="K75:L75" si="76">SUM(K76,K83,K130,K164,K165,K172)</f>
        <v>0</v>
      </c>
      <c r="L75" s="170">
        <f t="shared" si="76"/>
        <v>10706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95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66467</v>
      </c>
      <c r="D83" s="171">
        <f>SUM(D84,D89,D95,D103,D112,D116,D122,D128)</f>
        <v>53766</v>
      </c>
      <c r="E83" s="37">
        <f t="shared" ref="E83:F83" si="98">SUM(E84,E89,E95,E103,E112,E116,E122,E128)</f>
        <v>0</v>
      </c>
      <c r="F83" s="172">
        <f t="shared" si="98"/>
        <v>53766</v>
      </c>
      <c r="G83" s="171">
        <f>SUM(G84,G89,G95,G103,G112,G116,G122,G128)</f>
        <v>0</v>
      </c>
      <c r="H83" s="37">
        <f t="shared" ref="H83:I83" si="99">SUM(H84,H89,H95,H103,H112,H116,H122,H128)</f>
        <v>1995</v>
      </c>
      <c r="I83" s="172">
        <f t="shared" si="99"/>
        <v>1995</v>
      </c>
      <c r="J83" s="171">
        <f>SUM(J84,J89,J95,J103,J112,J116,J122,J128)</f>
        <v>10706</v>
      </c>
      <c r="K83" s="37">
        <f t="shared" ref="K83:L83" si="100">SUM(K84,K89,K95,K103,K112,K116,K122,K128)</f>
        <v>0</v>
      </c>
      <c r="L83" s="172">
        <f t="shared" si="100"/>
        <v>10706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1780</v>
      </c>
      <c r="D84" s="87">
        <f>SUM(D85:D88)</f>
        <v>1780</v>
      </c>
      <c r="E84" s="76">
        <f t="shared" ref="E84:F84" si="103">SUM(E85:E88)</f>
        <v>0</v>
      </c>
      <c r="F84" s="161">
        <f t="shared" si="103"/>
        <v>1780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1476</v>
      </c>
      <c r="D86" s="177">
        <v>1476</v>
      </c>
      <c r="E86" s="44"/>
      <c r="F86" s="96">
        <f t="shared" si="107"/>
        <v>1476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204</v>
      </c>
      <c r="D87" s="177">
        <v>204</v>
      </c>
      <c r="E87" s="44"/>
      <c r="F87" s="96">
        <f t="shared" si="107"/>
        <v>204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100</v>
      </c>
      <c r="D88" s="177">
        <v>100</v>
      </c>
      <c r="E88" s="44"/>
      <c r="F88" s="96">
        <f t="shared" si="107"/>
        <v>100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45958</v>
      </c>
      <c r="D89" s="173">
        <f>SUM(D90:D94)</f>
        <v>35252</v>
      </c>
      <c r="E89" s="78">
        <f t="shared" ref="E89:F89" si="111">SUM(E90:E94)</f>
        <v>0</v>
      </c>
      <c r="F89" s="96">
        <f t="shared" si="111"/>
        <v>35252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10706</v>
      </c>
      <c r="K89" s="78">
        <f t="shared" ref="K89:L89" si="113">SUM(K90:K94)</f>
        <v>0</v>
      </c>
      <c r="L89" s="96">
        <f t="shared" si="113"/>
        <v>10706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25071</v>
      </c>
      <c r="D90" s="177">
        <v>19242</v>
      </c>
      <c r="E90" s="44"/>
      <c r="F90" s="96">
        <f t="shared" ref="F90:F94" si="115">D90+E90</f>
        <v>19242</v>
      </c>
      <c r="G90" s="144"/>
      <c r="H90" s="31"/>
      <c r="I90" s="96">
        <f t="shared" ref="I90:I94" si="116">G90+H90</f>
        <v>0</v>
      </c>
      <c r="J90" s="144">
        <v>5829</v>
      </c>
      <c r="K90" s="31"/>
      <c r="L90" s="96">
        <f t="shared" ref="L90:L94" si="117">K90+J90</f>
        <v>5829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2774</v>
      </c>
      <c r="D91" s="177">
        <v>2142</v>
      </c>
      <c r="E91" s="44"/>
      <c r="F91" s="96">
        <f t="shared" si="115"/>
        <v>2142</v>
      </c>
      <c r="G91" s="144"/>
      <c r="H91" s="31"/>
      <c r="I91" s="96">
        <f t="shared" si="116"/>
        <v>0</v>
      </c>
      <c r="J91" s="144">
        <v>632</v>
      </c>
      <c r="K91" s="31"/>
      <c r="L91" s="96">
        <f t="shared" si="117"/>
        <v>632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17457</v>
      </c>
      <c r="D92" s="177">
        <v>13412</v>
      </c>
      <c r="E92" s="44"/>
      <c r="F92" s="96">
        <f t="shared" si="115"/>
        <v>13412</v>
      </c>
      <c r="G92" s="144"/>
      <c r="H92" s="31"/>
      <c r="I92" s="96">
        <f t="shared" si="116"/>
        <v>0</v>
      </c>
      <c r="J92" s="144">
        <v>4045</v>
      </c>
      <c r="K92" s="31"/>
      <c r="L92" s="96">
        <f t="shared" si="117"/>
        <v>4045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656</v>
      </c>
      <c r="D93" s="177">
        <v>456</v>
      </c>
      <c r="E93" s="44"/>
      <c r="F93" s="96">
        <f t="shared" si="115"/>
        <v>456</v>
      </c>
      <c r="G93" s="144"/>
      <c r="H93" s="31"/>
      <c r="I93" s="96">
        <f t="shared" si="116"/>
        <v>0</v>
      </c>
      <c r="J93" s="144">
        <v>200</v>
      </c>
      <c r="K93" s="31"/>
      <c r="L93" s="96">
        <f t="shared" si="117"/>
        <v>200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2698</v>
      </c>
      <c r="D95" s="173">
        <f>SUM(D96:D102)</f>
        <v>2698</v>
      </c>
      <c r="E95" s="78">
        <f t="shared" ref="E95:F95" si="119">SUM(E96:E102)</f>
        <v>0</v>
      </c>
      <c r="F95" s="96">
        <f t="shared" si="119"/>
        <v>2698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2698</v>
      </c>
      <c r="D102" s="177">
        <v>2698</v>
      </c>
      <c r="E102" s="44"/>
      <c r="F102" s="96">
        <f t="shared" si="123"/>
        <v>2698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9977</v>
      </c>
      <c r="D103" s="173">
        <f>SUM(D104:D111)</f>
        <v>9977</v>
      </c>
      <c r="E103" s="78">
        <f t="shared" ref="E103:F103" si="127">SUM(E104:E111)</f>
        <v>0</v>
      </c>
      <c r="F103" s="96">
        <f t="shared" si="127"/>
        <v>9977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797</v>
      </c>
      <c r="D106" s="177">
        <v>797</v>
      </c>
      <c r="E106" s="44"/>
      <c r="F106" s="96">
        <f t="shared" si="131"/>
        <v>797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9180</v>
      </c>
      <c r="D107" s="177">
        <v>9180</v>
      </c>
      <c r="E107" s="44"/>
      <c r="F107" s="96">
        <f t="shared" si="131"/>
        <v>9180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1900</v>
      </c>
      <c r="D112" s="173">
        <f>SUM(D113:D115)</f>
        <v>1900</v>
      </c>
      <c r="E112" s="78">
        <f t="shared" ref="E112:F112" si="135">SUM(E113:E115)</f>
        <v>0</v>
      </c>
      <c r="F112" s="96">
        <f t="shared" si="135"/>
        <v>1900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85</v>
      </c>
      <c r="D113" s="177">
        <v>85</v>
      </c>
      <c r="E113" s="44"/>
      <c r="F113" s="96">
        <f t="shared" ref="F113:F115" si="139">D113+E113</f>
        <v>85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1355</v>
      </c>
      <c r="D114" s="177">
        <v>1355</v>
      </c>
      <c r="E114" s="44"/>
      <c r="F114" s="96">
        <f t="shared" si="139"/>
        <v>1355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460</v>
      </c>
      <c r="D115" s="177">
        <v>460</v>
      </c>
      <c r="E115" s="44"/>
      <c r="F115" s="96">
        <f t="shared" si="139"/>
        <v>460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1352</v>
      </c>
      <c r="D116" s="173">
        <f>SUM(D117:D121)</f>
        <v>52</v>
      </c>
      <c r="E116" s="78">
        <f t="shared" ref="E116:F116" si="143">SUM(E117:E121)</f>
        <v>0</v>
      </c>
      <c r="F116" s="96">
        <f t="shared" si="143"/>
        <v>52</v>
      </c>
      <c r="G116" s="173">
        <f>SUM(G117:G121)</f>
        <v>0</v>
      </c>
      <c r="H116" s="78">
        <f t="shared" ref="H116:I116" si="144">SUM(H117:H121)</f>
        <v>1300</v>
      </c>
      <c r="I116" s="96">
        <f t="shared" si="144"/>
        <v>1300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customHeight="1" x14ac:dyDescent="0.25">
      <c r="A118" s="30">
        <v>2262</v>
      </c>
      <c r="B118" s="42" t="s">
        <v>100</v>
      </c>
      <c r="C118" s="223">
        <f t="shared" si="102"/>
        <v>1300</v>
      </c>
      <c r="D118" s="177"/>
      <c r="E118" s="44"/>
      <c r="F118" s="96">
        <f t="shared" si="147"/>
        <v>0</v>
      </c>
      <c r="G118" s="144"/>
      <c r="H118" s="31">
        <v>1300</v>
      </c>
      <c r="I118" s="96">
        <f t="shared" si="148"/>
        <v>1300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52</v>
      </c>
      <c r="D121" s="177">
        <v>52</v>
      </c>
      <c r="E121" s="44"/>
      <c r="F121" s="96">
        <f t="shared" si="147"/>
        <v>52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2802</v>
      </c>
      <c r="D122" s="173">
        <f>SUM(D123:D127)</f>
        <v>2107</v>
      </c>
      <c r="E122" s="78">
        <f t="shared" ref="E122:F122" si="151">SUM(E123:E127)</f>
        <v>0</v>
      </c>
      <c r="F122" s="96">
        <f t="shared" si="151"/>
        <v>2107</v>
      </c>
      <c r="G122" s="173">
        <f>SUM(G123:G127)</f>
        <v>0</v>
      </c>
      <c r="H122" s="78">
        <f t="shared" ref="H122:I122" si="152">SUM(H123:H127)</f>
        <v>695</v>
      </c>
      <c r="I122" s="96">
        <f t="shared" si="152"/>
        <v>695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customHeight="1" x14ac:dyDescent="0.25">
      <c r="A125" s="30">
        <v>2275</v>
      </c>
      <c r="B125" s="42" t="s">
        <v>106</v>
      </c>
      <c r="C125" s="223">
        <f t="shared" si="102"/>
        <v>2000</v>
      </c>
      <c r="D125" s="177">
        <v>2000</v>
      </c>
      <c r="E125" s="44"/>
      <c r="F125" s="96">
        <f t="shared" si="155"/>
        <v>2000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customHeight="1" x14ac:dyDescent="0.25">
      <c r="A127" s="30">
        <v>2279</v>
      </c>
      <c r="B127" s="42" t="s">
        <v>108</v>
      </c>
      <c r="C127" s="223">
        <f t="shared" si="102"/>
        <v>802</v>
      </c>
      <c r="D127" s="177">
        <v>107</v>
      </c>
      <c r="E127" s="44"/>
      <c r="F127" s="96">
        <f t="shared" si="155"/>
        <v>107</v>
      </c>
      <c r="G127" s="144"/>
      <c r="H127" s="31">
        <v>695</v>
      </c>
      <c r="I127" s="96">
        <f t="shared" si="156"/>
        <v>695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295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20410</v>
      </c>
      <c r="D130" s="171">
        <f>SUM(D131,D136,D140,D141,D144,D151,D159,D160,D163)</f>
        <v>20410</v>
      </c>
      <c r="E130" s="37">
        <f t="shared" ref="E130:F130" si="160">SUM(E131,E136,E140,E141,E144,E151,E159,E160,E163)</f>
        <v>0</v>
      </c>
      <c r="F130" s="172">
        <f t="shared" si="160"/>
        <v>20410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95">
        <v>2310</v>
      </c>
      <c r="B131" s="39" t="s">
        <v>111</v>
      </c>
      <c r="C131" s="222">
        <f t="shared" si="102"/>
        <v>8338</v>
      </c>
      <c r="D131" s="175">
        <f t="shared" ref="D131:O131" si="164">SUM(D132:D135)</f>
        <v>8338</v>
      </c>
      <c r="E131" s="80">
        <f t="shared" si="164"/>
        <v>0</v>
      </c>
      <c r="F131" s="176">
        <f t="shared" si="164"/>
        <v>8338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1240</v>
      </c>
      <c r="D132" s="177">
        <v>1240</v>
      </c>
      <c r="E132" s="44"/>
      <c r="F132" s="96">
        <f t="shared" ref="F132:F135" si="165">D132+E132</f>
        <v>1240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7058</v>
      </c>
      <c r="D133" s="177">
        <v>7058</v>
      </c>
      <c r="E133" s="44"/>
      <c r="F133" s="96">
        <f t="shared" si="165"/>
        <v>7058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40</v>
      </c>
      <c r="D135" s="177">
        <v>40</v>
      </c>
      <c r="E135" s="44"/>
      <c r="F135" s="96">
        <f t="shared" si="165"/>
        <v>40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261</v>
      </c>
      <c r="D141" s="173">
        <f>SUM(D142:D143)</f>
        <v>261</v>
      </c>
      <c r="E141" s="78">
        <f t="shared" ref="E141:F141" si="177">SUM(E142:E143)</f>
        <v>0</v>
      </c>
      <c r="F141" s="96">
        <f t="shared" si="177"/>
        <v>261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261</v>
      </c>
      <c r="D142" s="177">
        <v>261</v>
      </c>
      <c r="E142" s="44"/>
      <c r="F142" s="96">
        <f t="shared" ref="F142:F143" si="181">D142+E142</f>
        <v>261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5224</v>
      </c>
      <c r="D144" s="87">
        <f>SUM(D145:D150)</f>
        <v>5224</v>
      </c>
      <c r="E144" s="76">
        <f t="shared" ref="E144:F144" si="185">SUM(E145:E150)</f>
        <v>0</v>
      </c>
      <c r="F144" s="161">
        <f t="shared" si="185"/>
        <v>5224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1924</v>
      </c>
      <c r="D145" s="178">
        <v>1924</v>
      </c>
      <c r="E145" s="41"/>
      <c r="F145" s="176">
        <f t="shared" ref="F145:F150" si="189">D145+E145</f>
        <v>1924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2967</v>
      </c>
      <c r="D146" s="177">
        <v>2967</v>
      </c>
      <c r="E146" s="44"/>
      <c r="F146" s="96">
        <f t="shared" si="189"/>
        <v>2967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333</v>
      </c>
      <c r="D149" s="177">
        <v>333</v>
      </c>
      <c r="E149" s="44"/>
      <c r="F149" s="96">
        <f t="shared" si="189"/>
        <v>333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6587</v>
      </c>
      <c r="D159" s="179">
        <v>6587</v>
      </c>
      <c r="E159" s="79"/>
      <c r="F159" s="161">
        <f t="shared" si="198"/>
        <v>6587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95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95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95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95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95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5200</v>
      </c>
      <c r="D194" s="167">
        <f t="shared" ref="D194:O194" si="259">SUM(D195,D230,D269,D283)</f>
        <v>5200</v>
      </c>
      <c r="E194" s="71">
        <f t="shared" si="259"/>
        <v>0</v>
      </c>
      <c r="F194" s="168">
        <f t="shared" si="259"/>
        <v>5200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5200</v>
      </c>
      <c r="D195" s="169">
        <f>D196+D204</f>
        <v>5200</v>
      </c>
      <c r="E195" s="73">
        <f t="shared" ref="E195:F195" si="260">E196+E204</f>
        <v>0</v>
      </c>
      <c r="F195" s="170">
        <f t="shared" si="260"/>
        <v>5200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95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5200</v>
      </c>
      <c r="D204" s="171">
        <f>D205+D215+D216+D225+D226+D227+D229</f>
        <v>5200</v>
      </c>
      <c r="E204" s="37">
        <f t="shared" ref="E204:F204" si="276">E205+E215+E216+E225+E226+E227+E229</f>
        <v>0</v>
      </c>
      <c r="F204" s="172">
        <f t="shared" si="276"/>
        <v>5200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5200</v>
      </c>
      <c r="D216" s="173">
        <f>SUM(D217:D224)</f>
        <v>5200</v>
      </c>
      <c r="E216" s="78">
        <f t="shared" ref="E216:F216" si="289">SUM(E217:E224)</f>
        <v>0</v>
      </c>
      <c r="F216" s="96">
        <f t="shared" si="289"/>
        <v>5200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2000</v>
      </c>
      <c r="D219" s="177">
        <v>2000</v>
      </c>
      <c r="E219" s="44"/>
      <c r="F219" s="96">
        <f t="shared" si="293"/>
        <v>2000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2600</v>
      </c>
      <c r="D223" s="177">
        <v>2600</v>
      </c>
      <c r="E223" s="44"/>
      <c r="F223" s="96">
        <f t="shared" si="293"/>
        <v>2600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customHeight="1" x14ac:dyDescent="0.25">
      <c r="A224" s="30">
        <v>5239</v>
      </c>
      <c r="B224" s="42" t="s">
        <v>193</v>
      </c>
      <c r="C224" s="223">
        <f t="shared" si="288"/>
        <v>600</v>
      </c>
      <c r="D224" s="177">
        <v>600</v>
      </c>
      <c r="E224" s="44"/>
      <c r="F224" s="96">
        <f t="shared" si="293"/>
        <v>600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95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95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95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95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95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95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681775</v>
      </c>
      <c r="D289" s="191">
        <f t="shared" ref="D289:O289" si="389">SUM(D286,D269,D230,D195,D187,D173,D75,D53,D283)</f>
        <v>348549</v>
      </c>
      <c r="E289" s="112">
        <f t="shared" si="389"/>
        <v>0</v>
      </c>
      <c r="F289" s="113">
        <f t="shared" si="389"/>
        <v>348549</v>
      </c>
      <c r="G289" s="191">
        <f t="shared" si="389"/>
        <v>320525</v>
      </c>
      <c r="H289" s="112">
        <f t="shared" si="389"/>
        <v>1995</v>
      </c>
      <c r="I289" s="113">
        <f t="shared" si="389"/>
        <v>322520</v>
      </c>
      <c r="J289" s="191">
        <f t="shared" si="389"/>
        <v>10706</v>
      </c>
      <c r="K289" s="112">
        <f t="shared" si="389"/>
        <v>0</v>
      </c>
      <c r="L289" s="113">
        <f t="shared" si="389"/>
        <v>10706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29"/>
        <filter val="1 240"/>
        <filter val="1 300"/>
        <filter val="1 352"/>
        <filter val="1 355"/>
        <filter val="1 476"/>
        <filter val="1 780"/>
        <filter val="1 900"/>
        <filter val="1 924"/>
        <filter val="10 245"/>
        <filter val="100"/>
        <filter val="111 552"/>
        <filter val="142 684"/>
        <filter val="17 457"/>
        <filter val="2 000"/>
        <filter val="2 600"/>
        <filter val="2 698"/>
        <filter val="2 774"/>
        <filter val="2 788"/>
        <filter val="2 802"/>
        <filter val="2 967"/>
        <filter val="2 998"/>
        <filter val="20 387"/>
        <filter val="20 410"/>
        <filter val="204"/>
        <filter val="24 744"/>
        <filter val="25 071"/>
        <filter val="261"/>
        <filter val="31 132"/>
        <filter val="333"/>
        <filter val="37 467"/>
        <filter val="4 172"/>
        <filter val="4 524"/>
        <filter val="40"/>
        <filter val="406 759"/>
        <filter val="447 014"/>
        <filter val="45 958"/>
        <filter val="460"/>
        <filter val="5 200"/>
        <filter val="5 220"/>
        <filter val="5 224"/>
        <filter val="5 486"/>
        <filter val="500"/>
        <filter val="52"/>
        <filter val="589 698"/>
        <filter val="6 587"/>
        <filter val="600"/>
        <filter val="656"/>
        <filter val="66 467"/>
        <filter val="671 069"/>
        <filter val="676 575"/>
        <filter val="681 775"/>
        <filter val="7 058"/>
        <filter val="797"/>
        <filter val="8 338"/>
        <filter val="802"/>
        <filter val="85"/>
        <filter val="86 877"/>
        <filter val="9 180"/>
        <filter val="9 977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19.pielikums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T1" sqref="T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455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446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447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448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46" t="s">
        <v>449</v>
      </c>
      <c r="D8" s="746"/>
      <c r="E8" s="746"/>
      <c r="F8" s="746"/>
      <c r="G8" s="746"/>
      <c r="H8" s="746"/>
      <c r="I8" s="746"/>
      <c r="J8" s="746"/>
      <c r="K8" s="746"/>
      <c r="L8" s="746"/>
      <c r="M8" s="746"/>
      <c r="N8" s="746"/>
      <c r="O8" s="746"/>
      <c r="P8" s="747"/>
      <c r="Q8" s="602"/>
    </row>
    <row r="9" spans="1:17" ht="12.75" customHeight="1" x14ac:dyDescent="0.25">
      <c r="A9" s="2"/>
      <c r="B9" s="3" t="s">
        <v>6</v>
      </c>
      <c r="C9" s="699" t="s">
        <v>450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451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700"/>
      <c r="Q11" s="602"/>
    </row>
    <row r="12" spans="1:17" ht="12.75" customHeight="1" x14ac:dyDescent="0.25">
      <c r="A12" s="2"/>
      <c r="B12" s="3" t="s">
        <v>9</v>
      </c>
      <c r="C12" s="699" t="s">
        <v>452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882834</v>
      </c>
      <c r="D20" s="139">
        <f>SUM(D21,D24,D25,D41,D43)</f>
        <v>53302</v>
      </c>
      <c r="E20" s="22">
        <f t="shared" ref="E20:F20" si="1">SUM(E21,E24,E25,E41,E43)</f>
        <v>0</v>
      </c>
      <c r="F20" s="140">
        <f t="shared" si="1"/>
        <v>53302</v>
      </c>
      <c r="G20" s="139">
        <f>SUM(G21,G24,G43)</f>
        <v>824224</v>
      </c>
      <c r="H20" s="22">
        <f t="shared" ref="H20:I20" si="2">SUM(H21,H24,H43)</f>
        <v>735</v>
      </c>
      <c r="I20" s="140">
        <f t="shared" si="2"/>
        <v>824959</v>
      </c>
      <c r="J20" s="139">
        <f>SUM(J21,J26,J43)</f>
        <v>4573</v>
      </c>
      <c r="K20" s="22">
        <f t="shared" ref="K20:L20" si="3">SUM(K21,K26,K43)</f>
        <v>0</v>
      </c>
      <c r="L20" s="140">
        <f t="shared" si="3"/>
        <v>4573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thickTop="1" x14ac:dyDescent="0.25">
      <c r="A21" s="23"/>
      <c r="B21" s="24" t="s">
        <v>20</v>
      </c>
      <c r="C21" s="217">
        <f t="shared" si="0"/>
        <v>2400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2400</v>
      </c>
      <c r="K21" s="25">
        <f t="shared" ref="K21:L21" si="7">SUM(K22:K23)</f>
        <v>0</v>
      </c>
      <c r="L21" s="142">
        <f t="shared" si="7"/>
        <v>2400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x14ac:dyDescent="0.25">
      <c r="A23" s="29"/>
      <c r="B23" s="30" t="s">
        <v>22</v>
      </c>
      <c r="C23" s="219">
        <f t="shared" si="0"/>
        <v>2400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>
        <v>2400</v>
      </c>
      <c r="K23" s="31"/>
      <c r="L23" s="201">
        <f>K23+J23</f>
        <v>2400</v>
      </c>
      <c r="M23" s="144"/>
      <c r="N23" s="31"/>
      <c r="O23" s="96">
        <f>N23+M23</f>
        <v>0</v>
      </c>
      <c r="P23" s="255"/>
    </row>
    <row r="24" spans="1:16" s="19" customFormat="1" ht="36.75" thickBot="1" x14ac:dyDescent="0.3">
      <c r="A24" s="32">
        <v>19300</v>
      </c>
      <c r="B24" s="32" t="s">
        <v>283</v>
      </c>
      <c r="C24" s="220">
        <f>F24+I24</f>
        <v>878261</v>
      </c>
      <c r="D24" s="145">
        <v>53302</v>
      </c>
      <c r="E24" s="132"/>
      <c r="F24" s="242">
        <f t="shared" si="9"/>
        <v>53302</v>
      </c>
      <c r="G24" s="145">
        <v>824224</v>
      </c>
      <c r="H24" s="132">
        <v>735</v>
      </c>
      <c r="I24" s="242">
        <f t="shared" si="10"/>
        <v>824959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91" t="s">
        <v>453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2107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2107</v>
      </c>
      <c r="K26" s="56">
        <f t="shared" ref="K26:L26" si="11">SUM(K27,K31,K33,K36)</f>
        <v>0</v>
      </c>
      <c r="L26" s="158">
        <f t="shared" si="11"/>
        <v>2107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497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497</v>
      </c>
      <c r="K33" s="56">
        <f t="shared" ref="K33:L33" si="17">SUM(K34:K35)</f>
        <v>0</v>
      </c>
      <c r="L33" s="158">
        <f t="shared" si="17"/>
        <v>497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497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497</v>
      </c>
      <c r="K34" s="28"/>
      <c r="L34" s="204">
        <f t="shared" ref="L34:L35" si="18">K34+J34</f>
        <v>497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1610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1610</v>
      </c>
      <c r="K36" s="56">
        <f t="shared" ref="K36:L36" si="19">SUM(K37:K40)</f>
        <v>0</v>
      </c>
      <c r="L36" s="158">
        <f t="shared" si="19"/>
        <v>1610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1610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1610</v>
      </c>
      <c r="K40" s="123"/>
      <c r="L40" s="209">
        <f t="shared" si="20"/>
        <v>1610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66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66</v>
      </c>
      <c r="K43" s="56">
        <f t="shared" si="22"/>
        <v>0</v>
      </c>
      <c r="L43" s="158">
        <f t="shared" si="22"/>
        <v>66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66</v>
      </c>
      <c r="D44" s="143"/>
      <c r="E44" s="28"/>
      <c r="F44" s="94">
        <f>D44+E44</f>
        <v>0</v>
      </c>
      <c r="G44" s="143"/>
      <c r="H44" s="28"/>
      <c r="I44" s="94">
        <f>G44+H44</f>
        <v>0</v>
      </c>
      <c r="J44" s="143">
        <v>66</v>
      </c>
      <c r="K44" s="28"/>
      <c r="L44" s="206">
        <f>K44+J44</f>
        <v>66</v>
      </c>
      <c r="M44" s="202" t="s">
        <v>23</v>
      </c>
      <c r="N44" s="203" t="s">
        <v>23</v>
      </c>
      <c r="O44" s="206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882834</v>
      </c>
      <c r="D50" s="163">
        <f>SUM(D51,D286)</f>
        <v>53302</v>
      </c>
      <c r="E50" s="66">
        <f t="shared" ref="E50:F50" si="26">SUM(E51,E286)</f>
        <v>0</v>
      </c>
      <c r="F50" s="164">
        <f t="shared" si="26"/>
        <v>53302</v>
      </c>
      <c r="G50" s="163">
        <f>SUM(G51,G286)</f>
        <v>824224</v>
      </c>
      <c r="H50" s="66">
        <f>SUM(H51,H286)</f>
        <v>735</v>
      </c>
      <c r="I50" s="164">
        <f t="shared" ref="I50" si="27">SUM(I51,I286)</f>
        <v>824959</v>
      </c>
      <c r="J50" s="139">
        <f>SUM(J51,J286)</f>
        <v>4573</v>
      </c>
      <c r="K50" s="22">
        <f t="shared" ref="K50:L50" si="28">SUM(K51,K286)</f>
        <v>0</v>
      </c>
      <c r="L50" s="140">
        <f t="shared" si="28"/>
        <v>4573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882834</v>
      </c>
      <c r="D51" s="165">
        <f>SUM(D52,D194)</f>
        <v>53302</v>
      </c>
      <c r="E51" s="69">
        <f t="shared" ref="E51:F51" si="30">SUM(E52,E194)</f>
        <v>0</v>
      </c>
      <c r="F51" s="166">
        <f t="shared" si="30"/>
        <v>53302</v>
      </c>
      <c r="G51" s="165">
        <f>SUM(G52,G194)</f>
        <v>824224</v>
      </c>
      <c r="H51" s="69">
        <f t="shared" ref="H51:I51" si="31">SUM(H52,H194)</f>
        <v>735</v>
      </c>
      <c r="I51" s="166">
        <f t="shared" si="31"/>
        <v>824959</v>
      </c>
      <c r="J51" s="211">
        <f>SUM(J52,J194)</f>
        <v>4573</v>
      </c>
      <c r="K51" s="212">
        <f t="shared" ref="K51:L51" si="32">SUM(K52,K194)</f>
        <v>0</v>
      </c>
      <c r="L51" s="213">
        <f t="shared" si="32"/>
        <v>4573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871234</v>
      </c>
      <c r="D52" s="167">
        <f>SUM(D53,D75,D173,D187)</f>
        <v>53302</v>
      </c>
      <c r="E52" s="71">
        <f t="shared" ref="E52:F52" si="34">SUM(E53,E75,E173,E187)</f>
        <v>0</v>
      </c>
      <c r="F52" s="168">
        <f t="shared" si="34"/>
        <v>53302</v>
      </c>
      <c r="G52" s="167">
        <f>SUM(G53,G75,G173,G187)</f>
        <v>812624</v>
      </c>
      <c r="H52" s="71">
        <f t="shared" ref="H52:I52" si="35">SUM(H53,H75,H173,H187)</f>
        <v>735</v>
      </c>
      <c r="I52" s="168">
        <f t="shared" si="35"/>
        <v>813359</v>
      </c>
      <c r="J52" s="167">
        <f>SUM(J53,J75,J173,J187)</f>
        <v>4573</v>
      </c>
      <c r="K52" s="71">
        <f t="shared" ref="K52:L52" si="36">SUM(K53,K75,K173,K187)</f>
        <v>0</v>
      </c>
      <c r="L52" s="168">
        <f t="shared" si="36"/>
        <v>4573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740383</v>
      </c>
      <c r="D53" s="169">
        <f>SUM(D54,D67)</f>
        <v>53302</v>
      </c>
      <c r="E53" s="73">
        <f t="shared" ref="E53:F53" si="38">SUM(E54,E67)</f>
        <v>0</v>
      </c>
      <c r="F53" s="170">
        <f t="shared" si="38"/>
        <v>53302</v>
      </c>
      <c r="G53" s="169">
        <f>SUM(G54,G67)</f>
        <v>687081</v>
      </c>
      <c r="H53" s="73">
        <f t="shared" ref="H53:I53" si="39">SUM(H54,H67)</f>
        <v>0</v>
      </c>
      <c r="I53" s="170">
        <f t="shared" si="39"/>
        <v>687081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562658</v>
      </c>
      <c r="D54" s="171">
        <f>SUM(D55,D58,D66)</f>
        <v>17610</v>
      </c>
      <c r="E54" s="37">
        <f t="shared" ref="E54:F54" si="42">SUM(E55,E58,E66)</f>
        <v>0</v>
      </c>
      <c r="F54" s="172">
        <f t="shared" si="42"/>
        <v>17610</v>
      </c>
      <c r="G54" s="171">
        <f>SUM(G55,G58,G66)</f>
        <v>545048</v>
      </c>
      <c r="H54" s="37">
        <f t="shared" ref="H54:I54" si="43">SUM(H55,H58,H66)</f>
        <v>0</v>
      </c>
      <c r="I54" s="172">
        <f t="shared" si="43"/>
        <v>545048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484720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484720</v>
      </c>
      <c r="H55" s="76">
        <f t="shared" ref="H55:I55" si="47">SUM(H56:H57)</f>
        <v>0</v>
      </c>
      <c r="I55" s="161">
        <f t="shared" si="47"/>
        <v>484720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484720</v>
      </c>
      <c r="D57" s="144"/>
      <c r="E57" s="31"/>
      <c r="F57" s="96">
        <f t="shared" si="50"/>
        <v>0</v>
      </c>
      <c r="G57" s="144">
        <v>484720</v>
      </c>
      <c r="H57" s="31"/>
      <c r="I57" s="96">
        <f t="shared" si="51"/>
        <v>484720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77588</v>
      </c>
      <c r="D58" s="173">
        <f>SUM(D59:D65)</f>
        <v>17610</v>
      </c>
      <c r="E58" s="78">
        <f>SUM(E59:E65)</f>
        <v>0</v>
      </c>
      <c r="F58" s="96">
        <f t="shared" ref="F58" si="54">SUM(F59:F65)</f>
        <v>17610</v>
      </c>
      <c r="G58" s="173">
        <f>SUM(G59:G65)</f>
        <v>59978</v>
      </c>
      <c r="H58" s="78">
        <f t="shared" ref="H58:I58" si="55">SUM(H59:H65)</f>
        <v>0</v>
      </c>
      <c r="I58" s="96">
        <f t="shared" si="55"/>
        <v>59978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4290</v>
      </c>
      <c r="D59" s="144"/>
      <c r="E59" s="31"/>
      <c r="F59" s="96">
        <f t="shared" ref="F59:F66" si="58">D59+E59</f>
        <v>0</v>
      </c>
      <c r="G59" s="144">
        <v>4290</v>
      </c>
      <c r="H59" s="31"/>
      <c r="I59" s="96">
        <f t="shared" ref="I59:I66" si="59">G59+H59</f>
        <v>4290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1444</v>
      </c>
      <c r="D60" s="144"/>
      <c r="E60" s="31"/>
      <c r="F60" s="96">
        <f t="shared" si="58"/>
        <v>0</v>
      </c>
      <c r="G60" s="144">
        <v>1444</v>
      </c>
      <c r="H60" s="31"/>
      <c r="I60" s="96">
        <f t="shared" si="59"/>
        <v>1444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customHeight="1" x14ac:dyDescent="0.25">
      <c r="A61" s="30">
        <v>1145</v>
      </c>
      <c r="B61" s="42" t="s">
        <v>54</v>
      </c>
      <c r="C61" s="223">
        <f t="shared" si="0"/>
        <v>46148</v>
      </c>
      <c r="D61" s="144"/>
      <c r="E61" s="31"/>
      <c r="F61" s="96">
        <f t="shared" si="58"/>
        <v>0</v>
      </c>
      <c r="G61" s="144">
        <v>46148</v>
      </c>
      <c r="H61" s="31"/>
      <c r="I61" s="96">
        <f t="shared" si="59"/>
        <v>46148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1460</v>
      </c>
      <c r="D63" s="144"/>
      <c r="E63" s="31"/>
      <c r="F63" s="96">
        <f t="shared" si="58"/>
        <v>0</v>
      </c>
      <c r="G63" s="144">
        <v>1460</v>
      </c>
      <c r="H63" s="31"/>
      <c r="I63" s="96">
        <f t="shared" si="59"/>
        <v>1460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17610</v>
      </c>
      <c r="D64" s="144">
        <v>17610</v>
      </c>
      <c r="E64" s="31"/>
      <c r="F64" s="96">
        <f t="shared" si="58"/>
        <v>17610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6636</v>
      </c>
      <c r="D65" s="144"/>
      <c r="E65" s="31"/>
      <c r="F65" s="96">
        <f t="shared" si="58"/>
        <v>0</v>
      </c>
      <c r="G65" s="144">
        <v>6636</v>
      </c>
      <c r="H65" s="31"/>
      <c r="I65" s="96">
        <f t="shared" si="59"/>
        <v>6636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350</v>
      </c>
      <c r="D66" s="174"/>
      <c r="E66" s="133"/>
      <c r="F66" s="161">
        <f t="shared" si="58"/>
        <v>0</v>
      </c>
      <c r="G66" s="174">
        <v>350</v>
      </c>
      <c r="H66" s="133"/>
      <c r="I66" s="161">
        <f t="shared" si="59"/>
        <v>350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177725</v>
      </c>
      <c r="D67" s="171">
        <f>SUM(D68:D69)</f>
        <v>35692</v>
      </c>
      <c r="E67" s="37">
        <f t="shared" ref="E67:F67" si="62">SUM(E68:E69)</f>
        <v>0</v>
      </c>
      <c r="F67" s="172">
        <f t="shared" si="62"/>
        <v>35692</v>
      </c>
      <c r="G67" s="171">
        <f>SUM(G68:G69)</f>
        <v>142033</v>
      </c>
      <c r="H67" s="37">
        <f t="shared" ref="H67:I67" si="63">SUM(H68:H69)</f>
        <v>0</v>
      </c>
      <c r="I67" s="172">
        <f t="shared" si="63"/>
        <v>142033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6">
        <v>1210</v>
      </c>
      <c r="B68" s="39" t="s">
        <v>60</v>
      </c>
      <c r="C68" s="222">
        <f t="shared" si="0"/>
        <v>141705</v>
      </c>
      <c r="D68" s="143">
        <v>8958</v>
      </c>
      <c r="E68" s="28"/>
      <c r="F68" s="176">
        <f>D68+E68</f>
        <v>8958</v>
      </c>
      <c r="G68" s="143">
        <v>132747</v>
      </c>
      <c r="H68" s="28"/>
      <c r="I68" s="176">
        <f>G68+H68</f>
        <v>132747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36020</v>
      </c>
      <c r="D69" s="173">
        <f>SUM(D70:D74)</f>
        <v>26734</v>
      </c>
      <c r="E69" s="78">
        <f t="shared" ref="E69:F69" si="66">SUM(E70:E74)</f>
        <v>0</v>
      </c>
      <c r="F69" s="96">
        <f t="shared" si="66"/>
        <v>26734</v>
      </c>
      <c r="G69" s="173">
        <f>SUM(G70:G74)</f>
        <v>9286</v>
      </c>
      <c r="H69" s="78">
        <f t="shared" ref="H69:I69" si="67">SUM(H70:H74)</f>
        <v>0</v>
      </c>
      <c r="I69" s="96">
        <f t="shared" si="67"/>
        <v>9286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23574</v>
      </c>
      <c r="D70" s="144">
        <v>19574</v>
      </c>
      <c r="E70" s="31"/>
      <c r="F70" s="96">
        <f t="shared" ref="F70:F74" si="70">D70+E70</f>
        <v>19574</v>
      </c>
      <c r="G70" s="144">
        <v>4000</v>
      </c>
      <c r="H70" s="31"/>
      <c r="I70" s="96">
        <f t="shared" ref="I70:I74" si="71">G70+H70</f>
        <v>4000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11946</v>
      </c>
      <c r="D73" s="144">
        <v>7160</v>
      </c>
      <c r="E73" s="31"/>
      <c r="F73" s="96">
        <f t="shared" si="70"/>
        <v>7160</v>
      </c>
      <c r="G73" s="144">
        <v>4786</v>
      </c>
      <c r="H73" s="31"/>
      <c r="I73" s="96">
        <f t="shared" si="71"/>
        <v>4786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/>
      <c r="E74" s="31"/>
      <c r="F74" s="96">
        <f t="shared" si="70"/>
        <v>0</v>
      </c>
      <c r="G74" s="144">
        <v>500</v>
      </c>
      <c r="H74" s="31"/>
      <c r="I74" s="96">
        <f t="shared" si="71"/>
        <v>500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130851</v>
      </c>
      <c r="D75" s="169">
        <f>SUM(D76,D83,D130,D164,D165,D172)</f>
        <v>0</v>
      </c>
      <c r="E75" s="73">
        <f t="shared" ref="E75:F75" si="74">SUM(E76,E83,E130,E164,E165,E172)</f>
        <v>0</v>
      </c>
      <c r="F75" s="170">
        <f t="shared" si="74"/>
        <v>0</v>
      </c>
      <c r="G75" s="169">
        <f>SUM(G76,G83,G130,G164,G165,G172)</f>
        <v>125543</v>
      </c>
      <c r="H75" s="73">
        <f t="shared" ref="H75:I75" si="75">SUM(H76,H83,H130,H164,H165,H172)</f>
        <v>735</v>
      </c>
      <c r="I75" s="170">
        <f t="shared" si="75"/>
        <v>126278</v>
      </c>
      <c r="J75" s="169">
        <f>SUM(J76,J83,J130,J164,J165,J172)</f>
        <v>4573</v>
      </c>
      <c r="K75" s="73">
        <f t="shared" ref="K75:L75" si="76">SUM(K76,K83,K130,K164,K165,K172)</f>
        <v>0</v>
      </c>
      <c r="L75" s="170">
        <f t="shared" si="76"/>
        <v>4573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6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38431</v>
      </c>
      <c r="D83" s="171">
        <f>SUM(D84,D89,D95,D103,D112,D116,D122,D128)</f>
        <v>0</v>
      </c>
      <c r="E83" s="37">
        <f t="shared" ref="E83:F83" si="98">SUM(E84,E89,E95,E103,E112,E116,E122,E128)</f>
        <v>0</v>
      </c>
      <c r="F83" s="172">
        <f t="shared" si="98"/>
        <v>0</v>
      </c>
      <c r="G83" s="171">
        <f>SUM(G84,G89,G95,G103,G112,G116,G122,G128)</f>
        <v>36933</v>
      </c>
      <c r="H83" s="37">
        <f t="shared" ref="H83:I83" si="99">SUM(H84,H89,H95,H103,H112,H116,H122,H128)</f>
        <v>735</v>
      </c>
      <c r="I83" s="172">
        <f t="shared" si="99"/>
        <v>37668</v>
      </c>
      <c r="J83" s="171">
        <f>SUM(J84,J89,J95,J103,J112,J116,J122,J128)</f>
        <v>763</v>
      </c>
      <c r="K83" s="37">
        <f t="shared" ref="K83:L83" si="100">SUM(K84,K89,K95,K103,K112,K116,K122,K128)</f>
        <v>0</v>
      </c>
      <c r="L83" s="172">
        <f t="shared" si="100"/>
        <v>763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1775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1709</v>
      </c>
      <c r="H84" s="76">
        <f t="shared" ref="H84:I84" si="104">SUM(H85:H88)</f>
        <v>0</v>
      </c>
      <c r="I84" s="161">
        <f t="shared" si="104"/>
        <v>1709</v>
      </c>
      <c r="J84" s="87">
        <f>SUM(J85:J88)</f>
        <v>66</v>
      </c>
      <c r="K84" s="76">
        <f t="shared" ref="K84:L84" si="105">SUM(K85:K88)</f>
        <v>0</v>
      </c>
      <c r="L84" s="161">
        <f t="shared" si="105"/>
        <v>66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1420</v>
      </c>
      <c r="D86" s="177"/>
      <c r="E86" s="44"/>
      <c r="F86" s="96">
        <f t="shared" si="107"/>
        <v>0</v>
      </c>
      <c r="G86" s="144">
        <v>1405</v>
      </c>
      <c r="H86" s="31"/>
      <c r="I86" s="96">
        <f t="shared" si="108"/>
        <v>1405</v>
      </c>
      <c r="J86" s="144">
        <v>15</v>
      </c>
      <c r="K86" s="31"/>
      <c r="L86" s="96">
        <f t="shared" si="109"/>
        <v>15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255</v>
      </c>
      <c r="D87" s="177"/>
      <c r="E87" s="44"/>
      <c r="F87" s="96">
        <f t="shared" si="107"/>
        <v>0</v>
      </c>
      <c r="G87" s="144">
        <v>204</v>
      </c>
      <c r="H87" s="31"/>
      <c r="I87" s="96">
        <f t="shared" si="108"/>
        <v>204</v>
      </c>
      <c r="J87" s="144">
        <v>51</v>
      </c>
      <c r="K87" s="31"/>
      <c r="L87" s="96">
        <f t="shared" si="109"/>
        <v>51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100</v>
      </c>
      <c r="D88" s="177"/>
      <c r="E88" s="44"/>
      <c r="F88" s="96">
        <f t="shared" si="107"/>
        <v>0</v>
      </c>
      <c r="G88" s="144">
        <v>100</v>
      </c>
      <c r="H88" s="31"/>
      <c r="I88" s="96">
        <f t="shared" si="108"/>
        <v>100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16463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15903</v>
      </c>
      <c r="H89" s="78">
        <f t="shared" ref="H89:I89" si="112">SUM(H90:H94)</f>
        <v>0</v>
      </c>
      <c r="I89" s="96">
        <f t="shared" si="112"/>
        <v>15903</v>
      </c>
      <c r="J89" s="173">
        <f>SUM(J90:J94)</f>
        <v>560</v>
      </c>
      <c r="K89" s="78">
        <f t="shared" ref="K89:L89" si="113">SUM(K90:K94)</f>
        <v>0</v>
      </c>
      <c r="L89" s="96">
        <f t="shared" si="113"/>
        <v>560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2200</v>
      </c>
      <c r="D91" s="177"/>
      <c r="E91" s="44"/>
      <c r="F91" s="96">
        <f t="shared" si="115"/>
        <v>0</v>
      </c>
      <c r="G91" s="144">
        <v>2000</v>
      </c>
      <c r="H91" s="31"/>
      <c r="I91" s="96">
        <f t="shared" si="116"/>
        <v>2000</v>
      </c>
      <c r="J91" s="144">
        <v>200</v>
      </c>
      <c r="K91" s="31"/>
      <c r="L91" s="96">
        <f t="shared" si="117"/>
        <v>200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13421</v>
      </c>
      <c r="D92" s="177"/>
      <c r="E92" s="44"/>
      <c r="F92" s="96">
        <f t="shared" si="115"/>
        <v>0</v>
      </c>
      <c r="G92" s="144">
        <v>13221</v>
      </c>
      <c r="H92" s="31"/>
      <c r="I92" s="96">
        <f t="shared" si="116"/>
        <v>13221</v>
      </c>
      <c r="J92" s="144">
        <v>200</v>
      </c>
      <c r="K92" s="31"/>
      <c r="L92" s="96">
        <f t="shared" si="117"/>
        <v>200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842</v>
      </c>
      <c r="D93" s="177"/>
      <c r="E93" s="44"/>
      <c r="F93" s="96">
        <f t="shared" si="115"/>
        <v>0</v>
      </c>
      <c r="G93" s="144">
        <v>682</v>
      </c>
      <c r="H93" s="31"/>
      <c r="I93" s="96">
        <f t="shared" si="116"/>
        <v>682</v>
      </c>
      <c r="J93" s="144">
        <v>160</v>
      </c>
      <c r="K93" s="31"/>
      <c r="L93" s="96">
        <f t="shared" si="117"/>
        <v>160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3965</v>
      </c>
      <c r="D95" s="173">
        <f>SUM(D96:D102)</f>
        <v>0</v>
      </c>
      <c r="E95" s="78">
        <f t="shared" ref="E95:F95" si="119">SUM(E96:E102)</f>
        <v>0</v>
      </c>
      <c r="F95" s="96">
        <f t="shared" si="119"/>
        <v>0</v>
      </c>
      <c r="G95" s="173">
        <f>SUM(G96:G102)</f>
        <v>3955</v>
      </c>
      <c r="H95" s="78">
        <f t="shared" ref="H95:I95" si="120">SUM(H96:H102)</f>
        <v>0</v>
      </c>
      <c r="I95" s="96">
        <f t="shared" si="120"/>
        <v>3955</v>
      </c>
      <c r="J95" s="173">
        <f>SUM(J96:J102)</f>
        <v>10</v>
      </c>
      <c r="K95" s="78">
        <f t="shared" ref="K95:L95" si="121">SUM(K96:K102)</f>
        <v>0</v>
      </c>
      <c r="L95" s="96">
        <f t="shared" si="121"/>
        <v>10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customHeight="1" x14ac:dyDescent="0.25">
      <c r="A99" s="30">
        <v>2234</v>
      </c>
      <c r="B99" s="42" t="s">
        <v>84</v>
      </c>
      <c r="C99" s="223">
        <f t="shared" si="102"/>
        <v>38</v>
      </c>
      <c r="D99" s="177"/>
      <c r="E99" s="44"/>
      <c r="F99" s="96">
        <f t="shared" si="123"/>
        <v>0</v>
      </c>
      <c r="G99" s="144">
        <v>38</v>
      </c>
      <c r="H99" s="31"/>
      <c r="I99" s="96">
        <f t="shared" si="124"/>
        <v>38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customHeight="1" x14ac:dyDescent="0.25">
      <c r="A100" s="30">
        <v>2235</v>
      </c>
      <c r="B100" s="42" t="s">
        <v>297</v>
      </c>
      <c r="C100" s="223">
        <f t="shared" si="102"/>
        <v>300</v>
      </c>
      <c r="D100" s="177"/>
      <c r="E100" s="44"/>
      <c r="F100" s="96">
        <f t="shared" si="123"/>
        <v>0</v>
      </c>
      <c r="G100" s="144">
        <v>300</v>
      </c>
      <c r="H100" s="31"/>
      <c r="I100" s="96">
        <f t="shared" si="124"/>
        <v>300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customHeight="1" x14ac:dyDescent="0.25">
      <c r="A101" s="30">
        <v>2236</v>
      </c>
      <c r="B101" s="42" t="s">
        <v>298</v>
      </c>
      <c r="C101" s="223">
        <f t="shared" si="102"/>
        <v>10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>
        <v>10</v>
      </c>
      <c r="K101" s="31"/>
      <c r="L101" s="96">
        <f t="shared" si="125"/>
        <v>10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3617</v>
      </c>
      <c r="D102" s="177"/>
      <c r="E102" s="44"/>
      <c r="F102" s="96">
        <f t="shared" si="123"/>
        <v>0</v>
      </c>
      <c r="G102" s="144">
        <v>3617</v>
      </c>
      <c r="H102" s="31"/>
      <c r="I102" s="96">
        <f t="shared" si="124"/>
        <v>3617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13341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13214</v>
      </c>
      <c r="H103" s="78">
        <f t="shared" ref="H103:I103" si="128">SUM(H104:H111)</f>
        <v>0</v>
      </c>
      <c r="I103" s="96">
        <f t="shared" si="128"/>
        <v>13214</v>
      </c>
      <c r="J103" s="173">
        <f>SUM(J104:J111)</f>
        <v>127</v>
      </c>
      <c r="K103" s="78">
        <f t="shared" ref="K103:L103" si="129">SUM(K104:K111)</f>
        <v>0</v>
      </c>
      <c r="L103" s="96">
        <f t="shared" si="129"/>
        <v>127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customHeight="1" x14ac:dyDescent="0.25">
      <c r="A105" s="30">
        <v>2242</v>
      </c>
      <c r="B105" s="42" t="s">
        <v>88</v>
      </c>
      <c r="C105" s="223">
        <f t="shared" si="102"/>
        <v>3950</v>
      </c>
      <c r="D105" s="177"/>
      <c r="E105" s="44"/>
      <c r="F105" s="96">
        <f t="shared" si="131"/>
        <v>0</v>
      </c>
      <c r="G105" s="144">
        <v>3823</v>
      </c>
      <c r="H105" s="31"/>
      <c r="I105" s="96">
        <f t="shared" si="132"/>
        <v>3823</v>
      </c>
      <c r="J105" s="144">
        <v>127</v>
      </c>
      <c r="K105" s="31"/>
      <c r="L105" s="96">
        <f t="shared" si="133"/>
        <v>127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1104</v>
      </c>
      <c r="D106" s="177"/>
      <c r="E106" s="44"/>
      <c r="F106" s="96">
        <f t="shared" si="131"/>
        <v>0</v>
      </c>
      <c r="G106" s="144">
        <v>1104</v>
      </c>
      <c r="H106" s="31"/>
      <c r="I106" s="96">
        <f t="shared" si="132"/>
        <v>1104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7857</v>
      </c>
      <c r="D107" s="177"/>
      <c r="E107" s="44"/>
      <c r="F107" s="96">
        <f t="shared" si="131"/>
        <v>0</v>
      </c>
      <c r="G107" s="144">
        <v>7857</v>
      </c>
      <c r="H107" s="31"/>
      <c r="I107" s="96">
        <f t="shared" si="132"/>
        <v>7857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>
        <v>0</v>
      </c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customHeight="1" x14ac:dyDescent="0.25">
      <c r="A111" s="30">
        <v>2249</v>
      </c>
      <c r="B111" s="42" t="s">
        <v>93</v>
      </c>
      <c r="C111" s="223">
        <f t="shared" si="102"/>
        <v>430</v>
      </c>
      <c r="D111" s="177"/>
      <c r="E111" s="44"/>
      <c r="F111" s="96">
        <f t="shared" si="131"/>
        <v>0</v>
      </c>
      <c r="G111" s="144">
        <v>430</v>
      </c>
      <c r="H111" s="31"/>
      <c r="I111" s="96">
        <f t="shared" si="132"/>
        <v>430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1139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1139</v>
      </c>
      <c r="H112" s="78">
        <f t="shared" ref="H112:I112" si="136">SUM(H113:H115)</f>
        <v>0</v>
      </c>
      <c r="I112" s="96">
        <f t="shared" si="136"/>
        <v>1139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452</v>
      </c>
      <c r="D114" s="177"/>
      <c r="E114" s="44"/>
      <c r="F114" s="96">
        <f t="shared" si="139"/>
        <v>0</v>
      </c>
      <c r="G114" s="144">
        <v>452</v>
      </c>
      <c r="H114" s="31"/>
      <c r="I114" s="96">
        <f t="shared" si="140"/>
        <v>452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687</v>
      </c>
      <c r="D115" s="177"/>
      <c r="E115" s="44"/>
      <c r="F115" s="96">
        <f t="shared" si="139"/>
        <v>0</v>
      </c>
      <c r="G115" s="144">
        <v>687</v>
      </c>
      <c r="H115" s="31"/>
      <c r="I115" s="96">
        <f t="shared" si="140"/>
        <v>687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100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100</v>
      </c>
      <c r="H116" s="78">
        <f t="shared" ref="H116:I116" si="144">SUM(H117:H121)</f>
        <v>0</v>
      </c>
      <c r="I116" s="96">
        <f t="shared" si="144"/>
        <v>100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100</v>
      </c>
      <c r="D121" s="177"/>
      <c r="E121" s="44"/>
      <c r="F121" s="96">
        <f t="shared" si="147"/>
        <v>0</v>
      </c>
      <c r="G121" s="144">
        <v>100</v>
      </c>
      <c r="H121" s="31"/>
      <c r="I121" s="96">
        <f t="shared" si="148"/>
        <v>100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1648</v>
      </c>
      <c r="D122" s="173">
        <f>SUM(D123:D127)</f>
        <v>0</v>
      </c>
      <c r="E122" s="78">
        <f t="shared" ref="E122:F122" si="151">SUM(E123:E127)</f>
        <v>0</v>
      </c>
      <c r="F122" s="96">
        <f t="shared" si="151"/>
        <v>0</v>
      </c>
      <c r="G122" s="173">
        <f>SUM(G123:G127)</f>
        <v>913</v>
      </c>
      <c r="H122" s="78">
        <f t="shared" ref="H122:I122" si="152">SUM(H123:H127)</f>
        <v>735</v>
      </c>
      <c r="I122" s="96">
        <f t="shared" si="152"/>
        <v>1648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144.75" thickBot="1" x14ac:dyDescent="0.3">
      <c r="A127" s="30">
        <v>2279</v>
      </c>
      <c r="B127" s="42" t="s">
        <v>108</v>
      </c>
      <c r="C127" s="223">
        <f t="shared" si="102"/>
        <v>1648</v>
      </c>
      <c r="D127" s="177"/>
      <c r="E127" s="44"/>
      <c r="F127" s="96">
        <f t="shared" si="155"/>
        <v>0</v>
      </c>
      <c r="G127" s="144">
        <v>913</v>
      </c>
      <c r="H127" s="31">
        <v>735</v>
      </c>
      <c r="I127" s="96">
        <f t="shared" si="156"/>
        <v>1648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91" t="s">
        <v>454</v>
      </c>
    </row>
    <row r="128" spans="1:16" ht="48.75" hidden="1" thickTop="1" x14ac:dyDescent="0.25">
      <c r="A128" s="276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thickTop="1" x14ac:dyDescent="0.25">
      <c r="A130" s="34">
        <v>2300</v>
      </c>
      <c r="B130" s="74" t="s">
        <v>110</v>
      </c>
      <c r="C130" s="221">
        <f t="shared" si="102"/>
        <v>92036</v>
      </c>
      <c r="D130" s="171">
        <f>SUM(D131,D136,D140,D141,D144,D151,D159,D160,D163)</f>
        <v>0</v>
      </c>
      <c r="E130" s="37">
        <f t="shared" ref="E130:F130" si="160">SUM(E131,E136,E140,E141,E144,E151,E159,E160,E163)</f>
        <v>0</v>
      </c>
      <c r="F130" s="172">
        <f t="shared" si="160"/>
        <v>0</v>
      </c>
      <c r="G130" s="171">
        <f>SUM(G131,G136,G140,G141,G144,G151,G159,G160,G163)</f>
        <v>88226</v>
      </c>
      <c r="H130" s="37">
        <f t="shared" ref="H130:I130" si="161">SUM(H131,H136,H140,H141,H144,H151,H159,H160,H163)</f>
        <v>0</v>
      </c>
      <c r="I130" s="172">
        <f t="shared" si="161"/>
        <v>88226</v>
      </c>
      <c r="J130" s="171">
        <f>SUM(J131,J136,J140,J141,J144,J151,J159,J160,J163)</f>
        <v>3810</v>
      </c>
      <c r="K130" s="37">
        <f t="shared" ref="K130:L130" si="162">SUM(K131,K136,K140,K141,K144,K151,K159,K160,K163)</f>
        <v>0</v>
      </c>
      <c r="L130" s="172">
        <f t="shared" si="162"/>
        <v>3810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6">
        <v>2310</v>
      </c>
      <c r="B131" s="39" t="s">
        <v>111</v>
      </c>
      <c r="C131" s="222">
        <f t="shared" si="102"/>
        <v>4905</v>
      </c>
      <c r="D131" s="175">
        <f t="shared" ref="D131:O131" si="164">SUM(D132:D135)</f>
        <v>0</v>
      </c>
      <c r="E131" s="80">
        <f t="shared" si="164"/>
        <v>0</v>
      </c>
      <c r="F131" s="176">
        <f t="shared" si="164"/>
        <v>0</v>
      </c>
      <c r="G131" s="175">
        <f t="shared" si="164"/>
        <v>4905</v>
      </c>
      <c r="H131" s="80">
        <f t="shared" si="164"/>
        <v>0</v>
      </c>
      <c r="I131" s="176">
        <f t="shared" si="164"/>
        <v>4905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1505</v>
      </c>
      <c r="D132" s="177"/>
      <c r="E132" s="44"/>
      <c r="F132" s="96">
        <f t="shared" ref="F132:F135" si="165">D132+E132</f>
        <v>0</v>
      </c>
      <c r="G132" s="144">
        <v>1505</v>
      </c>
      <c r="H132" s="31"/>
      <c r="I132" s="96">
        <f t="shared" ref="I132:I135" si="166">G132+H132</f>
        <v>1505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3000</v>
      </c>
      <c r="D133" s="177"/>
      <c r="E133" s="44"/>
      <c r="F133" s="96">
        <f t="shared" si="165"/>
        <v>0</v>
      </c>
      <c r="G133" s="144">
        <v>3000</v>
      </c>
      <c r="H133" s="31"/>
      <c r="I133" s="96">
        <f t="shared" si="166"/>
        <v>3000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400</v>
      </c>
      <c r="D135" s="177"/>
      <c r="E135" s="44"/>
      <c r="F135" s="96">
        <f t="shared" si="165"/>
        <v>0</v>
      </c>
      <c r="G135" s="144">
        <v>400</v>
      </c>
      <c r="H135" s="31"/>
      <c r="I135" s="96">
        <f t="shared" si="166"/>
        <v>400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20410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18364</v>
      </c>
      <c r="H136" s="78">
        <f t="shared" ref="H136:I136" si="170">SUM(H137:H139)</f>
        <v>0</v>
      </c>
      <c r="I136" s="96">
        <f t="shared" si="170"/>
        <v>18364</v>
      </c>
      <c r="J136" s="173">
        <f>SUM(J137:J139)</f>
        <v>2046</v>
      </c>
      <c r="K136" s="78">
        <f t="shared" ref="K136:L136" si="171">SUM(K137:K139)</f>
        <v>0</v>
      </c>
      <c r="L136" s="96">
        <f t="shared" si="171"/>
        <v>2046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customHeight="1" x14ac:dyDescent="0.25">
      <c r="A137" s="30">
        <v>2321</v>
      </c>
      <c r="B137" s="42" t="s">
        <v>116</v>
      </c>
      <c r="C137" s="223">
        <f t="shared" si="102"/>
        <v>15216</v>
      </c>
      <c r="D137" s="177"/>
      <c r="E137" s="44"/>
      <c r="F137" s="96">
        <f t="shared" ref="F137:F140" si="173">D137+E137</f>
        <v>0</v>
      </c>
      <c r="G137" s="144">
        <v>13637</v>
      </c>
      <c r="H137" s="31"/>
      <c r="I137" s="96">
        <f t="shared" ref="I137:I140" si="174">G137+H137</f>
        <v>13637</v>
      </c>
      <c r="J137" s="144">
        <v>1579</v>
      </c>
      <c r="K137" s="31"/>
      <c r="L137" s="96">
        <f t="shared" ref="L137:L140" si="175">K137+J137</f>
        <v>1579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5194</v>
      </c>
      <c r="D138" s="177"/>
      <c r="E138" s="44"/>
      <c r="F138" s="96">
        <f t="shared" si="173"/>
        <v>0</v>
      </c>
      <c r="G138" s="144">
        <v>4727</v>
      </c>
      <c r="H138" s="31"/>
      <c r="I138" s="96">
        <f t="shared" si="174"/>
        <v>4727</v>
      </c>
      <c r="J138" s="144">
        <v>467</v>
      </c>
      <c r="K138" s="31"/>
      <c r="L138" s="96">
        <f t="shared" si="175"/>
        <v>467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990</v>
      </c>
      <c r="D141" s="173">
        <f>SUM(D142:D143)</f>
        <v>0</v>
      </c>
      <c r="E141" s="78">
        <f t="shared" ref="E141:F141" si="177">SUM(E142:E143)</f>
        <v>0</v>
      </c>
      <c r="F141" s="96">
        <f t="shared" si="177"/>
        <v>0</v>
      </c>
      <c r="G141" s="173">
        <f>SUM(G142:G143)</f>
        <v>990</v>
      </c>
      <c r="H141" s="78">
        <f t="shared" ref="H141:I141" si="178">SUM(H142:H143)</f>
        <v>0</v>
      </c>
      <c r="I141" s="96">
        <f t="shared" si="178"/>
        <v>990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990</v>
      </c>
      <c r="D142" s="177"/>
      <c r="E142" s="44"/>
      <c r="F142" s="96">
        <f t="shared" ref="F142:F143" si="181">D142+E142</f>
        <v>0</v>
      </c>
      <c r="G142" s="144">
        <v>990</v>
      </c>
      <c r="H142" s="31"/>
      <c r="I142" s="96">
        <f t="shared" ref="I142:I143" si="182">G142+H142</f>
        <v>990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11193</v>
      </c>
      <c r="D144" s="87">
        <f>SUM(D145:D150)</f>
        <v>0</v>
      </c>
      <c r="E144" s="76">
        <f t="shared" ref="E144:F144" si="185">SUM(E145:E150)</f>
        <v>0</v>
      </c>
      <c r="F144" s="161">
        <f t="shared" si="185"/>
        <v>0</v>
      </c>
      <c r="G144" s="87">
        <f>SUM(G145:G150)</f>
        <v>11039</v>
      </c>
      <c r="H144" s="76">
        <f t="shared" ref="H144:I144" si="186">SUM(H145:H150)</f>
        <v>0</v>
      </c>
      <c r="I144" s="161">
        <f t="shared" si="186"/>
        <v>11039</v>
      </c>
      <c r="J144" s="87">
        <f>SUM(J145:J150)</f>
        <v>154</v>
      </c>
      <c r="K144" s="76">
        <f t="shared" ref="K144:L144" si="187">SUM(K145:K150)</f>
        <v>0</v>
      </c>
      <c r="L144" s="161">
        <f t="shared" si="187"/>
        <v>154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6750</v>
      </c>
      <c r="D145" s="178"/>
      <c r="E145" s="41"/>
      <c r="F145" s="176">
        <f t="shared" ref="F145:F150" si="189">D145+E145</f>
        <v>0</v>
      </c>
      <c r="G145" s="143">
        <v>6750</v>
      </c>
      <c r="H145" s="28"/>
      <c r="I145" s="176">
        <f t="shared" ref="I145:I150" si="190">G145+H145</f>
        <v>6750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3540</v>
      </c>
      <c r="D146" s="177"/>
      <c r="E146" s="44"/>
      <c r="F146" s="96">
        <f t="shared" si="189"/>
        <v>0</v>
      </c>
      <c r="G146" s="144">
        <v>3386</v>
      </c>
      <c r="H146" s="31"/>
      <c r="I146" s="96">
        <f t="shared" si="190"/>
        <v>3386</v>
      </c>
      <c r="J146" s="144">
        <v>154</v>
      </c>
      <c r="K146" s="31"/>
      <c r="L146" s="96">
        <f t="shared" si="191"/>
        <v>154</v>
      </c>
      <c r="M146" s="144"/>
      <c r="N146" s="31"/>
      <c r="O146" s="96">
        <f t="shared" si="192"/>
        <v>0</v>
      </c>
      <c r="P146" s="255"/>
    </row>
    <row r="147" spans="1:16" ht="24" customHeight="1" x14ac:dyDescent="0.25">
      <c r="A147" s="30">
        <v>2353</v>
      </c>
      <c r="B147" s="42" t="s">
        <v>125</v>
      </c>
      <c r="C147" s="223">
        <f t="shared" si="102"/>
        <v>120</v>
      </c>
      <c r="D147" s="177"/>
      <c r="E147" s="44"/>
      <c r="F147" s="96">
        <f t="shared" si="189"/>
        <v>0</v>
      </c>
      <c r="G147" s="144">
        <v>120</v>
      </c>
      <c r="H147" s="31"/>
      <c r="I147" s="96">
        <f t="shared" si="190"/>
        <v>120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customHeight="1" x14ac:dyDescent="0.25">
      <c r="A148" s="30">
        <v>2354</v>
      </c>
      <c r="B148" s="42" t="s">
        <v>126</v>
      </c>
      <c r="C148" s="223">
        <f t="shared" ref="C148:C211" si="193">F148+I148+L148+O148</f>
        <v>583</v>
      </c>
      <c r="D148" s="177"/>
      <c r="E148" s="44"/>
      <c r="F148" s="96">
        <f t="shared" si="189"/>
        <v>0</v>
      </c>
      <c r="G148" s="144">
        <v>583</v>
      </c>
      <c r="H148" s="31"/>
      <c r="I148" s="96">
        <f t="shared" si="190"/>
        <v>583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200</v>
      </c>
      <c r="D149" s="177"/>
      <c r="E149" s="44"/>
      <c r="F149" s="96">
        <f t="shared" si="189"/>
        <v>0</v>
      </c>
      <c r="G149" s="144">
        <v>200</v>
      </c>
      <c r="H149" s="31"/>
      <c r="I149" s="96">
        <f t="shared" si="190"/>
        <v>200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49528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47918</v>
      </c>
      <c r="H151" s="78">
        <f t="shared" ref="H151:I151" si="195">SUM(H152:H158)</f>
        <v>0</v>
      </c>
      <c r="I151" s="96">
        <f t="shared" si="195"/>
        <v>47918</v>
      </c>
      <c r="J151" s="173">
        <f>SUM(J152:J158)</f>
        <v>1610</v>
      </c>
      <c r="K151" s="78">
        <f t="shared" ref="K151:L151" si="196">SUM(K152:K158)</f>
        <v>0</v>
      </c>
      <c r="L151" s="96">
        <f t="shared" si="196"/>
        <v>1610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customHeight="1" x14ac:dyDescent="0.25">
      <c r="A152" s="29">
        <v>2361</v>
      </c>
      <c r="B152" s="42" t="s">
        <v>130</v>
      </c>
      <c r="C152" s="223">
        <f t="shared" si="193"/>
        <v>3500</v>
      </c>
      <c r="D152" s="177"/>
      <c r="E152" s="44"/>
      <c r="F152" s="96">
        <f t="shared" ref="F152:F159" si="198">D152+E152</f>
        <v>0</v>
      </c>
      <c r="G152" s="144">
        <v>3500</v>
      </c>
      <c r="H152" s="31"/>
      <c r="I152" s="96">
        <f t="shared" ref="I152:I159" si="199">G152+H152</f>
        <v>3500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customHeight="1" x14ac:dyDescent="0.25">
      <c r="A153" s="29">
        <v>2362</v>
      </c>
      <c r="B153" s="42" t="s">
        <v>131</v>
      </c>
      <c r="C153" s="223">
        <f t="shared" si="193"/>
        <v>792</v>
      </c>
      <c r="D153" s="177"/>
      <c r="E153" s="44"/>
      <c r="F153" s="96">
        <f t="shared" si="198"/>
        <v>0</v>
      </c>
      <c r="G153" s="144">
        <v>792</v>
      </c>
      <c r="H153" s="31"/>
      <c r="I153" s="96">
        <f t="shared" si="199"/>
        <v>792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customHeight="1" x14ac:dyDescent="0.25">
      <c r="A154" s="29">
        <v>2363</v>
      </c>
      <c r="B154" s="42" t="s">
        <v>132</v>
      </c>
      <c r="C154" s="223">
        <f t="shared" si="193"/>
        <v>44511</v>
      </c>
      <c r="D154" s="177"/>
      <c r="E154" s="44"/>
      <c r="F154" s="96">
        <f t="shared" si="198"/>
        <v>0</v>
      </c>
      <c r="G154" s="144">
        <v>42901</v>
      </c>
      <c r="H154" s="31"/>
      <c r="I154" s="96">
        <f t="shared" si="199"/>
        <v>42901</v>
      </c>
      <c r="J154" s="144">
        <v>1610</v>
      </c>
      <c r="K154" s="31"/>
      <c r="L154" s="96">
        <f t="shared" si="200"/>
        <v>1610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customHeight="1" x14ac:dyDescent="0.25">
      <c r="A157" s="29">
        <v>2366</v>
      </c>
      <c r="B157" s="42" t="s">
        <v>134</v>
      </c>
      <c r="C157" s="223">
        <f t="shared" si="193"/>
        <v>143</v>
      </c>
      <c r="D157" s="177"/>
      <c r="E157" s="44"/>
      <c r="F157" s="96">
        <f t="shared" si="198"/>
        <v>0</v>
      </c>
      <c r="G157" s="144">
        <v>143</v>
      </c>
      <c r="H157" s="31"/>
      <c r="I157" s="96">
        <f t="shared" si="199"/>
        <v>143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customHeight="1" x14ac:dyDescent="0.25">
      <c r="A158" s="29">
        <v>2369</v>
      </c>
      <c r="B158" s="42" t="s">
        <v>135</v>
      </c>
      <c r="C158" s="223">
        <f t="shared" si="193"/>
        <v>582</v>
      </c>
      <c r="D158" s="177"/>
      <c r="E158" s="44"/>
      <c r="F158" s="96">
        <f t="shared" si="198"/>
        <v>0</v>
      </c>
      <c r="G158" s="144">
        <v>582</v>
      </c>
      <c r="H158" s="31"/>
      <c r="I158" s="96">
        <f t="shared" si="199"/>
        <v>582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5010</v>
      </c>
      <c r="D159" s="179"/>
      <c r="E159" s="79"/>
      <c r="F159" s="161">
        <f t="shared" si="198"/>
        <v>0</v>
      </c>
      <c r="G159" s="174">
        <v>5010</v>
      </c>
      <c r="H159" s="133"/>
      <c r="I159" s="161">
        <f t="shared" si="199"/>
        <v>5010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x14ac:dyDescent="0.25">
      <c r="A165" s="34">
        <v>2500</v>
      </c>
      <c r="B165" s="74" t="s">
        <v>301</v>
      </c>
      <c r="C165" s="221">
        <f t="shared" si="193"/>
        <v>384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384</v>
      </c>
      <c r="H165" s="37">
        <f t="shared" si="210"/>
        <v>0</v>
      </c>
      <c r="I165" s="172">
        <f t="shared" si="210"/>
        <v>384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24" x14ac:dyDescent="0.25">
      <c r="A166" s="276">
        <v>2510</v>
      </c>
      <c r="B166" s="39" t="s">
        <v>302</v>
      </c>
      <c r="C166" s="222">
        <f t="shared" si="193"/>
        <v>384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384</v>
      </c>
      <c r="H166" s="80">
        <f t="shared" si="211"/>
        <v>0</v>
      </c>
      <c r="I166" s="176">
        <f t="shared" si="211"/>
        <v>384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customHeight="1" x14ac:dyDescent="0.25">
      <c r="A169" s="30">
        <v>2515</v>
      </c>
      <c r="B169" s="42" t="s">
        <v>143</v>
      </c>
      <c r="C169" s="223">
        <f t="shared" si="193"/>
        <v>210</v>
      </c>
      <c r="D169" s="177"/>
      <c r="E169" s="44"/>
      <c r="F169" s="96">
        <f t="shared" si="212"/>
        <v>0</v>
      </c>
      <c r="G169" s="144">
        <v>210</v>
      </c>
      <c r="H169" s="31"/>
      <c r="I169" s="96">
        <f t="shared" si="213"/>
        <v>210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customHeight="1" x14ac:dyDescent="0.25">
      <c r="A170" s="30">
        <v>2519</v>
      </c>
      <c r="B170" s="42" t="s">
        <v>144</v>
      </c>
      <c r="C170" s="223">
        <f t="shared" si="193"/>
        <v>174</v>
      </c>
      <c r="D170" s="177"/>
      <c r="E170" s="44"/>
      <c r="F170" s="96">
        <f t="shared" si="212"/>
        <v>0</v>
      </c>
      <c r="G170" s="144">
        <v>174</v>
      </c>
      <c r="H170" s="31"/>
      <c r="I170" s="96">
        <f t="shared" si="213"/>
        <v>174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6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6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6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6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11600</v>
      </c>
      <c r="D194" s="167">
        <f t="shared" ref="D194:O194" si="259">SUM(D195,D230,D269,D283)</f>
        <v>0</v>
      </c>
      <c r="E194" s="71">
        <f t="shared" si="259"/>
        <v>0</v>
      </c>
      <c r="F194" s="168">
        <f t="shared" si="259"/>
        <v>0</v>
      </c>
      <c r="G194" s="167">
        <f t="shared" si="259"/>
        <v>11600</v>
      </c>
      <c r="H194" s="71">
        <f t="shared" si="259"/>
        <v>0</v>
      </c>
      <c r="I194" s="168">
        <f t="shared" si="259"/>
        <v>11600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11600</v>
      </c>
      <c r="D195" s="169">
        <f>D196+D204</f>
        <v>0</v>
      </c>
      <c r="E195" s="73">
        <f t="shared" ref="E195:F195" si="260">E196+E204</f>
        <v>0</v>
      </c>
      <c r="F195" s="170">
        <f t="shared" si="260"/>
        <v>0</v>
      </c>
      <c r="G195" s="169">
        <f>G196+G204</f>
        <v>11600</v>
      </c>
      <c r="H195" s="73">
        <f t="shared" ref="H195:I195" si="261">H196+H204</f>
        <v>0</v>
      </c>
      <c r="I195" s="170">
        <f t="shared" si="261"/>
        <v>11600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6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11600</v>
      </c>
      <c r="D204" s="171">
        <f>D205+D215+D216+D225+D226+D227+D229</f>
        <v>0</v>
      </c>
      <c r="E204" s="37">
        <f t="shared" ref="E204:F204" si="276">E205+E215+E216+E225+E226+E227+E229</f>
        <v>0</v>
      </c>
      <c r="F204" s="172">
        <f t="shared" si="276"/>
        <v>0</v>
      </c>
      <c r="G204" s="171">
        <f>G205+G215+G216+G225+G226+G227+G229</f>
        <v>11600</v>
      </c>
      <c r="H204" s="37">
        <f t="shared" ref="H204:I204" si="277">H205+H215+H216+H225+H226+H227+H229</f>
        <v>0</v>
      </c>
      <c r="I204" s="172">
        <f t="shared" si="277"/>
        <v>11600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700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700</v>
      </c>
      <c r="H216" s="78">
        <f t="shared" ref="H216:I216" si="290">SUM(H217:H224)</f>
        <v>0</v>
      </c>
      <c r="I216" s="96">
        <f t="shared" si="290"/>
        <v>700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700</v>
      </c>
      <c r="D219" s="177"/>
      <c r="E219" s="44"/>
      <c r="F219" s="96">
        <f t="shared" si="293"/>
        <v>0</v>
      </c>
      <c r="G219" s="144">
        <v>700</v>
      </c>
      <c r="H219" s="31"/>
      <c r="I219" s="96">
        <f t="shared" si="294"/>
        <v>700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customHeight="1" x14ac:dyDescent="0.25">
      <c r="A226" s="77">
        <v>5250</v>
      </c>
      <c r="B226" s="42" t="s">
        <v>195</v>
      </c>
      <c r="C226" s="223">
        <f t="shared" si="288"/>
        <v>10900</v>
      </c>
      <c r="D226" s="177"/>
      <c r="E226" s="44"/>
      <c r="F226" s="96">
        <f t="shared" si="293"/>
        <v>0</v>
      </c>
      <c r="G226" s="144">
        <v>10900</v>
      </c>
      <c r="H226" s="31"/>
      <c r="I226" s="96">
        <f t="shared" si="294"/>
        <v>10900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6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6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6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6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6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6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882834</v>
      </c>
      <c r="D289" s="191">
        <f t="shared" ref="D289:O289" si="389">SUM(D286,D269,D230,D195,D187,D173,D75,D53,D283)</f>
        <v>53302</v>
      </c>
      <c r="E289" s="112">
        <f t="shared" si="389"/>
        <v>0</v>
      </c>
      <c r="F289" s="113">
        <f t="shared" si="389"/>
        <v>53302</v>
      </c>
      <c r="G289" s="191">
        <f t="shared" si="389"/>
        <v>824224</v>
      </c>
      <c r="H289" s="112">
        <f t="shared" si="389"/>
        <v>735</v>
      </c>
      <c r="I289" s="113">
        <f t="shared" si="389"/>
        <v>824959</v>
      </c>
      <c r="J289" s="191">
        <f t="shared" si="389"/>
        <v>4573</v>
      </c>
      <c r="K289" s="112">
        <f t="shared" si="389"/>
        <v>0</v>
      </c>
      <c r="L289" s="113">
        <f t="shared" si="389"/>
        <v>4573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thickTop="1" thickBot="1" x14ac:dyDescent="0.3">
      <c r="A290" s="717" t="s">
        <v>244</v>
      </c>
      <c r="B290" s="718"/>
      <c r="C290" s="240">
        <f t="shared" si="371"/>
        <v>-2400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-2400</v>
      </c>
      <c r="K290" s="114">
        <f t="shared" ref="K290:L290" si="392">(K26+K43)-K51</f>
        <v>0</v>
      </c>
      <c r="L290" s="115">
        <f t="shared" si="392"/>
        <v>-2400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thickTop="1" x14ac:dyDescent="0.25">
      <c r="A291" s="731" t="s">
        <v>245</v>
      </c>
      <c r="B291" s="732"/>
      <c r="C291" s="241">
        <f t="shared" si="371"/>
        <v>2400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2400</v>
      </c>
      <c r="K291" s="104">
        <f t="shared" si="394"/>
        <v>0</v>
      </c>
      <c r="L291" s="110">
        <f t="shared" si="394"/>
        <v>2400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2.75" thickBot="1" x14ac:dyDescent="0.3">
      <c r="A292" s="65" t="s">
        <v>246</v>
      </c>
      <c r="B292" s="65" t="s">
        <v>247</v>
      </c>
      <c r="C292" s="231">
        <f t="shared" si="371"/>
        <v>2400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2400</v>
      </c>
      <c r="K292" s="66">
        <f t="shared" si="395"/>
        <v>0</v>
      </c>
      <c r="L292" s="164">
        <f t="shared" si="395"/>
        <v>2400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104"/>
        <filter val="1 139"/>
        <filter val="1 420"/>
        <filter val="1 444"/>
        <filter val="1 460"/>
        <filter val="1 505"/>
        <filter val="1 610"/>
        <filter val="1 648"/>
        <filter val="1 775"/>
        <filter val="10"/>
        <filter val="10 900"/>
        <filter val="100"/>
        <filter val="11 193"/>
        <filter val="11 600"/>
        <filter val="11 946"/>
        <filter val="120"/>
        <filter val="13 341"/>
        <filter val="13 421"/>
        <filter val="130 851"/>
        <filter val="141 705"/>
        <filter val="143"/>
        <filter val="15 216"/>
        <filter val="16 463"/>
        <filter val="17 610"/>
        <filter val="174"/>
        <filter val="177 725"/>
        <filter val="2 107"/>
        <filter val="2 200"/>
        <filter val="2 400"/>
        <filter val="-2 400"/>
        <filter val="20 410"/>
        <filter val="200"/>
        <filter val="210"/>
        <filter val="23 574"/>
        <filter val="255"/>
        <filter val="3 000"/>
        <filter val="3 500"/>
        <filter val="3 540"/>
        <filter val="3 617"/>
        <filter val="3 950"/>
        <filter val="3 965"/>
        <filter val="300"/>
        <filter val="350"/>
        <filter val="36 020"/>
        <filter val="38"/>
        <filter val="38 431"/>
        <filter val="384"/>
        <filter val="4 290"/>
        <filter val="4 905"/>
        <filter val="400"/>
        <filter val="430"/>
        <filter val="44 511"/>
        <filter val="452"/>
        <filter val="46 148"/>
        <filter val="484 720"/>
        <filter val="49 528"/>
        <filter val="497"/>
        <filter val="5 010"/>
        <filter val="5 194"/>
        <filter val="500"/>
        <filter val="562 658"/>
        <filter val="582"/>
        <filter val="583"/>
        <filter val="6 636"/>
        <filter val="6 750"/>
        <filter val="66"/>
        <filter val="687"/>
        <filter val="7 857"/>
        <filter val="700"/>
        <filter val="740 383"/>
        <filter val="77 588"/>
        <filter val="792"/>
        <filter val="842"/>
        <filter val="871 234"/>
        <filter val="878 261"/>
        <filter val="882 834"/>
        <filter val="92 036"/>
        <filter val="990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20.pielikums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T2" sqref="T2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358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348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349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350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351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352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353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354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 t="s">
        <v>355</v>
      </c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656620</v>
      </c>
      <c r="D20" s="139">
        <f>SUM(D21,D24,D25,D41,D43)</f>
        <v>317042</v>
      </c>
      <c r="E20" s="22">
        <f t="shared" ref="E20:F20" si="1">SUM(E21,E24,E25,E41,E43)</f>
        <v>0</v>
      </c>
      <c r="F20" s="140">
        <f t="shared" si="1"/>
        <v>317042</v>
      </c>
      <c r="G20" s="139">
        <f>SUM(G21,G24,G43)</f>
        <v>334942</v>
      </c>
      <c r="H20" s="22">
        <f t="shared" ref="H20:I20" si="2">SUM(H21,H24,H43)</f>
        <v>1001</v>
      </c>
      <c r="I20" s="140">
        <f t="shared" si="2"/>
        <v>335943</v>
      </c>
      <c r="J20" s="139">
        <f>SUM(J21,J26,J43)</f>
        <v>3635</v>
      </c>
      <c r="K20" s="22">
        <f t="shared" ref="K20:L20" si="3">SUM(K21,K26,K43)</f>
        <v>0</v>
      </c>
      <c r="L20" s="140">
        <f t="shared" si="3"/>
        <v>3635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652985</v>
      </c>
      <c r="D24" s="145">
        <v>317042</v>
      </c>
      <c r="E24" s="132"/>
      <c r="F24" s="242">
        <f t="shared" si="9"/>
        <v>317042</v>
      </c>
      <c r="G24" s="145">
        <v>334942</v>
      </c>
      <c r="H24" s="132">
        <v>1001</v>
      </c>
      <c r="I24" s="242">
        <f t="shared" si="10"/>
        <v>335943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356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3485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3485</v>
      </c>
      <c r="K26" s="56">
        <f t="shared" ref="K26:L26" si="11">SUM(K27,K31,K33,K36)</f>
        <v>0</v>
      </c>
      <c r="L26" s="158">
        <f t="shared" si="11"/>
        <v>3485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3485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3485</v>
      </c>
      <c r="K36" s="56">
        <f t="shared" ref="K36:L36" si="19">SUM(K37:K40)</f>
        <v>0</v>
      </c>
      <c r="L36" s="158">
        <f t="shared" si="19"/>
        <v>3485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3485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3485</v>
      </c>
      <c r="K40" s="123"/>
      <c r="L40" s="209">
        <f t="shared" si="20"/>
        <v>3485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150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150</v>
      </c>
      <c r="K43" s="56">
        <f t="shared" si="22"/>
        <v>0</v>
      </c>
      <c r="L43" s="158">
        <f t="shared" si="22"/>
        <v>150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150</v>
      </c>
      <c r="D44" s="143"/>
      <c r="E44" s="28"/>
      <c r="F44" s="94">
        <f>D44+E44</f>
        <v>0</v>
      </c>
      <c r="G44" s="143"/>
      <c r="H44" s="28"/>
      <c r="I44" s="94">
        <f>G44+H44</f>
        <v>0</v>
      </c>
      <c r="J44" s="143">
        <v>150</v>
      </c>
      <c r="K44" s="28"/>
      <c r="L44" s="206">
        <f>K44+J44</f>
        <v>150</v>
      </c>
      <c r="M44" s="202" t="s">
        <v>23</v>
      </c>
      <c r="N44" s="203" t="s">
        <v>23</v>
      </c>
      <c r="O44" s="206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656620</v>
      </c>
      <c r="D50" s="163">
        <f>SUM(D51,D286)</f>
        <v>317042</v>
      </c>
      <c r="E50" s="66">
        <f t="shared" ref="E50:F50" si="26">SUM(E51,E286)</f>
        <v>0</v>
      </c>
      <c r="F50" s="164">
        <f t="shared" si="26"/>
        <v>317042</v>
      </c>
      <c r="G50" s="163">
        <f>SUM(G51,G286)</f>
        <v>334942</v>
      </c>
      <c r="H50" s="66">
        <f>SUM(H51,H286)</f>
        <v>1001</v>
      </c>
      <c r="I50" s="164">
        <f t="shared" ref="I50" si="27">SUM(I51,I286)</f>
        <v>335943</v>
      </c>
      <c r="J50" s="139">
        <f>SUM(J51,J286)</f>
        <v>3635</v>
      </c>
      <c r="K50" s="22">
        <f t="shared" ref="K50:L50" si="28">SUM(K51,K286)</f>
        <v>0</v>
      </c>
      <c r="L50" s="140">
        <f t="shared" si="28"/>
        <v>3635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656620</v>
      </c>
      <c r="D51" s="165">
        <f>SUM(D52,D194)</f>
        <v>317042</v>
      </c>
      <c r="E51" s="69">
        <f t="shared" ref="E51:F51" si="30">SUM(E52,E194)</f>
        <v>0</v>
      </c>
      <c r="F51" s="166">
        <f t="shared" si="30"/>
        <v>317042</v>
      </c>
      <c r="G51" s="165">
        <f>SUM(G52,G194)</f>
        <v>334942</v>
      </c>
      <c r="H51" s="69">
        <f t="shared" ref="H51:I51" si="31">SUM(H52,H194)</f>
        <v>1001</v>
      </c>
      <c r="I51" s="166">
        <f t="shared" si="31"/>
        <v>335943</v>
      </c>
      <c r="J51" s="211">
        <f>SUM(J52,J194)</f>
        <v>3635</v>
      </c>
      <c r="K51" s="212">
        <f t="shared" ref="K51:L51" si="32">SUM(K52,K194)</f>
        <v>0</v>
      </c>
      <c r="L51" s="213">
        <f t="shared" si="32"/>
        <v>3635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653595</v>
      </c>
      <c r="D52" s="167">
        <f>SUM(D53,D75,D173,D187)</f>
        <v>314017</v>
      </c>
      <c r="E52" s="71">
        <f t="shared" ref="E52:F52" si="34">SUM(E53,E75,E173,E187)</f>
        <v>0</v>
      </c>
      <c r="F52" s="168">
        <f t="shared" si="34"/>
        <v>314017</v>
      </c>
      <c r="G52" s="167">
        <f>SUM(G53,G75,G173,G187)</f>
        <v>334942</v>
      </c>
      <c r="H52" s="71">
        <f t="shared" ref="H52:I52" si="35">SUM(H53,H75,H173,H187)</f>
        <v>1001</v>
      </c>
      <c r="I52" s="168">
        <f t="shared" si="35"/>
        <v>335943</v>
      </c>
      <c r="J52" s="167">
        <f>SUM(J53,J75,J173,J187)</f>
        <v>3635</v>
      </c>
      <c r="K52" s="71">
        <f t="shared" ref="K52:L52" si="36">SUM(K53,K75,K173,K187)</f>
        <v>0</v>
      </c>
      <c r="L52" s="168">
        <f t="shared" si="36"/>
        <v>3635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593148</v>
      </c>
      <c r="D53" s="169">
        <f>SUM(D54,D67)</f>
        <v>258206</v>
      </c>
      <c r="E53" s="73">
        <f t="shared" ref="E53:F53" si="38">SUM(E54,E67)</f>
        <v>0</v>
      </c>
      <c r="F53" s="170">
        <f t="shared" si="38"/>
        <v>258206</v>
      </c>
      <c r="G53" s="169">
        <f>SUM(G54,G67)</f>
        <v>334942</v>
      </c>
      <c r="H53" s="73">
        <f t="shared" ref="H53:I53" si="39">SUM(H54,H67)</f>
        <v>0</v>
      </c>
      <c r="I53" s="170">
        <f t="shared" si="39"/>
        <v>334942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453246</v>
      </c>
      <c r="D54" s="171">
        <f>SUM(D55,D58,D66)</f>
        <v>184968</v>
      </c>
      <c r="E54" s="37">
        <f t="shared" ref="E54:F54" si="42">SUM(E55,E58,E66)</f>
        <v>0</v>
      </c>
      <c r="F54" s="172">
        <f t="shared" si="42"/>
        <v>184968</v>
      </c>
      <c r="G54" s="171">
        <f>SUM(G55,G58,G66)</f>
        <v>268278</v>
      </c>
      <c r="H54" s="37">
        <f t="shared" ref="H54:I54" si="43">SUM(H55,H58,H66)</f>
        <v>0</v>
      </c>
      <c r="I54" s="172">
        <f t="shared" si="43"/>
        <v>268278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419405</v>
      </c>
      <c r="D55" s="87">
        <f>SUM(D56:D57)</f>
        <v>157347</v>
      </c>
      <c r="E55" s="76">
        <f t="shared" ref="E55:F55" si="46">SUM(E56:E57)</f>
        <v>0</v>
      </c>
      <c r="F55" s="161">
        <f t="shared" si="46"/>
        <v>157347</v>
      </c>
      <c r="G55" s="87">
        <f>SUM(G56:G57)</f>
        <v>262058</v>
      </c>
      <c r="H55" s="76">
        <f t="shared" ref="H55:I55" si="47">SUM(H56:H57)</f>
        <v>0</v>
      </c>
      <c r="I55" s="161">
        <f t="shared" si="47"/>
        <v>262058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419405</v>
      </c>
      <c r="D57" s="144">
        <v>157347</v>
      </c>
      <c r="E57" s="31"/>
      <c r="F57" s="96">
        <f t="shared" si="50"/>
        <v>157347</v>
      </c>
      <c r="G57" s="144">
        <v>262058</v>
      </c>
      <c r="H57" s="31"/>
      <c r="I57" s="96">
        <f t="shared" si="51"/>
        <v>262058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31053</v>
      </c>
      <c r="D58" s="173">
        <f>SUM(D59:D65)</f>
        <v>24833</v>
      </c>
      <c r="E58" s="78">
        <f>SUM(E59:E65)</f>
        <v>0</v>
      </c>
      <c r="F58" s="96">
        <f t="shared" ref="F58" si="54">SUM(F59:F65)</f>
        <v>24833</v>
      </c>
      <c r="G58" s="173">
        <f>SUM(G59:G65)</f>
        <v>6220</v>
      </c>
      <c r="H58" s="78">
        <f t="shared" ref="H58:I58" si="55">SUM(H59:H65)</f>
        <v>0</v>
      </c>
      <c r="I58" s="96">
        <f t="shared" si="55"/>
        <v>6220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customHeight="1" x14ac:dyDescent="0.25">
      <c r="A61" s="30">
        <v>1145</v>
      </c>
      <c r="B61" s="42" t="s">
        <v>54</v>
      </c>
      <c r="C61" s="223">
        <f t="shared" si="0"/>
        <v>2080</v>
      </c>
      <c r="D61" s="144"/>
      <c r="E61" s="31"/>
      <c r="F61" s="96">
        <f t="shared" si="58"/>
        <v>0</v>
      </c>
      <c r="G61" s="144">
        <v>2080</v>
      </c>
      <c r="H61" s="31"/>
      <c r="I61" s="96">
        <f t="shared" si="59"/>
        <v>2080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2317</v>
      </c>
      <c r="D63" s="144">
        <v>2317</v>
      </c>
      <c r="E63" s="31"/>
      <c r="F63" s="96">
        <f t="shared" si="58"/>
        <v>2317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17315</v>
      </c>
      <c r="D64" s="144">
        <v>17315</v>
      </c>
      <c r="E64" s="31"/>
      <c r="F64" s="96">
        <f t="shared" si="58"/>
        <v>17315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4140</v>
      </c>
      <c r="D65" s="144"/>
      <c r="E65" s="31"/>
      <c r="F65" s="96">
        <f t="shared" si="58"/>
        <v>0</v>
      </c>
      <c r="G65" s="144">
        <v>4140</v>
      </c>
      <c r="H65" s="31"/>
      <c r="I65" s="96">
        <f t="shared" si="59"/>
        <v>4140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2788</v>
      </c>
      <c r="D66" s="174">
        <v>2788</v>
      </c>
      <c r="E66" s="133"/>
      <c r="F66" s="161">
        <f t="shared" si="58"/>
        <v>2788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139902</v>
      </c>
      <c r="D67" s="171">
        <f>SUM(D68:D69)</f>
        <v>73238</v>
      </c>
      <c r="E67" s="37">
        <f t="shared" ref="E67:F67" si="62">SUM(E68:E69)</f>
        <v>0</v>
      </c>
      <c r="F67" s="172">
        <f t="shared" si="62"/>
        <v>73238</v>
      </c>
      <c r="G67" s="171">
        <f>SUM(G68:G69)</f>
        <v>66664</v>
      </c>
      <c r="H67" s="37">
        <f t="shared" ref="H67:I67" si="63">SUM(H68:H69)</f>
        <v>0</v>
      </c>
      <c r="I67" s="172">
        <f t="shared" si="63"/>
        <v>66664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4">
        <v>1210</v>
      </c>
      <c r="B68" s="39" t="s">
        <v>60</v>
      </c>
      <c r="C68" s="222">
        <f t="shared" si="0"/>
        <v>114048</v>
      </c>
      <c r="D68" s="143">
        <v>49024</v>
      </c>
      <c r="E68" s="28"/>
      <c r="F68" s="176">
        <f>D68+E68</f>
        <v>49024</v>
      </c>
      <c r="G68" s="143">
        <v>65024</v>
      </c>
      <c r="H68" s="28"/>
      <c r="I68" s="176">
        <f>G68+H68</f>
        <v>65024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25854</v>
      </c>
      <c r="D69" s="173">
        <f>SUM(D70:D74)</f>
        <v>24214</v>
      </c>
      <c r="E69" s="78">
        <f t="shared" ref="E69:F69" si="66">SUM(E70:E74)</f>
        <v>0</v>
      </c>
      <c r="F69" s="96">
        <f t="shared" si="66"/>
        <v>24214</v>
      </c>
      <c r="G69" s="173">
        <f>SUM(G70:G74)</f>
        <v>1640</v>
      </c>
      <c r="H69" s="78">
        <f t="shared" ref="H69:I69" si="67">SUM(H70:H74)</f>
        <v>0</v>
      </c>
      <c r="I69" s="96">
        <f t="shared" si="67"/>
        <v>1640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16816</v>
      </c>
      <c r="D70" s="144">
        <v>15176</v>
      </c>
      <c r="E70" s="31"/>
      <c r="F70" s="96">
        <f t="shared" ref="F70:F74" si="70">D70+E70</f>
        <v>15176</v>
      </c>
      <c r="G70" s="144">
        <v>1640</v>
      </c>
      <c r="H70" s="31"/>
      <c r="I70" s="96">
        <f t="shared" ref="I70:I74" si="71">G70+H70</f>
        <v>1640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8538</v>
      </c>
      <c r="D73" s="144">
        <v>8538</v>
      </c>
      <c r="E73" s="31"/>
      <c r="F73" s="96">
        <f t="shared" si="70"/>
        <v>8538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60447</v>
      </c>
      <c r="D75" s="169">
        <f>SUM(D76,D83,D130,D164,D165,D172)</f>
        <v>55811</v>
      </c>
      <c r="E75" s="73">
        <f t="shared" ref="E75:F75" si="74">SUM(E76,E83,E130,E164,E165,E172)</f>
        <v>0</v>
      </c>
      <c r="F75" s="170">
        <f t="shared" si="74"/>
        <v>55811</v>
      </c>
      <c r="G75" s="169">
        <f>SUM(G76,G83,G130,G164,G165,G172)</f>
        <v>0</v>
      </c>
      <c r="H75" s="73">
        <f t="shared" ref="H75:I75" si="75">SUM(H76,H83,H130,H164,H165,H172)</f>
        <v>1001</v>
      </c>
      <c r="I75" s="170">
        <f t="shared" si="75"/>
        <v>1001</v>
      </c>
      <c r="J75" s="169">
        <f>SUM(J76,J83,J130,J164,J165,J172)</f>
        <v>3635</v>
      </c>
      <c r="K75" s="73">
        <f t="shared" ref="K75:L75" si="76">SUM(K76,K83,K130,K164,K165,K172)</f>
        <v>0</v>
      </c>
      <c r="L75" s="170">
        <f t="shared" si="76"/>
        <v>3635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4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46364</v>
      </c>
      <c r="D83" s="171">
        <f>SUM(D84,D89,D95,D103,D112,D116,D122,D128)</f>
        <v>41793</v>
      </c>
      <c r="E83" s="37">
        <f t="shared" ref="E83:F83" si="98">SUM(E84,E89,E95,E103,E112,E116,E122,E128)</f>
        <v>0</v>
      </c>
      <c r="F83" s="172">
        <f t="shared" si="98"/>
        <v>41793</v>
      </c>
      <c r="G83" s="171">
        <f>SUM(G84,G89,G95,G103,G112,G116,G122,G128)</f>
        <v>0</v>
      </c>
      <c r="H83" s="37">
        <f t="shared" ref="H83:I83" si="99">SUM(H84,H89,H95,H103,H112,H116,H122,H128)</f>
        <v>1001</v>
      </c>
      <c r="I83" s="172">
        <f t="shared" si="99"/>
        <v>1001</v>
      </c>
      <c r="J83" s="171">
        <f>SUM(J84,J89,J95,J103,J112,J116,J122,J128)</f>
        <v>3570</v>
      </c>
      <c r="K83" s="37">
        <f t="shared" ref="K83:L83" si="100">SUM(K84,K89,K95,K103,K112,K116,K122,K128)</f>
        <v>0</v>
      </c>
      <c r="L83" s="172">
        <f t="shared" si="100"/>
        <v>3570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1022</v>
      </c>
      <c r="D84" s="87">
        <f>SUM(D85:D88)</f>
        <v>872</v>
      </c>
      <c r="E84" s="76">
        <f t="shared" ref="E84:F84" si="103">SUM(E85:E88)</f>
        <v>0</v>
      </c>
      <c r="F84" s="161">
        <f t="shared" si="103"/>
        <v>872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150</v>
      </c>
      <c r="K84" s="76">
        <f t="shared" ref="K84:L84" si="105">SUM(K85:K88)</f>
        <v>0</v>
      </c>
      <c r="L84" s="161">
        <f t="shared" si="105"/>
        <v>150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669</v>
      </c>
      <c r="D86" s="177">
        <v>669</v>
      </c>
      <c r="E86" s="44"/>
      <c r="F86" s="96">
        <f t="shared" si="107"/>
        <v>669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303</v>
      </c>
      <c r="D87" s="177">
        <v>153</v>
      </c>
      <c r="E87" s="44"/>
      <c r="F87" s="96">
        <f t="shared" si="107"/>
        <v>153</v>
      </c>
      <c r="G87" s="144"/>
      <c r="H87" s="31"/>
      <c r="I87" s="96">
        <f t="shared" si="108"/>
        <v>0</v>
      </c>
      <c r="J87" s="144">
        <v>150</v>
      </c>
      <c r="K87" s="31"/>
      <c r="L87" s="96">
        <f t="shared" si="109"/>
        <v>150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50</v>
      </c>
      <c r="D88" s="177">
        <v>50</v>
      </c>
      <c r="E88" s="44"/>
      <c r="F88" s="96">
        <f t="shared" si="107"/>
        <v>50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27716</v>
      </c>
      <c r="D89" s="173">
        <f>SUM(D90:D94)</f>
        <v>24421</v>
      </c>
      <c r="E89" s="78">
        <f t="shared" ref="E89:F89" si="111">SUM(E90:E94)</f>
        <v>0</v>
      </c>
      <c r="F89" s="96">
        <f t="shared" si="111"/>
        <v>24421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3295</v>
      </c>
      <c r="K89" s="78">
        <f t="shared" ref="K89:L89" si="113">SUM(K90:K94)</f>
        <v>0</v>
      </c>
      <c r="L89" s="96">
        <f t="shared" si="113"/>
        <v>3295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16236</v>
      </c>
      <c r="D90" s="177">
        <v>16236</v>
      </c>
      <c r="E90" s="44"/>
      <c r="F90" s="96">
        <f t="shared" ref="F90:F94" si="115">D90+E90</f>
        <v>16236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5267</v>
      </c>
      <c r="D91" s="177">
        <v>3825</v>
      </c>
      <c r="E91" s="44"/>
      <c r="F91" s="96">
        <f t="shared" si="115"/>
        <v>3825</v>
      </c>
      <c r="G91" s="144"/>
      <c r="H91" s="31"/>
      <c r="I91" s="96">
        <f t="shared" si="116"/>
        <v>0</v>
      </c>
      <c r="J91" s="144">
        <v>1442</v>
      </c>
      <c r="K91" s="31"/>
      <c r="L91" s="96">
        <f t="shared" si="117"/>
        <v>1442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5732</v>
      </c>
      <c r="D92" s="177">
        <v>3969</v>
      </c>
      <c r="E92" s="44"/>
      <c r="F92" s="96">
        <f t="shared" si="115"/>
        <v>3969</v>
      </c>
      <c r="G92" s="144"/>
      <c r="H92" s="31"/>
      <c r="I92" s="96">
        <f t="shared" si="116"/>
        <v>0</v>
      </c>
      <c r="J92" s="144">
        <v>1763</v>
      </c>
      <c r="K92" s="31"/>
      <c r="L92" s="96">
        <f t="shared" si="117"/>
        <v>1763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481</v>
      </c>
      <c r="D93" s="177">
        <v>391</v>
      </c>
      <c r="E93" s="44"/>
      <c r="F93" s="96">
        <f t="shared" si="115"/>
        <v>391</v>
      </c>
      <c r="G93" s="144"/>
      <c r="H93" s="31"/>
      <c r="I93" s="96">
        <f t="shared" si="116"/>
        <v>0</v>
      </c>
      <c r="J93" s="144">
        <v>90</v>
      </c>
      <c r="K93" s="31"/>
      <c r="L93" s="96">
        <f t="shared" si="117"/>
        <v>90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729</v>
      </c>
      <c r="D95" s="173">
        <f>SUM(D96:D102)</f>
        <v>729</v>
      </c>
      <c r="E95" s="78">
        <f t="shared" ref="E95:F95" si="119">SUM(E96:E102)</f>
        <v>0</v>
      </c>
      <c r="F95" s="96">
        <f t="shared" si="119"/>
        <v>729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customHeight="1" x14ac:dyDescent="0.25">
      <c r="A99" s="30">
        <v>2234</v>
      </c>
      <c r="B99" s="42" t="s">
        <v>84</v>
      </c>
      <c r="C99" s="223">
        <f t="shared" si="102"/>
        <v>70</v>
      </c>
      <c r="D99" s="177">
        <v>70</v>
      </c>
      <c r="E99" s="44"/>
      <c r="F99" s="96">
        <f t="shared" si="123"/>
        <v>70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659</v>
      </c>
      <c r="D102" s="177">
        <v>659</v>
      </c>
      <c r="E102" s="44"/>
      <c r="F102" s="96">
        <f t="shared" si="123"/>
        <v>659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1591</v>
      </c>
      <c r="D103" s="173">
        <f>SUM(D104:D111)</f>
        <v>1466</v>
      </c>
      <c r="E103" s="78">
        <f t="shared" ref="E103:F103" si="127">SUM(E104:E111)</f>
        <v>0</v>
      </c>
      <c r="F103" s="96">
        <f t="shared" si="127"/>
        <v>1466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125</v>
      </c>
      <c r="K103" s="78">
        <f t="shared" ref="K103:L103" si="129">SUM(K104:K111)</f>
        <v>0</v>
      </c>
      <c r="L103" s="96">
        <f t="shared" si="129"/>
        <v>125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120</v>
      </c>
      <c r="D106" s="177">
        <v>120</v>
      </c>
      <c r="E106" s="44"/>
      <c r="F106" s="96">
        <f t="shared" si="131"/>
        <v>120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871</v>
      </c>
      <c r="D107" s="177">
        <v>871</v>
      </c>
      <c r="E107" s="44"/>
      <c r="F107" s="96">
        <f t="shared" si="131"/>
        <v>871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customHeight="1" x14ac:dyDescent="0.25">
      <c r="A111" s="30">
        <v>2249</v>
      </c>
      <c r="B111" s="42" t="s">
        <v>93</v>
      </c>
      <c r="C111" s="223">
        <f t="shared" si="102"/>
        <v>600</v>
      </c>
      <c r="D111" s="177">
        <v>475</v>
      </c>
      <c r="E111" s="44"/>
      <c r="F111" s="96">
        <f t="shared" si="131"/>
        <v>475</v>
      </c>
      <c r="G111" s="144"/>
      <c r="H111" s="31"/>
      <c r="I111" s="96">
        <f t="shared" si="132"/>
        <v>0</v>
      </c>
      <c r="J111" s="144">
        <v>125</v>
      </c>
      <c r="K111" s="31"/>
      <c r="L111" s="96">
        <f t="shared" si="133"/>
        <v>125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843</v>
      </c>
      <c r="D112" s="173">
        <f>SUM(D113:D115)</f>
        <v>843</v>
      </c>
      <c r="E112" s="78">
        <f t="shared" ref="E112:F112" si="135">SUM(E113:E115)</f>
        <v>0</v>
      </c>
      <c r="F112" s="96">
        <f t="shared" si="135"/>
        <v>843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85</v>
      </c>
      <c r="D113" s="177">
        <v>85</v>
      </c>
      <c r="E113" s="44"/>
      <c r="F113" s="96">
        <f t="shared" ref="F113:F115" si="139">D113+E113</f>
        <v>85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329</v>
      </c>
      <c r="D114" s="177">
        <v>329</v>
      </c>
      <c r="E114" s="44"/>
      <c r="F114" s="96">
        <f t="shared" si="139"/>
        <v>329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429</v>
      </c>
      <c r="D115" s="177">
        <v>429</v>
      </c>
      <c r="E115" s="44"/>
      <c r="F115" s="96">
        <f t="shared" si="139"/>
        <v>429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12955</v>
      </c>
      <c r="D116" s="173">
        <f>SUM(D117:D121)</f>
        <v>12955</v>
      </c>
      <c r="E116" s="78">
        <f t="shared" ref="E116:F116" si="143">SUM(E117:E121)</f>
        <v>0</v>
      </c>
      <c r="F116" s="96">
        <f t="shared" si="143"/>
        <v>12955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customHeight="1" x14ac:dyDescent="0.25">
      <c r="A117" s="30">
        <v>2261</v>
      </c>
      <c r="B117" s="42" t="s">
        <v>99</v>
      </c>
      <c r="C117" s="223">
        <f t="shared" si="102"/>
        <v>7348</v>
      </c>
      <c r="D117" s="177">
        <v>7348</v>
      </c>
      <c r="E117" s="44"/>
      <c r="F117" s="96">
        <f t="shared" ref="F117:F121" si="147">D117+E117</f>
        <v>7348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customHeight="1" x14ac:dyDescent="0.25">
      <c r="A119" s="30">
        <v>2263</v>
      </c>
      <c r="B119" s="42" t="s">
        <v>101</v>
      </c>
      <c r="C119" s="223">
        <f t="shared" si="102"/>
        <v>5218</v>
      </c>
      <c r="D119" s="177">
        <v>5218</v>
      </c>
      <c r="E119" s="44"/>
      <c r="F119" s="96">
        <f t="shared" si="147"/>
        <v>5218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389</v>
      </c>
      <c r="D121" s="177">
        <v>389</v>
      </c>
      <c r="E121" s="44"/>
      <c r="F121" s="96">
        <f t="shared" si="147"/>
        <v>389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1508</v>
      </c>
      <c r="D122" s="173">
        <f>SUM(D123:D127)</f>
        <v>507</v>
      </c>
      <c r="E122" s="78">
        <f t="shared" ref="E122:F122" si="151">SUM(E123:E127)</f>
        <v>0</v>
      </c>
      <c r="F122" s="96">
        <f t="shared" si="151"/>
        <v>507</v>
      </c>
      <c r="G122" s="173">
        <f>SUM(G123:G127)</f>
        <v>0</v>
      </c>
      <c r="H122" s="78">
        <f t="shared" ref="H122:I122" si="152">SUM(H123:H127)</f>
        <v>1001</v>
      </c>
      <c r="I122" s="96">
        <f t="shared" si="152"/>
        <v>1001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customHeight="1" x14ac:dyDescent="0.25">
      <c r="A125" s="30">
        <v>2275</v>
      </c>
      <c r="B125" s="42" t="s">
        <v>106</v>
      </c>
      <c r="C125" s="223">
        <f t="shared" si="102"/>
        <v>437</v>
      </c>
      <c r="D125" s="177">
        <v>437</v>
      </c>
      <c r="E125" s="44"/>
      <c r="F125" s="96">
        <f t="shared" si="155"/>
        <v>437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60" x14ac:dyDescent="0.25">
      <c r="A127" s="30">
        <v>2279</v>
      </c>
      <c r="B127" s="42" t="s">
        <v>108</v>
      </c>
      <c r="C127" s="223">
        <f t="shared" si="102"/>
        <v>1071</v>
      </c>
      <c r="D127" s="177">
        <v>70</v>
      </c>
      <c r="E127" s="44"/>
      <c r="F127" s="96">
        <f t="shared" si="155"/>
        <v>70</v>
      </c>
      <c r="G127" s="144"/>
      <c r="H127" s="31">
        <v>1001</v>
      </c>
      <c r="I127" s="96">
        <f t="shared" si="156"/>
        <v>1001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357</v>
      </c>
    </row>
    <row r="128" spans="1:16" ht="48" hidden="1" x14ac:dyDescent="0.25">
      <c r="A128" s="274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13560</v>
      </c>
      <c r="D130" s="171">
        <f>SUM(D131,D136,D140,D141,D144,D151,D159,D160,D163)</f>
        <v>13495</v>
      </c>
      <c r="E130" s="37">
        <f t="shared" ref="E130:F130" si="160">SUM(E131,E136,E140,E141,E144,E151,E159,E160,E163)</f>
        <v>0</v>
      </c>
      <c r="F130" s="172">
        <f t="shared" si="160"/>
        <v>13495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65</v>
      </c>
      <c r="K130" s="37">
        <f t="shared" ref="K130:L130" si="162">SUM(K131,K136,K140,K141,K144,K151,K159,K160,K163)</f>
        <v>0</v>
      </c>
      <c r="L130" s="172">
        <f t="shared" si="162"/>
        <v>65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4">
        <v>2310</v>
      </c>
      <c r="B131" s="39" t="s">
        <v>111</v>
      </c>
      <c r="C131" s="222">
        <f t="shared" si="102"/>
        <v>6694</v>
      </c>
      <c r="D131" s="175">
        <f t="shared" ref="D131:O131" si="164">SUM(D132:D135)</f>
        <v>6694</v>
      </c>
      <c r="E131" s="80">
        <f t="shared" si="164"/>
        <v>0</v>
      </c>
      <c r="F131" s="176">
        <f t="shared" si="164"/>
        <v>6694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1480</v>
      </c>
      <c r="D132" s="177">
        <v>1480</v>
      </c>
      <c r="E132" s="44"/>
      <c r="F132" s="96">
        <f t="shared" ref="F132:F135" si="165">D132+E132</f>
        <v>1480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4854</v>
      </c>
      <c r="D133" s="177">
        <v>4854</v>
      </c>
      <c r="E133" s="44"/>
      <c r="F133" s="96">
        <f t="shared" si="165"/>
        <v>4854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customHeight="1" x14ac:dyDescent="0.25">
      <c r="A134" s="30">
        <v>2313</v>
      </c>
      <c r="B134" s="42" t="s">
        <v>114</v>
      </c>
      <c r="C134" s="223">
        <f t="shared" si="102"/>
        <v>60</v>
      </c>
      <c r="D134" s="177">
        <v>60</v>
      </c>
      <c r="E134" s="44"/>
      <c r="F134" s="96">
        <f t="shared" si="165"/>
        <v>60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300</v>
      </c>
      <c r="D135" s="177">
        <v>300</v>
      </c>
      <c r="E135" s="44"/>
      <c r="F135" s="96">
        <f t="shared" si="165"/>
        <v>300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65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65</v>
      </c>
      <c r="K136" s="78">
        <f t="shared" ref="K136:L136" si="171">SUM(K137:K139)</f>
        <v>0</v>
      </c>
      <c r="L136" s="96">
        <f t="shared" si="171"/>
        <v>65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65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>
        <v>65</v>
      </c>
      <c r="K138" s="31"/>
      <c r="L138" s="96">
        <f t="shared" si="175"/>
        <v>65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50</v>
      </c>
      <c r="D141" s="173">
        <f>SUM(D142:D143)</f>
        <v>50</v>
      </c>
      <c r="E141" s="78">
        <f t="shared" ref="E141:F141" si="177">SUM(E142:E143)</f>
        <v>0</v>
      </c>
      <c r="F141" s="96">
        <f t="shared" si="177"/>
        <v>50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50</v>
      </c>
      <c r="D142" s="177">
        <v>50</v>
      </c>
      <c r="E142" s="44"/>
      <c r="F142" s="96">
        <f t="shared" ref="F142:F143" si="181">D142+E142</f>
        <v>50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3125</v>
      </c>
      <c r="D144" s="87">
        <f>SUM(D145:D150)</f>
        <v>3125</v>
      </c>
      <c r="E144" s="76">
        <f t="shared" ref="E144:F144" si="185">SUM(E145:E150)</f>
        <v>0</v>
      </c>
      <c r="F144" s="161">
        <f t="shared" si="185"/>
        <v>3125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1100</v>
      </c>
      <c r="D145" s="178">
        <v>1100</v>
      </c>
      <c r="E145" s="41"/>
      <c r="F145" s="176">
        <f t="shared" ref="F145:F150" si="189">D145+E145</f>
        <v>1100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1940</v>
      </c>
      <c r="D146" s="177">
        <v>1940</v>
      </c>
      <c r="E146" s="44"/>
      <c r="F146" s="96">
        <f t="shared" si="189"/>
        <v>1940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85</v>
      </c>
      <c r="D149" s="177">
        <v>85</v>
      </c>
      <c r="E149" s="44"/>
      <c r="F149" s="96">
        <f t="shared" si="189"/>
        <v>85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320</v>
      </c>
      <c r="D151" s="173">
        <f>SUM(D152:D158)</f>
        <v>320</v>
      </c>
      <c r="E151" s="78">
        <f t="shared" ref="E151:F151" si="194">SUM(E152:E158)</f>
        <v>0</v>
      </c>
      <c r="F151" s="96">
        <f t="shared" si="194"/>
        <v>320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customHeight="1" x14ac:dyDescent="0.25">
      <c r="A152" s="29">
        <v>2361</v>
      </c>
      <c r="B152" s="42" t="s">
        <v>130</v>
      </c>
      <c r="C152" s="223">
        <f t="shared" si="193"/>
        <v>120</v>
      </c>
      <c r="D152" s="177">
        <v>120</v>
      </c>
      <c r="E152" s="44"/>
      <c r="F152" s="96">
        <f t="shared" ref="F152:F159" si="198">D152+E152</f>
        <v>120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customHeight="1" x14ac:dyDescent="0.25">
      <c r="A153" s="29">
        <v>2362</v>
      </c>
      <c r="B153" s="42" t="s">
        <v>131</v>
      </c>
      <c r="C153" s="223">
        <f t="shared" si="193"/>
        <v>200</v>
      </c>
      <c r="D153" s="177">
        <v>200</v>
      </c>
      <c r="E153" s="44"/>
      <c r="F153" s="96">
        <f t="shared" si="198"/>
        <v>200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3306</v>
      </c>
      <c r="D159" s="179">
        <v>3306</v>
      </c>
      <c r="E159" s="79"/>
      <c r="F159" s="161">
        <f t="shared" si="198"/>
        <v>3306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x14ac:dyDescent="0.25">
      <c r="A165" s="34">
        <v>2500</v>
      </c>
      <c r="B165" s="74" t="s">
        <v>301</v>
      </c>
      <c r="C165" s="221">
        <f t="shared" si="193"/>
        <v>523</v>
      </c>
      <c r="D165" s="171">
        <f>SUM(D166,D171)</f>
        <v>523</v>
      </c>
      <c r="E165" s="37">
        <f t="shared" ref="E165:O165" si="210">SUM(E166,E171)</f>
        <v>0</v>
      </c>
      <c r="F165" s="172">
        <f t="shared" si="210"/>
        <v>523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customHeight="1" x14ac:dyDescent="0.25">
      <c r="A166" s="274">
        <v>2510</v>
      </c>
      <c r="B166" s="39" t="s">
        <v>302</v>
      </c>
      <c r="C166" s="222">
        <f t="shared" si="193"/>
        <v>523</v>
      </c>
      <c r="D166" s="175">
        <f>SUM(D167:D170)</f>
        <v>523</v>
      </c>
      <c r="E166" s="80">
        <f t="shared" ref="E166:O166" si="211">SUM(E167:E170)</f>
        <v>0</v>
      </c>
      <c r="F166" s="176">
        <f t="shared" si="211"/>
        <v>523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customHeight="1" x14ac:dyDescent="0.25">
      <c r="A168" s="30">
        <v>2513</v>
      </c>
      <c r="B168" s="42" t="s">
        <v>142</v>
      </c>
      <c r="C168" s="223">
        <f t="shared" si="193"/>
        <v>523</v>
      </c>
      <c r="D168" s="177">
        <v>523</v>
      </c>
      <c r="E168" s="44"/>
      <c r="F168" s="96">
        <f t="shared" si="212"/>
        <v>523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4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4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4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4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3025</v>
      </c>
      <c r="D194" s="167">
        <f t="shared" ref="D194:O194" si="259">SUM(D195,D230,D269,D283)</f>
        <v>3025</v>
      </c>
      <c r="E194" s="71">
        <f t="shared" si="259"/>
        <v>0</v>
      </c>
      <c r="F194" s="168">
        <f t="shared" si="259"/>
        <v>3025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3025</v>
      </c>
      <c r="D195" s="169">
        <f>D196+D204</f>
        <v>3025</v>
      </c>
      <c r="E195" s="73">
        <f t="shared" ref="E195:F195" si="260">E196+E204</f>
        <v>0</v>
      </c>
      <c r="F195" s="170">
        <f t="shared" si="260"/>
        <v>3025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x14ac:dyDescent="0.25">
      <c r="A196" s="34">
        <v>5100</v>
      </c>
      <c r="B196" s="74" t="s">
        <v>168</v>
      </c>
      <c r="C196" s="221">
        <f t="shared" si="193"/>
        <v>240</v>
      </c>
      <c r="D196" s="171">
        <f>D197+D198+D201+D202+D203</f>
        <v>240</v>
      </c>
      <c r="E196" s="37">
        <f t="shared" ref="E196:F196" si="264">E197+E198+E201+E202+E203</f>
        <v>0</v>
      </c>
      <c r="F196" s="172">
        <f t="shared" si="264"/>
        <v>240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4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x14ac:dyDescent="0.25">
      <c r="A198" s="77">
        <v>5120</v>
      </c>
      <c r="B198" s="42" t="s">
        <v>170</v>
      </c>
      <c r="C198" s="223">
        <f t="shared" si="193"/>
        <v>240</v>
      </c>
      <c r="D198" s="173">
        <f>D199+D200</f>
        <v>240</v>
      </c>
      <c r="E198" s="78">
        <f t="shared" ref="E198:F198" si="268">E199+E200</f>
        <v>0</v>
      </c>
      <c r="F198" s="96">
        <f t="shared" si="268"/>
        <v>240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customHeight="1" x14ac:dyDescent="0.25">
      <c r="A199" s="30">
        <v>5121</v>
      </c>
      <c r="B199" s="42" t="s">
        <v>171</v>
      </c>
      <c r="C199" s="223">
        <f t="shared" si="193"/>
        <v>240</v>
      </c>
      <c r="D199" s="177">
        <v>240</v>
      </c>
      <c r="E199" s="44"/>
      <c r="F199" s="96">
        <f t="shared" ref="F199:F203" si="272">D199+E199</f>
        <v>240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2785</v>
      </c>
      <c r="D204" s="171">
        <f>D205+D215+D216+D225+D226+D227+D229</f>
        <v>2785</v>
      </c>
      <c r="E204" s="37">
        <f t="shared" ref="E204:F204" si="276">E205+E215+E216+E225+E226+E227+E229</f>
        <v>0</v>
      </c>
      <c r="F204" s="172">
        <f t="shared" si="276"/>
        <v>2785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2785</v>
      </c>
      <c r="D216" s="173">
        <f>SUM(D217:D224)</f>
        <v>2785</v>
      </c>
      <c r="E216" s="78">
        <f t="shared" ref="E216:F216" si="289">SUM(E217:E224)</f>
        <v>0</v>
      </c>
      <c r="F216" s="96">
        <f t="shared" si="289"/>
        <v>2785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785</v>
      </c>
      <c r="D219" s="177">
        <v>785</v>
      </c>
      <c r="E219" s="44"/>
      <c r="F219" s="96">
        <f t="shared" si="293"/>
        <v>785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2000</v>
      </c>
      <c r="D223" s="177">
        <v>2000</v>
      </c>
      <c r="E223" s="44"/>
      <c r="F223" s="96">
        <f t="shared" si="293"/>
        <v>2000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4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4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4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4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4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4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656620</v>
      </c>
      <c r="D289" s="191">
        <f t="shared" ref="D289:O289" si="389">SUM(D286,D269,D230,D195,D187,D173,D75,D53,D283)</f>
        <v>317042</v>
      </c>
      <c r="E289" s="112">
        <f t="shared" si="389"/>
        <v>0</v>
      </c>
      <c r="F289" s="113">
        <f t="shared" si="389"/>
        <v>317042</v>
      </c>
      <c r="G289" s="191">
        <f t="shared" si="389"/>
        <v>334942</v>
      </c>
      <c r="H289" s="112">
        <f t="shared" si="389"/>
        <v>1001</v>
      </c>
      <c r="I289" s="113">
        <f t="shared" si="389"/>
        <v>335943</v>
      </c>
      <c r="J289" s="191">
        <f t="shared" si="389"/>
        <v>3635</v>
      </c>
      <c r="K289" s="112">
        <f t="shared" si="389"/>
        <v>0</v>
      </c>
      <c r="L289" s="113">
        <f t="shared" si="389"/>
        <v>3635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22"/>
        <filter val="1 029"/>
        <filter val="1 071"/>
        <filter val="1 100"/>
        <filter val="1 480"/>
        <filter val="1 508"/>
        <filter val="1 591"/>
        <filter val="1 940"/>
        <filter val="114 048"/>
        <filter val="12 955"/>
        <filter val="120"/>
        <filter val="13 560"/>
        <filter val="139 902"/>
        <filter val="150"/>
        <filter val="16 236"/>
        <filter val="16 816"/>
        <filter val="17 315"/>
        <filter val="2 000"/>
        <filter val="2 080"/>
        <filter val="2 317"/>
        <filter val="2 785"/>
        <filter val="2 788"/>
        <filter val="200"/>
        <filter val="240"/>
        <filter val="25 854"/>
        <filter val="27 716"/>
        <filter val="3 025"/>
        <filter val="3 125"/>
        <filter val="3 306"/>
        <filter val="3 485"/>
        <filter val="300"/>
        <filter val="303"/>
        <filter val="31 053"/>
        <filter val="320"/>
        <filter val="329"/>
        <filter val="389"/>
        <filter val="4 140"/>
        <filter val="4 172"/>
        <filter val="4 854"/>
        <filter val="419 405"/>
        <filter val="429"/>
        <filter val="437"/>
        <filter val="453 246"/>
        <filter val="46 364"/>
        <filter val="481"/>
        <filter val="5 218"/>
        <filter val="5 267"/>
        <filter val="5 732"/>
        <filter val="50"/>
        <filter val="500"/>
        <filter val="523"/>
        <filter val="593 148"/>
        <filter val="6 694"/>
        <filter val="60"/>
        <filter val="60 447"/>
        <filter val="600"/>
        <filter val="65"/>
        <filter val="652 985"/>
        <filter val="653 595"/>
        <filter val="656 620"/>
        <filter val="659"/>
        <filter val="669"/>
        <filter val="7 348"/>
        <filter val="70"/>
        <filter val="729"/>
        <filter val="785"/>
        <filter val="8 538"/>
        <filter val="843"/>
        <filter val="85"/>
        <filter val="871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21.pielikums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V9" sqref="V9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510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323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324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325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511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x14ac:dyDescent="0.25">
      <c r="A7" s="2" t="s">
        <v>4</v>
      </c>
      <c r="B7" s="3"/>
      <c r="C7" s="706" t="s">
        <v>513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 t="s">
        <v>512</v>
      </c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2569</v>
      </c>
      <c r="D20" s="139">
        <f>SUM(D21,D24,D25,D41,D43)</f>
        <v>2600</v>
      </c>
      <c r="E20" s="22">
        <f t="shared" ref="E20:F20" si="1">SUM(E21,E24,E25,E41,E43)</f>
        <v>-31</v>
      </c>
      <c r="F20" s="140">
        <f t="shared" si="1"/>
        <v>2569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thickTop="1" x14ac:dyDescent="0.25">
      <c r="A21" s="23"/>
      <c r="B21" s="24" t="s">
        <v>20</v>
      </c>
      <c r="C21" s="217">
        <f t="shared" si="0"/>
        <v>2352</v>
      </c>
      <c r="D21" s="141">
        <f>SUM(D22:D23)</f>
        <v>2379</v>
      </c>
      <c r="E21" s="25">
        <f t="shared" ref="E21:F21" si="5">SUM(E22:E23)</f>
        <v>-27</v>
      </c>
      <c r="F21" s="142">
        <f t="shared" si="5"/>
        <v>2352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x14ac:dyDescent="0.25">
      <c r="A23" s="29"/>
      <c r="B23" s="30" t="s">
        <v>22</v>
      </c>
      <c r="C23" s="219">
        <f t="shared" si="0"/>
        <v>2352</v>
      </c>
      <c r="D23" s="144">
        <v>2379</v>
      </c>
      <c r="E23" s="31">
        <v>-27</v>
      </c>
      <c r="F23" s="96">
        <f t="shared" ref="F23:F25" si="9">D23+E23</f>
        <v>2352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Bot="1" x14ac:dyDescent="0.3">
      <c r="A24" s="32">
        <v>19300</v>
      </c>
      <c r="B24" s="32" t="s">
        <v>283</v>
      </c>
      <c r="C24" s="220">
        <f>F24+I24</f>
        <v>215</v>
      </c>
      <c r="D24" s="145">
        <v>221</v>
      </c>
      <c r="E24" s="132">
        <v>-6</v>
      </c>
      <c r="F24" s="242">
        <f t="shared" si="9"/>
        <v>215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customHeight="1" thickTop="1" x14ac:dyDescent="0.25">
      <c r="A25" s="34">
        <v>18620</v>
      </c>
      <c r="B25" s="34" t="s">
        <v>24</v>
      </c>
      <c r="C25" s="221">
        <f>F25</f>
        <v>2</v>
      </c>
      <c r="D25" s="146"/>
      <c r="E25" s="35">
        <v>2</v>
      </c>
      <c r="F25" s="172">
        <f t="shared" si="9"/>
        <v>2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2569</v>
      </c>
      <c r="D50" s="163">
        <f>SUM(D51,D286)</f>
        <v>2600</v>
      </c>
      <c r="E50" s="66">
        <f t="shared" ref="E50:F50" si="26">SUM(E51,E286)</f>
        <v>-31</v>
      </c>
      <c r="F50" s="164">
        <f t="shared" si="26"/>
        <v>2569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2569</v>
      </c>
      <c r="D51" s="165">
        <f>SUM(D52,D194)</f>
        <v>2600</v>
      </c>
      <c r="E51" s="69">
        <f t="shared" ref="E51:F51" si="30">SUM(E52,E194)</f>
        <v>-31</v>
      </c>
      <c r="F51" s="166">
        <f t="shared" si="30"/>
        <v>2569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380</v>
      </c>
      <c r="D52" s="167">
        <f>SUM(D53,D75,D173,D187)</f>
        <v>350</v>
      </c>
      <c r="E52" s="71">
        <f t="shared" ref="E52:F52" si="34">SUM(E53,E75,E173,E187)</f>
        <v>30</v>
      </c>
      <c r="F52" s="168">
        <f t="shared" si="34"/>
        <v>380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165</v>
      </c>
      <c r="D53" s="169">
        <f>SUM(D54,D67)</f>
        <v>129</v>
      </c>
      <c r="E53" s="73">
        <f t="shared" ref="E53:F53" si="38">SUM(E54,E67)</f>
        <v>36</v>
      </c>
      <c r="F53" s="170">
        <f t="shared" si="38"/>
        <v>165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104</v>
      </c>
      <c r="D54" s="171">
        <f>SUM(D55,D58,D66)</f>
        <v>104</v>
      </c>
      <c r="E54" s="37">
        <f t="shared" ref="E54:F54" si="42">SUM(E55,E58,E66)</f>
        <v>0</v>
      </c>
      <c r="F54" s="172">
        <f t="shared" si="42"/>
        <v>104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/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104</v>
      </c>
      <c r="D58" s="173">
        <f>SUM(D59:D65)</f>
        <v>104</v>
      </c>
      <c r="E58" s="78">
        <f>SUM(E59:E65)</f>
        <v>0</v>
      </c>
      <c r="F58" s="96">
        <f t="shared" ref="F58" si="54">SUM(F59:F65)</f>
        <v>104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104</v>
      </c>
      <c r="D63" s="144">
        <v>104</v>
      </c>
      <c r="E63" s="31"/>
      <c r="F63" s="96">
        <f t="shared" si="58"/>
        <v>104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/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61</v>
      </c>
      <c r="D67" s="171">
        <f>SUM(D68:D69)</f>
        <v>25</v>
      </c>
      <c r="E67" s="37">
        <f t="shared" ref="E67:F67" si="62">SUM(E68:E69)</f>
        <v>36</v>
      </c>
      <c r="F67" s="172">
        <f t="shared" si="62"/>
        <v>61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95">
        <v>1210</v>
      </c>
      <c r="B68" s="39" t="s">
        <v>60</v>
      </c>
      <c r="C68" s="222">
        <f t="shared" si="0"/>
        <v>25</v>
      </c>
      <c r="D68" s="143">
        <v>25</v>
      </c>
      <c r="E68" s="28"/>
      <c r="F68" s="176">
        <f>D68+E68</f>
        <v>25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36</v>
      </c>
      <c r="D69" s="173">
        <f>SUM(D70:D74)</f>
        <v>0</v>
      </c>
      <c r="E69" s="78">
        <f t="shared" ref="E69:F69" si="66">SUM(E70:E74)</f>
        <v>36</v>
      </c>
      <c r="F69" s="96">
        <f t="shared" si="66"/>
        <v>36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hidden="1" customHeight="1" x14ac:dyDescent="0.25">
      <c r="A70" s="30">
        <v>1221</v>
      </c>
      <c r="B70" s="42" t="s">
        <v>277</v>
      </c>
      <c r="C70" s="223">
        <f t="shared" si="0"/>
        <v>0</v>
      </c>
      <c r="D70" s="144"/>
      <c r="E70" s="31"/>
      <c r="F70" s="96">
        <f t="shared" ref="F70:F74" si="70">D70+E70</f>
        <v>0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/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36</v>
      </c>
      <c r="D74" s="144"/>
      <c r="E74" s="31">
        <v>36</v>
      </c>
      <c r="F74" s="96">
        <f t="shared" si="70"/>
        <v>36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215</v>
      </c>
      <c r="D75" s="169">
        <f>SUM(D76,D83,D130,D164,D165,D172)</f>
        <v>221</v>
      </c>
      <c r="E75" s="73">
        <f t="shared" ref="E75:F75" si="74">SUM(E76,E83,E130,E164,E165,E172)</f>
        <v>-6</v>
      </c>
      <c r="F75" s="170">
        <f t="shared" si="74"/>
        <v>215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95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5</v>
      </c>
      <c r="D83" s="171">
        <f>SUM(D84,D89,D95,D103,D112,D116,D122,D128)</f>
        <v>5</v>
      </c>
      <c r="E83" s="37">
        <f t="shared" ref="E83:F83" si="98">SUM(E84,E89,E95,E103,E112,E116,E122,E128)</f>
        <v>0</v>
      </c>
      <c r="F83" s="172">
        <f t="shared" si="98"/>
        <v>5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5</v>
      </c>
      <c r="D84" s="87">
        <f>SUM(D85:D88)</f>
        <v>5</v>
      </c>
      <c r="E84" s="76">
        <f t="shared" ref="E84:F84" si="103">SUM(E85:E88)</f>
        <v>0</v>
      </c>
      <c r="F84" s="161">
        <f t="shared" si="103"/>
        <v>5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/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5</v>
      </c>
      <c r="D87" s="177">
        <v>5</v>
      </c>
      <c r="E87" s="44"/>
      <c r="F87" s="96">
        <f t="shared" si="107"/>
        <v>5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/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/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/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/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hidden="1" x14ac:dyDescent="0.25">
      <c r="A95" s="77">
        <v>2230</v>
      </c>
      <c r="B95" s="42" t="s">
        <v>80</v>
      </c>
      <c r="C95" s="223">
        <f t="shared" si="102"/>
        <v>0</v>
      </c>
      <c r="D95" s="173">
        <f>SUM(D96:D102)</f>
        <v>0</v>
      </c>
      <c r="E95" s="78">
        <f t="shared" ref="E95:F95" si="119">SUM(E96:E102)</f>
        <v>0</v>
      </c>
      <c r="F95" s="96">
        <f t="shared" si="119"/>
        <v>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/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/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/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/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hidden="1" x14ac:dyDescent="0.25">
      <c r="A116" s="77">
        <v>2260</v>
      </c>
      <c r="B116" s="42" t="s">
        <v>98</v>
      </c>
      <c r="C116" s="223">
        <f t="shared" si="102"/>
        <v>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hidden="1" x14ac:dyDescent="0.25">
      <c r="A122" s="77">
        <v>2270</v>
      </c>
      <c r="B122" s="42" t="s">
        <v>104</v>
      </c>
      <c r="C122" s="223">
        <f t="shared" si="102"/>
        <v>0</v>
      </c>
      <c r="D122" s="173">
        <f>SUM(D123:D127)</f>
        <v>0</v>
      </c>
      <c r="E122" s="78">
        <f t="shared" ref="E122:F122" si="151">SUM(E123:E127)</f>
        <v>0</v>
      </c>
      <c r="F122" s="96">
        <f t="shared" si="151"/>
        <v>0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hidden="1" customHeight="1" x14ac:dyDescent="0.25">
      <c r="A127" s="30">
        <v>2279</v>
      </c>
      <c r="B127" s="42" t="s">
        <v>108</v>
      </c>
      <c r="C127" s="223">
        <f t="shared" si="102"/>
        <v>0</v>
      </c>
      <c r="D127" s="177"/>
      <c r="E127" s="44"/>
      <c r="F127" s="96">
        <f t="shared" si="155"/>
        <v>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295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210</v>
      </c>
      <c r="D130" s="171">
        <f>SUM(D131,D136,D140,D141,D144,D151,D159,D160,D163)</f>
        <v>216</v>
      </c>
      <c r="E130" s="37">
        <f t="shared" ref="E130:F130" si="160">SUM(E131,E136,E140,E141,E144,E151,E159,E160,E163)</f>
        <v>-6</v>
      </c>
      <c r="F130" s="172">
        <f t="shared" si="160"/>
        <v>210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hidden="1" x14ac:dyDescent="0.25">
      <c r="A131" s="295">
        <v>2310</v>
      </c>
      <c r="B131" s="39" t="s">
        <v>111</v>
      </c>
      <c r="C131" s="222">
        <f t="shared" si="102"/>
        <v>0</v>
      </c>
      <c r="D131" s="175">
        <f t="shared" ref="D131:O131" si="164">SUM(D132:D135)</f>
        <v>0</v>
      </c>
      <c r="E131" s="80">
        <f t="shared" si="164"/>
        <v>0</v>
      </c>
      <c r="F131" s="176">
        <f t="shared" si="164"/>
        <v>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hidden="1" customHeight="1" x14ac:dyDescent="0.25">
      <c r="A132" s="30">
        <v>2311</v>
      </c>
      <c r="B132" s="42" t="s">
        <v>112</v>
      </c>
      <c r="C132" s="223">
        <f t="shared" si="102"/>
        <v>0</v>
      </c>
      <c r="D132" s="177"/>
      <c r="E132" s="44"/>
      <c r="F132" s="96">
        <f t="shared" ref="F132:F135" si="165">D132+E132</f>
        <v>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2"/>
        <v>0</v>
      </c>
      <c r="D133" s="177"/>
      <c r="E133" s="44"/>
      <c r="F133" s="96">
        <f t="shared" si="165"/>
        <v>0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102"/>
        <v>0</v>
      </c>
      <c r="D135" s="177"/>
      <c r="E135" s="44"/>
      <c r="F135" s="96">
        <f t="shared" si="165"/>
        <v>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210</v>
      </c>
      <c r="D136" s="173">
        <f>SUM(D137:D139)</f>
        <v>216</v>
      </c>
      <c r="E136" s="78">
        <f t="shared" ref="E136:F136" si="169">SUM(E137:E139)</f>
        <v>-6</v>
      </c>
      <c r="F136" s="96">
        <f t="shared" si="169"/>
        <v>210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210</v>
      </c>
      <c r="D138" s="177">
        <v>216</v>
      </c>
      <c r="E138" s="44">
        <v>-6</v>
      </c>
      <c r="F138" s="96">
        <f t="shared" si="173"/>
        <v>210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7">SUM(E142:E143)</f>
        <v>0</v>
      </c>
      <c r="F141" s="96">
        <f t="shared" si="177"/>
        <v>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/>
      <c r="E142" s="44"/>
      <c r="F142" s="96">
        <f t="shared" ref="F142:F143" si="181">D142+E142</f>
        <v>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5">SUM(E145:E150)</f>
        <v>0</v>
      </c>
      <c r="F144" s="161">
        <f t="shared" si="185"/>
        <v>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/>
      <c r="E145" s="41"/>
      <c r="F145" s="176">
        <f t="shared" ref="F145:F150" si="189">D145+E145</f>
        <v>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/>
      <c r="E146" s="44"/>
      <c r="F146" s="96">
        <f t="shared" si="189"/>
        <v>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3"/>
        <v>0</v>
      </c>
      <c r="D149" s="177"/>
      <c r="E149" s="44"/>
      <c r="F149" s="96">
        <f t="shared" si="189"/>
        <v>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3"/>
        <v>0</v>
      </c>
      <c r="D159" s="179"/>
      <c r="E159" s="79"/>
      <c r="F159" s="161">
        <f t="shared" si="198"/>
        <v>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95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95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95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95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95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2189</v>
      </c>
      <c r="D194" s="167">
        <f t="shared" ref="D194:O194" si="259">SUM(D195,D230,D269,D283)</f>
        <v>2250</v>
      </c>
      <c r="E194" s="71">
        <f t="shared" si="259"/>
        <v>-61</v>
      </c>
      <c r="F194" s="168">
        <f t="shared" si="259"/>
        <v>2189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3"/>
        <v>0</v>
      </c>
      <c r="D195" s="169">
        <f>D196+D204</f>
        <v>0</v>
      </c>
      <c r="E195" s="73">
        <f t="shared" ref="E195:F195" si="260">E196+E204</f>
        <v>0</v>
      </c>
      <c r="F195" s="170">
        <f t="shared" si="260"/>
        <v>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95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3"/>
        <v>0</v>
      </c>
      <c r="D204" s="171">
        <f>D205+D215+D216+D225+D226+D227+D229</f>
        <v>0</v>
      </c>
      <c r="E204" s="37">
        <f t="shared" ref="E204:F204" si="276">E205+E215+E216+E225+E226+E227+E229</f>
        <v>0</v>
      </c>
      <c r="F204" s="172">
        <f t="shared" si="276"/>
        <v>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88"/>
        <v>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88"/>
        <v>0</v>
      </c>
      <c r="D219" s="177"/>
      <c r="E219" s="44"/>
      <c r="F219" s="96">
        <f t="shared" si="293"/>
        <v>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x14ac:dyDescent="0.25">
      <c r="A230" s="72">
        <v>6000</v>
      </c>
      <c r="B230" s="72" t="s">
        <v>199</v>
      </c>
      <c r="C230" s="234">
        <f t="shared" si="288"/>
        <v>2189</v>
      </c>
      <c r="D230" s="169">
        <f>D231+D251+D259</f>
        <v>2250</v>
      </c>
      <c r="E230" s="73">
        <f t="shared" ref="E230:F230" si="305">E231+E251+E259</f>
        <v>-61</v>
      </c>
      <c r="F230" s="170">
        <f t="shared" si="305"/>
        <v>2189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customHeight="1" x14ac:dyDescent="0.25">
      <c r="A231" s="49">
        <v>6200</v>
      </c>
      <c r="B231" s="83" t="s">
        <v>200</v>
      </c>
      <c r="C231" s="236">
        <f t="shared" si="288"/>
        <v>2189</v>
      </c>
      <c r="D231" s="182">
        <f>SUM(D232,D233,D235,D238,D244,D245,D246)</f>
        <v>2250</v>
      </c>
      <c r="E231" s="86">
        <f t="shared" ref="E231:F231" si="309">SUM(E232,E233,E235,E238,E244,E245,E246)</f>
        <v>-61</v>
      </c>
      <c r="F231" s="183">
        <f t="shared" si="309"/>
        <v>2189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95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x14ac:dyDescent="0.25">
      <c r="A235" s="77">
        <v>6240</v>
      </c>
      <c r="B235" s="42" t="s">
        <v>204</v>
      </c>
      <c r="C235" s="223">
        <f t="shared" si="288"/>
        <v>2189</v>
      </c>
      <c r="D235" s="173">
        <f>SUM(D236:D237)</f>
        <v>2250</v>
      </c>
      <c r="E235" s="78">
        <f t="shared" ref="E235:F235" si="314">SUM(E236:E237)</f>
        <v>-61</v>
      </c>
      <c r="F235" s="96">
        <f t="shared" si="314"/>
        <v>2189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customHeight="1" x14ac:dyDescent="0.25">
      <c r="A237" s="30">
        <v>6242</v>
      </c>
      <c r="B237" s="42" t="s">
        <v>206</v>
      </c>
      <c r="C237" s="223">
        <f t="shared" si="288"/>
        <v>2189</v>
      </c>
      <c r="D237" s="177">
        <v>2250</v>
      </c>
      <c r="E237" s="44">
        <v>-61</v>
      </c>
      <c r="F237" s="96">
        <f t="shared" si="318"/>
        <v>2189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95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95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95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95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95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2569</v>
      </c>
      <c r="D289" s="191">
        <f t="shared" ref="D289:O289" si="389">SUM(D286,D269,D230,D195,D187,D173,D75,D53,D283)</f>
        <v>2600</v>
      </c>
      <c r="E289" s="112">
        <f t="shared" si="389"/>
        <v>-31</v>
      </c>
      <c r="F289" s="113">
        <f t="shared" si="389"/>
        <v>2569</v>
      </c>
      <c r="G289" s="191">
        <f t="shared" si="389"/>
        <v>0</v>
      </c>
      <c r="H289" s="112">
        <f t="shared" si="389"/>
        <v>0</v>
      </c>
      <c r="I289" s="113">
        <f t="shared" si="389"/>
        <v>0</v>
      </c>
      <c r="J289" s="191">
        <f t="shared" si="389"/>
        <v>0</v>
      </c>
      <c r="K289" s="112">
        <f t="shared" si="389"/>
        <v>0</v>
      </c>
      <c r="L289" s="113">
        <f t="shared" si="389"/>
        <v>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thickTop="1" thickBot="1" x14ac:dyDescent="0.3">
      <c r="A290" s="717" t="s">
        <v>244</v>
      </c>
      <c r="B290" s="718"/>
      <c r="C290" s="240">
        <f t="shared" si="371"/>
        <v>-2352</v>
      </c>
      <c r="D290" s="192">
        <f>SUM(D24,D25,D41)-D51</f>
        <v>-2379</v>
      </c>
      <c r="E290" s="114">
        <f t="shared" ref="E290:F290" si="390">SUM(E24,E25,E41)-E51</f>
        <v>27</v>
      </c>
      <c r="F290" s="115">
        <f t="shared" si="390"/>
        <v>-2352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thickTop="1" x14ac:dyDescent="0.25">
      <c r="A291" s="731" t="s">
        <v>245</v>
      </c>
      <c r="B291" s="732"/>
      <c r="C291" s="241">
        <f t="shared" si="371"/>
        <v>2352</v>
      </c>
      <c r="D291" s="193">
        <f t="shared" ref="D291:O291" si="394">SUM(D292,D293)-D300+D301</f>
        <v>2379</v>
      </c>
      <c r="E291" s="104">
        <f t="shared" si="394"/>
        <v>-27</v>
      </c>
      <c r="F291" s="110">
        <f t="shared" si="394"/>
        <v>2352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2.75" thickBot="1" x14ac:dyDescent="0.3">
      <c r="A292" s="65" t="s">
        <v>246</v>
      </c>
      <c r="B292" s="65" t="s">
        <v>247</v>
      </c>
      <c r="C292" s="231">
        <f t="shared" si="371"/>
        <v>2352</v>
      </c>
      <c r="D292" s="163">
        <f t="shared" ref="D292:O292" si="395">D21-D286</f>
        <v>2379</v>
      </c>
      <c r="E292" s="66">
        <f t="shared" si="395"/>
        <v>-27</v>
      </c>
      <c r="F292" s="164">
        <f t="shared" si="395"/>
        <v>2352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04"/>
        <filter val="165"/>
        <filter val="2"/>
        <filter val="2 189"/>
        <filter val="2 352"/>
        <filter val="-2 352"/>
        <filter val="2 569"/>
        <filter val="210"/>
        <filter val="215"/>
        <filter val="25"/>
        <filter val="36"/>
        <filter val="380"/>
        <filter val="5"/>
        <filter val="61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4.pielikums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C9" sqref="C9:P9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445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441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442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350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443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 t="s">
        <v>444</v>
      </c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16311</v>
      </c>
      <c r="D20" s="139">
        <f>SUM(D21,D24,D25,D41,D43)</f>
        <v>0</v>
      </c>
      <c r="E20" s="22">
        <f t="shared" ref="E20:F20" si="1">SUM(E21,E24,E25,E41,E43)</f>
        <v>16311</v>
      </c>
      <c r="F20" s="140">
        <f t="shared" si="1"/>
        <v>16311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thickTop="1" x14ac:dyDescent="0.25">
      <c r="A21" s="23"/>
      <c r="B21" s="24" t="s">
        <v>20</v>
      </c>
      <c r="C21" s="217">
        <f t="shared" si="0"/>
        <v>10874</v>
      </c>
      <c r="D21" s="141">
        <f>SUM(D22:D23)</f>
        <v>0</v>
      </c>
      <c r="E21" s="25">
        <f t="shared" ref="E21:F21" si="5">SUM(E22:E23)</f>
        <v>10874</v>
      </c>
      <c r="F21" s="142">
        <f t="shared" si="5"/>
        <v>10874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x14ac:dyDescent="0.25">
      <c r="A23" s="29"/>
      <c r="B23" s="30" t="s">
        <v>22</v>
      </c>
      <c r="C23" s="219">
        <f t="shared" si="0"/>
        <v>10874</v>
      </c>
      <c r="D23" s="144"/>
      <c r="E23" s="31">
        <v>10874</v>
      </c>
      <c r="F23" s="96">
        <f t="shared" ref="F23:F25" si="9">D23+E23</f>
        <v>10874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Bot="1" x14ac:dyDescent="0.3">
      <c r="A24" s="32">
        <v>19300</v>
      </c>
      <c r="B24" s="32" t="s">
        <v>283</v>
      </c>
      <c r="C24" s="220">
        <f>F24+I24</f>
        <v>2719</v>
      </c>
      <c r="D24" s="145"/>
      <c r="E24" s="132">
        <v>2719</v>
      </c>
      <c r="F24" s="242">
        <f t="shared" si="9"/>
        <v>2719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customHeight="1" thickTop="1" x14ac:dyDescent="0.25">
      <c r="A25" s="34">
        <v>18630</v>
      </c>
      <c r="B25" s="34" t="s">
        <v>24</v>
      </c>
      <c r="C25" s="221">
        <f>F25</f>
        <v>2718</v>
      </c>
      <c r="D25" s="146"/>
      <c r="E25" s="35">
        <v>2718</v>
      </c>
      <c r="F25" s="172">
        <f t="shared" si="9"/>
        <v>2718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71">
        <v>18630</v>
      </c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16311</v>
      </c>
      <c r="D50" s="163">
        <f>SUM(D51,D286)</f>
        <v>0</v>
      </c>
      <c r="E50" s="66">
        <f t="shared" ref="E50:F50" si="26">SUM(E51,E286)</f>
        <v>16311</v>
      </c>
      <c r="F50" s="164">
        <f t="shared" si="26"/>
        <v>16311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13592</v>
      </c>
      <c r="D51" s="165">
        <f>SUM(D52,D194)</f>
        <v>0</v>
      </c>
      <c r="E51" s="69">
        <f t="shared" ref="E51:F51" si="30">SUM(E52,E194)</f>
        <v>13592</v>
      </c>
      <c r="F51" s="166">
        <f t="shared" si="30"/>
        <v>13592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13592</v>
      </c>
      <c r="D52" s="167">
        <f>SUM(D53,D75,D173,D187)</f>
        <v>0</v>
      </c>
      <c r="E52" s="71">
        <f t="shared" ref="E52:F52" si="34">SUM(E53,E75,E173,E187)</f>
        <v>13592</v>
      </c>
      <c r="F52" s="168">
        <f t="shared" si="34"/>
        <v>13592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1117</v>
      </c>
      <c r="D53" s="169">
        <f>SUM(D54,D67)</f>
        <v>0</v>
      </c>
      <c r="E53" s="73">
        <f t="shared" ref="E53:F53" si="38">SUM(E54,E67)</f>
        <v>1117</v>
      </c>
      <c r="F53" s="170">
        <f t="shared" si="38"/>
        <v>1117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900</v>
      </c>
      <c r="D54" s="171">
        <f>SUM(D55,D58,D66)</f>
        <v>0</v>
      </c>
      <c r="E54" s="37">
        <f t="shared" ref="E54:F54" si="42">SUM(E55,E58,E66)</f>
        <v>900</v>
      </c>
      <c r="F54" s="172">
        <f t="shared" si="42"/>
        <v>900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/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hidden="1" x14ac:dyDescent="0.25">
      <c r="A58" s="77">
        <v>1140</v>
      </c>
      <c r="B58" s="42" t="s">
        <v>275</v>
      </c>
      <c r="C58" s="223">
        <f t="shared" si="0"/>
        <v>0</v>
      </c>
      <c r="D58" s="173">
        <f>SUM(D59:D65)</f>
        <v>0</v>
      </c>
      <c r="E58" s="78">
        <f>SUM(E59:E65)</f>
        <v>0</v>
      </c>
      <c r="F58" s="96">
        <f t="shared" ref="F58" si="54">SUM(F59:F65)</f>
        <v>0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hidden="1" customHeight="1" x14ac:dyDescent="0.25">
      <c r="A63" s="30">
        <v>1147</v>
      </c>
      <c r="B63" s="42" t="s">
        <v>56</v>
      </c>
      <c r="C63" s="223">
        <f t="shared" si="0"/>
        <v>0</v>
      </c>
      <c r="D63" s="144"/>
      <c r="E63" s="31"/>
      <c r="F63" s="96">
        <f t="shared" si="58"/>
        <v>0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/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900</v>
      </c>
      <c r="D66" s="174"/>
      <c r="E66" s="133">
        <v>900</v>
      </c>
      <c r="F66" s="161">
        <f t="shared" si="58"/>
        <v>900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217</v>
      </c>
      <c r="D67" s="171">
        <f>SUM(D68:D69)</f>
        <v>0</v>
      </c>
      <c r="E67" s="37">
        <f t="shared" ref="E67:F67" si="62">SUM(E68:E69)</f>
        <v>217</v>
      </c>
      <c r="F67" s="172">
        <f t="shared" si="62"/>
        <v>217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6">
        <v>1210</v>
      </c>
      <c r="B68" s="39" t="s">
        <v>60</v>
      </c>
      <c r="C68" s="222">
        <f t="shared" si="0"/>
        <v>217</v>
      </c>
      <c r="D68" s="143"/>
      <c r="E68" s="28">
        <v>217</v>
      </c>
      <c r="F68" s="176">
        <f>D68+E68</f>
        <v>217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hidden="1" x14ac:dyDescent="0.25">
      <c r="A69" s="77">
        <v>1220</v>
      </c>
      <c r="B69" s="42" t="s">
        <v>61</v>
      </c>
      <c r="C69" s="223">
        <f t="shared" si="0"/>
        <v>0</v>
      </c>
      <c r="D69" s="173">
        <f>SUM(D70:D74)</f>
        <v>0</v>
      </c>
      <c r="E69" s="78">
        <f t="shared" ref="E69:F69" si="66">SUM(E70:E74)</f>
        <v>0</v>
      </c>
      <c r="F69" s="96">
        <f t="shared" si="66"/>
        <v>0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hidden="1" customHeight="1" x14ac:dyDescent="0.25">
      <c r="A70" s="30">
        <v>1221</v>
      </c>
      <c r="B70" s="42" t="s">
        <v>277</v>
      </c>
      <c r="C70" s="223">
        <f t="shared" si="0"/>
        <v>0</v>
      </c>
      <c r="D70" s="144"/>
      <c r="E70" s="31"/>
      <c r="F70" s="96">
        <f t="shared" ref="F70:F74" si="70">D70+E70</f>
        <v>0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/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/>
      <c r="E74" s="31"/>
      <c r="F74" s="96">
        <f t="shared" si="70"/>
        <v>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12475</v>
      </c>
      <c r="D75" s="169">
        <f>SUM(D76,D83,D130,D164,D165,D172)</f>
        <v>0</v>
      </c>
      <c r="E75" s="73">
        <f t="shared" ref="E75:F75" si="74">SUM(E76,E83,E130,E164,E165,E172)</f>
        <v>12475</v>
      </c>
      <c r="F75" s="170">
        <f t="shared" si="74"/>
        <v>12475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x14ac:dyDescent="0.25">
      <c r="A76" s="34">
        <v>2100</v>
      </c>
      <c r="B76" s="74" t="s">
        <v>66</v>
      </c>
      <c r="C76" s="221">
        <f t="shared" si="0"/>
        <v>5592</v>
      </c>
      <c r="D76" s="171">
        <f>SUM(D77,D80)</f>
        <v>0</v>
      </c>
      <c r="E76" s="37">
        <f t="shared" ref="E76:F76" si="78">SUM(E77,E80)</f>
        <v>5592</v>
      </c>
      <c r="F76" s="172">
        <f t="shared" si="78"/>
        <v>5592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6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x14ac:dyDescent="0.25">
      <c r="A80" s="77">
        <v>2120</v>
      </c>
      <c r="B80" s="42" t="s">
        <v>70</v>
      </c>
      <c r="C80" s="223">
        <f t="shared" si="0"/>
        <v>5592</v>
      </c>
      <c r="D80" s="173">
        <f>SUM(D81:D82)</f>
        <v>0</v>
      </c>
      <c r="E80" s="78">
        <f t="shared" ref="E80:F80" si="90">SUM(E81:E82)</f>
        <v>5592</v>
      </c>
      <c r="F80" s="96">
        <f t="shared" si="90"/>
        <v>5592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customHeight="1" x14ac:dyDescent="0.25">
      <c r="A81" s="30">
        <v>2121</v>
      </c>
      <c r="B81" s="42" t="s">
        <v>68</v>
      </c>
      <c r="C81" s="223">
        <f t="shared" si="0"/>
        <v>1395</v>
      </c>
      <c r="D81" s="177"/>
      <c r="E81" s="44">
        <v>1395</v>
      </c>
      <c r="F81" s="96">
        <f t="shared" ref="F81:F82" si="94">D81+E81</f>
        <v>1395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customHeight="1" x14ac:dyDescent="0.25">
      <c r="A82" s="30">
        <v>2122</v>
      </c>
      <c r="B82" s="42" t="s">
        <v>69</v>
      </c>
      <c r="C82" s="223">
        <f t="shared" si="0"/>
        <v>4197</v>
      </c>
      <c r="D82" s="177"/>
      <c r="E82" s="44">
        <v>4197</v>
      </c>
      <c r="F82" s="96">
        <f t="shared" si="94"/>
        <v>4197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2720</v>
      </c>
      <c r="D83" s="171">
        <f>SUM(D84,D89,D95,D103,D112,D116,D122,D128)</f>
        <v>0</v>
      </c>
      <c r="E83" s="37">
        <f t="shared" ref="E83:F83" si="98">SUM(E84,E89,E95,E103,E112,E116,E122,E128)</f>
        <v>2720</v>
      </c>
      <c r="F83" s="172">
        <f t="shared" si="98"/>
        <v>2720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2">F84+I84+L84+O84</f>
        <v>0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/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2"/>
        <v>0</v>
      </c>
      <c r="D87" s="177"/>
      <c r="E87" s="44"/>
      <c r="F87" s="96">
        <f t="shared" si="107"/>
        <v>0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/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/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/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/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1520</v>
      </c>
      <c r="D95" s="173">
        <f>SUM(D96:D102)</f>
        <v>0</v>
      </c>
      <c r="E95" s="78">
        <f t="shared" ref="E95:F95" si="119">SUM(E96:E102)</f>
        <v>1520</v>
      </c>
      <c r="F95" s="96">
        <f t="shared" si="119"/>
        <v>1520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customHeight="1" x14ac:dyDescent="0.25">
      <c r="A96" s="30">
        <v>2231</v>
      </c>
      <c r="B96" s="42" t="s">
        <v>81</v>
      </c>
      <c r="C96" s="223">
        <f t="shared" si="102"/>
        <v>1520</v>
      </c>
      <c r="D96" s="177"/>
      <c r="E96" s="44">
        <v>1520</v>
      </c>
      <c r="F96" s="96">
        <f t="shared" ref="F96:F102" si="123">D96+E96</f>
        <v>1520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/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/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/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/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hidden="1" x14ac:dyDescent="0.25">
      <c r="A116" s="77">
        <v>2260</v>
      </c>
      <c r="B116" s="42" t="s">
        <v>98</v>
      </c>
      <c r="C116" s="223">
        <f t="shared" si="102"/>
        <v>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1200</v>
      </c>
      <c r="D122" s="173">
        <f>SUM(D123:D127)</f>
        <v>0</v>
      </c>
      <c r="E122" s="78">
        <f t="shared" ref="E122:F122" si="151">SUM(E123:E127)</f>
        <v>1200</v>
      </c>
      <c r="F122" s="96">
        <f t="shared" si="151"/>
        <v>1200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customHeight="1" x14ac:dyDescent="0.25">
      <c r="A127" s="30">
        <v>2279</v>
      </c>
      <c r="B127" s="42" t="s">
        <v>108</v>
      </c>
      <c r="C127" s="223">
        <f t="shared" si="102"/>
        <v>1200</v>
      </c>
      <c r="D127" s="177"/>
      <c r="E127" s="44">
        <v>1200</v>
      </c>
      <c r="F127" s="96">
        <f t="shared" si="155"/>
        <v>1200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276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4163</v>
      </c>
      <c r="D130" s="171">
        <f>SUM(D131,D136,D140,D141,D144,D151,D159,D160,D163)</f>
        <v>0</v>
      </c>
      <c r="E130" s="37">
        <f t="shared" ref="E130:F130" si="160">SUM(E131,E136,E140,E141,E144,E151,E159,E160,E163)</f>
        <v>4163</v>
      </c>
      <c r="F130" s="172">
        <f t="shared" si="160"/>
        <v>4163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6">
        <v>2310</v>
      </c>
      <c r="B131" s="39" t="s">
        <v>111</v>
      </c>
      <c r="C131" s="222">
        <f t="shared" si="102"/>
        <v>3993</v>
      </c>
      <c r="D131" s="175">
        <f t="shared" ref="D131:O131" si="164">SUM(D132:D135)</f>
        <v>0</v>
      </c>
      <c r="E131" s="80">
        <f t="shared" si="164"/>
        <v>3993</v>
      </c>
      <c r="F131" s="176">
        <f t="shared" si="164"/>
        <v>3993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833</v>
      </c>
      <c r="D132" s="177"/>
      <c r="E132" s="44">
        <v>833</v>
      </c>
      <c r="F132" s="96">
        <f t="shared" ref="F132:F135" si="165">D132+E132</f>
        <v>833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2200</v>
      </c>
      <c r="D133" s="177"/>
      <c r="E133" s="44">
        <v>2200</v>
      </c>
      <c r="F133" s="96">
        <f t="shared" si="165"/>
        <v>2200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960</v>
      </c>
      <c r="D135" s="177"/>
      <c r="E135" s="44">
        <v>960</v>
      </c>
      <c r="F135" s="96">
        <f t="shared" si="165"/>
        <v>960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7">SUM(E142:E143)</f>
        <v>0</v>
      </c>
      <c r="F141" s="96">
        <f t="shared" si="177"/>
        <v>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/>
      <c r="E142" s="44"/>
      <c r="F142" s="96">
        <f t="shared" ref="F142:F143" si="181">D142+E142</f>
        <v>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5">SUM(E145:E150)</f>
        <v>0</v>
      </c>
      <c r="F144" s="161">
        <f t="shared" si="185"/>
        <v>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/>
      <c r="E145" s="41"/>
      <c r="F145" s="176">
        <f t="shared" ref="F145:F150" si="189">D145+E145</f>
        <v>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/>
      <c r="E146" s="44"/>
      <c r="F146" s="96">
        <f t="shared" si="189"/>
        <v>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3"/>
        <v>0</v>
      </c>
      <c r="D149" s="177"/>
      <c r="E149" s="44"/>
      <c r="F149" s="96">
        <f t="shared" si="189"/>
        <v>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170</v>
      </c>
      <c r="D159" s="179"/>
      <c r="E159" s="79">
        <v>170</v>
      </c>
      <c r="F159" s="161">
        <f t="shared" si="198"/>
        <v>170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76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6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6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6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6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hidden="1" x14ac:dyDescent="0.25">
      <c r="A194" s="90"/>
      <c r="B194" s="17" t="s">
        <v>166</v>
      </c>
      <c r="C194" s="233">
        <f t="shared" si="193"/>
        <v>0</v>
      </c>
      <c r="D194" s="167">
        <f t="shared" ref="D194:O194" si="259">SUM(D195,D230,D269,D283)</f>
        <v>0</v>
      </c>
      <c r="E194" s="71">
        <f t="shared" si="259"/>
        <v>0</v>
      </c>
      <c r="F194" s="168">
        <f t="shared" si="259"/>
        <v>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3"/>
        <v>0</v>
      </c>
      <c r="D195" s="169">
        <f>D196+D204</f>
        <v>0</v>
      </c>
      <c r="E195" s="73">
        <f t="shared" ref="E195:F195" si="260">E196+E204</f>
        <v>0</v>
      </c>
      <c r="F195" s="170">
        <f t="shared" si="260"/>
        <v>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6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3"/>
        <v>0</v>
      </c>
      <c r="D204" s="171">
        <f>D205+D215+D216+D225+D226+D227+D229</f>
        <v>0</v>
      </c>
      <c r="E204" s="37">
        <f t="shared" ref="E204:F204" si="276">E205+E215+E216+E225+E226+E227+E229</f>
        <v>0</v>
      </c>
      <c r="F204" s="172">
        <f t="shared" si="276"/>
        <v>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88"/>
        <v>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88"/>
        <v>0</v>
      </c>
      <c r="D219" s="177"/>
      <c r="E219" s="44"/>
      <c r="F219" s="96">
        <f t="shared" si="293"/>
        <v>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6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6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6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6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6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6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x14ac:dyDescent="0.25">
      <c r="A286" s="95"/>
      <c r="B286" s="42" t="s">
        <v>238</v>
      </c>
      <c r="C286" s="223">
        <f t="shared" si="371"/>
        <v>2719</v>
      </c>
      <c r="D286" s="173">
        <f>SUM(D287:D288)</f>
        <v>0</v>
      </c>
      <c r="E286" s="78">
        <f t="shared" ref="E286:F286" si="381">SUM(E287:E288)</f>
        <v>2719</v>
      </c>
      <c r="F286" s="96">
        <f t="shared" si="381"/>
        <v>2719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customHeight="1" x14ac:dyDescent="0.25">
      <c r="A288" s="95" t="s">
        <v>241</v>
      </c>
      <c r="B288" s="100" t="s">
        <v>242</v>
      </c>
      <c r="C288" s="222">
        <f t="shared" si="371"/>
        <v>2719</v>
      </c>
      <c r="D288" s="178"/>
      <c r="E288" s="41">
        <v>2719</v>
      </c>
      <c r="F288" s="176">
        <f t="shared" si="385"/>
        <v>2719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16311</v>
      </c>
      <c r="D289" s="191">
        <f t="shared" ref="D289:O289" si="389">SUM(D286,D269,D230,D195,D187,D173,D75,D53,D283)</f>
        <v>0</v>
      </c>
      <c r="E289" s="112">
        <f t="shared" si="389"/>
        <v>16311</v>
      </c>
      <c r="F289" s="113">
        <f t="shared" si="389"/>
        <v>16311</v>
      </c>
      <c r="G289" s="191">
        <f t="shared" si="389"/>
        <v>0</v>
      </c>
      <c r="H289" s="112">
        <f t="shared" si="389"/>
        <v>0</v>
      </c>
      <c r="I289" s="113">
        <f t="shared" si="389"/>
        <v>0</v>
      </c>
      <c r="J289" s="191">
        <f t="shared" si="389"/>
        <v>0</v>
      </c>
      <c r="K289" s="112">
        <f t="shared" si="389"/>
        <v>0</v>
      </c>
      <c r="L289" s="113">
        <f t="shared" si="389"/>
        <v>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thickTop="1" thickBot="1" x14ac:dyDescent="0.3">
      <c r="A290" s="717" t="s">
        <v>244</v>
      </c>
      <c r="B290" s="718"/>
      <c r="C290" s="240">
        <f t="shared" si="371"/>
        <v>-8155</v>
      </c>
      <c r="D290" s="192">
        <f>SUM(D24,D25,D41)-D51</f>
        <v>0</v>
      </c>
      <c r="E290" s="114">
        <f t="shared" ref="E290:F290" si="390">SUM(E24,E25,E41)-E51</f>
        <v>-8155</v>
      </c>
      <c r="F290" s="115">
        <f t="shared" si="390"/>
        <v>-8155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thickTop="1" x14ac:dyDescent="0.25">
      <c r="A291" s="731" t="s">
        <v>245</v>
      </c>
      <c r="B291" s="732"/>
      <c r="C291" s="241">
        <f t="shared" si="371"/>
        <v>8155</v>
      </c>
      <c r="D291" s="193">
        <f t="shared" ref="D291:O291" si="394">SUM(D292,D293)-D300+D301</f>
        <v>0</v>
      </c>
      <c r="E291" s="104">
        <f t="shared" si="394"/>
        <v>8155</v>
      </c>
      <c r="F291" s="110">
        <f t="shared" si="394"/>
        <v>8155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2.75" thickBot="1" x14ac:dyDescent="0.3">
      <c r="A292" s="65" t="s">
        <v>246</v>
      </c>
      <c r="B292" s="65" t="s">
        <v>247</v>
      </c>
      <c r="C292" s="231">
        <f t="shared" si="371"/>
        <v>8155</v>
      </c>
      <c r="D292" s="163">
        <f t="shared" ref="D292:O292" si="395">D21-D286</f>
        <v>0</v>
      </c>
      <c r="E292" s="66">
        <f t="shared" si="395"/>
        <v>8155</v>
      </c>
      <c r="F292" s="164">
        <f t="shared" si="395"/>
        <v>8155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117"/>
        <filter val="1 200"/>
        <filter val="1 395"/>
        <filter val="1 520"/>
        <filter val="10 874"/>
        <filter val="12 475"/>
        <filter val="13 592"/>
        <filter val="16 311"/>
        <filter val="170"/>
        <filter val="2 200"/>
        <filter val="2 718"/>
        <filter val="2 719"/>
        <filter val="2 720"/>
        <filter val="217"/>
        <filter val="3 993"/>
        <filter val="4 163"/>
        <filter val="4 197"/>
        <filter val="5 592"/>
        <filter val="8 155"/>
        <filter val="-8 155"/>
        <filter val="833"/>
        <filter val="900"/>
        <filter val="960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22.pielikums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V1" sqref="V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500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501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502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503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504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505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506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247377</v>
      </c>
      <c r="D20" s="139">
        <f>SUM(D21,D24,D25,D41,D43)</f>
        <v>92620</v>
      </c>
      <c r="E20" s="22">
        <f t="shared" ref="E20:F20" si="1">SUM(E21,E24,E25,E41,E43)</f>
        <v>0</v>
      </c>
      <c r="F20" s="140">
        <f t="shared" si="1"/>
        <v>92620</v>
      </c>
      <c r="G20" s="139">
        <f>SUM(G21,G24,G43)</f>
        <v>154507</v>
      </c>
      <c r="H20" s="22">
        <f t="shared" ref="H20:I20" si="2">SUM(H21,H24,H43)</f>
        <v>210</v>
      </c>
      <c r="I20" s="140">
        <f t="shared" si="2"/>
        <v>154717</v>
      </c>
      <c r="J20" s="139">
        <f>SUM(J21,J26,J43)</f>
        <v>40</v>
      </c>
      <c r="K20" s="22">
        <f t="shared" ref="K20:L20" si="3">SUM(K21,K26,K43)</f>
        <v>0</v>
      </c>
      <c r="L20" s="140">
        <f t="shared" si="3"/>
        <v>40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247337</v>
      </c>
      <c r="D24" s="145">
        <v>92620</v>
      </c>
      <c r="E24" s="132"/>
      <c r="F24" s="242">
        <f t="shared" si="9"/>
        <v>92620</v>
      </c>
      <c r="G24" s="145">
        <v>154507</v>
      </c>
      <c r="H24" s="132">
        <v>210</v>
      </c>
      <c r="I24" s="242">
        <f t="shared" si="10"/>
        <v>154717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507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.75" thickTop="1" x14ac:dyDescent="0.25">
      <c r="A43" s="38">
        <v>21490</v>
      </c>
      <c r="B43" s="34" t="s">
        <v>38</v>
      </c>
      <c r="C43" s="227">
        <f>F43+I43+L43</f>
        <v>40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40</v>
      </c>
      <c r="K43" s="56">
        <f t="shared" si="22"/>
        <v>0</v>
      </c>
      <c r="L43" s="158">
        <f t="shared" si="22"/>
        <v>40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40</v>
      </c>
      <c r="D44" s="143"/>
      <c r="E44" s="28"/>
      <c r="F44" s="94">
        <f>D44+E44</f>
        <v>0</v>
      </c>
      <c r="G44" s="143"/>
      <c r="H44" s="28"/>
      <c r="I44" s="94">
        <f>G44+H44</f>
        <v>0</v>
      </c>
      <c r="J44" s="143">
        <v>40</v>
      </c>
      <c r="K44" s="28"/>
      <c r="L44" s="206">
        <f>K44+J44</f>
        <v>40</v>
      </c>
      <c r="M44" s="202" t="s">
        <v>23</v>
      </c>
      <c r="N44" s="203" t="s">
        <v>23</v>
      </c>
      <c r="O44" s="206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247377</v>
      </c>
      <c r="D50" s="163">
        <f>SUM(D51,D286)</f>
        <v>92620</v>
      </c>
      <c r="E50" s="66">
        <f t="shared" ref="E50:F50" si="26">SUM(E51,E286)</f>
        <v>0</v>
      </c>
      <c r="F50" s="164">
        <f t="shared" si="26"/>
        <v>92620</v>
      </c>
      <c r="G50" s="163">
        <f>SUM(G51,G286)</f>
        <v>154507</v>
      </c>
      <c r="H50" s="66">
        <f>SUM(H51,H286)</f>
        <v>210</v>
      </c>
      <c r="I50" s="164">
        <f t="shared" ref="I50" si="27">SUM(I51,I286)</f>
        <v>154717</v>
      </c>
      <c r="J50" s="139">
        <f>SUM(J51,J286)</f>
        <v>40</v>
      </c>
      <c r="K50" s="22">
        <f t="shared" ref="K50:L50" si="28">SUM(K51,K286)</f>
        <v>0</v>
      </c>
      <c r="L50" s="140">
        <f t="shared" si="28"/>
        <v>40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247377</v>
      </c>
      <c r="D51" s="165">
        <f>SUM(D52,D194)</f>
        <v>92620</v>
      </c>
      <c r="E51" s="69">
        <f t="shared" ref="E51:F51" si="30">SUM(E52,E194)</f>
        <v>0</v>
      </c>
      <c r="F51" s="166">
        <f t="shared" si="30"/>
        <v>92620</v>
      </c>
      <c r="G51" s="165">
        <f>SUM(G52,G194)</f>
        <v>154507</v>
      </c>
      <c r="H51" s="69">
        <f t="shared" ref="H51:I51" si="31">SUM(H52,H194)</f>
        <v>210</v>
      </c>
      <c r="I51" s="166">
        <f t="shared" si="31"/>
        <v>154717</v>
      </c>
      <c r="J51" s="211">
        <f>SUM(J52,J194)</f>
        <v>40</v>
      </c>
      <c r="K51" s="212">
        <f t="shared" ref="K51:L51" si="32">SUM(K52,K194)</f>
        <v>0</v>
      </c>
      <c r="L51" s="213">
        <f t="shared" si="32"/>
        <v>40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246805</v>
      </c>
      <c r="D52" s="167">
        <f>SUM(D53,D75,D173,D187)</f>
        <v>92048</v>
      </c>
      <c r="E52" s="71">
        <f t="shared" ref="E52:F52" si="34">SUM(E53,E75,E173,E187)</f>
        <v>0</v>
      </c>
      <c r="F52" s="168">
        <f t="shared" si="34"/>
        <v>92048</v>
      </c>
      <c r="G52" s="167">
        <f>SUM(G53,G75,G173,G187)</f>
        <v>154507</v>
      </c>
      <c r="H52" s="71">
        <f t="shared" ref="H52:I52" si="35">SUM(H53,H75,H173,H187)</f>
        <v>210</v>
      </c>
      <c r="I52" s="168">
        <f t="shared" si="35"/>
        <v>154717</v>
      </c>
      <c r="J52" s="167">
        <f>SUM(J53,J75,J173,J187)</f>
        <v>40</v>
      </c>
      <c r="K52" s="71">
        <f t="shared" ref="K52:L52" si="36">SUM(K53,K75,K173,K187)</f>
        <v>0</v>
      </c>
      <c r="L52" s="168">
        <f t="shared" si="36"/>
        <v>40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237311</v>
      </c>
      <c r="D53" s="169">
        <f>SUM(D54,D67)</f>
        <v>82804</v>
      </c>
      <c r="E53" s="73">
        <f t="shared" ref="E53:F53" si="38">SUM(E54,E67)</f>
        <v>0</v>
      </c>
      <c r="F53" s="170">
        <f t="shared" si="38"/>
        <v>82804</v>
      </c>
      <c r="G53" s="169">
        <f>SUM(G54,G67)</f>
        <v>154507</v>
      </c>
      <c r="H53" s="73">
        <f t="shared" ref="H53:I53" si="39">SUM(H54,H67)</f>
        <v>0</v>
      </c>
      <c r="I53" s="170">
        <f t="shared" si="39"/>
        <v>154507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179456</v>
      </c>
      <c r="D54" s="171">
        <f>SUM(D55,D58,D66)</f>
        <v>56344</v>
      </c>
      <c r="E54" s="37">
        <f t="shared" ref="E54:F54" si="42">SUM(E55,E58,E66)</f>
        <v>0</v>
      </c>
      <c r="F54" s="172">
        <f t="shared" si="42"/>
        <v>56344</v>
      </c>
      <c r="G54" s="171">
        <f>SUM(G55,G58,G66)</f>
        <v>123112</v>
      </c>
      <c r="H54" s="37">
        <f t="shared" ref="H54:I54" si="43">SUM(H55,H58,H66)</f>
        <v>0</v>
      </c>
      <c r="I54" s="172">
        <f t="shared" si="43"/>
        <v>123112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140487</v>
      </c>
      <c r="D55" s="87">
        <f>SUM(D56:D57)</f>
        <v>45629</v>
      </c>
      <c r="E55" s="76">
        <f t="shared" ref="E55:F55" si="46">SUM(E56:E57)</f>
        <v>0</v>
      </c>
      <c r="F55" s="161">
        <f t="shared" si="46"/>
        <v>45629</v>
      </c>
      <c r="G55" s="87">
        <f>SUM(G56:G57)</f>
        <v>94858</v>
      </c>
      <c r="H55" s="76">
        <f t="shared" ref="H55:I55" si="47">SUM(H56:H57)</f>
        <v>0</v>
      </c>
      <c r="I55" s="161">
        <f t="shared" si="47"/>
        <v>94858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140487</v>
      </c>
      <c r="D57" s="144">
        <v>45629</v>
      </c>
      <c r="E57" s="31"/>
      <c r="F57" s="96">
        <f t="shared" si="50"/>
        <v>45629</v>
      </c>
      <c r="G57" s="144">
        <v>94858</v>
      </c>
      <c r="H57" s="31"/>
      <c r="I57" s="96">
        <f t="shared" si="51"/>
        <v>94858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38969</v>
      </c>
      <c r="D58" s="173">
        <f>SUM(D59:D65)</f>
        <v>10715</v>
      </c>
      <c r="E58" s="78">
        <f>SUM(E59:E65)</f>
        <v>0</v>
      </c>
      <c r="F58" s="96">
        <f t="shared" ref="F58" si="54">SUM(F59:F65)</f>
        <v>10715</v>
      </c>
      <c r="G58" s="173">
        <f>SUM(G59:G65)</f>
        <v>28254</v>
      </c>
      <c r="H58" s="78">
        <f t="shared" ref="H58:I58" si="55">SUM(H59:H65)</f>
        <v>0</v>
      </c>
      <c r="I58" s="96">
        <f t="shared" si="55"/>
        <v>28254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11783</v>
      </c>
      <c r="D63" s="144">
        <v>953</v>
      </c>
      <c r="E63" s="31"/>
      <c r="F63" s="96">
        <f t="shared" si="58"/>
        <v>953</v>
      </c>
      <c r="G63" s="144">
        <v>10830</v>
      </c>
      <c r="H63" s="31"/>
      <c r="I63" s="96">
        <f t="shared" si="59"/>
        <v>10830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9762</v>
      </c>
      <c r="D64" s="144">
        <v>9762</v>
      </c>
      <c r="E64" s="31"/>
      <c r="F64" s="96">
        <f t="shared" si="58"/>
        <v>9762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17424</v>
      </c>
      <c r="D65" s="144"/>
      <c r="E65" s="31"/>
      <c r="F65" s="96">
        <f t="shared" si="58"/>
        <v>0</v>
      </c>
      <c r="G65" s="144">
        <v>17424</v>
      </c>
      <c r="H65" s="31"/>
      <c r="I65" s="96">
        <f t="shared" si="59"/>
        <v>17424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57855</v>
      </c>
      <c r="D67" s="171">
        <f>SUM(D68:D69)</f>
        <v>26460</v>
      </c>
      <c r="E67" s="37">
        <f t="shared" ref="E67:F67" si="62">SUM(E68:E69)</f>
        <v>0</v>
      </c>
      <c r="F67" s="172">
        <f t="shared" si="62"/>
        <v>26460</v>
      </c>
      <c r="G67" s="171">
        <f>SUM(G68:G69)</f>
        <v>31395</v>
      </c>
      <c r="H67" s="37">
        <f t="shared" ref="H67:I67" si="63">SUM(H68:H69)</f>
        <v>0</v>
      </c>
      <c r="I67" s="172">
        <f t="shared" si="63"/>
        <v>31395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95">
        <v>1210</v>
      </c>
      <c r="B68" s="39" t="s">
        <v>60</v>
      </c>
      <c r="C68" s="222">
        <f t="shared" si="0"/>
        <v>45019</v>
      </c>
      <c r="D68" s="143">
        <v>15024</v>
      </c>
      <c r="E68" s="28"/>
      <c r="F68" s="176">
        <f>D68+E68</f>
        <v>15024</v>
      </c>
      <c r="G68" s="143">
        <v>29995</v>
      </c>
      <c r="H68" s="28"/>
      <c r="I68" s="176">
        <f>G68+H68</f>
        <v>29995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12836</v>
      </c>
      <c r="D69" s="173">
        <f>SUM(D70:D74)</f>
        <v>11436</v>
      </c>
      <c r="E69" s="78">
        <f t="shared" ref="E69:F69" si="66">SUM(E70:E74)</f>
        <v>0</v>
      </c>
      <c r="F69" s="96">
        <f t="shared" si="66"/>
        <v>11436</v>
      </c>
      <c r="G69" s="173">
        <f>SUM(G70:G74)</f>
        <v>1400</v>
      </c>
      <c r="H69" s="78">
        <f t="shared" ref="H69:I69" si="67">SUM(H70:H74)</f>
        <v>0</v>
      </c>
      <c r="I69" s="96">
        <f t="shared" si="67"/>
        <v>1400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7420</v>
      </c>
      <c r="D70" s="144">
        <v>6020</v>
      </c>
      <c r="E70" s="31"/>
      <c r="F70" s="96">
        <f t="shared" ref="F70:F74" si="70">D70+E70</f>
        <v>6020</v>
      </c>
      <c r="G70" s="144">
        <v>1400</v>
      </c>
      <c r="H70" s="31"/>
      <c r="I70" s="96">
        <f t="shared" ref="I70:I74" si="71">G70+H70</f>
        <v>1400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4916</v>
      </c>
      <c r="D73" s="144">
        <v>4916</v>
      </c>
      <c r="E73" s="31"/>
      <c r="F73" s="96">
        <f t="shared" si="70"/>
        <v>4916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9494</v>
      </c>
      <c r="D75" s="169">
        <f>SUM(D76,D83,D130,D164,D165,D172)</f>
        <v>9244</v>
      </c>
      <c r="E75" s="73">
        <f t="shared" ref="E75:F75" si="74">SUM(E76,E83,E130,E164,E165,E172)</f>
        <v>0</v>
      </c>
      <c r="F75" s="170">
        <f t="shared" si="74"/>
        <v>9244</v>
      </c>
      <c r="G75" s="169">
        <f>SUM(G76,G83,G130,G164,G165,G172)</f>
        <v>0</v>
      </c>
      <c r="H75" s="73">
        <f t="shared" ref="H75:I75" si="75">SUM(H76,H83,H130,H164,H165,H172)</f>
        <v>210</v>
      </c>
      <c r="I75" s="170">
        <f t="shared" si="75"/>
        <v>210</v>
      </c>
      <c r="J75" s="169">
        <f>SUM(J76,J83,J130,J164,J165,J172)</f>
        <v>40</v>
      </c>
      <c r="K75" s="73">
        <f t="shared" ref="K75:L75" si="76">SUM(K76,K83,K130,K164,K165,K172)</f>
        <v>0</v>
      </c>
      <c r="L75" s="170">
        <f t="shared" si="76"/>
        <v>40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95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2108</v>
      </c>
      <c r="D83" s="171">
        <f>SUM(D84,D89,D95,D103,D112,D116,D122,D128)</f>
        <v>1858</v>
      </c>
      <c r="E83" s="37">
        <f t="shared" ref="E83:F83" si="98">SUM(E84,E89,E95,E103,E112,E116,E122,E128)</f>
        <v>0</v>
      </c>
      <c r="F83" s="172">
        <f t="shared" si="98"/>
        <v>1858</v>
      </c>
      <c r="G83" s="171">
        <f>SUM(G84,G89,G95,G103,G112,G116,G122,G128)</f>
        <v>0</v>
      </c>
      <c r="H83" s="37">
        <f t="shared" ref="H83:I83" si="99">SUM(H84,H89,H95,H103,H112,H116,H122,H128)</f>
        <v>210</v>
      </c>
      <c r="I83" s="172">
        <f t="shared" si="99"/>
        <v>210</v>
      </c>
      <c r="J83" s="171">
        <f>SUM(J84,J89,J95,J103,J112,J116,J122,J128)</f>
        <v>40</v>
      </c>
      <c r="K83" s="37">
        <f t="shared" ref="K83:L83" si="100">SUM(K84,K89,K95,K103,K112,K116,K122,K128)</f>
        <v>0</v>
      </c>
      <c r="L83" s="172">
        <f t="shared" si="100"/>
        <v>40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347</v>
      </c>
      <c r="D84" s="87">
        <f>SUM(D85:D88)</f>
        <v>307</v>
      </c>
      <c r="E84" s="76">
        <f t="shared" ref="E84:F84" si="103">SUM(E85:E88)</f>
        <v>0</v>
      </c>
      <c r="F84" s="161">
        <f t="shared" si="103"/>
        <v>307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40</v>
      </c>
      <c r="K84" s="76">
        <f t="shared" ref="K84:L84" si="105">SUM(K85:K88)</f>
        <v>0</v>
      </c>
      <c r="L84" s="161">
        <f t="shared" si="105"/>
        <v>40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236</v>
      </c>
      <c r="D86" s="177">
        <v>216</v>
      </c>
      <c r="E86" s="44"/>
      <c r="F86" s="96">
        <f t="shared" si="107"/>
        <v>216</v>
      </c>
      <c r="G86" s="144"/>
      <c r="H86" s="31"/>
      <c r="I86" s="96">
        <f t="shared" si="108"/>
        <v>0</v>
      </c>
      <c r="J86" s="144">
        <v>20</v>
      </c>
      <c r="K86" s="31"/>
      <c r="L86" s="96">
        <f t="shared" si="109"/>
        <v>20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71</v>
      </c>
      <c r="D87" s="177">
        <v>51</v>
      </c>
      <c r="E87" s="44"/>
      <c r="F87" s="96">
        <f t="shared" si="107"/>
        <v>51</v>
      </c>
      <c r="G87" s="144"/>
      <c r="H87" s="31"/>
      <c r="I87" s="96">
        <f t="shared" si="108"/>
        <v>0</v>
      </c>
      <c r="J87" s="144">
        <v>20</v>
      </c>
      <c r="K87" s="31"/>
      <c r="L87" s="96">
        <f t="shared" si="109"/>
        <v>20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40</v>
      </c>
      <c r="D88" s="177">
        <v>40</v>
      </c>
      <c r="E88" s="44"/>
      <c r="F88" s="96">
        <f t="shared" si="107"/>
        <v>40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/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/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/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1223</v>
      </c>
      <c r="D95" s="173">
        <f>SUM(D96:D102)</f>
        <v>1223</v>
      </c>
      <c r="E95" s="78">
        <f t="shared" ref="E95:F95" si="119">SUM(E96:E102)</f>
        <v>0</v>
      </c>
      <c r="F95" s="96">
        <f t="shared" si="119"/>
        <v>1223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customHeight="1" x14ac:dyDescent="0.25">
      <c r="A99" s="30">
        <v>2234</v>
      </c>
      <c r="B99" s="42" t="s">
        <v>84</v>
      </c>
      <c r="C99" s="223">
        <f t="shared" si="102"/>
        <v>40</v>
      </c>
      <c r="D99" s="177">
        <v>40</v>
      </c>
      <c r="E99" s="44"/>
      <c r="F99" s="96">
        <f t="shared" si="123"/>
        <v>40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1183</v>
      </c>
      <c r="D102" s="177">
        <v>1183</v>
      </c>
      <c r="E102" s="44"/>
      <c r="F102" s="96">
        <f t="shared" si="123"/>
        <v>1183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243</v>
      </c>
      <c r="D103" s="173">
        <f>SUM(D104:D111)</f>
        <v>243</v>
      </c>
      <c r="E103" s="78">
        <f t="shared" ref="E103:F103" si="127">SUM(E104:E111)</f>
        <v>0</v>
      </c>
      <c r="F103" s="96">
        <f t="shared" si="127"/>
        <v>243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143</v>
      </c>
      <c r="D106" s="177">
        <v>143</v>
      </c>
      <c r="E106" s="44"/>
      <c r="F106" s="96">
        <f t="shared" si="131"/>
        <v>143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100</v>
      </c>
      <c r="D107" s="177">
        <v>100</v>
      </c>
      <c r="E107" s="44"/>
      <c r="F107" s="96">
        <f t="shared" si="131"/>
        <v>100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85</v>
      </c>
      <c r="D112" s="173">
        <f>SUM(D113:D115)</f>
        <v>85</v>
      </c>
      <c r="E112" s="78">
        <f t="shared" ref="E112:F112" si="135">SUM(E113:E115)</f>
        <v>0</v>
      </c>
      <c r="F112" s="96">
        <f t="shared" si="135"/>
        <v>85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85</v>
      </c>
      <c r="D113" s="177">
        <v>85</v>
      </c>
      <c r="E113" s="44"/>
      <c r="F113" s="96">
        <f t="shared" ref="F113:F115" si="139">D113+E113</f>
        <v>85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/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42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140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0</v>
      </c>
      <c r="H116" s="78">
        <f t="shared" ref="H116:I116" si="144">SUM(H117:H121)</f>
        <v>140</v>
      </c>
      <c r="I116" s="96">
        <f t="shared" si="144"/>
        <v>140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customHeight="1" x14ac:dyDescent="0.25">
      <c r="A118" s="30">
        <v>2262</v>
      </c>
      <c r="B118" s="42" t="s">
        <v>100</v>
      </c>
      <c r="C118" s="223">
        <f t="shared" si="102"/>
        <v>140</v>
      </c>
      <c r="D118" s="177"/>
      <c r="E118" s="44"/>
      <c r="F118" s="96">
        <f t="shared" si="147"/>
        <v>0</v>
      </c>
      <c r="G118" s="144"/>
      <c r="H118" s="31">
        <v>140</v>
      </c>
      <c r="I118" s="96">
        <f t="shared" si="148"/>
        <v>140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 t="s">
        <v>508</v>
      </c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42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70</v>
      </c>
      <c r="D122" s="173">
        <f>SUM(D123:D127)</f>
        <v>0</v>
      </c>
      <c r="E122" s="78">
        <f t="shared" ref="E122:F122" si="151">SUM(E123:E127)</f>
        <v>0</v>
      </c>
      <c r="F122" s="96">
        <f t="shared" si="151"/>
        <v>0</v>
      </c>
      <c r="G122" s="173">
        <f>SUM(G123:G127)</f>
        <v>0</v>
      </c>
      <c r="H122" s="78">
        <f t="shared" ref="H122:I122" si="152">SUM(H123:H127)</f>
        <v>70</v>
      </c>
      <c r="I122" s="96">
        <f t="shared" si="152"/>
        <v>70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customHeight="1" x14ac:dyDescent="0.25">
      <c r="A127" s="30">
        <v>2279</v>
      </c>
      <c r="B127" s="42" t="s">
        <v>108</v>
      </c>
      <c r="C127" s="223">
        <f t="shared" si="102"/>
        <v>70</v>
      </c>
      <c r="D127" s="177"/>
      <c r="E127" s="44"/>
      <c r="F127" s="96">
        <f t="shared" si="155"/>
        <v>0</v>
      </c>
      <c r="G127" s="144"/>
      <c r="H127" s="31">
        <v>70</v>
      </c>
      <c r="I127" s="96">
        <f t="shared" si="156"/>
        <v>70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509</v>
      </c>
    </row>
    <row r="128" spans="1:16" ht="48" hidden="1" x14ac:dyDescent="0.25">
      <c r="A128" s="295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7386</v>
      </c>
      <c r="D130" s="171">
        <f>SUM(D131,D136,D140,D141,D144,D151,D159,D160,D163)</f>
        <v>7386</v>
      </c>
      <c r="E130" s="37">
        <f t="shared" ref="E130:F130" si="160">SUM(E131,E136,E140,E141,E144,E151,E159,E160,E163)</f>
        <v>0</v>
      </c>
      <c r="F130" s="172">
        <f t="shared" si="160"/>
        <v>7386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95">
        <v>2310</v>
      </c>
      <c r="B131" s="39" t="s">
        <v>111</v>
      </c>
      <c r="C131" s="222">
        <f t="shared" si="102"/>
        <v>4667</v>
      </c>
      <c r="D131" s="175">
        <f t="shared" ref="D131:O131" si="164">SUM(D132:D135)</f>
        <v>4667</v>
      </c>
      <c r="E131" s="80">
        <f t="shared" si="164"/>
        <v>0</v>
      </c>
      <c r="F131" s="176">
        <f t="shared" si="164"/>
        <v>4667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1793</v>
      </c>
      <c r="D132" s="177">
        <v>1793</v>
      </c>
      <c r="E132" s="44"/>
      <c r="F132" s="96">
        <f t="shared" ref="F132:F135" si="165">D132+E132</f>
        <v>1793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2874</v>
      </c>
      <c r="D133" s="177">
        <v>2874</v>
      </c>
      <c r="E133" s="44"/>
      <c r="F133" s="96">
        <f t="shared" si="165"/>
        <v>2874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102"/>
        <v>0</v>
      </c>
      <c r="D135" s="177"/>
      <c r="E135" s="44"/>
      <c r="F135" s="96">
        <f t="shared" si="165"/>
        <v>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80</v>
      </c>
      <c r="D141" s="173">
        <f>SUM(D142:D143)</f>
        <v>80</v>
      </c>
      <c r="E141" s="78">
        <f t="shared" ref="E141:F141" si="177">SUM(E142:E143)</f>
        <v>0</v>
      </c>
      <c r="F141" s="96">
        <f t="shared" si="177"/>
        <v>80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80</v>
      </c>
      <c r="D142" s="177">
        <v>80</v>
      </c>
      <c r="E142" s="44"/>
      <c r="F142" s="96">
        <f t="shared" ref="F142:F143" si="181">D142+E142</f>
        <v>80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581</v>
      </c>
      <c r="D144" s="87">
        <f>SUM(D145:D150)</f>
        <v>581</v>
      </c>
      <c r="E144" s="76">
        <f t="shared" ref="E144:F144" si="185">SUM(E145:E150)</f>
        <v>0</v>
      </c>
      <c r="F144" s="161">
        <f t="shared" si="185"/>
        <v>581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143</v>
      </c>
      <c r="D145" s="178">
        <v>143</v>
      </c>
      <c r="E145" s="41"/>
      <c r="F145" s="176">
        <f t="shared" ref="F145:F150" si="189">D145+E145</f>
        <v>143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328</v>
      </c>
      <c r="D146" s="177">
        <v>328</v>
      </c>
      <c r="E146" s="44"/>
      <c r="F146" s="96">
        <f t="shared" si="189"/>
        <v>328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110</v>
      </c>
      <c r="D149" s="177">
        <v>110</v>
      </c>
      <c r="E149" s="44"/>
      <c r="F149" s="96">
        <f t="shared" si="189"/>
        <v>110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2058</v>
      </c>
      <c r="D159" s="179">
        <v>2058</v>
      </c>
      <c r="E159" s="79"/>
      <c r="F159" s="161">
        <f t="shared" si="198"/>
        <v>2058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95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95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95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95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95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572</v>
      </c>
      <c r="D194" s="167">
        <f t="shared" ref="D194:O194" si="259">SUM(D195,D230,D269,D283)</f>
        <v>572</v>
      </c>
      <c r="E194" s="71">
        <f t="shared" si="259"/>
        <v>0</v>
      </c>
      <c r="F194" s="168">
        <f t="shared" si="259"/>
        <v>572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572</v>
      </c>
      <c r="D195" s="169">
        <f>D196+D204</f>
        <v>572</v>
      </c>
      <c r="E195" s="73">
        <f t="shared" ref="E195:F195" si="260">E196+E204</f>
        <v>0</v>
      </c>
      <c r="F195" s="170">
        <f t="shared" si="260"/>
        <v>572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95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572</v>
      </c>
      <c r="D204" s="171">
        <f>D205+D215+D216+D225+D226+D227+D229</f>
        <v>572</v>
      </c>
      <c r="E204" s="37">
        <f t="shared" ref="E204:F204" si="276">E205+E215+E216+E225+E226+E227+E229</f>
        <v>0</v>
      </c>
      <c r="F204" s="172">
        <f t="shared" si="276"/>
        <v>572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572</v>
      </c>
      <c r="D216" s="173">
        <f>SUM(D217:D224)</f>
        <v>572</v>
      </c>
      <c r="E216" s="78">
        <f t="shared" ref="E216:F216" si="289">SUM(E217:E224)</f>
        <v>0</v>
      </c>
      <c r="F216" s="96">
        <f t="shared" si="289"/>
        <v>572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572</v>
      </c>
      <c r="D219" s="177">
        <v>572</v>
      </c>
      <c r="E219" s="44"/>
      <c r="F219" s="96">
        <f t="shared" si="293"/>
        <v>572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95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95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95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95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95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95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247377</v>
      </c>
      <c r="D289" s="191">
        <f t="shared" ref="D289:O289" si="389">SUM(D286,D269,D230,D195,D187,D173,D75,D53,D283)</f>
        <v>92620</v>
      </c>
      <c r="E289" s="112">
        <f t="shared" si="389"/>
        <v>0</v>
      </c>
      <c r="F289" s="113">
        <f t="shared" si="389"/>
        <v>92620</v>
      </c>
      <c r="G289" s="191">
        <f t="shared" si="389"/>
        <v>154507</v>
      </c>
      <c r="H289" s="112">
        <f t="shared" si="389"/>
        <v>210</v>
      </c>
      <c r="I289" s="113">
        <f t="shared" si="389"/>
        <v>154717</v>
      </c>
      <c r="J289" s="191">
        <f t="shared" si="389"/>
        <v>40</v>
      </c>
      <c r="K289" s="112">
        <f t="shared" si="389"/>
        <v>0</v>
      </c>
      <c r="L289" s="113">
        <f t="shared" si="389"/>
        <v>40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183"/>
        <filter val="1 223"/>
        <filter val="1 793"/>
        <filter val="100"/>
        <filter val="11 783"/>
        <filter val="110"/>
        <filter val="12 836"/>
        <filter val="140"/>
        <filter val="140 487"/>
        <filter val="143"/>
        <filter val="17 424"/>
        <filter val="179 456"/>
        <filter val="2 058"/>
        <filter val="2 108"/>
        <filter val="2 874"/>
        <filter val="236"/>
        <filter val="237 311"/>
        <filter val="243"/>
        <filter val="246 805"/>
        <filter val="247 337"/>
        <filter val="247 377"/>
        <filter val="328"/>
        <filter val="347"/>
        <filter val="38 969"/>
        <filter val="4 667"/>
        <filter val="4 916"/>
        <filter val="40"/>
        <filter val="45 019"/>
        <filter val="500"/>
        <filter val="57 855"/>
        <filter val="572"/>
        <filter val="581"/>
        <filter val="7 386"/>
        <filter val="7 420"/>
        <filter val="70"/>
        <filter val="71"/>
        <filter val="80"/>
        <filter val="85"/>
        <filter val="9 494"/>
        <filter val="9 762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23.pielikums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T1" sqref="T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462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26.25" customHeight="1" x14ac:dyDescent="0.25">
      <c r="A3" s="4" t="s">
        <v>0</v>
      </c>
      <c r="B3" s="5"/>
      <c r="C3" s="706" t="s">
        <v>456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457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458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459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x14ac:dyDescent="0.25">
      <c r="A7" s="2" t="s">
        <v>4</v>
      </c>
      <c r="B7" s="3"/>
      <c r="C7" s="706" t="s">
        <v>460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461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1</v>
      </c>
      <c r="D20" s="139">
        <f>SUM(D21,D24,D25,D41,D43)</f>
        <v>1</v>
      </c>
      <c r="E20" s="22">
        <f t="shared" ref="E20:F20" si="1">SUM(E21,E24,E25,E41,E43)</f>
        <v>0</v>
      </c>
      <c r="F20" s="140">
        <f t="shared" si="1"/>
        <v>1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thickTop="1" x14ac:dyDescent="0.25">
      <c r="A21" s="23"/>
      <c r="B21" s="24" t="s">
        <v>20</v>
      </c>
      <c r="C21" s="217">
        <f t="shared" si="0"/>
        <v>1</v>
      </c>
      <c r="D21" s="141">
        <f>SUM(D22:D23)</f>
        <v>0</v>
      </c>
      <c r="E21" s="25">
        <f t="shared" ref="E21:F21" si="5">SUM(E22:E23)</f>
        <v>1</v>
      </c>
      <c r="F21" s="142">
        <f t="shared" si="5"/>
        <v>1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x14ac:dyDescent="0.25">
      <c r="A23" s="29"/>
      <c r="B23" s="30" t="s">
        <v>22</v>
      </c>
      <c r="C23" s="219">
        <f t="shared" si="0"/>
        <v>1</v>
      </c>
      <c r="D23" s="144"/>
      <c r="E23" s="31">
        <v>1</v>
      </c>
      <c r="F23" s="96">
        <f t="shared" ref="F23:F25" si="9">D23+E23</f>
        <v>1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hidden="1" customHeight="1" thickBot="1" x14ac:dyDescent="0.3">
      <c r="A24" s="32">
        <v>19300</v>
      </c>
      <c r="B24" s="32" t="s">
        <v>283</v>
      </c>
      <c r="C24" s="220">
        <f>F24+I24</f>
        <v>0</v>
      </c>
      <c r="D24" s="145">
        <v>1</v>
      </c>
      <c r="E24" s="132">
        <v>-1</v>
      </c>
      <c r="F24" s="242">
        <f t="shared" si="9"/>
        <v>0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hidden="1" customHeight="1" thickTop="1" x14ac:dyDescent="0.25">
      <c r="A25" s="293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hidden="1" thickBot="1" x14ac:dyDescent="0.3">
      <c r="A50" s="65"/>
      <c r="B50" s="20" t="s">
        <v>44</v>
      </c>
      <c r="C50" s="231">
        <f t="shared" si="0"/>
        <v>0</v>
      </c>
      <c r="D50" s="163">
        <f>SUM(D51,D286)</f>
        <v>0</v>
      </c>
      <c r="E50" s="66">
        <f t="shared" ref="E50:F50" si="26">SUM(E51,E286)</f>
        <v>0</v>
      </c>
      <c r="F50" s="164">
        <f t="shared" si="26"/>
        <v>0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hidden="1" thickTop="1" x14ac:dyDescent="0.25">
      <c r="A51" s="67"/>
      <c r="B51" s="68" t="s">
        <v>45</v>
      </c>
      <c r="C51" s="232">
        <f t="shared" si="0"/>
        <v>0</v>
      </c>
      <c r="D51" s="165">
        <f>SUM(D52,D194)</f>
        <v>0</v>
      </c>
      <c r="E51" s="69">
        <f t="shared" ref="E51:F51" si="30">SUM(E52,E194)</f>
        <v>0</v>
      </c>
      <c r="F51" s="166">
        <f t="shared" si="30"/>
        <v>0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hidden="1" x14ac:dyDescent="0.25">
      <c r="A52" s="70"/>
      <c r="B52" s="16" t="s">
        <v>46</v>
      </c>
      <c r="C52" s="233">
        <f t="shared" si="0"/>
        <v>0</v>
      </c>
      <c r="D52" s="167">
        <f>SUM(D53,D75,D173,D187)</f>
        <v>0</v>
      </c>
      <c r="E52" s="71">
        <f t="shared" ref="E52:F52" si="34">SUM(E53,E75,E173,E187)</f>
        <v>0</v>
      </c>
      <c r="F52" s="168">
        <f t="shared" si="34"/>
        <v>0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hidden="1" x14ac:dyDescent="0.25">
      <c r="A53" s="72">
        <v>1000</v>
      </c>
      <c r="B53" s="72" t="s">
        <v>47</v>
      </c>
      <c r="C53" s="234">
        <f t="shared" si="0"/>
        <v>0</v>
      </c>
      <c r="D53" s="169">
        <f>SUM(D54,D67)</f>
        <v>0</v>
      </c>
      <c r="E53" s="73">
        <f t="shared" ref="E53:F53" si="38">SUM(E54,E67)</f>
        <v>0</v>
      </c>
      <c r="F53" s="170">
        <f t="shared" si="38"/>
        <v>0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hidden="1" x14ac:dyDescent="0.25">
      <c r="A54" s="34">
        <v>1100</v>
      </c>
      <c r="B54" s="74" t="s">
        <v>48</v>
      </c>
      <c r="C54" s="221">
        <f t="shared" si="0"/>
        <v>0</v>
      </c>
      <c r="D54" s="171">
        <f>SUM(D55,D58,D66)</f>
        <v>0</v>
      </c>
      <c r="E54" s="37">
        <f t="shared" ref="E54:F54" si="42">SUM(E55,E58,E66)</f>
        <v>0</v>
      </c>
      <c r="F54" s="172">
        <f t="shared" si="42"/>
        <v>0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/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hidden="1" x14ac:dyDescent="0.25">
      <c r="A58" s="77">
        <v>1140</v>
      </c>
      <c r="B58" s="42" t="s">
        <v>275</v>
      </c>
      <c r="C58" s="223">
        <f t="shared" si="0"/>
        <v>0</v>
      </c>
      <c r="D58" s="173">
        <f>SUM(D59:D65)</f>
        <v>0</v>
      </c>
      <c r="E58" s="78">
        <f>SUM(E59:E65)</f>
        <v>0</v>
      </c>
      <c r="F58" s="96">
        <f t="shared" ref="F58" si="54">SUM(F59:F65)</f>
        <v>0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hidden="1" customHeight="1" x14ac:dyDescent="0.25">
      <c r="A63" s="30">
        <v>1147</v>
      </c>
      <c r="B63" s="42" t="s">
        <v>56</v>
      </c>
      <c r="C63" s="223">
        <f t="shared" si="0"/>
        <v>0</v>
      </c>
      <c r="D63" s="144"/>
      <c r="E63" s="31"/>
      <c r="F63" s="96">
        <f t="shared" si="58"/>
        <v>0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/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hidden="1" x14ac:dyDescent="0.25">
      <c r="A67" s="34">
        <v>1200</v>
      </c>
      <c r="B67" s="74" t="s">
        <v>276</v>
      </c>
      <c r="C67" s="221">
        <f t="shared" si="0"/>
        <v>0</v>
      </c>
      <c r="D67" s="171">
        <f>SUM(D68:D69)</f>
        <v>0</v>
      </c>
      <c r="E67" s="37">
        <f t="shared" ref="E67:F67" si="62">SUM(E68:E69)</f>
        <v>0</v>
      </c>
      <c r="F67" s="172">
        <f t="shared" si="62"/>
        <v>0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hidden="1" customHeight="1" x14ac:dyDescent="0.25">
      <c r="A68" s="287">
        <v>1210</v>
      </c>
      <c r="B68" s="39" t="s">
        <v>60</v>
      </c>
      <c r="C68" s="222">
        <f t="shared" si="0"/>
        <v>0</v>
      </c>
      <c r="D68" s="143"/>
      <c r="E68" s="28"/>
      <c r="F68" s="176">
        <f>D68+E68</f>
        <v>0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hidden="1" x14ac:dyDescent="0.25">
      <c r="A69" s="77">
        <v>1220</v>
      </c>
      <c r="B69" s="42" t="s">
        <v>61</v>
      </c>
      <c r="C69" s="223">
        <f t="shared" si="0"/>
        <v>0</v>
      </c>
      <c r="D69" s="173">
        <f>SUM(D70:D74)</f>
        <v>0</v>
      </c>
      <c r="E69" s="78">
        <f t="shared" ref="E69:F69" si="66">SUM(E70:E74)</f>
        <v>0</v>
      </c>
      <c r="F69" s="96">
        <f t="shared" si="66"/>
        <v>0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hidden="1" customHeight="1" x14ac:dyDescent="0.25">
      <c r="A70" s="30">
        <v>1221</v>
      </c>
      <c r="B70" s="42" t="s">
        <v>277</v>
      </c>
      <c r="C70" s="223">
        <f t="shared" si="0"/>
        <v>0</v>
      </c>
      <c r="D70" s="144"/>
      <c r="E70" s="31"/>
      <c r="F70" s="96">
        <f t="shared" ref="F70:F74" si="70">D70+E70</f>
        <v>0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/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/>
      <c r="E74" s="31"/>
      <c r="F74" s="96">
        <f t="shared" si="70"/>
        <v>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hidden="1" x14ac:dyDescent="0.25">
      <c r="A75" s="72">
        <v>2000</v>
      </c>
      <c r="B75" s="72" t="s">
        <v>65</v>
      </c>
      <c r="C75" s="234">
        <f t="shared" si="0"/>
        <v>0</v>
      </c>
      <c r="D75" s="169">
        <f>SUM(D76,D83,D130,D164,D165,D172)</f>
        <v>0</v>
      </c>
      <c r="E75" s="73">
        <f t="shared" ref="E75:F75" si="74">SUM(E76,E83,E130,E164,E165,E172)</f>
        <v>0</v>
      </c>
      <c r="F75" s="170">
        <f t="shared" si="74"/>
        <v>0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87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hidden="1" x14ac:dyDescent="0.25">
      <c r="A83" s="34">
        <v>2200</v>
      </c>
      <c r="B83" s="74" t="s">
        <v>71</v>
      </c>
      <c r="C83" s="221">
        <f t="shared" si="0"/>
        <v>0</v>
      </c>
      <c r="D83" s="171">
        <f>SUM(D84,D89,D95,D103,D112,D116,D122,D128)</f>
        <v>0</v>
      </c>
      <c r="E83" s="37">
        <f t="shared" ref="E83:F83" si="98">SUM(E84,E89,E95,E103,E112,E116,E122,E128)</f>
        <v>0</v>
      </c>
      <c r="F83" s="172">
        <f t="shared" si="98"/>
        <v>0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2">F84+I84+L84+O84</f>
        <v>0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/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2"/>
        <v>0</v>
      </c>
      <c r="D87" s="177"/>
      <c r="E87" s="44"/>
      <c r="F87" s="96">
        <f t="shared" si="107"/>
        <v>0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/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/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/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/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hidden="1" x14ac:dyDescent="0.25">
      <c r="A95" s="77">
        <v>2230</v>
      </c>
      <c r="B95" s="42" t="s">
        <v>80</v>
      </c>
      <c r="C95" s="223">
        <f t="shared" si="102"/>
        <v>0</v>
      </c>
      <c r="D95" s="173">
        <f>SUM(D96:D102)</f>
        <v>0</v>
      </c>
      <c r="E95" s="78">
        <f t="shared" ref="E95:F95" si="119">SUM(E96:E102)</f>
        <v>0</v>
      </c>
      <c r="F95" s="96">
        <f t="shared" si="119"/>
        <v>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/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/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/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/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hidden="1" x14ac:dyDescent="0.25">
      <c r="A116" s="77">
        <v>2260</v>
      </c>
      <c r="B116" s="42" t="s">
        <v>98</v>
      </c>
      <c r="C116" s="223">
        <f t="shared" si="102"/>
        <v>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hidden="1" x14ac:dyDescent="0.25">
      <c r="A122" s="77">
        <v>2270</v>
      </c>
      <c r="B122" s="42" t="s">
        <v>104</v>
      </c>
      <c r="C122" s="223">
        <f t="shared" si="102"/>
        <v>0</v>
      </c>
      <c r="D122" s="173">
        <f>SUM(D123:D127)</f>
        <v>0</v>
      </c>
      <c r="E122" s="78">
        <f t="shared" ref="E122:F122" si="151">SUM(E123:E127)</f>
        <v>0</v>
      </c>
      <c r="F122" s="96">
        <f t="shared" si="151"/>
        <v>0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hidden="1" customHeight="1" x14ac:dyDescent="0.25">
      <c r="A127" s="30">
        <v>2279</v>
      </c>
      <c r="B127" s="42" t="s">
        <v>108</v>
      </c>
      <c r="C127" s="223">
        <f t="shared" si="102"/>
        <v>0</v>
      </c>
      <c r="D127" s="177"/>
      <c r="E127" s="44"/>
      <c r="F127" s="96">
        <f t="shared" si="155"/>
        <v>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287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hidden="1" customHeight="1" x14ac:dyDescent="0.25">
      <c r="A130" s="34">
        <v>2300</v>
      </c>
      <c r="B130" s="74" t="s">
        <v>110</v>
      </c>
      <c r="C130" s="221">
        <f t="shared" si="102"/>
        <v>0</v>
      </c>
      <c r="D130" s="171">
        <f>SUM(D131,D136,D140,D141,D144,D151,D159,D160,D163)</f>
        <v>0</v>
      </c>
      <c r="E130" s="37">
        <f t="shared" ref="E130:F130" si="160">SUM(E131,E136,E140,E141,E144,E151,E159,E160,E163)</f>
        <v>0</v>
      </c>
      <c r="F130" s="172">
        <f t="shared" si="160"/>
        <v>0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hidden="1" x14ac:dyDescent="0.25">
      <c r="A131" s="287">
        <v>2310</v>
      </c>
      <c r="B131" s="39" t="s">
        <v>111</v>
      </c>
      <c r="C131" s="222">
        <f t="shared" si="102"/>
        <v>0</v>
      </c>
      <c r="D131" s="175">
        <f t="shared" ref="D131:O131" si="164">SUM(D132:D135)</f>
        <v>0</v>
      </c>
      <c r="E131" s="80">
        <f t="shared" si="164"/>
        <v>0</v>
      </c>
      <c r="F131" s="176">
        <f t="shared" si="164"/>
        <v>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hidden="1" customHeight="1" x14ac:dyDescent="0.25">
      <c r="A132" s="30">
        <v>2311</v>
      </c>
      <c r="B132" s="42" t="s">
        <v>112</v>
      </c>
      <c r="C132" s="223">
        <f t="shared" si="102"/>
        <v>0</v>
      </c>
      <c r="D132" s="177"/>
      <c r="E132" s="44"/>
      <c r="F132" s="96">
        <f t="shared" ref="F132:F135" si="165">D132+E132</f>
        <v>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2"/>
        <v>0</v>
      </c>
      <c r="D133" s="177"/>
      <c r="E133" s="44"/>
      <c r="F133" s="96">
        <f t="shared" si="165"/>
        <v>0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102"/>
        <v>0</v>
      </c>
      <c r="D135" s="177"/>
      <c r="E135" s="44"/>
      <c r="F135" s="96">
        <f t="shared" si="165"/>
        <v>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7">SUM(E142:E143)</f>
        <v>0</v>
      </c>
      <c r="F141" s="96">
        <f t="shared" si="177"/>
        <v>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/>
      <c r="E142" s="44"/>
      <c r="F142" s="96">
        <f t="shared" ref="F142:F143" si="181">D142+E142</f>
        <v>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5">SUM(E145:E150)</f>
        <v>0</v>
      </c>
      <c r="F144" s="161">
        <f t="shared" si="185"/>
        <v>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/>
      <c r="E145" s="41"/>
      <c r="F145" s="176">
        <f t="shared" ref="F145:F150" si="189">D145+E145</f>
        <v>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/>
      <c r="E146" s="44"/>
      <c r="F146" s="96">
        <f t="shared" si="189"/>
        <v>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3"/>
        <v>0</v>
      </c>
      <c r="D149" s="177"/>
      <c r="E149" s="44"/>
      <c r="F149" s="96">
        <f t="shared" si="189"/>
        <v>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3"/>
        <v>0</v>
      </c>
      <c r="D159" s="179"/>
      <c r="E159" s="79"/>
      <c r="F159" s="161">
        <f t="shared" si="198"/>
        <v>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87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87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87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87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87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hidden="1" x14ac:dyDescent="0.25">
      <c r="A194" s="90"/>
      <c r="B194" s="17" t="s">
        <v>166</v>
      </c>
      <c r="C194" s="233">
        <f t="shared" si="193"/>
        <v>0</v>
      </c>
      <c r="D194" s="167">
        <f t="shared" ref="D194:O194" si="259">SUM(D195,D230,D269,D283)</f>
        <v>0</v>
      </c>
      <c r="E194" s="71">
        <f t="shared" si="259"/>
        <v>0</v>
      </c>
      <c r="F194" s="168">
        <f t="shared" si="259"/>
        <v>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3"/>
        <v>0</v>
      </c>
      <c r="D195" s="169">
        <f>D196+D204</f>
        <v>0</v>
      </c>
      <c r="E195" s="73">
        <f t="shared" ref="E195:F195" si="260">E196+E204</f>
        <v>0</v>
      </c>
      <c r="F195" s="170">
        <f t="shared" si="260"/>
        <v>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87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3"/>
        <v>0</v>
      </c>
      <c r="D204" s="171">
        <f>D205+D215+D216+D225+D226+D227+D229</f>
        <v>0</v>
      </c>
      <c r="E204" s="37">
        <f t="shared" ref="E204:F204" si="276">E205+E215+E216+E225+E226+E227+E229</f>
        <v>0</v>
      </c>
      <c r="F204" s="172">
        <f t="shared" si="276"/>
        <v>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88"/>
        <v>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88"/>
        <v>0</v>
      </c>
      <c r="D219" s="177"/>
      <c r="E219" s="44"/>
      <c r="F219" s="96">
        <f t="shared" si="293"/>
        <v>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87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87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87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87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87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87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hidden="1" thickBot="1" x14ac:dyDescent="0.3">
      <c r="A289" s="111"/>
      <c r="B289" s="111" t="s">
        <v>243</v>
      </c>
      <c r="C289" s="239">
        <f t="shared" si="371"/>
        <v>0</v>
      </c>
      <c r="D289" s="191">
        <f t="shared" ref="D289:O289" si="389">SUM(D286,D269,D230,D195,D187,D173,D75,D53,D283)</f>
        <v>0</v>
      </c>
      <c r="E289" s="112">
        <f t="shared" si="389"/>
        <v>0</v>
      </c>
      <c r="F289" s="113">
        <f t="shared" si="389"/>
        <v>0</v>
      </c>
      <c r="G289" s="191">
        <f t="shared" si="389"/>
        <v>0</v>
      </c>
      <c r="H289" s="112">
        <f t="shared" si="389"/>
        <v>0</v>
      </c>
      <c r="I289" s="113">
        <f t="shared" si="389"/>
        <v>0</v>
      </c>
      <c r="J289" s="191">
        <f t="shared" si="389"/>
        <v>0</v>
      </c>
      <c r="K289" s="112">
        <f t="shared" si="389"/>
        <v>0</v>
      </c>
      <c r="L289" s="113">
        <f t="shared" si="389"/>
        <v>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1</v>
      </c>
      <c r="E290" s="114">
        <f t="shared" ref="E290:F290" si="390">SUM(E24,E25,E41)-E51</f>
        <v>-1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idden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-1</v>
      </c>
      <c r="E291" s="104">
        <f t="shared" si="394"/>
        <v>1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2.75" thickBot="1" x14ac:dyDescent="0.3">
      <c r="A292" s="65" t="s">
        <v>246</v>
      </c>
      <c r="B292" s="65" t="s">
        <v>247</v>
      </c>
      <c r="C292" s="231">
        <f t="shared" si="371"/>
        <v>1</v>
      </c>
      <c r="D292" s="163">
        <f t="shared" ref="D292:O292" si="395">D21-D286</f>
        <v>0</v>
      </c>
      <c r="E292" s="66">
        <f t="shared" si="395"/>
        <v>1</v>
      </c>
      <c r="F292" s="164">
        <f t="shared" si="395"/>
        <v>1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customHeight="1" thickTop="1" x14ac:dyDescent="0.25">
      <c r="A301" s="116" t="s">
        <v>264</v>
      </c>
      <c r="B301" s="105" t="s">
        <v>265</v>
      </c>
      <c r="C301" s="241">
        <f t="shared" si="371"/>
        <v>-1</v>
      </c>
      <c r="D301" s="180">
        <v>-1</v>
      </c>
      <c r="E301" s="81"/>
      <c r="F301" s="172">
        <f t="shared" si="397"/>
        <v>-1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"/>
        <filter val="-1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24.pielikums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70C0"/>
  </sheetPr>
  <dimension ref="A1:R127"/>
  <sheetViews>
    <sheetView view="pageLayout" zoomScale="80" zoomScaleNormal="75" zoomScaleSheetLayoutView="70" zoomScalePageLayoutView="80" workbookViewId="0">
      <selection activeCell="N2" sqref="N2"/>
    </sheetView>
  </sheetViews>
  <sheetFormatPr defaultRowHeight="12.75" x14ac:dyDescent="0.2"/>
  <cols>
    <col min="1" max="1" width="14.42578125" style="422" customWidth="1"/>
    <col min="2" max="2" width="13.5703125" style="422" customWidth="1"/>
    <col min="3" max="3" width="48.28515625" style="422" customWidth="1"/>
    <col min="4" max="18" width="13.7109375" style="422" customWidth="1"/>
    <col min="19" max="16384" width="9.140625" style="422"/>
  </cols>
  <sheetData>
    <row r="1" spans="1:18" x14ac:dyDescent="0.2">
      <c r="R1" s="601" t="s">
        <v>605</v>
      </c>
    </row>
    <row r="2" spans="1:18" x14ac:dyDescent="0.2">
      <c r="R2" s="601" t="s">
        <v>606</v>
      </c>
    </row>
    <row r="3" spans="1:18" ht="20.25" customHeight="1" x14ac:dyDescent="0.3">
      <c r="A3" s="748" t="s">
        <v>514</v>
      </c>
      <c r="B3" s="748"/>
      <c r="C3" s="748"/>
      <c r="D3" s="748"/>
      <c r="E3" s="748"/>
      <c r="F3" s="748"/>
      <c r="G3" s="748"/>
      <c r="H3" s="748"/>
      <c r="I3" s="748"/>
      <c r="J3" s="748"/>
      <c r="K3" s="748"/>
      <c r="L3" s="748"/>
      <c r="M3" s="748"/>
      <c r="N3" s="748"/>
      <c r="O3" s="748"/>
      <c r="P3" s="748"/>
      <c r="Q3" s="748"/>
      <c r="R3" s="748"/>
    </row>
    <row r="4" spans="1:18" ht="13.5" thickBot="1" x14ac:dyDescent="0.25">
      <c r="A4" s="423"/>
      <c r="B4" s="423"/>
      <c r="C4" s="423"/>
      <c r="D4" s="424"/>
      <c r="E4" s="424"/>
      <c r="F4" s="424"/>
      <c r="G4" s="424"/>
      <c r="H4" s="425"/>
      <c r="I4" s="426"/>
      <c r="J4" s="426"/>
      <c r="K4" s="426"/>
      <c r="L4" s="426"/>
      <c r="M4" s="426"/>
      <c r="N4" s="426"/>
      <c r="O4" s="426"/>
      <c r="P4" s="426"/>
      <c r="Q4" s="426"/>
      <c r="R4" s="427"/>
    </row>
    <row r="5" spans="1:18" ht="50.25" customHeight="1" x14ac:dyDescent="0.2">
      <c r="A5" s="428" t="s">
        <v>515</v>
      </c>
      <c r="B5" s="429" t="s">
        <v>516</v>
      </c>
      <c r="C5" s="430" t="s">
        <v>517</v>
      </c>
      <c r="D5" s="431">
        <v>2019</v>
      </c>
      <c r="E5" s="431">
        <v>2020</v>
      </c>
      <c r="F5" s="432">
        <v>2021</v>
      </c>
      <c r="G5" s="433">
        <v>2022</v>
      </c>
      <c r="H5" s="429">
        <v>2023</v>
      </c>
      <c r="I5" s="433">
        <v>2024</v>
      </c>
      <c r="J5" s="433">
        <v>2025</v>
      </c>
      <c r="K5" s="429">
        <v>2026</v>
      </c>
      <c r="L5" s="429">
        <v>2027</v>
      </c>
      <c r="M5" s="429">
        <v>2028</v>
      </c>
      <c r="N5" s="429">
        <v>2029</v>
      </c>
      <c r="O5" s="429">
        <v>2030</v>
      </c>
      <c r="P5" s="432">
        <v>2031</v>
      </c>
      <c r="Q5" s="429">
        <v>2032</v>
      </c>
      <c r="R5" s="434" t="s">
        <v>518</v>
      </c>
    </row>
    <row r="6" spans="1:18" ht="15.75" x14ac:dyDescent="0.25">
      <c r="A6" s="435"/>
      <c r="B6" s="436"/>
      <c r="C6" s="437" t="s">
        <v>519</v>
      </c>
      <c r="D6" s="438">
        <f t="shared" ref="D6:R6" si="0">SUM(D15:D106)</f>
        <v>6808527.042672798</v>
      </c>
      <c r="E6" s="438">
        <f t="shared" si="0"/>
        <v>7501273.1226124503</v>
      </c>
      <c r="F6" s="438">
        <f t="shared" si="0"/>
        <v>9408537.8947659694</v>
      </c>
      <c r="G6" s="438">
        <f t="shared" si="0"/>
        <v>12077320.318</v>
      </c>
      <c r="H6" s="438">
        <f t="shared" si="0"/>
        <v>11183389.287999999</v>
      </c>
      <c r="I6" s="438">
        <f t="shared" si="0"/>
        <v>11010670.034</v>
      </c>
      <c r="J6" s="438">
        <f t="shared" si="0"/>
        <v>8498291.3209999986</v>
      </c>
      <c r="K6" s="438">
        <f t="shared" si="0"/>
        <v>7690205.7429999998</v>
      </c>
      <c r="L6" s="438">
        <f t="shared" si="0"/>
        <v>6992446.0660000006</v>
      </c>
      <c r="M6" s="438">
        <f t="shared" si="0"/>
        <v>6680350.3629999999</v>
      </c>
      <c r="N6" s="438">
        <f t="shared" si="0"/>
        <v>6142265.1730000004</v>
      </c>
      <c r="O6" s="438">
        <f t="shared" si="0"/>
        <v>5483780.9830000009</v>
      </c>
      <c r="P6" s="439">
        <f t="shared" si="0"/>
        <v>4842871.9440000001</v>
      </c>
      <c r="Q6" s="438">
        <f t="shared" si="0"/>
        <v>3441483</v>
      </c>
      <c r="R6" s="440">
        <f t="shared" si="0"/>
        <v>15373666</v>
      </c>
    </row>
    <row r="7" spans="1:18" ht="31.5" x14ac:dyDescent="0.25">
      <c r="A7" s="441"/>
      <c r="B7" s="442"/>
      <c r="C7" s="443" t="s">
        <v>520</v>
      </c>
      <c r="D7" s="444">
        <f t="shared" ref="D7:Q7" si="1">D6/D13</f>
        <v>0.1053792963646059</v>
      </c>
      <c r="E7" s="444">
        <f t="shared" si="1"/>
        <v>0.11610130628038379</v>
      </c>
      <c r="F7" s="444">
        <f t="shared" si="1"/>
        <v>0.14562108616975583</v>
      </c>
      <c r="G7" s="444">
        <f>G6/G13</f>
        <v>0.18692729119001628</v>
      </c>
      <c r="H7" s="444">
        <f t="shared" si="1"/>
        <v>0.17309143178173711</v>
      </c>
      <c r="I7" s="444">
        <f t="shared" si="1"/>
        <v>0.17041816143397118</v>
      </c>
      <c r="J7" s="445">
        <f t="shared" si="1"/>
        <v>0.1315327021682588</v>
      </c>
      <c r="K7" s="444">
        <f t="shared" si="1"/>
        <v>0.11902551976620485</v>
      </c>
      <c r="L7" s="444">
        <f t="shared" si="1"/>
        <v>0.10822591166697793</v>
      </c>
      <c r="M7" s="444">
        <f t="shared" si="1"/>
        <v>0.10339543579834626</v>
      </c>
      <c r="N7" s="444">
        <f t="shared" si="1"/>
        <v>9.5067197054338054E-2</v>
      </c>
      <c r="O7" s="444">
        <f t="shared" si="1"/>
        <v>8.4875477145684067E-2</v>
      </c>
      <c r="P7" s="445">
        <f t="shared" si="1"/>
        <v>7.495577746024043E-2</v>
      </c>
      <c r="Q7" s="444">
        <f t="shared" si="1"/>
        <v>5.326571440750047E-2</v>
      </c>
      <c r="R7" s="446"/>
    </row>
    <row r="8" spans="1:18" ht="19.5" hidden="1" customHeight="1" x14ac:dyDescent="0.25">
      <c r="A8" s="441"/>
      <c r="B8" s="442"/>
      <c r="C8" s="442" t="s">
        <v>521</v>
      </c>
      <c r="D8" s="447"/>
      <c r="E8" s="447"/>
      <c r="F8" s="448"/>
      <c r="G8" s="448"/>
      <c r="H8" s="447"/>
      <c r="I8" s="448"/>
      <c r="J8" s="448"/>
      <c r="K8" s="449"/>
      <c r="L8" s="449"/>
      <c r="M8" s="449"/>
      <c r="N8" s="449"/>
      <c r="O8" s="449"/>
      <c r="P8" s="450"/>
      <c r="Q8" s="449"/>
      <c r="R8" s="451"/>
    </row>
    <row r="9" spans="1:18" ht="19.5" customHeight="1" x14ac:dyDescent="0.25">
      <c r="A9" s="441"/>
      <c r="B9" s="442"/>
      <c r="C9" s="749" t="s">
        <v>522</v>
      </c>
      <c r="D9" s="447">
        <f>SUM(D56:D105)</f>
        <v>6638741.914422798</v>
      </c>
      <c r="E9" s="447">
        <f t="shared" ref="E9:R9" si="2">SUM(E56:E105)</f>
        <v>5661927.0052816998</v>
      </c>
      <c r="F9" s="447">
        <f t="shared" si="2"/>
        <v>6566297</v>
      </c>
      <c r="G9" s="447">
        <f t="shared" si="2"/>
        <v>7078207</v>
      </c>
      <c r="H9" s="447">
        <f t="shared" si="2"/>
        <v>6033485</v>
      </c>
      <c r="I9" s="447">
        <f t="shared" si="2"/>
        <v>5903520</v>
      </c>
      <c r="J9" s="447">
        <f t="shared" si="2"/>
        <v>3717727</v>
      </c>
      <c r="K9" s="447">
        <f t="shared" si="2"/>
        <v>3394061</v>
      </c>
      <c r="L9" s="447">
        <f t="shared" si="2"/>
        <v>2717528.29</v>
      </c>
      <c r="M9" s="447">
        <f t="shared" si="2"/>
        <v>2575310</v>
      </c>
      <c r="N9" s="447">
        <f t="shared" si="2"/>
        <v>2082777</v>
      </c>
      <c r="O9" s="447">
        <f t="shared" si="2"/>
        <v>2036608</v>
      </c>
      <c r="P9" s="448">
        <f t="shared" si="2"/>
        <v>1990441</v>
      </c>
      <c r="Q9" s="447">
        <f t="shared" si="2"/>
        <v>1944273</v>
      </c>
      <c r="R9" s="440">
        <f t="shared" si="2"/>
        <v>7669956</v>
      </c>
    </row>
    <row r="10" spans="1:18" ht="19.5" customHeight="1" x14ac:dyDescent="0.25">
      <c r="A10" s="441"/>
      <c r="B10" s="442"/>
      <c r="C10" s="749"/>
      <c r="D10" s="452">
        <f t="shared" ref="D10:Q10" si="3">D9/D13</f>
        <v>0.10275143908563479</v>
      </c>
      <c r="E10" s="452">
        <f t="shared" si="3"/>
        <v>8.7632740553839558E-2</v>
      </c>
      <c r="F10" s="452">
        <f t="shared" si="3"/>
        <v>0.10163016952773764</v>
      </c>
      <c r="G10" s="452">
        <f t="shared" si="3"/>
        <v>0.10955328054189739</v>
      </c>
      <c r="H10" s="452">
        <f t="shared" si="3"/>
        <v>9.3383546829066993E-2</v>
      </c>
      <c r="I10" s="453">
        <f t="shared" si="3"/>
        <v>9.1372007451138701E-2</v>
      </c>
      <c r="J10" s="453">
        <f t="shared" si="3"/>
        <v>5.7541293862864787E-2</v>
      </c>
      <c r="K10" s="452">
        <f t="shared" si="3"/>
        <v>5.2531738180207614E-2</v>
      </c>
      <c r="L10" s="452">
        <f t="shared" si="3"/>
        <v>4.2060671457462701E-2</v>
      </c>
      <c r="M10" s="452">
        <f t="shared" si="3"/>
        <v>3.9859481209344932E-2</v>
      </c>
      <c r="N10" s="452">
        <f t="shared" si="3"/>
        <v>3.2236278620731411E-2</v>
      </c>
      <c r="O10" s="452">
        <f t="shared" si="3"/>
        <v>3.1521695759656729E-2</v>
      </c>
      <c r="P10" s="453">
        <f t="shared" si="3"/>
        <v>3.0807143853675768E-2</v>
      </c>
      <c r="Q10" s="452">
        <f t="shared" si="3"/>
        <v>3.0092576470147944E-2</v>
      </c>
      <c r="R10" s="454"/>
    </row>
    <row r="11" spans="1:18" ht="19.5" customHeight="1" x14ac:dyDescent="0.25">
      <c r="A11" s="441"/>
      <c r="B11" s="442"/>
      <c r="C11" s="750" t="s">
        <v>523</v>
      </c>
      <c r="D11" s="447">
        <f t="shared" ref="D11:R11" si="4">SUM(D15:D54)</f>
        <v>169785.12824999998</v>
      </c>
      <c r="E11" s="447">
        <f t="shared" si="4"/>
        <v>1839346.1173307502</v>
      </c>
      <c r="F11" s="447">
        <f t="shared" si="4"/>
        <v>2842240.8947659698</v>
      </c>
      <c r="G11" s="447">
        <f t="shared" si="4"/>
        <v>4999113.318</v>
      </c>
      <c r="H11" s="447">
        <f t="shared" si="4"/>
        <v>5149904.2879999997</v>
      </c>
      <c r="I11" s="447">
        <f t="shared" si="4"/>
        <v>5107150.034</v>
      </c>
      <c r="J11" s="447">
        <f t="shared" si="4"/>
        <v>4780564.3209999995</v>
      </c>
      <c r="K11" s="447">
        <f t="shared" si="4"/>
        <v>4296144.7429999998</v>
      </c>
      <c r="L11" s="447">
        <f t="shared" si="4"/>
        <v>4274917.7760000005</v>
      </c>
      <c r="M11" s="447">
        <f t="shared" si="4"/>
        <v>4105040.3630000004</v>
      </c>
      <c r="N11" s="447">
        <f t="shared" si="4"/>
        <v>4059488.173</v>
      </c>
      <c r="O11" s="447">
        <f t="shared" si="4"/>
        <v>3447172.9830000009</v>
      </c>
      <c r="P11" s="448">
        <f t="shared" si="4"/>
        <v>2852430.9440000001</v>
      </c>
      <c r="Q11" s="447">
        <f t="shared" si="4"/>
        <v>1497210</v>
      </c>
      <c r="R11" s="440">
        <f t="shared" si="4"/>
        <v>7703710</v>
      </c>
    </row>
    <row r="12" spans="1:18" ht="19.5" customHeight="1" x14ac:dyDescent="0.25">
      <c r="A12" s="441"/>
      <c r="B12" s="442"/>
      <c r="C12" s="750"/>
      <c r="D12" s="452">
        <f t="shared" ref="D12:O12" si="5">D11/D13</f>
        <v>2.6278572789711118E-3</v>
      </c>
      <c r="E12" s="452">
        <f t="shared" si="5"/>
        <v>2.8468565726544222E-2</v>
      </c>
      <c r="F12" s="452">
        <f t="shared" si="5"/>
        <v>4.3990916642018207E-2</v>
      </c>
      <c r="G12" s="452">
        <f t="shared" si="5"/>
        <v>7.7374010648118871E-2</v>
      </c>
      <c r="H12" s="452">
        <f t="shared" si="5"/>
        <v>7.9707884952670116E-2</v>
      </c>
      <c r="I12" s="453">
        <f t="shared" si="5"/>
        <v>7.904615398283249E-2</v>
      </c>
      <c r="J12" s="453">
        <f t="shared" si="5"/>
        <v>7.3991408305394038E-2</v>
      </c>
      <c r="K12" s="452">
        <f t="shared" si="5"/>
        <v>6.6493781585997225E-2</v>
      </c>
      <c r="L12" s="452">
        <f t="shared" si="5"/>
        <v>6.6165240209515225E-2</v>
      </c>
      <c r="M12" s="452">
        <f t="shared" si="5"/>
        <v>6.3535954589001339E-2</v>
      </c>
      <c r="N12" s="452">
        <f t="shared" si="5"/>
        <v>6.2830918433606636E-2</v>
      </c>
      <c r="O12" s="452">
        <f t="shared" si="5"/>
        <v>5.3353781386027338E-2</v>
      </c>
      <c r="P12" s="453">
        <f>P11/P13</f>
        <v>4.4148633606564659E-2</v>
      </c>
      <c r="Q12" s="453">
        <f>Q11/Q13</f>
        <v>2.3173137937352525E-2</v>
      </c>
      <c r="R12" s="455"/>
    </row>
    <row r="13" spans="1:18" ht="33.75" customHeight="1" thickBot="1" x14ac:dyDescent="0.3">
      <c r="A13" s="456"/>
      <c r="B13" s="457"/>
      <c r="C13" s="458" t="s">
        <v>524</v>
      </c>
      <c r="D13" s="459">
        <f>88852924-12711988-11531214</f>
        <v>64609722</v>
      </c>
      <c r="E13" s="459">
        <f t="shared" ref="E13:R13" si="6">88852924-12711988-11531214</f>
        <v>64609722</v>
      </c>
      <c r="F13" s="459">
        <f t="shared" si="6"/>
        <v>64609722</v>
      </c>
      <c r="G13" s="459">
        <f t="shared" si="6"/>
        <v>64609722</v>
      </c>
      <c r="H13" s="459">
        <f t="shared" si="6"/>
        <v>64609722</v>
      </c>
      <c r="I13" s="459">
        <f t="shared" si="6"/>
        <v>64609722</v>
      </c>
      <c r="J13" s="459">
        <f t="shared" si="6"/>
        <v>64609722</v>
      </c>
      <c r="K13" s="459">
        <f t="shared" si="6"/>
        <v>64609722</v>
      </c>
      <c r="L13" s="459">
        <f t="shared" si="6"/>
        <v>64609722</v>
      </c>
      <c r="M13" s="459">
        <f t="shared" si="6"/>
        <v>64609722</v>
      </c>
      <c r="N13" s="459">
        <f t="shared" si="6"/>
        <v>64609722</v>
      </c>
      <c r="O13" s="459">
        <f t="shared" si="6"/>
        <v>64609722</v>
      </c>
      <c r="P13" s="459">
        <f t="shared" si="6"/>
        <v>64609722</v>
      </c>
      <c r="Q13" s="459">
        <f t="shared" si="6"/>
        <v>64609722</v>
      </c>
      <c r="R13" s="698">
        <f t="shared" si="6"/>
        <v>64609722</v>
      </c>
    </row>
    <row r="14" spans="1:18" ht="16.5" thickBot="1" x14ac:dyDescent="0.25">
      <c r="A14" s="605">
        <f>SUM(A15:A54)</f>
        <v>47104659</v>
      </c>
      <c r="B14" s="460"/>
      <c r="C14" s="460" t="s">
        <v>525</v>
      </c>
      <c r="D14" s="461">
        <f t="shared" ref="D14:R14" si="7">SUM(D15:D54)</f>
        <v>169785.12824999998</v>
      </c>
      <c r="E14" s="461">
        <f t="shared" si="7"/>
        <v>1839346.1173307502</v>
      </c>
      <c r="F14" s="461">
        <f t="shared" si="7"/>
        <v>2842240.8947659698</v>
      </c>
      <c r="G14" s="461">
        <f t="shared" si="7"/>
        <v>4999113.318</v>
      </c>
      <c r="H14" s="461">
        <f t="shared" si="7"/>
        <v>5149904.2879999997</v>
      </c>
      <c r="I14" s="461">
        <f t="shared" si="7"/>
        <v>5107150.034</v>
      </c>
      <c r="J14" s="461">
        <f t="shared" si="7"/>
        <v>4780564.3209999995</v>
      </c>
      <c r="K14" s="461">
        <f t="shared" si="7"/>
        <v>4296144.7429999998</v>
      </c>
      <c r="L14" s="461">
        <f t="shared" si="7"/>
        <v>4274917.7760000005</v>
      </c>
      <c r="M14" s="461">
        <f t="shared" si="7"/>
        <v>4105040.3630000004</v>
      </c>
      <c r="N14" s="461">
        <f t="shared" si="7"/>
        <v>4059488.173</v>
      </c>
      <c r="O14" s="461">
        <f t="shared" si="7"/>
        <v>3447172.9830000009</v>
      </c>
      <c r="P14" s="462">
        <f t="shared" si="7"/>
        <v>2852430.9440000001</v>
      </c>
      <c r="Q14" s="461">
        <f t="shared" si="7"/>
        <v>1497210</v>
      </c>
      <c r="R14" s="463">
        <f t="shared" si="7"/>
        <v>7703710</v>
      </c>
    </row>
    <row r="15" spans="1:18" ht="31.5" x14ac:dyDescent="0.25">
      <c r="A15" s="464">
        <v>4924140</v>
      </c>
      <c r="B15" s="465">
        <v>2019</v>
      </c>
      <c r="C15" s="465" t="s">
        <v>526</v>
      </c>
      <c r="D15" s="466"/>
      <c r="E15" s="466">
        <v>492414</v>
      </c>
      <c r="F15" s="466">
        <v>492414</v>
      </c>
      <c r="G15" s="467">
        <v>492414</v>
      </c>
      <c r="H15" s="467">
        <v>492414</v>
      </c>
      <c r="I15" s="467">
        <v>492414</v>
      </c>
      <c r="J15" s="467">
        <v>492414</v>
      </c>
      <c r="K15" s="467">
        <v>492414</v>
      </c>
      <c r="L15" s="467">
        <v>492414</v>
      </c>
      <c r="M15" s="467">
        <v>492414</v>
      </c>
      <c r="N15" s="467">
        <v>492414</v>
      </c>
      <c r="O15" s="466"/>
      <c r="P15" s="467"/>
      <c r="Q15" s="466"/>
      <c r="R15" s="468"/>
    </row>
    <row r="16" spans="1:18" ht="16.5" thickBot="1" x14ac:dyDescent="0.3">
      <c r="A16" s="469"/>
      <c r="B16" s="470"/>
      <c r="C16" s="471" t="s">
        <v>527</v>
      </c>
      <c r="D16" s="472">
        <f>E16/12*8</f>
        <v>88634.52</v>
      </c>
      <c r="E16" s="472">
        <f>A15*0.027</f>
        <v>132951.78</v>
      </c>
      <c r="F16" s="473">
        <f>(A15-E15)*0.027</f>
        <v>119656.602</v>
      </c>
      <c r="G16" s="473">
        <f>(A15-E15-F15)*0.027</f>
        <v>106361.424</v>
      </c>
      <c r="H16" s="474">
        <f>(A15-E15-F15-G15)*0.027</f>
        <v>93066.245999999999</v>
      </c>
      <c r="I16" s="474">
        <f>(A15-E15-F15-G15-H15)*0.027</f>
        <v>79771.067999999999</v>
      </c>
      <c r="J16" s="474">
        <f>(A15-E15-F15-G15-H15-I15)*0.027</f>
        <v>66475.89</v>
      </c>
      <c r="K16" s="474">
        <f>(A15-E15-F15-G15-H15-I15-J15)*0.027</f>
        <v>53180.712</v>
      </c>
      <c r="L16" s="474">
        <f>(A15-E15-F15-G15-H15-I15-J15-K15)*0.027</f>
        <v>39885.534</v>
      </c>
      <c r="M16" s="474">
        <f>(A15-E15-F15-G15-H15-I15-J15-K15-L15)*0.027</f>
        <v>26590.356</v>
      </c>
      <c r="N16" s="474">
        <f>(A15-E15-F15-G15-H15-I15-J15-K15-L15-M15)*0.027</f>
        <v>13295.178</v>
      </c>
      <c r="O16" s="472"/>
      <c r="P16" s="474"/>
      <c r="Q16" s="472"/>
      <c r="R16" s="475"/>
    </row>
    <row r="17" spans="1:18" ht="31.5" x14ac:dyDescent="0.25">
      <c r="A17" s="464">
        <v>6000000</v>
      </c>
      <c r="B17" s="465" t="s">
        <v>528</v>
      </c>
      <c r="C17" s="476" t="s">
        <v>529</v>
      </c>
      <c r="D17" s="477"/>
      <c r="E17" s="477"/>
      <c r="F17" s="477"/>
      <c r="G17" s="477">
        <v>225000</v>
      </c>
      <c r="H17" s="477">
        <v>375000</v>
      </c>
      <c r="I17" s="477">
        <v>375000</v>
      </c>
      <c r="J17" s="477">
        <v>375000</v>
      </c>
      <c r="K17" s="477">
        <v>375000</v>
      </c>
      <c r="L17" s="477">
        <v>375000</v>
      </c>
      <c r="M17" s="477">
        <v>375000</v>
      </c>
      <c r="N17" s="477">
        <v>375000</v>
      </c>
      <c r="O17" s="478">
        <v>375000</v>
      </c>
      <c r="P17" s="477">
        <v>375000</v>
      </c>
      <c r="Q17" s="478">
        <v>375000</v>
      </c>
      <c r="R17" s="479">
        <f>2550000-375000-375000+225000</f>
        <v>2025000</v>
      </c>
    </row>
    <row r="18" spans="1:18" ht="16.5" thickBot="1" x14ac:dyDescent="0.3">
      <c r="A18" s="469"/>
      <c r="B18" s="480"/>
      <c r="C18" s="481" t="s">
        <v>527</v>
      </c>
      <c r="D18" s="482"/>
      <c r="E18" s="482">
        <f>((A17/2)/2)*0.027</f>
        <v>40500</v>
      </c>
      <c r="F18" s="482">
        <f>(E18+A17/2)*0.027</f>
        <v>82093.5</v>
      </c>
      <c r="G18" s="482">
        <f>(A17-F17)*0.027</f>
        <v>162000</v>
      </c>
      <c r="H18" s="482">
        <f>(A17-F17-G17)*0.027</f>
        <v>155925</v>
      </c>
      <c r="I18" s="482">
        <f>(A17-F17-G17-H17)*0.027</f>
        <v>145800</v>
      </c>
      <c r="J18" s="482">
        <f>(A17-F17-G17-H17-I17)*0.027</f>
        <v>135675</v>
      </c>
      <c r="K18" s="482">
        <f>(A17-F17-G17-H17-I17-J17)*0.027</f>
        <v>125550</v>
      </c>
      <c r="L18" s="482">
        <f>(A17-F17-G17-H17-I17-J17-K17)*0.027</f>
        <v>115425</v>
      </c>
      <c r="M18" s="482">
        <f>(A17-F17-G17-H17-I17-J17-K17-L17)*0.027</f>
        <v>105300</v>
      </c>
      <c r="N18" s="482">
        <f>(A17-F17-G17-H17-I17-J17-K17-L17-M17)*0.027</f>
        <v>95175</v>
      </c>
      <c r="O18" s="483">
        <f>(A17-F17-G17-H17-I17-J17-K17-L17-M17-N17)*0.027</f>
        <v>85050</v>
      </c>
      <c r="P18" s="482">
        <f>(A17-F17-G17-H17-I17-J17-K17-L17-M17-N17-O17)*0.027</f>
        <v>74925</v>
      </c>
      <c r="Q18" s="483">
        <f>SUM(A17-F17-G17-H17-I17-J17-K17-L17-M17-N17-O17-P17)*0.027</f>
        <v>64800</v>
      </c>
      <c r="R18" s="484">
        <f>293625-58725+40500</f>
        <v>275400</v>
      </c>
    </row>
    <row r="19" spans="1:18" ht="15.75" x14ac:dyDescent="0.25">
      <c r="A19" s="464">
        <v>1596300</v>
      </c>
      <c r="B19" s="465" t="s">
        <v>530</v>
      </c>
      <c r="C19" s="476" t="s">
        <v>531</v>
      </c>
      <c r="D19" s="478">
        <v>0</v>
      </c>
      <c r="E19" s="478">
        <v>0</v>
      </c>
      <c r="F19" s="478">
        <v>159630</v>
      </c>
      <c r="G19" s="478">
        <v>159630</v>
      </c>
      <c r="H19" s="478">
        <v>159630</v>
      </c>
      <c r="I19" s="478">
        <v>159630</v>
      </c>
      <c r="J19" s="478">
        <v>159630</v>
      </c>
      <c r="K19" s="478">
        <v>159630</v>
      </c>
      <c r="L19" s="478">
        <v>159630</v>
      </c>
      <c r="M19" s="478">
        <v>159630</v>
      </c>
      <c r="N19" s="478">
        <v>159630</v>
      </c>
      <c r="O19" s="478">
        <v>159630</v>
      </c>
      <c r="P19" s="477"/>
      <c r="Q19" s="478"/>
      <c r="R19" s="479"/>
    </row>
    <row r="20" spans="1:18" ht="16.5" thickBot="1" x14ac:dyDescent="0.3">
      <c r="A20" s="469"/>
      <c r="B20" s="480"/>
      <c r="C20" s="481" t="s">
        <v>532</v>
      </c>
      <c r="D20" s="483">
        <f>((A19/2)/2)*0.027</f>
        <v>10775.025</v>
      </c>
      <c r="E20" s="483">
        <f>(D20+A19/2)*0.027</f>
        <v>21840.975675000002</v>
      </c>
      <c r="F20" s="483">
        <f>A19*0.027</f>
        <v>43100.1</v>
      </c>
      <c r="G20" s="483">
        <f>(A19-D19-E19-F19)*0.027</f>
        <v>38790.089999999997</v>
      </c>
      <c r="H20" s="483">
        <f>(A19-D19-E19-F19-G19)*0.027</f>
        <v>34480.080000000002</v>
      </c>
      <c r="I20" s="483">
        <f>(A19-D19-E19-F19-G19-H19)*0.027</f>
        <v>30170.07</v>
      </c>
      <c r="J20" s="483">
        <f>(A19-D19-E19-F19-G19-H19-I19)*0.027</f>
        <v>25860.06</v>
      </c>
      <c r="K20" s="483">
        <f>(A19-D19-E19-F19-G19-H19-I19-J19)*0.027</f>
        <v>21550.05</v>
      </c>
      <c r="L20" s="483">
        <f>(A19-D19-E19-F19-G19-H19-I19-J19-K19)*0.027</f>
        <v>17240.04</v>
      </c>
      <c r="M20" s="483">
        <f>(A19-D19-E19-F19-G19-H19-I19-J19-K19-L19)*0.027</f>
        <v>12930.03</v>
      </c>
      <c r="N20" s="483">
        <f>(A19-D19-E19-F19-G19-H19-I19-J19-K19-L19-M19)*0.027</f>
        <v>8620.02</v>
      </c>
      <c r="O20" s="483">
        <f>(A19-D19-E19-F19-G19-H19-I19-J19-K19-L19-M19-N19)*0.027</f>
        <v>4310.01</v>
      </c>
      <c r="P20" s="482"/>
      <c r="Q20" s="483"/>
      <c r="R20" s="484"/>
    </row>
    <row r="21" spans="1:18" ht="31.5" x14ac:dyDescent="0.25">
      <c r="A21" s="464">
        <v>68944</v>
      </c>
      <c r="B21" s="465"/>
      <c r="C21" s="476" t="s">
        <v>533</v>
      </c>
      <c r="D21" s="478"/>
      <c r="E21" s="478"/>
      <c r="F21" s="478">
        <v>22982</v>
      </c>
      <c r="G21" s="478">
        <v>22981</v>
      </c>
      <c r="H21" s="478">
        <v>22981</v>
      </c>
      <c r="I21" s="478"/>
      <c r="J21" s="478"/>
      <c r="K21" s="478"/>
      <c r="L21" s="478"/>
      <c r="M21" s="478"/>
      <c r="N21" s="478"/>
      <c r="O21" s="478"/>
      <c r="P21" s="477"/>
      <c r="Q21" s="478"/>
      <c r="R21" s="479"/>
    </row>
    <row r="22" spans="1:18" ht="16.5" thickBot="1" x14ac:dyDescent="0.3">
      <c r="A22" s="485"/>
      <c r="B22" s="486" t="s">
        <v>530</v>
      </c>
      <c r="C22" s="481" t="s">
        <v>532</v>
      </c>
      <c r="D22" s="487">
        <f>((A21/2)/2)*0.027</f>
        <v>465.37200000000001</v>
      </c>
      <c r="E22" s="487">
        <f>(D22+A21/2)*0.027</f>
        <v>943.30904400000009</v>
      </c>
      <c r="F22" s="487">
        <f>A21*0.027</f>
        <v>1861.4880000000001</v>
      </c>
      <c r="G22" s="487">
        <f>(A21-D21-E21-F21)*0.027</f>
        <v>1240.9739999999999</v>
      </c>
      <c r="H22" s="487">
        <f>(A21-D21-E21-F21-G21)*0.027</f>
        <v>620.48699999999997</v>
      </c>
      <c r="I22" s="487"/>
      <c r="J22" s="487"/>
      <c r="K22" s="487"/>
      <c r="L22" s="487"/>
      <c r="M22" s="487"/>
      <c r="N22" s="487"/>
      <c r="O22" s="487"/>
      <c r="P22" s="488"/>
      <c r="Q22" s="487"/>
      <c r="R22" s="489"/>
    </row>
    <row r="23" spans="1:18" ht="15.75" x14ac:dyDescent="0.25">
      <c r="A23" s="464">
        <v>7000000</v>
      </c>
      <c r="B23" s="465" t="s">
        <v>528</v>
      </c>
      <c r="C23" s="476" t="s">
        <v>534</v>
      </c>
      <c r="D23" s="478"/>
      <c r="E23" s="478"/>
      <c r="F23" s="478"/>
      <c r="G23" s="478">
        <v>350000</v>
      </c>
      <c r="H23" s="478">
        <v>350000</v>
      </c>
      <c r="I23" s="478">
        <v>350000</v>
      </c>
      <c r="J23" s="478">
        <v>350000</v>
      </c>
      <c r="K23" s="478">
        <v>350000</v>
      </c>
      <c r="L23" s="478">
        <v>350000</v>
      </c>
      <c r="M23" s="478">
        <v>350000</v>
      </c>
      <c r="N23" s="478">
        <v>350000</v>
      </c>
      <c r="O23" s="478">
        <v>350000</v>
      </c>
      <c r="P23" s="477">
        <v>350000</v>
      </c>
      <c r="Q23" s="478">
        <v>350000</v>
      </c>
      <c r="R23" s="479">
        <f>3850000-350000-350000</f>
        <v>3150000</v>
      </c>
    </row>
    <row r="24" spans="1:18" ht="16.5" thickBot="1" x14ac:dyDescent="0.3">
      <c r="A24" s="469"/>
      <c r="B24" s="480"/>
      <c r="C24" s="481" t="s">
        <v>535</v>
      </c>
      <c r="D24" s="483"/>
      <c r="E24" s="483">
        <f>(A23/2/2)*0.027</f>
        <v>47250</v>
      </c>
      <c r="F24" s="483">
        <f>(E24+A23/2)*0.027</f>
        <v>95775.75</v>
      </c>
      <c r="G24" s="483">
        <f>A23*0.027</f>
        <v>189000</v>
      </c>
      <c r="H24" s="483">
        <f>(A23-G23)*0.027</f>
        <v>179550</v>
      </c>
      <c r="I24" s="483">
        <f>(A23-G23-H23)*0.027</f>
        <v>170100</v>
      </c>
      <c r="J24" s="483">
        <f>(A23-G23-H23-I23)*0.027</f>
        <v>160650</v>
      </c>
      <c r="K24" s="483">
        <f>(A23-G23-H23-I23-J23)*0.027</f>
        <v>151200</v>
      </c>
      <c r="L24" s="483">
        <f>(A23-G23-H23-I23-J23-K23)*0.027</f>
        <v>141750</v>
      </c>
      <c r="M24" s="483">
        <f>(A23-G23-H23-I23-J23-K23-L23)*0.027</f>
        <v>132300</v>
      </c>
      <c r="N24" s="483">
        <f>(A23-G23-H23-I23-J23-K23-L23-M23)*0.027</f>
        <v>122850</v>
      </c>
      <c r="O24" s="483">
        <f>(A23-G23-H23-I23-J23-K23-L23-M23-N23)*0.027</f>
        <v>113400</v>
      </c>
      <c r="P24" s="482">
        <f>(A23-G23-H23-I23-J23-K23-L23-M23-N23-O23)*0.027</f>
        <v>103950</v>
      </c>
      <c r="Q24" s="483">
        <f>SUM(A23-G23-H23-I23-J23-K23-L23-M23-N23-O23-P23)*0.027</f>
        <v>94500</v>
      </c>
      <c r="R24" s="484">
        <f>519750-94500</f>
        <v>425250</v>
      </c>
    </row>
    <row r="25" spans="1:18" s="491" customFormat="1" ht="69" customHeight="1" x14ac:dyDescent="0.25">
      <c r="A25" s="464">
        <v>952450</v>
      </c>
      <c r="B25" s="465" t="s">
        <v>536</v>
      </c>
      <c r="C25" s="476" t="s">
        <v>537</v>
      </c>
      <c r="D25" s="490"/>
      <c r="E25" s="490"/>
      <c r="F25" s="477">
        <v>95245</v>
      </c>
      <c r="G25" s="477">
        <v>95245</v>
      </c>
      <c r="H25" s="477">
        <v>95245</v>
      </c>
      <c r="I25" s="477">
        <v>95245</v>
      </c>
      <c r="J25" s="477">
        <v>95245</v>
      </c>
      <c r="K25" s="477">
        <v>95245</v>
      </c>
      <c r="L25" s="477">
        <v>95245</v>
      </c>
      <c r="M25" s="478">
        <v>95245</v>
      </c>
      <c r="N25" s="478">
        <v>95245</v>
      </c>
      <c r="O25" s="478">
        <v>95245</v>
      </c>
      <c r="P25" s="477"/>
      <c r="Q25" s="478"/>
      <c r="R25" s="479"/>
    </row>
    <row r="26" spans="1:18" s="491" customFormat="1" ht="16.5" thickBot="1" x14ac:dyDescent="0.3">
      <c r="A26" s="469"/>
      <c r="B26" s="480"/>
      <c r="C26" s="481" t="s">
        <v>527</v>
      </c>
      <c r="D26" s="482">
        <f>((A25/2)/2)*0.027</f>
        <v>6429.0375000000004</v>
      </c>
      <c r="E26" s="482">
        <f>(D26+A25/2)*0.027</f>
        <v>13031.659012499998</v>
      </c>
      <c r="F26" s="482">
        <f>A25*0.027</f>
        <v>25716.15</v>
      </c>
      <c r="G26" s="482">
        <f>(A25-F25)*0.027</f>
        <v>23144.535</v>
      </c>
      <c r="H26" s="482">
        <f>(A25-F25-G25)*0.027</f>
        <v>20572.919999999998</v>
      </c>
      <c r="I26" s="482">
        <f>(A25-F25-G25-H25)*0.027</f>
        <v>18001.305</v>
      </c>
      <c r="J26" s="482">
        <f>(A25-F25-G25-H25-I25)*0.027</f>
        <v>15429.69</v>
      </c>
      <c r="K26" s="482">
        <f>(A25-F25-G25-H25-I25-J25)*0.027</f>
        <v>12858.075000000001</v>
      </c>
      <c r="L26" s="482">
        <f>(A25-F25-G25-H25-I25-J25-K25)*0.027</f>
        <v>10286.459999999999</v>
      </c>
      <c r="M26" s="483">
        <f>(A25-F25-G25-H25-I25-J25-K25-L25)*0.027</f>
        <v>7714.8450000000003</v>
      </c>
      <c r="N26" s="483">
        <f>(A25-F25-G25-H25-I25-J25-K25-L25-M25)*0.027</f>
        <v>5143.2299999999996</v>
      </c>
      <c r="O26" s="483">
        <f>(A25-F25-G25-H25-I25-J25-K25-L25-M25-N25)*0.027</f>
        <v>2571.6149999999998</v>
      </c>
      <c r="P26" s="482"/>
      <c r="Q26" s="483"/>
      <c r="R26" s="484"/>
    </row>
    <row r="27" spans="1:18" s="491" customFormat="1" ht="47.25" x14ac:dyDescent="0.25">
      <c r="A27" s="464">
        <v>1462506</v>
      </c>
      <c r="B27" s="465" t="s">
        <v>528</v>
      </c>
      <c r="C27" s="476" t="s">
        <v>538</v>
      </c>
      <c r="D27" s="492"/>
      <c r="E27" s="492">
        <v>0</v>
      </c>
      <c r="F27" s="466">
        <v>0</v>
      </c>
      <c r="G27" s="467">
        <v>146251</v>
      </c>
      <c r="H27" s="467">
        <v>146251</v>
      </c>
      <c r="I27" s="467">
        <v>146251</v>
      </c>
      <c r="J27" s="467">
        <v>146251</v>
      </c>
      <c r="K27" s="467">
        <v>146251</v>
      </c>
      <c r="L27" s="467">
        <v>146251</v>
      </c>
      <c r="M27" s="467">
        <v>146250</v>
      </c>
      <c r="N27" s="467">
        <v>146250</v>
      </c>
      <c r="O27" s="466">
        <v>146250</v>
      </c>
      <c r="P27" s="467">
        <v>146250</v>
      </c>
      <c r="Q27" s="466"/>
      <c r="R27" s="468"/>
    </row>
    <row r="28" spans="1:18" s="491" customFormat="1" ht="16.5" thickBot="1" x14ac:dyDescent="0.3">
      <c r="A28" s="493"/>
      <c r="B28" s="494"/>
      <c r="C28" s="495" t="s">
        <v>527</v>
      </c>
      <c r="D28" s="473"/>
      <c r="E28" s="473">
        <f>(A27/3/2)*0.027</f>
        <v>6581.277</v>
      </c>
      <c r="F28" s="473">
        <f>(E28+A27/2)*0.027</f>
        <v>19921.525479</v>
      </c>
      <c r="G28" s="473">
        <f>(A27-F27)*0.027</f>
        <v>39487.661999999997</v>
      </c>
      <c r="H28" s="473">
        <f>(A27-F27-G27)*0.027</f>
        <v>35538.885000000002</v>
      </c>
      <c r="I28" s="473">
        <f>(A27-F27-G27-H27)*0.027</f>
        <v>31590.108</v>
      </c>
      <c r="J28" s="473">
        <f>(A27-F27-G27-H27-I27)*0.027</f>
        <v>27641.330999999998</v>
      </c>
      <c r="K28" s="496">
        <f>(A27-F27-G27-H27-I27-J27)*0.027</f>
        <v>23692.554</v>
      </c>
      <c r="L28" s="473">
        <v>94069</v>
      </c>
      <c r="M28" s="496">
        <f>(A27-F27-G27-H27-I27-J27-K27-L27)*0.027</f>
        <v>15795</v>
      </c>
      <c r="N28" s="473">
        <f>(A27-F27-G27-H27-I27-J27-K27-L27-M27)*0.027</f>
        <v>11846.25</v>
      </c>
      <c r="O28" s="496">
        <f>(A27-F27-G27-H27-I27-J27-K27-L27-M27-N27)*0.027</f>
        <v>7897.5</v>
      </c>
      <c r="P28" s="473">
        <f>(A27-E27-F27-G27-H27-I27-J27-K27-L27-M27-N27-O27)*0.027</f>
        <v>3948.75</v>
      </c>
      <c r="Q28" s="496"/>
      <c r="R28" s="497"/>
    </row>
    <row r="29" spans="1:18" s="491" customFormat="1" ht="15.75" x14ac:dyDescent="0.25">
      <c r="A29" s="464">
        <v>2274277</v>
      </c>
      <c r="B29" s="465" t="s">
        <v>539</v>
      </c>
      <c r="C29" s="476" t="s">
        <v>540</v>
      </c>
      <c r="D29" s="492">
        <v>0</v>
      </c>
      <c r="E29" s="467">
        <v>0</v>
      </c>
      <c r="F29" s="467">
        <v>0</v>
      </c>
      <c r="G29" s="467">
        <v>593300</v>
      </c>
      <c r="H29" s="467">
        <v>186775</v>
      </c>
      <c r="I29" s="467">
        <v>186775</v>
      </c>
      <c r="J29" s="467">
        <v>186775</v>
      </c>
      <c r="K29" s="467">
        <v>186775</v>
      </c>
      <c r="L29" s="467">
        <v>186775</v>
      </c>
      <c r="M29" s="467">
        <v>186775</v>
      </c>
      <c r="N29" s="467">
        <v>186775</v>
      </c>
      <c r="O29" s="466">
        <v>186776</v>
      </c>
      <c r="P29" s="467">
        <v>186776</v>
      </c>
      <c r="Q29" s="466"/>
      <c r="R29" s="468"/>
    </row>
    <row r="30" spans="1:18" s="491" customFormat="1" ht="18" customHeight="1" thickBot="1" x14ac:dyDescent="0.3">
      <c r="A30" s="485"/>
      <c r="B30" s="498"/>
      <c r="C30" s="499" t="s">
        <v>527</v>
      </c>
      <c r="D30" s="500">
        <f>(A29/3/2)*0.027</f>
        <v>10234.246500000001</v>
      </c>
      <c r="E30" s="500">
        <f>(D30+(A29/3)*2/2)*0.027</f>
        <v>20744.817655500003</v>
      </c>
      <c r="F30" s="500">
        <f>(E30+(A29/2))*0.027</f>
        <v>31262.8495766985</v>
      </c>
      <c r="G30" s="500">
        <f>A29*0.027</f>
        <v>61405.478999999999</v>
      </c>
      <c r="H30" s="500">
        <f>(A29-F29-G29)*0.027</f>
        <v>45386.379000000001</v>
      </c>
      <c r="I30" s="500">
        <f>(A29-F29-G29-H29)*0.027</f>
        <v>40343.453999999998</v>
      </c>
      <c r="J30" s="500">
        <f>(A29-F29-G29-H29-I29)*0.027</f>
        <v>35300.529000000002</v>
      </c>
      <c r="K30" s="501">
        <f>(A29-F29-G29-H29-I29-J29)*0.027</f>
        <v>30257.603999999999</v>
      </c>
      <c r="L30" s="500">
        <f>(A29-F29-G29-H29-I29-J29-K29)*0.027</f>
        <v>25214.679</v>
      </c>
      <c r="M30" s="501">
        <f>(A29-F29-G29-H29-I29-J29-K29-L29)*0.027</f>
        <v>20171.754000000001</v>
      </c>
      <c r="N30" s="500">
        <f>(A29-F29-G29-H29-I29-J29-K29-L29-M29)*0.027</f>
        <v>15128.829</v>
      </c>
      <c r="O30" s="501">
        <f>(A29-F29-G29-H29-I29-J29-K29-L29-M29-N29)*0.027</f>
        <v>10085.904</v>
      </c>
      <c r="P30" s="500">
        <f>(A29-D29-E29-F29-G29-H29-I29-J29-K29-L29-M29-N29-O29)*0.027</f>
        <v>5042.9520000000002</v>
      </c>
      <c r="Q30" s="501"/>
      <c r="R30" s="502"/>
    </row>
    <row r="31" spans="1:18" s="491" customFormat="1" ht="48.75" customHeight="1" x14ac:dyDescent="0.25">
      <c r="A31" s="503">
        <v>1495263</v>
      </c>
      <c r="B31" s="504" t="s">
        <v>539</v>
      </c>
      <c r="C31" s="505" t="s">
        <v>541</v>
      </c>
      <c r="D31" s="506">
        <v>0</v>
      </c>
      <c r="E31" s="506">
        <v>0</v>
      </c>
      <c r="F31" s="506">
        <v>0</v>
      </c>
      <c r="G31" s="506">
        <v>149527</v>
      </c>
      <c r="H31" s="506">
        <v>149527</v>
      </c>
      <c r="I31" s="506">
        <v>149527</v>
      </c>
      <c r="J31" s="506">
        <v>149526</v>
      </c>
      <c r="K31" s="506">
        <v>149526</v>
      </c>
      <c r="L31" s="506">
        <v>149526</v>
      </c>
      <c r="M31" s="506">
        <v>149526</v>
      </c>
      <c r="N31" s="506">
        <v>149526</v>
      </c>
      <c r="O31" s="506">
        <v>149526</v>
      </c>
      <c r="P31" s="507">
        <v>149526</v>
      </c>
      <c r="Q31" s="506"/>
      <c r="R31" s="508"/>
    </row>
    <row r="32" spans="1:18" s="491" customFormat="1" ht="17.25" customHeight="1" thickBot="1" x14ac:dyDescent="0.3">
      <c r="A32" s="485"/>
      <c r="B32" s="486"/>
      <c r="C32" s="499" t="s">
        <v>527</v>
      </c>
      <c r="D32" s="487">
        <f>(A31/3/2)*0.027</f>
        <v>6728.6835000000001</v>
      </c>
      <c r="E32" s="487">
        <f>(D32+(A31/3)*2/2)*0.027</f>
        <v>13639.0414545</v>
      </c>
      <c r="F32" s="487">
        <f>(E32+(A31/2))*0.027</f>
        <v>20554.304619271501</v>
      </c>
      <c r="G32" s="487">
        <f>A31*0.027</f>
        <v>40372.101000000002</v>
      </c>
      <c r="H32" s="487">
        <f>(A31-G31)*0.027</f>
        <v>36334.872000000003</v>
      </c>
      <c r="I32" s="487">
        <f>(A31-G31-H31)*0.027</f>
        <v>32297.643</v>
      </c>
      <c r="J32" s="487">
        <f>(A31-G31-H31-I31)*0.027</f>
        <v>28260.414000000001</v>
      </c>
      <c r="K32" s="487">
        <f>(A31-G31-H31-I31-J31)*0.027</f>
        <v>24223.212</v>
      </c>
      <c r="L32" s="487">
        <f>(A31-G31-H31-I31-J31-K31)*0.027</f>
        <v>20186.009999999998</v>
      </c>
      <c r="M32" s="487">
        <f>(A31-G31-H31-I31-J31-K31-L31)*0.027</f>
        <v>16148.807999999999</v>
      </c>
      <c r="N32" s="487">
        <f>(A31-G31-H31-I31-J31-K31-L31-M31)*0.027</f>
        <v>12111.606</v>
      </c>
      <c r="O32" s="487">
        <f>(A31-G31-H31-I31-J31-K31-L31-M31-N31)*0.027</f>
        <v>8074.4039999999995</v>
      </c>
      <c r="P32" s="488">
        <f>(A31-G31-H31-I31-J31-K31-L31-M31-N31-O31)*0.027</f>
        <v>4037.2019999999998</v>
      </c>
      <c r="Q32" s="487"/>
      <c r="R32" s="489"/>
    </row>
    <row r="33" spans="1:18" s="491" customFormat="1" ht="34.5" customHeight="1" x14ac:dyDescent="0.25">
      <c r="A33" s="503">
        <f>1423690+1297848+843282</f>
        <v>3564820</v>
      </c>
      <c r="B33" s="504" t="s">
        <v>528</v>
      </c>
      <c r="C33" s="505" t="s">
        <v>542</v>
      </c>
      <c r="D33" s="507"/>
      <c r="E33" s="507">
        <v>0</v>
      </c>
      <c r="F33" s="507">
        <v>0</v>
      </c>
      <c r="G33" s="507">
        <v>98191</v>
      </c>
      <c r="H33" s="507">
        <v>385181</v>
      </c>
      <c r="I33" s="507">
        <v>385181</v>
      </c>
      <c r="J33" s="507">
        <v>385181</v>
      </c>
      <c r="K33" s="507">
        <v>385181</v>
      </c>
      <c r="L33" s="507">
        <v>385181</v>
      </c>
      <c r="M33" s="507">
        <v>385181</v>
      </c>
      <c r="N33" s="507">
        <v>385181</v>
      </c>
      <c r="O33" s="506">
        <v>385181</v>
      </c>
      <c r="P33" s="507">
        <v>385181</v>
      </c>
      <c r="Q33" s="506"/>
      <c r="R33" s="508"/>
    </row>
    <row r="34" spans="1:18" s="491" customFormat="1" ht="17.25" customHeight="1" thickBot="1" x14ac:dyDescent="0.3">
      <c r="A34" s="485"/>
      <c r="B34" s="486"/>
      <c r="C34" s="499" t="s">
        <v>527</v>
      </c>
      <c r="D34" s="488"/>
      <c r="E34" s="488">
        <f>(A33/3/2)*0.027</f>
        <v>16041.689999999999</v>
      </c>
      <c r="F34" s="488">
        <f>(E34+A33/2)*0.027</f>
        <v>48558.195629999995</v>
      </c>
      <c r="G34" s="488">
        <f>A33*0.027</f>
        <v>96250.14</v>
      </c>
      <c r="H34" s="488">
        <f>(A33-G33)*0.027</f>
        <v>93598.982999999993</v>
      </c>
      <c r="I34" s="488">
        <f>(A33-G33-H33)*0.027</f>
        <v>83199.096000000005</v>
      </c>
      <c r="J34" s="488">
        <f>(A33-G33-H33-I33)*0.027</f>
        <v>72799.209000000003</v>
      </c>
      <c r="K34" s="488">
        <f>(A33-G33-H33-I33-J33)*0.027</f>
        <v>62399.322</v>
      </c>
      <c r="L34" s="488">
        <f>(A33-G33-H33-I33-J33-K33)*0.027</f>
        <v>51999.434999999998</v>
      </c>
      <c r="M34" s="487">
        <f>(A33-G33-H33-I33-J33-K33-L33)*0.027</f>
        <v>41599.548000000003</v>
      </c>
      <c r="N34" s="487">
        <f>(A33-G33-H33-I33-J33-K33-L33-M33)*0.027</f>
        <v>31199.661</v>
      </c>
      <c r="O34" s="487">
        <f>(A33-G33-H33-I33-J33-K33-L33-M33-N33)*0.027</f>
        <v>20799.774000000001</v>
      </c>
      <c r="P34" s="488">
        <f>(A33-G33-H33-I33-J33-K33-L33-M33-N33-O33)*0.027</f>
        <v>10399.887000000001</v>
      </c>
      <c r="Q34" s="487"/>
      <c r="R34" s="489"/>
    </row>
    <row r="35" spans="1:18" s="491" customFormat="1" ht="37.5" customHeight="1" x14ac:dyDescent="0.25">
      <c r="A35" s="464">
        <v>2123909</v>
      </c>
      <c r="B35" s="465" t="s">
        <v>530</v>
      </c>
      <c r="C35" s="476" t="s">
        <v>543</v>
      </c>
      <c r="D35" s="477"/>
      <c r="E35" s="477"/>
      <c r="F35" s="477">
        <v>48425</v>
      </c>
      <c r="G35" s="477">
        <v>130609</v>
      </c>
      <c r="H35" s="477">
        <v>130609</v>
      </c>
      <c r="I35" s="477">
        <v>230609</v>
      </c>
      <c r="J35" s="477">
        <v>230609</v>
      </c>
      <c r="K35" s="477">
        <v>280609</v>
      </c>
      <c r="L35" s="477">
        <v>280609</v>
      </c>
      <c r="M35" s="477">
        <v>280610</v>
      </c>
      <c r="N35" s="478">
        <v>280610</v>
      </c>
      <c r="O35" s="478">
        <v>230610</v>
      </c>
      <c r="P35" s="477"/>
      <c r="Q35" s="478"/>
      <c r="R35" s="479"/>
    </row>
    <row r="36" spans="1:18" s="491" customFormat="1" ht="17.25" customHeight="1" thickBot="1" x14ac:dyDescent="0.3">
      <c r="A36" s="469"/>
      <c r="B36" s="480"/>
      <c r="C36" s="481" t="s">
        <v>527</v>
      </c>
      <c r="D36" s="482">
        <f>((A35/2)/2)*0.027</f>
        <v>14336.385749999999</v>
      </c>
      <c r="E36" s="482">
        <f>(D36+A35/2)*0.027</f>
        <v>29059.853915249998</v>
      </c>
      <c r="F36" s="482">
        <f>(A35-E35)*0.027</f>
        <v>57345.542999999998</v>
      </c>
      <c r="G36" s="482">
        <f>(A35-E35-F35)*0.027</f>
        <v>56038.067999999999</v>
      </c>
      <c r="H36" s="482">
        <f>(A35-E35-F35-G35)*0.027</f>
        <v>52511.625</v>
      </c>
      <c r="I36" s="482">
        <f>(A35-E35-F35-G35-H35)*0.027</f>
        <v>48985.182000000001</v>
      </c>
      <c r="J36" s="482">
        <f>(A35-E35-F35-G35-H35-I35)*0.027</f>
        <v>42758.739000000001</v>
      </c>
      <c r="K36" s="482">
        <f>(A35-E35-F35-G35-H35-I35-J35)*0.027</f>
        <v>36532.296000000002</v>
      </c>
      <c r="L36" s="482">
        <f>(A35-E35-F35-G35-H35-I35-J35-K35)*0.027</f>
        <v>28955.852999999999</v>
      </c>
      <c r="M36" s="483">
        <f>(A35-E35-F35-G35-H35-I35-J35-K35-L35)*0.027</f>
        <v>21379.41</v>
      </c>
      <c r="N36" s="483">
        <f>(A35-E35-F35-G35-H35-I35-J35-K35-L35-M35)*0.027</f>
        <v>13802.94</v>
      </c>
      <c r="O36" s="483">
        <f>(A35-D35-E35-F35-G35-H35-I35-J35-K35-L35-M35-N35)*0.027</f>
        <v>6226.47</v>
      </c>
      <c r="P36" s="482"/>
      <c r="Q36" s="483"/>
      <c r="R36" s="484"/>
    </row>
    <row r="37" spans="1:18" s="491" customFormat="1" ht="48" customHeight="1" x14ac:dyDescent="0.25">
      <c r="A37" s="503">
        <v>2152272</v>
      </c>
      <c r="B37" s="504" t="s">
        <v>528</v>
      </c>
      <c r="C37" s="505" t="s">
        <v>544</v>
      </c>
      <c r="D37" s="507"/>
      <c r="E37" s="507">
        <v>0</v>
      </c>
      <c r="F37" s="507">
        <v>0</v>
      </c>
      <c r="G37" s="507">
        <v>86304</v>
      </c>
      <c r="H37" s="507">
        <v>159552</v>
      </c>
      <c r="I37" s="507">
        <v>149552</v>
      </c>
      <c r="J37" s="507">
        <v>229552</v>
      </c>
      <c r="K37" s="507">
        <v>229552</v>
      </c>
      <c r="L37" s="507">
        <v>229552</v>
      </c>
      <c r="M37" s="506">
        <v>229552</v>
      </c>
      <c r="N37" s="506">
        <v>279552</v>
      </c>
      <c r="O37" s="506">
        <v>279552</v>
      </c>
      <c r="P37" s="507">
        <v>279552</v>
      </c>
      <c r="Q37" s="506"/>
      <c r="R37" s="508"/>
    </row>
    <row r="38" spans="1:18" s="491" customFormat="1" ht="17.25" customHeight="1" thickBot="1" x14ac:dyDescent="0.3">
      <c r="A38" s="485"/>
      <c r="B38" s="486"/>
      <c r="C38" s="499" t="s">
        <v>527</v>
      </c>
      <c r="D38" s="488"/>
      <c r="E38" s="488">
        <f>(A37/3/2)*0.027</f>
        <v>9685.2240000000002</v>
      </c>
      <c r="F38" s="488">
        <f>(E38+A37/2)*0.027</f>
        <v>29317.173047999997</v>
      </c>
      <c r="G38" s="488">
        <f>(A37-E37-F37)*0.027</f>
        <v>58111.343999999997</v>
      </c>
      <c r="H38" s="488">
        <f>(A37-E37-F37-G37)*0.027</f>
        <v>55781.135999999999</v>
      </c>
      <c r="I38" s="488">
        <f>(A37-E37-F37-G37-H37)*0.027</f>
        <v>51473.231999999996</v>
      </c>
      <c r="J38" s="488">
        <f>(A37-E37-F37-G37-H37-I37)*0.027</f>
        <v>47435.328000000001</v>
      </c>
      <c r="K38" s="488">
        <f>(A37-E37-F37-G37-H37-I37-J37)*0.027</f>
        <v>41237.423999999999</v>
      </c>
      <c r="L38" s="488">
        <f>(A37-E37-F37-G37-H37-I37-J37-K37)*0.027</f>
        <v>35039.519999999997</v>
      </c>
      <c r="M38" s="487">
        <f>(A37-E37-F37-G37-H37-I37-J37-K37-L37)*0.027</f>
        <v>28841.615999999998</v>
      </c>
      <c r="N38" s="487">
        <f>(A37-E37-F37-G37-H37-I37-J37-K37-L37-M37)*0.027</f>
        <v>22643.712</v>
      </c>
      <c r="O38" s="487">
        <f>(A37-E37-F37-G37-H37-I37-J37-K37-L37-M37-N37)*0.027</f>
        <v>15095.807999999999</v>
      </c>
      <c r="P38" s="488">
        <f>(A37-E37-F37-G37-H37-I37-J37-K37-L37-M37-N37-O37)*0.027</f>
        <v>7547.9039999999995</v>
      </c>
      <c r="Q38" s="487"/>
      <c r="R38" s="489"/>
    </row>
    <row r="39" spans="1:18" s="491" customFormat="1" ht="35.25" customHeight="1" x14ac:dyDescent="0.25">
      <c r="A39" s="503">
        <v>660595</v>
      </c>
      <c r="B39" s="504" t="s">
        <v>530</v>
      </c>
      <c r="C39" s="505" t="s">
        <v>545</v>
      </c>
      <c r="D39" s="506">
        <v>0</v>
      </c>
      <c r="E39" s="507">
        <v>0</v>
      </c>
      <c r="F39" s="507">
        <v>132119</v>
      </c>
      <c r="G39" s="507">
        <v>132119</v>
      </c>
      <c r="H39" s="507">
        <v>132119</v>
      </c>
      <c r="I39" s="507">
        <v>132119</v>
      </c>
      <c r="J39" s="507">
        <v>132119</v>
      </c>
      <c r="K39" s="507"/>
      <c r="L39" s="507"/>
      <c r="M39" s="506"/>
      <c r="N39" s="506"/>
      <c r="O39" s="506"/>
      <c r="P39" s="507"/>
      <c r="Q39" s="506"/>
      <c r="R39" s="508"/>
    </row>
    <row r="40" spans="1:18" s="491" customFormat="1" ht="17.25" customHeight="1" thickBot="1" x14ac:dyDescent="0.3">
      <c r="A40" s="485"/>
      <c r="B40" s="486"/>
      <c r="C40" s="499" t="s">
        <v>527</v>
      </c>
      <c r="D40" s="488">
        <f>((A39/2)/2)*0.027</f>
        <v>4459.0162499999997</v>
      </c>
      <c r="E40" s="488">
        <f>(D40+A39/2)*0.027</f>
        <v>9038.4259387499987</v>
      </c>
      <c r="F40" s="488">
        <f>(A39-E39)*0.027</f>
        <v>17836.064999999999</v>
      </c>
      <c r="G40" s="488">
        <f>SUM(A39-E39-F39)*0.027</f>
        <v>14268.851999999999</v>
      </c>
      <c r="H40" s="488">
        <f>SUM(A39-E39-F39-G39)*0.027</f>
        <v>10701.638999999999</v>
      </c>
      <c r="I40" s="488">
        <f>SUM(A39-E39-F39-G39-H39)*0.027</f>
        <v>7134.4259999999995</v>
      </c>
      <c r="J40" s="488">
        <f>(A39-E39-F39-G39-H39-I39)*0.027</f>
        <v>3567.2129999999997</v>
      </c>
      <c r="K40" s="488"/>
      <c r="L40" s="488"/>
      <c r="M40" s="487"/>
      <c r="N40" s="487"/>
      <c r="O40" s="487"/>
      <c r="P40" s="488"/>
      <c r="Q40" s="487"/>
      <c r="R40" s="489"/>
    </row>
    <row r="41" spans="1:18" s="491" customFormat="1" ht="31.5" x14ac:dyDescent="0.25">
      <c r="A41" s="503">
        <v>1387873</v>
      </c>
      <c r="B41" s="504" t="s">
        <v>528</v>
      </c>
      <c r="C41" s="505" t="s">
        <v>546</v>
      </c>
      <c r="D41" s="507"/>
      <c r="E41" s="507">
        <v>0</v>
      </c>
      <c r="F41" s="507">
        <v>0</v>
      </c>
      <c r="G41" s="507">
        <v>138788</v>
      </c>
      <c r="H41" s="507">
        <v>138788</v>
      </c>
      <c r="I41" s="507">
        <v>138788</v>
      </c>
      <c r="J41" s="507">
        <v>138787</v>
      </c>
      <c r="K41" s="507">
        <v>138787</v>
      </c>
      <c r="L41" s="507">
        <v>138787</v>
      </c>
      <c r="M41" s="507">
        <v>138787</v>
      </c>
      <c r="N41" s="507">
        <v>138787</v>
      </c>
      <c r="O41" s="506">
        <v>138787</v>
      </c>
      <c r="P41" s="507">
        <v>138787</v>
      </c>
      <c r="Q41" s="506"/>
      <c r="R41" s="508"/>
    </row>
    <row r="42" spans="1:18" s="491" customFormat="1" ht="17.25" customHeight="1" thickBot="1" x14ac:dyDescent="0.3">
      <c r="A42" s="485"/>
      <c r="B42" s="486"/>
      <c r="C42" s="499" t="s">
        <v>535</v>
      </c>
      <c r="D42" s="488"/>
      <c r="E42" s="488">
        <f>(A41/3/2)*0.027</f>
        <v>6245.4285</v>
      </c>
      <c r="F42" s="488">
        <f>(E42+A41/2)*0.027</f>
        <v>18904.912069500002</v>
      </c>
      <c r="G42" s="488">
        <f>(A41-F41)*0.027</f>
        <v>37472.570999999996</v>
      </c>
      <c r="H42" s="488">
        <f>(A41-F41-G41)*0.027</f>
        <v>33725.294999999998</v>
      </c>
      <c r="I42" s="488">
        <f>(A41-F41-G41-H41)*0.027</f>
        <v>29978.019</v>
      </c>
      <c r="J42" s="488">
        <f>(A41-F41-G41-H41-I41)*0.027</f>
        <v>26230.742999999999</v>
      </c>
      <c r="K42" s="487">
        <f>(A41-F41-G41-H41-I41-J41)*0.027</f>
        <v>22483.493999999999</v>
      </c>
      <c r="L42" s="487">
        <f>(A41-F41-G41-H41-I41-J41-K41)*0.027</f>
        <v>18736.244999999999</v>
      </c>
      <c r="M42" s="487">
        <f>(A41-F41-G41-H41-I41-J41-K41-L41)*0.027</f>
        <v>14988.995999999999</v>
      </c>
      <c r="N42" s="487">
        <f>(A41-F41-G41-H41-I41-J41-K41-L41-M41)*0.027</f>
        <v>11241.746999999999</v>
      </c>
      <c r="O42" s="487">
        <f>(A41-F41-G41-H41-I41-J41-K41-L41-M41-N41)*0.027</f>
        <v>7494.4979999999996</v>
      </c>
      <c r="P42" s="488">
        <f>(A41-E41-F41-G41-H41-I41-J41-K41-L41-M41-N41-O41)*0.027</f>
        <v>3747.2489999999998</v>
      </c>
      <c r="Q42" s="487"/>
      <c r="R42" s="489"/>
    </row>
    <row r="43" spans="1:18" s="491" customFormat="1" ht="45.75" customHeight="1" x14ac:dyDescent="0.25">
      <c r="A43" s="503">
        <v>450058</v>
      </c>
      <c r="B43" s="504">
        <v>2019</v>
      </c>
      <c r="C43" s="505" t="s">
        <v>547</v>
      </c>
      <c r="D43" s="506"/>
      <c r="E43" s="506">
        <v>90012</v>
      </c>
      <c r="F43" s="506">
        <v>90012</v>
      </c>
      <c r="G43" s="506">
        <v>90012</v>
      </c>
      <c r="H43" s="506">
        <v>90011</v>
      </c>
      <c r="I43" s="506">
        <v>90011</v>
      </c>
      <c r="J43" s="506"/>
      <c r="K43" s="506"/>
      <c r="L43" s="506"/>
      <c r="M43" s="506"/>
      <c r="N43" s="506"/>
      <c r="O43" s="506"/>
      <c r="P43" s="507"/>
      <c r="Q43" s="506"/>
      <c r="R43" s="508"/>
    </row>
    <row r="44" spans="1:18" s="491" customFormat="1" ht="17.25" customHeight="1" thickBot="1" x14ac:dyDescent="0.3">
      <c r="A44" s="485"/>
      <c r="B44" s="509"/>
      <c r="C44" s="499" t="s">
        <v>527</v>
      </c>
      <c r="D44" s="487">
        <f>E44/12*8</f>
        <v>8101.0440000000008</v>
      </c>
      <c r="E44" s="487">
        <f>(A43)*0.027</f>
        <v>12151.566000000001</v>
      </c>
      <c r="F44" s="487">
        <f>(A43-E43)*0.027</f>
        <v>9721.2420000000002</v>
      </c>
      <c r="G44" s="487">
        <f>(A43-E43-F43)*0.027</f>
        <v>7290.9179999999997</v>
      </c>
      <c r="H44" s="487">
        <f>(A43-E43-F43-G43)*0.027</f>
        <v>4860.5940000000001</v>
      </c>
      <c r="I44" s="487">
        <f>(A43-E43-F43-G43-H43)*0.027</f>
        <v>2430.297</v>
      </c>
      <c r="J44" s="487"/>
      <c r="K44" s="487"/>
      <c r="L44" s="487"/>
      <c r="M44" s="487"/>
      <c r="N44" s="487"/>
      <c r="O44" s="487"/>
      <c r="P44" s="488"/>
      <c r="Q44" s="487"/>
      <c r="R44" s="489"/>
    </row>
    <row r="45" spans="1:18" s="491" customFormat="1" ht="47.25" x14ac:dyDescent="0.25">
      <c r="A45" s="493">
        <v>1135705</v>
      </c>
      <c r="B45" s="510" t="s">
        <v>530</v>
      </c>
      <c r="C45" s="494" t="s">
        <v>548</v>
      </c>
      <c r="D45" s="511">
        <v>0</v>
      </c>
      <c r="E45" s="511">
        <v>0</v>
      </c>
      <c r="F45" s="511">
        <v>227141</v>
      </c>
      <c r="G45" s="511">
        <v>227141</v>
      </c>
      <c r="H45" s="511">
        <v>227141</v>
      </c>
      <c r="I45" s="511">
        <v>227141</v>
      </c>
      <c r="J45" s="511">
        <v>227141</v>
      </c>
      <c r="K45" s="511"/>
      <c r="L45" s="512"/>
      <c r="M45" s="512"/>
      <c r="N45" s="512"/>
      <c r="O45" s="512"/>
      <c r="P45" s="511"/>
      <c r="Q45" s="512"/>
      <c r="R45" s="513"/>
    </row>
    <row r="46" spans="1:18" s="491" customFormat="1" ht="17.25" customHeight="1" thickBot="1" x14ac:dyDescent="0.3">
      <c r="A46" s="485"/>
      <c r="B46" s="486"/>
      <c r="C46" s="499" t="s">
        <v>527</v>
      </c>
      <c r="D46" s="487">
        <f>((A45/2)/2)*0.027</f>
        <v>7666.00875</v>
      </c>
      <c r="E46" s="487">
        <f>(D46+A45/2)*0.027</f>
        <v>15538.999736250002</v>
      </c>
      <c r="F46" s="487">
        <f>(A45-E45)*0.027</f>
        <v>30664.035</v>
      </c>
      <c r="G46" s="487">
        <f>(A45-E45-F45)*0.027</f>
        <v>24531.227999999999</v>
      </c>
      <c r="H46" s="487">
        <f>(A45-E45-F45-G45)*0.027</f>
        <v>18398.420999999998</v>
      </c>
      <c r="I46" s="487">
        <f>(A45-E45-F45-G45-H45)*0.027</f>
        <v>12265.614</v>
      </c>
      <c r="J46" s="487">
        <f>(A45-E45-F45-G45-H45-I45)*0.027</f>
        <v>6132.8069999999998</v>
      </c>
      <c r="K46" s="487"/>
      <c r="L46" s="487"/>
      <c r="M46" s="487"/>
      <c r="N46" s="487"/>
      <c r="O46" s="487"/>
      <c r="P46" s="488"/>
      <c r="Q46" s="487"/>
      <c r="R46" s="489"/>
    </row>
    <row r="47" spans="1:18" s="491" customFormat="1" ht="47.25" x14ac:dyDescent="0.25">
      <c r="A47" s="493">
        <v>534114</v>
      </c>
      <c r="B47" s="510">
        <v>2019</v>
      </c>
      <c r="C47" s="494" t="s">
        <v>549</v>
      </c>
      <c r="D47" s="511"/>
      <c r="E47" s="511">
        <v>106823</v>
      </c>
      <c r="F47" s="511">
        <v>106823</v>
      </c>
      <c r="G47" s="511">
        <v>106823</v>
      </c>
      <c r="H47" s="511">
        <v>106823</v>
      </c>
      <c r="I47" s="511">
        <v>106822</v>
      </c>
      <c r="J47" s="511"/>
      <c r="K47" s="511"/>
      <c r="L47" s="512"/>
      <c r="M47" s="512"/>
      <c r="N47" s="512"/>
      <c r="O47" s="512"/>
      <c r="P47" s="511"/>
      <c r="Q47" s="512"/>
      <c r="R47" s="513"/>
    </row>
    <row r="48" spans="1:18" s="491" customFormat="1" ht="17.25" customHeight="1" thickBot="1" x14ac:dyDescent="0.3">
      <c r="A48" s="485"/>
      <c r="B48" s="486"/>
      <c r="C48" s="499" t="s">
        <v>527</v>
      </c>
      <c r="D48" s="487">
        <f>E48/12*8</f>
        <v>9614.0519999999997</v>
      </c>
      <c r="E48" s="487">
        <f>(A47)*0.027</f>
        <v>14421.078</v>
      </c>
      <c r="F48" s="487">
        <f>(A47-D47-E47)*0.027</f>
        <v>11536.857</v>
      </c>
      <c r="G48" s="487">
        <f>(A47-D47-E47-F47)*0.027</f>
        <v>8652.6360000000004</v>
      </c>
      <c r="H48" s="487">
        <f>(A47-D47-E47-F47-G47)*0.027</f>
        <v>5768.415</v>
      </c>
      <c r="I48" s="487">
        <f>(A47-D47-E47-F47-G47-H47)*0.027</f>
        <v>2884.194</v>
      </c>
      <c r="J48" s="487"/>
      <c r="K48" s="487"/>
      <c r="L48" s="487"/>
      <c r="M48" s="487"/>
      <c r="N48" s="487"/>
      <c r="O48" s="487"/>
      <c r="P48" s="488"/>
      <c r="Q48" s="487"/>
      <c r="R48" s="489"/>
    </row>
    <row r="49" spans="1:18" s="491" customFormat="1" ht="31.5" x14ac:dyDescent="0.25">
      <c r="A49" s="503">
        <v>346924</v>
      </c>
      <c r="B49" s="504" t="s">
        <v>530</v>
      </c>
      <c r="C49" s="505" t="s">
        <v>550</v>
      </c>
      <c r="D49" s="507">
        <v>0</v>
      </c>
      <c r="E49" s="507">
        <v>0</v>
      </c>
      <c r="F49" s="507">
        <v>69385</v>
      </c>
      <c r="G49" s="507">
        <v>69385</v>
      </c>
      <c r="H49" s="507">
        <v>69385</v>
      </c>
      <c r="I49" s="507">
        <v>69385</v>
      </c>
      <c r="J49" s="507">
        <v>69384</v>
      </c>
      <c r="K49" s="507"/>
      <c r="L49" s="506"/>
      <c r="M49" s="506"/>
      <c r="N49" s="506"/>
      <c r="O49" s="506"/>
      <c r="P49" s="507"/>
      <c r="Q49" s="506"/>
      <c r="R49" s="508"/>
    </row>
    <row r="50" spans="1:18" s="491" customFormat="1" ht="17.25" customHeight="1" thickBot="1" x14ac:dyDescent="0.3">
      <c r="A50" s="485"/>
      <c r="B50" s="486"/>
      <c r="C50" s="499" t="s">
        <v>527</v>
      </c>
      <c r="D50" s="488">
        <f>((A49/2)/2)*0.027</f>
        <v>2341.7370000000001</v>
      </c>
      <c r="E50" s="488">
        <f>(D50+A49/2)*0.027</f>
        <v>4746.7008989999995</v>
      </c>
      <c r="F50" s="488">
        <f>(A49-E49)*0.027</f>
        <v>9366.9480000000003</v>
      </c>
      <c r="G50" s="488">
        <f>(A49-E49-F49)*0.027</f>
        <v>7493.5529999999999</v>
      </c>
      <c r="H50" s="488">
        <f>(A49-E49-F49-G49)*0.027</f>
        <v>5620.1580000000004</v>
      </c>
      <c r="I50" s="488">
        <f>(A49-E49-F49-G49-H49)*0.027</f>
        <v>3746.7629999999999</v>
      </c>
      <c r="J50" s="488">
        <f>(A49-E49-F49-G49-H49-I49)*0.027</f>
        <v>1873.3679999999999</v>
      </c>
      <c r="K50" s="488"/>
      <c r="L50" s="487"/>
      <c r="M50" s="487"/>
      <c r="N50" s="487"/>
      <c r="O50" s="487"/>
      <c r="P50" s="488"/>
      <c r="Q50" s="487"/>
      <c r="R50" s="489"/>
    </row>
    <row r="51" spans="1:18" s="491" customFormat="1" ht="47.25" x14ac:dyDescent="0.25">
      <c r="A51" s="503">
        <f>280919+13590</f>
        <v>294509</v>
      </c>
      <c r="B51" s="504" t="s">
        <v>528</v>
      </c>
      <c r="C51" s="505" t="s">
        <v>551</v>
      </c>
      <c r="D51" s="507"/>
      <c r="E51" s="507">
        <v>0</v>
      </c>
      <c r="F51" s="507">
        <v>0</v>
      </c>
      <c r="G51" s="507">
        <v>98170</v>
      </c>
      <c r="H51" s="507">
        <v>98170</v>
      </c>
      <c r="I51" s="507">
        <v>98169</v>
      </c>
      <c r="J51" s="507"/>
      <c r="K51" s="507"/>
      <c r="L51" s="506"/>
      <c r="M51" s="506"/>
      <c r="N51" s="506"/>
      <c r="O51" s="506"/>
      <c r="P51" s="507"/>
      <c r="Q51" s="506"/>
      <c r="R51" s="508"/>
    </row>
    <row r="52" spans="1:18" s="491" customFormat="1" ht="18.75" customHeight="1" thickBot="1" x14ac:dyDescent="0.3">
      <c r="A52" s="485"/>
      <c r="B52" s="486"/>
      <c r="C52" s="499" t="s">
        <v>527</v>
      </c>
      <c r="D52" s="488"/>
      <c r="E52" s="488">
        <f>(A51/3/2)*0.027</f>
        <v>1325.2905000000001</v>
      </c>
      <c r="F52" s="488">
        <f>(E52+A51/2)*0.027</f>
        <v>4011.6543434999999</v>
      </c>
      <c r="G52" s="488">
        <f>(A51-F51)*0.027</f>
        <v>7951.7429999999995</v>
      </c>
      <c r="H52" s="488">
        <f>(A51-F51-G51)*0.027</f>
        <v>5301.1530000000002</v>
      </c>
      <c r="I52" s="488">
        <f>(A51-F51-G51-H51)*0.027</f>
        <v>2650.5630000000001</v>
      </c>
      <c r="J52" s="488"/>
      <c r="K52" s="488"/>
      <c r="L52" s="487"/>
      <c r="M52" s="487"/>
      <c r="N52" s="487"/>
      <c r="O52" s="487"/>
      <c r="P52" s="488"/>
      <c r="Q52" s="487"/>
      <c r="R52" s="489"/>
    </row>
    <row r="53" spans="1:18" s="491" customFormat="1" ht="31.5" x14ac:dyDescent="0.25">
      <c r="A53" s="514">
        <v>8680000</v>
      </c>
      <c r="B53" s="515" t="s">
        <v>552</v>
      </c>
      <c r="C53" s="429" t="s">
        <v>553</v>
      </c>
      <c r="D53" s="516"/>
      <c r="E53" s="516">
        <v>500000</v>
      </c>
      <c r="F53" s="516">
        <v>500000</v>
      </c>
      <c r="G53" s="516">
        <v>400000</v>
      </c>
      <c r="H53" s="516">
        <v>550000</v>
      </c>
      <c r="I53" s="516">
        <v>550000</v>
      </c>
      <c r="J53" s="516">
        <v>550000</v>
      </c>
      <c r="K53" s="516">
        <v>550000</v>
      </c>
      <c r="L53" s="517">
        <v>550000</v>
      </c>
      <c r="M53" s="517">
        <v>550000</v>
      </c>
      <c r="N53" s="517">
        <v>550000</v>
      </c>
      <c r="O53" s="517">
        <v>550000</v>
      </c>
      <c r="P53" s="516">
        <v>550000</v>
      </c>
      <c r="Q53" s="517">
        <v>550000</v>
      </c>
      <c r="R53" s="518">
        <f>2100000-320000</f>
        <v>1780000</v>
      </c>
    </row>
    <row r="54" spans="1:18" s="491" customFormat="1" ht="18" customHeight="1" thickBot="1" x14ac:dyDescent="0.3">
      <c r="A54" s="519"/>
      <c r="B54" s="520"/>
      <c r="C54" s="520"/>
      <c r="D54" s="521"/>
      <c r="E54" s="521">
        <f>(A53-D53)*0.027</f>
        <v>234360</v>
      </c>
      <c r="F54" s="522">
        <f>(A53-D53-E53)*0.027</f>
        <v>220860</v>
      </c>
      <c r="G54" s="521">
        <f>(A53-D53-E53-F53)*0.027</f>
        <v>207360</v>
      </c>
      <c r="H54" s="521">
        <f>(A53-D53-E53-F53-G53)*0.027</f>
        <v>196560</v>
      </c>
      <c r="I54" s="521">
        <f>(A53-D53-E53-F53-G53-H53)*0.027</f>
        <v>181710</v>
      </c>
      <c r="J54" s="521">
        <f>(A53-D53-E53-F53-G53-H53-I53)*0.027</f>
        <v>166860</v>
      </c>
      <c r="K54" s="521">
        <f>(A53-D53-E53-F53-G53-H53-I53-J53)*0.027</f>
        <v>152010</v>
      </c>
      <c r="L54" s="522">
        <f>(A53-D53-E53-F53-G53-H53-I53-J53-K53)*0.027</f>
        <v>137160</v>
      </c>
      <c r="M54" s="522">
        <f>(A53-D53-E53-F53-G53-H53-I53-J53-K53-L53)*0.027</f>
        <v>122310</v>
      </c>
      <c r="N54" s="522">
        <f>(A53-D53-E53-F53-G53-H53-I53-J53-K53-L53-M53)*0.027</f>
        <v>107460</v>
      </c>
      <c r="O54" s="522">
        <f>(A53-D53-E53--F53-G53-H53-I53-J53-K53-L53-M53-N53)*0.027</f>
        <v>119610</v>
      </c>
      <c r="P54" s="521">
        <f>(A53-D53-E53-F53-G53-H53-I53-J53-K53-L53-M53-N53-O53)*0.027</f>
        <v>77760</v>
      </c>
      <c r="Q54" s="522">
        <f>SUM(A53-D53-E53-F53-G53-H53-I53-J53-K53-L53-M53-N53-O53-P53)*0.027</f>
        <v>62910</v>
      </c>
      <c r="R54" s="523">
        <v>48060</v>
      </c>
    </row>
    <row r="55" spans="1:18" ht="16.5" thickBot="1" x14ac:dyDescent="0.3">
      <c r="A55" s="524"/>
      <c r="B55" s="525"/>
      <c r="C55" s="526" t="s">
        <v>554</v>
      </c>
      <c r="D55" s="527"/>
      <c r="E55" s="527"/>
      <c r="F55" s="528"/>
      <c r="G55" s="527"/>
      <c r="H55" s="528"/>
      <c r="I55" s="527"/>
      <c r="J55" s="529"/>
      <c r="K55" s="530"/>
      <c r="L55" s="530"/>
      <c r="M55" s="530"/>
      <c r="N55" s="530"/>
      <c r="O55" s="530"/>
      <c r="P55" s="529"/>
      <c r="Q55" s="530"/>
      <c r="R55" s="531"/>
    </row>
    <row r="56" spans="1:18" ht="15.75" x14ac:dyDescent="0.25">
      <c r="A56" s="532"/>
      <c r="B56" s="465"/>
      <c r="C56" s="533"/>
      <c r="D56" s="534"/>
      <c r="E56" s="534"/>
      <c r="F56" s="534"/>
      <c r="G56" s="534"/>
      <c r="H56" s="535"/>
      <c r="I56" s="534"/>
      <c r="J56" s="477"/>
      <c r="K56" s="478"/>
      <c r="L56" s="478"/>
      <c r="M56" s="478"/>
      <c r="N56" s="478"/>
      <c r="O56" s="478"/>
      <c r="P56" s="477"/>
      <c r="Q56" s="478"/>
      <c r="R56" s="479"/>
    </row>
    <row r="57" spans="1:18" ht="16.5" thickBot="1" x14ac:dyDescent="0.3">
      <c r="A57" s="536"/>
      <c r="B57" s="480"/>
      <c r="C57" s="471"/>
      <c r="D57" s="511"/>
      <c r="E57" s="511"/>
      <c r="F57" s="511"/>
      <c r="G57" s="511"/>
      <c r="H57" s="512"/>
      <c r="I57" s="511"/>
      <c r="J57" s="511"/>
      <c r="K57" s="512"/>
      <c r="L57" s="512"/>
      <c r="M57" s="512"/>
      <c r="N57" s="512"/>
      <c r="O57" s="512"/>
      <c r="P57" s="511"/>
      <c r="Q57" s="512"/>
      <c r="R57" s="513"/>
    </row>
    <row r="58" spans="1:18" s="491" customFormat="1" ht="50.25" customHeight="1" x14ac:dyDescent="0.25">
      <c r="A58" s="537">
        <v>2148174</v>
      </c>
      <c r="B58" s="538" t="s">
        <v>555</v>
      </c>
      <c r="C58" s="538" t="s">
        <v>556</v>
      </c>
      <c r="D58" s="539">
        <v>160586</v>
      </c>
      <c r="E58" s="477">
        <v>241889</v>
      </c>
      <c r="F58" s="540">
        <v>241888</v>
      </c>
      <c r="G58" s="539">
        <v>170377</v>
      </c>
      <c r="H58" s="540"/>
      <c r="I58" s="539"/>
      <c r="J58" s="539"/>
      <c r="K58" s="478"/>
      <c r="L58" s="478"/>
      <c r="M58" s="478"/>
      <c r="N58" s="478"/>
      <c r="O58" s="478"/>
      <c r="P58" s="477"/>
      <c r="Q58" s="478"/>
      <c r="R58" s="479"/>
    </row>
    <row r="59" spans="1:18" s="491" customFormat="1" ht="16.5" thickBot="1" x14ac:dyDescent="0.3">
      <c r="A59" s="541"/>
      <c r="B59" s="542"/>
      <c r="C59" s="543" t="s">
        <v>557</v>
      </c>
      <c r="D59" s="544">
        <v>16424</v>
      </c>
      <c r="E59" s="544">
        <v>11991</v>
      </c>
      <c r="F59" s="545">
        <v>7557</v>
      </c>
      <c r="G59" s="545">
        <v>3123</v>
      </c>
      <c r="H59" s="546"/>
      <c r="I59" s="545"/>
      <c r="J59" s="545"/>
      <c r="K59" s="483"/>
      <c r="L59" s="483"/>
      <c r="M59" s="483"/>
      <c r="N59" s="483"/>
      <c r="O59" s="483"/>
      <c r="P59" s="482"/>
      <c r="Q59" s="483"/>
      <c r="R59" s="484"/>
    </row>
    <row r="60" spans="1:18" s="491" customFormat="1" ht="47.25" x14ac:dyDescent="0.25">
      <c r="A60" s="537">
        <v>1244225</v>
      </c>
      <c r="B60" s="538" t="s">
        <v>558</v>
      </c>
      <c r="C60" s="538" t="s">
        <v>559</v>
      </c>
      <c r="D60" s="539">
        <v>217104</v>
      </c>
      <c r="E60" s="539">
        <v>100668</v>
      </c>
      <c r="F60" s="539">
        <v>82989</v>
      </c>
      <c r="G60" s="539">
        <v>16668</v>
      </c>
      <c r="H60" s="540"/>
      <c r="I60" s="539"/>
      <c r="J60" s="539"/>
      <c r="K60" s="478"/>
      <c r="L60" s="478"/>
      <c r="M60" s="478"/>
      <c r="N60" s="478"/>
      <c r="O60" s="478"/>
      <c r="P60" s="477"/>
      <c r="Q60" s="478"/>
      <c r="R60" s="479"/>
    </row>
    <row r="61" spans="1:18" s="491" customFormat="1" ht="16.5" thickBot="1" x14ac:dyDescent="0.3">
      <c r="A61" s="541"/>
      <c r="B61" s="542"/>
      <c r="C61" s="543" t="s">
        <v>560</v>
      </c>
      <c r="D61" s="545">
        <v>7497</v>
      </c>
      <c r="E61" s="545">
        <v>5409</v>
      </c>
      <c r="F61" s="545">
        <v>2691</v>
      </c>
      <c r="G61" s="545">
        <v>450</v>
      </c>
      <c r="H61" s="546"/>
      <c r="I61" s="545"/>
      <c r="J61" s="545"/>
      <c r="K61" s="483"/>
      <c r="L61" s="483"/>
      <c r="M61" s="483"/>
      <c r="N61" s="483"/>
      <c r="O61" s="483"/>
      <c r="P61" s="482"/>
      <c r="Q61" s="483"/>
      <c r="R61" s="484"/>
    </row>
    <row r="62" spans="1:18" s="491" customFormat="1" ht="51" customHeight="1" x14ac:dyDescent="0.25">
      <c r="A62" s="464">
        <v>12083954</v>
      </c>
      <c r="B62" s="465" t="s">
        <v>561</v>
      </c>
      <c r="C62" s="465" t="s">
        <v>562</v>
      </c>
      <c r="D62" s="539">
        <f>651688</f>
        <v>651688</v>
      </c>
      <c r="E62" s="539">
        <v>669388</v>
      </c>
      <c r="F62" s="539">
        <v>669388</v>
      </c>
      <c r="G62" s="539">
        <v>669388</v>
      </c>
      <c r="H62" s="539">
        <v>669388</v>
      </c>
      <c r="I62" s="539">
        <v>669388</v>
      </c>
      <c r="J62" s="539">
        <v>669388</v>
      </c>
      <c r="K62" s="539">
        <v>669388</v>
      </c>
      <c r="L62" s="539">
        <v>669388</v>
      </c>
      <c r="M62" s="539">
        <v>669388</v>
      </c>
      <c r="N62" s="539">
        <v>669388</v>
      </c>
      <c r="O62" s="540">
        <v>669388</v>
      </c>
      <c r="P62" s="539">
        <v>669388</v>
      </c>
      <c r="Q62" s="540">
        <v>669388</v>
      </c>
      <c r="R62" s="479">
        <f>2056851-669388-669388</f>
        <v>718075</v>
      </c>
    </row>
    <row r="63" spans="1:18" s="491" customFormat="1" ht="16.5" thickBot="1" x14ac:dyDescent="0.3">
      <c r="A63" s="469"/>
      <c r="B63" s="480">
        <v>2016</v>
      </c>
      <c r="C63" s="471" t="s">
        <v>563</v>
      </c>
      <c r="D63" s="482">
        <v>271938</v>
      </c>
      <c r="E63" s="482">
        <v>254343</v>
      </c>
      <c r="F63" s="482">
        <v>236269</v>
      </c>
      <c r="G63" s="482">
        <v>218196</v>
      </c>
      <c r="H63" s="482">
        <v>200122</v>
      </c>
      <c r="I63" s="482">
        <v>182049</v>
      </c>
      <c r="J63" s="482">
        <v>163976</v>
      </c>
      <c r="K63" s="482">
        <v>145902</v>
      </c>
      <c r="L63" s="482">
        <v>127829</v>
      </c>
      <c r="M63" s="482">
        <v>109755</v>
      </c>
      <c r="N63" s="482">
        <v>91682</v>
      </c>
      <c r="O63" s="483">
        <v>73608</v>
      </c>
      <c r="P63" s="482">
        <v>55535</v>
      </c>
      <c r="Q63" s="483">
        <v>37461</v>
      </c>
      <c r="R63" s="484">
        <f>137587-55535-37461</f>
        <v>44591</v>
      </c>
    </row>
    <row r="64" spans="1:18" s="491" customFormat="1" ht="15.75" x14ac:dyDescent="0.25">
      <c r="A64" s="537">
        <v>2985430</v>
      </c>
      <c r="B64" s="538" t="s">
        <v>564</v>
      </c>
      <c r="C64" s="538" t="s">
        <v>565</v>
      </c>
      <c r="D64" s="539">
        <v>284577</v>
      </c>
      <c r="E64" s="539">
        <v>284577</v>
      </c>
      <c r="F64" s="539">
        <v>376289</v>
      </c>
      <c r="G64" s="477">
        <v>562083</v>
      </c>
      <c r="H64" s="478">
        <v>27516</v>
      </c>
      <c r="I64" s="477">
        <v>27509</v>
      </c>
      <c r="J64" s="477"/>
      <c r="K64" s="478"/>
      <c r="L64" s="478"/>
      <c r="M64" s="478"/>
      <c r="N64" s="478"/>
      <c r="O64" s="478"/>
      <c r="P64" s="477"/>
      <c r="Q64" s="478"/>
      <c r="R64" s="479"/>
    </row>
    <row r="65" spans="1:18" s="491" customFormat="1" ht="18" customHeight="1" thickBot="1" x14ac:dyDescent="0.3">
      <c r="A65" s="541"/>
      <c r="B65" s="547"/>
      <c r="C65" s="543" t="s">
        <v>566</v>
      </c>
      <c r="D65" s="545">
        <v>42189</v>
      </c>
      <c r="E65" s="545">
        <v>34505</v>
      </c>
      <c r="F65" s="545">
        <v>26822</v>
      </c>
      <c r="G65" s="482">
        <v>16662</v>
      </c>
      <c r="H65" s="483">
        <v>1486</v>
      </c>
      <c r="I65" s="482">
        <v>743</v>
      </c>
      <c r="J65" s="482"/>
      <c r="K65" s="483"/>
      <c r="L65" s="483"/>
      <c r="M65" s="483"/>
      <c r="N65" s="483"/>
      <c r="O65" s="483"/>
      <c r="P65" s="482"/>
      <c r="Q65" s="483"/>
      <c r="R65" s="484"/>
    </row>
    <row r="66" spans="1:18" s="491" customFormat="1" ht="31.5" x14ac:dyDescent="0.25">
      <c r="A66" s="537">
        <v>546714</v>
      </c>
      <c r="B66" s="538" t="s">
        <v>564</v>
      </c>
      <c r="C66" s="538" t="s">
        <v>567</v>
      </c>
      <c r="D66" s="539">
        <v>6096</v>
      </c>
      <c r="E66" s="539"/>
      <c r="F66" s="539"/>
      <c r="G66" s="539"/>
      <c r="H66" s="540"/>
      <c r="I66" s="539"/>
      <c r="J66" s="539"/>
      <c r="K66" s="478"/>
      <c r="L66" s="478"/>
      <c r="M66" s="478"/>
      <c r="N66" s="478"/>
      <c r="O66" s="478"/>
      <c r="P66" s="477"/>
      <c r="Q66" s="478"/>
      <c r="R66" s="479"/>
    </row>
    <row r="67" spans="1:18" s="491" customFormat="1" ht="16.5" thickBot="1" x14ac:dyDescent="0.3">
      <c r="A67" s="541"/>
      <c r="B67" s="547"/>
      <c r="C67" s="543" t="s">
        <v>568</v>
      </c>
      <c r="D67" s="545">
        <v>38</v>
      </c>
      <c r="E67" s="545"/>
      <c r="F67" s="545"/>
      <c r="G67" s="545"/>
      <c r="H67" s="546"/>
      <c r="I67" s="545"/>
      <c r="J67" s="545"/>
      <c r="K67" s="512"/>
      <c r="L67" s="512"/>
      <c r="M67" s="512"/>
      <c r="N67" s="512"/>
      <c r="O67" s="512"/>
      <c r="P67" s="511"/>
      <c r="Q67" s="512"/>
      <c r="R67" s="513"/>
    </row>
    <row r="68" spans="1:18" s="491" customFormat="1" ht="63" x14ac:dyDescent="0.25">
      <c r="A68" s="464">
        <v>2178272</v>
      </c>
      <c r="B68" s="465" t="s">
        <v>569</v>
      </c>
      <c r="C68" s="465" t="s">
        <v>570</v>
      </c>
      <c r="D68" s="477">
        <v>202540</v>
      </c>
      <c r="E68" s="477">
        <v>242540</v>
      </c>
      <c r="F68" s="477">
        <v>262540</v>
      </c>
      <c r="G68" s="477">
        <v>207540</v>
      </c>
      <c r="H68" s="478">
        <v>209457</v>
      </c>
      <c r="I68" s="477">
        <v>189171</v>
      </c>
      <c r="J68" s="477">
        <v>33517</v>
      </c>
      <c r="K68" s="478"/>
      <c r="L68" s="478"/>
      <c r="M68" s="478"/>
      <c r="N68" s="478"/>
      <c r="O68" s="478"/>
      <c r="P68" s="477"/>
      <c r="Q68" s="478"/>
      <c r="R68" s="479"/>
    </row>
    <row r="69" spans="1:18" s="491" customFormat="1" ht="16.5" thickBot="1" x14ac:dyDescent="0.3">
      <c r="A69" s="469"/>
      <c r="B69" s="480"/>
      <c r="C69" s="471" t="s">
        <v>527</v>
      </c>
      <c r="D69" s="482">
        <v>36377</v>
      </c>
      <c r="E69" s="482">
        <v>30909</v>
      </c>
      <c r="F69" s="482">
        <v>24360</v>
      </c>
      <c r="G69" s="482">
        <v>17271</v>
      </c>
      <c r="H69" s="483">
        <v>11668</v>
      </c>
      <c r="I69" s="483">
        <v>6013</v>
      </c>
      <c r="J69" s="483">
        <v>905</v>
      </c>
      <c r="K69" s="483"/>
      <c r="L69" s="483"/>
      <c r="M69" s="483"/>
      <c r="N69" s="483"/>
      <c r="O69" s="483"/>
      <c r="P69" s="482"/>
      <c r="Q69" s="483"/>
      <c r="R69" s="484"/>
    </row>
    <row r="70" spans="1:18" s="491" customFormat="1" ht="47.25" x14ac:dyDescent="0.25">
      <c r="A70" s="464">
        <v>4986010</v>
      </c>
      <c r="B70" s="465" t="s">
        <v>571</v>
      </c>
      <c r="C70" s="465" t="s">
        <v>572</v>
      </c>
      <c r="D70" s="477">
        <v>500500</v>
      </c>
      <c r="E70" s="477">
        <v>500500</v>
      </c>
      <c r="F70" s="477">
        <v>550500</v>
      </c>
      <c r="G70" s="477">
        <v>600500</v>
      </c>
      <c r="H70" s="478">
        <v>600500</v>
      </c>
      <c r="I70" s="477">
        <v>532510</v>
      </c>
      <c r="J70" s="477"/>
      <c r="K70" s="478"/>
      <c r="L70" s="478"/>
      <c r="M70" s="478"/>
      <c r="N70" s="478"/>
      <c r="O70" s="478"/>
      <c r="P70" s="477"/>
      <c r="Q70" s="478"/>
      <c r="R70" s="479"/>
    </row>
    <row r="71" spans="1:18" s="491" customFormat="1" ht="16.5" thickBot="1" x14ac:dyDescent="0.3">
      <c r="A71" s="469"/>
      <c r="B71" s="480">
        <v>2016</v>
      </c>
      <c r="C71" s="471" t="s">
        <v>527</v>
      </c>
      <c r="D71" s="482">
        <v>88695</v>
      </c>
      <c r="E71" s="482">
        <v>75182</v>
      </c>
      <c r="F71" s="482">
        <v>61668</v>
      </c>
      <c r="G71" s="482">
        <v>46805</v>
      </c>
      <c r="H71" s="482">
        <v>30591</v>
      </c>
      <c r="I71" s="482">
        <v>14378</v>
      </c>
      <c r="J71" s="482"/>
      <c r="K71" s="483"/>
      <c r="L71" s="483"/>
      <c r="M71" s="483"/>
      <c r="N71" s="483"/>
      <c r="O71" s="483"/>
      <c r="P71" s="482"/>
      <c r="Q71" s="483"/>
      <c r="R71" s="484"/>
    </row>
    <row r="72" spans="1:18" s="491" customFormat="1" ht="15.75" x14ac:dyDescent="0.25">
      <c r="A72" s="464">
        <v>1082988</v>
      </c>
      <c r="B72" s="465">
        <v>2014</v>
      </c>
      <c r="C72" s="548" t="s">
        <v>573</v>
      </c>
      <c r="D72" s="477">
        <v>181883</v>
      </c>
      <c r="E72" s="477"/>
      <c r="F72" s="477"/>
      <c r="G72" s="477"/>
      <c r="H72" s="478"/>
      <c r="I72" s="477"/>
      <c r="J72" s="477"/>
      <c r="K72" s="478"/>
      <c r="L72" s="478"/>
      <c r="M72" s="478"/>
      <c r="N72" s="478"/>
      <c r="O72" s="478"/>
      <c r="P72" s="477"/>
      <c r="Q72" s="478"/>
      <c r="R72" s="479"/>
    </row>
    <row r="73" spans="1:18" s="491" customFormat="1" ht="19.5" customHeight="1" thickBot="1" x14ac:dyDescent="0.3">
      <c r="A73" s="469"/>
      <c r="B73" s="470"/>
      <c r="C73" s="480" t="s">
        <v>527</v>
      </c>
      <c r="D73" s="511">
        <v>5186</v>
      </c>
      <c r="E73" s="511"/>
      <c r="F73" s="511"/>
      <c r="G73" s="511"/>
      <c r="H73" s="512"/>
      <c r="I73" s="511"/>
      <c r="J73" s="511"/>
      <c r="K73" s="512"/>
      <c r="L73" s="512"/>
      <c r="M73" s="512"/>
      <c r="N73" s="512"/>
      <c r="O73" s="512"/>
      <c r="P73" s="511"/>
      <c r="Q73" s="512"/>
      <c r="R73" s="513"/>
    </row>
    <row r="74" spans="1:18" s="491" customFormat="1" ht="31.5" x14ac:dyDescent="0.25">
      <c r="A74" s="464">
        <v>5369974</v>
      </c>
      <c r="B74" s="538" t="s">
        <v>571</v>
      </c>
      <c r="C74" s="538" t="s">
        <v>574</v>
      </c>
      <c r="D74" s="477">
        <v>650000</v>
      </c>
      <c r="E74" s="539">
        <v>650000</v>
      </c>
      <c r="F74" s="539">
        <v>650000</v>
      </c>
      <c r="G74" s="539">
        <v>650000</v>
      </c>
      <c r="H74" s="539">
        <v>700000</v>
      </c>
      <c r="I74" s="540">
        <v>769974</v>
      </c>
      <c r="J74" s="539"/>
      <c r="K74" s="478"/>
      <c r="L74" s="478"/>
      <c r="M74" s="478"/>
      <c r="N74" s="478"/>
      <c r="O74" s="478"/>
      <c r="P74" s="477"/>
      <c r="Q74" s="478"/>
      <c r="R74" s="479"/>
    </row>
    <row r="75" spans="1:18" s="491" customFormat="1" ht="16.5" customHeight="1" thickBot="1" x14ac:dyDescent="0.3">
      <c r="A75" s="469"/>
      <c r="B75" s="547"/>
      <c r="C75" s="549" t="s">
        <v>575</v>
      </c>
      <c r="D75" s="545">
        <v>109889</v>
      </c>
      <c r="E75" s="545">
        <v>92339</v>
      </c>
      <c r="F75" s="545">
        <v>74789</v>
      </c>
      <c r="G75" s="545">
        <v>57239</v>
      </c>
      <c r="H75" s="546">
        <v>39689</v>
      </c>
      <c r="I75" s="545">
        <v>20789</v>
      </c>
      <c r="J75" s="545"/>
      <c r="K75" s="483"/>
      <c r="L75" s="483"/>
      <c r="M75" s="483"/>
      <c r="N75" s="483"/>
      <c r="O75" s="483"/>
      <c r="P75" s="482"/>
      <c r="Q75" s="483"/>
      <c r="R75" s="484"/>
    </row>
    <row r="76" spans="1:18" s="550" customFormat="1" ht="47.25" x14ac:dyDescent="0.25">
      <c r="A76" s="464">
        <v>662019</v>
      </c>
      <c r="B76" s="538" t="s">
        <v>571</v>
      </c>
      <c r="C76" s="538" t="s">
        <v>576</v>
      </c>
      <c r="D76" s="539">
        <v>87758</v>
      </c>
      <c r="E76" s="539"/>
      <c r="F76" s="539"/>
      <c r="G76" s="539"/>
      <c r="H76" s="539"/>
      <c r="I76" s="539"/>
      <c r="J76" s="539"/>
      <c r="K76" s="540"/>
      <c r="L76" s="540"/>
      <c r="M76" s="540"/>
      <c r="N76" s="540"/>
      <c r="O76" s="540"/>
      <c r="P76" s="539"/>
      <c r="Q76" s="540"/>
      <c r="R76" s="479"/>
    </row>
    <row r="77" spans="1:18" s="550" customFormat="1" ht="16.5" thickBot="1" x14ac:dyDescent="0.3">
      <c r="A77" s="469"/>
      <c r="B77" s="547"/>
      <c r="C77" s="549" t="s">
        <v>527</v>
      </c>
      <c r="D77" s="545">
        <v>2369</v>
      </c>
      <c r="E77" s="545"/>
      <c r="F77" s="545"/>
      <c r="G77" s="545"/>
      <c r="H77" s="545"/>
      <c r="I77" s="545"/>
      <c r="J77" s="545"/>
      <c r="K77" s="546"/>
      <c r="L77" s="546"/>
      <c r="M77" s="546"/>
      <c r="N77" s="546"/>
      <c r="O77" s="546"/>
      <c r="P77" s="545"/>
      <c r="Q77" s="546"/>
      <c r="R77" s="484"/>
    </row>
    <row r="78" spans="1:18" s="550" customFormat="1" ht="31.5" x14ac:dyDescent="0.25">
      <c r="A78" s="464">
        <f>3549134-88557+189120</f>
        <v>3649697</v>
      </c>
      <c r="B78" s="465" t="s">
        <v>571</v>
      </c>
      <c r="C78" s="465" t="s">
        <v>577</v>
      </c>
      <c r="D78" s="477">
        <f>300000-300000</f>
        <v>0</v>
      </c>
      <c r="E78" s="477">
        <f>300000-163982</f>
        <v>136018</v>
      </c>
      <c r="F78" s="477">
        <f>300000</f>
        <v>300000</v>
      </c>
      <c r="G78" s="477">
        <f>300000</f>
        <v>300000</v>
      </c>
      <c r="H78" s="478">
        <v>520000</v>
      </c>
      <c r="I78" s="477">
        <v>540577</v>
      </c>
      <c r="J78" s="539"/>
      <c r="K78" s="540"/>
      <c r="L78" s="540"/>
      <c r="M78" s="540"/>
      <c r="N78" s="540"/>
      <c r="O78" s="540"/>
      <c r="P78" s="539"/>
      <c r="Q78" s="540"/>
      <c r="R78" s="479"/>
    </row>
    <row r="79" spans="1:18" s="550" customFormat="1" ht="16.5" thickBot="1" x14ac:dyDescent="0.3">
      <c r="A79" s="469"/>
      <c r="B79" s="480"/>
      <c r="C79" s="471" t="s">
        <v>527</v>
      </c>
      <c r="D79" s="482">
        <v>48508</v>
      </c>
      <c r="E79" s="482">
        <v>40408</v>
      </c>
      <c r="F79" s="482">
        <v>32308</v>
      </c>
      <c r="G79" s="482">
        <v>24208</v>
      </c>
      <c r="H79" s="483">
        <v>16108</v>
      </c>
      <c r="I79" s="482">
        <v>7468</v>
      </c>
      <c r="J79" s="482"/>
      <c r="K79" s="546"/>
      <c r="L79" s="546"/>
      <c r="M79" s="546"/>
      <c r="N79" s="546"/>
      <c r="O79" s="546"/>
      <c r="P79" s="545"/>
      <c r="Q79" s="546"/>
      <c r="R79" s="484"/>
    </row>
    <row r="80" spans="1:18" s="550" customFormat="1" ht="31.5" x14ac:dyDescent="0.25">
      <c r="A80" s="503">
        <v>2404762</v>
      </c>
      <c r="B80" s="504">
        <v>2015</v>
      </c>
      <c r="C80" s="465" t="s">
        <v>578</v>
      </c>
      <c r="D80" s="507">
        <v>235000</v>
      </c>
      <c r="E80" s="507">
        <v>243000</v>
      </c>
      <c r="F80" s="507">
        <v>243000</v>
      </c>
      <c r="G80" s="507">
        <v>243000</v>
      </c>
      <c r="H80" s="507">
        <v>243000</v>
      </c>
      <c r="I80" s="507">
        <v>243000</v>
      </c>
      <c r="J80" s="507">
        <v>241762</v>
      </c>
      <c r="K80" s="551"/>
      <c r="L80" s="551"/>
      <c r="M80" s="551"/>
      <c r="N80" s="551"/>
      <c r="O80" s="551"/>
      <c r="P80" s="552"/>
      <c r="Q80" s="551"/>
      <c r="R80" s="513"/>
    </row>
    <row r="81" spans="1:18" s="550" customFormat="1" ht="16.5" thickBot="1" x14ac:dyDescent="0.3">
      <c r="A81" s="485"/>
      <c r="B81" s="486"/>
      <c r="C81" s="471" t="s">
        <v>575</v>
      </c>
      <c r="D81" s="488">
        <v>45678</v>
      </c>
      <c r="E81" s="488">
        <v>39333</v>
      </c>
      <c r="F81" s="488">
        <v>32772</v>
      </c>
      <c r="G81" s="488">
        <v>26211</v>
      </c>
      <c r="H81" s="487">
        <v>19650</v>
      </c>
      <c r="I81" s="488">
        <v>13089</v>
      </c>
      <c r="J81" s="488">
        <v>6528</v>
      </c>
      <c r="K81" s="553"/>
      <c r="L81" s="553"/>
      <c r="M81" s="553"/>
      <c r="N81" s="553"/>
      <c r="O81" s="553"/>
      <c r="P81" s="554"/>
      <c r="Q81" s="553"/>
      <c r="R81" s="489"/>
    </row>
    <row r="82" spans="1:18" s="550" customFormat="1" ht="47.25" x14ac:dyDescent="0.25">
      <c r="A82" s="464">
        <v>5460411</v>
      </c>
      <c r="B82" s="465" t="s">
        <v>579</v>
      </c>
      <c r="C82" s="555" t="s">
        <v>580</v>
      </c>
      <c r="D82" s="478">
        <v>546041</v>
      </c>
      <c r="E82" s="478">
        <v>546041</v>
      </c>
      <c r="F82" s="478">
        <v>546041</v>
      </c>
      <c r="G82" s="478">
        <v>546041</v>
      </c>
      <c r="H82" s="478">
        <v>546041</v>
      </c>
      <c r="I82" s="478">
        <v>546041</v>
      </c>
      <c r="J82" s="478">
        <v>546041</v>
      </c>
      <c r="K82" s="478">
        <v>546041</v>
      </c>
      <c r="L82" s="539"/>
      <c r="M82" s="540"/>
      <c r="N82" s="539"/>
      <c r="O82" s="540"/>
      <c r="P82" s="539"/>
      <c r="Q82" s="540"/>
      <c r="R82" s="479"/>
    </row>
    <row r="83" spans="1:18" s="550" customFormat="1" ht="16.5" thickBot="1" x14ac:dyDescent="0.3">
      <c r="A83" s="469"/>
      <c r="B83" s="480"/>
      <c r="C83" s="556" t="s">
        <v>527</v>
      </c>
      <c r="D83" s="483">
        <v>117945</v>
      </c>
      <c r="E83" s="483">
        <v>103202</v>
      </c>
      <c r="F83" s="483">
        <v>88459</v>
      </c>
      <c r="G83" s="483">
        <v>73716</v>
      </c>
      <c r="H83" s="483">
        <v>58972</v>
      </c>
      <c r="I83" s="483">
        <v>44229</v>
      </c>
      <c r="J83" s="483">
        <v>29486</v>
      </c>
      <c r="K83" s="483">
        <v>14743</v>
      </c>
      <c r="L83" s="545"/>
      <c r="M83" s="546"/>
      <c r="N83" s="545"/>
      <c r="O83" s="546"/>
      <c r="P83" s="545"/>
      <c r="Q83" s="546"/>
      <c r="R83" s="484"/>
    </row>
    <row r="84" spans="1:18" s="550" customFormat="1" ht="31.5" x14ac:dyDescent="0.25">
      <c r="A84" s="464">
        <v>1156633</v>
      </c>
      <c r="B84" s="465">
        <v>2016</v>
      </c>
      <c r="C84" s="465" t="s">
        <v>581</v>
      </c>
      <c r="D84" s="477">
        <v>121216</v>
      </c>
      <c r="E84" s="477">
        <v>121216</v>
      </c>
      <c r="F84" s="477">
        <v>121216</v>
      </c>
      <c r="G84" s="477">
        <v>121216</v>
      </c>
      <c r="H84" s="477">
        <v>121216</v>
      </c>
      <c r="I84" s="477">
        <v>121216</v>
      </c>
      <c r="J84" s="477">
        <v>93452</v>
      </c>
      <c r="K84" s="477">
        <v>93453</v>
      </c>
      <c r="L84" s="539"/>
      <c r="M84" s="540"/>
      <c r="N84" s="539"/>
      <c r="O84" s="540"/>
      <c r="P84" s="539"/>
      <c r="Q84" s="540"/>
      <c r="R84" s="479"/>
    </row>
    <row r="85" spans="1:18" s="550" customFormat="1" ht="16.5" thickBot="1" x14ac:dyDescent="0.3">
      <c r="A85" s="469"/>
      <c r="B85" s="480"/>
      <c r="C85" s="471" t="s">
        <v>527</v>
      </c>
      <c r="D85" s="482">
        <v>24683</v>
      </c>
      <c r="E85" s="482">
        <v>21411</v>
      </c>
      <c r="F85" s="482">
        <v>18138</v>
      </c>
      <c r="G85" s="482">
        <v>14865</v>
      </c>
      <c r="H85" s="482">
        <v>11592</v>
      </c>
      <c r="I85" s="482">
        <v>8319</v>
      </c>
      <c r="J85" s="482">
        <v>5046</v>
      </c>
      <c r="K85" s="482">
        <v>2523</v>
      </c>
      <c r="L85" s="545"/>
      <c r="M85" s="546"/>
      <c r="N85" s="545"/>
      <c r="O85" s="546"/>
      <c r="P85" s="545"/>
      <c r="Q85" s="546"/>
      <c r="R85" s="484"/>
    </row>
    <row r="86" spans="1:18" s="491" customFormat="1" ht="39" customHeight="1" x14ac:dyDescent="0.25">
      <c r="A86" s="537">
        <v>722842.29</v>
      </c>
      <c r="B86" s="465">
        <v>2017</v>
      </c>
      <c r="C86" s="465" t="s">
        <v>582</v>
      </c>
      <c r="D86" s="477">
        <v>70000</v>
      </c>
      <c r="E86" s="477">
        <v>70000</v>
      </c>
      <c r="F86" s="477">
        <v>70000</v>
      </c>
      <c r="G86" s="477">
        <v>74000</v>
      </c>
      <c r="H86" s="477">
        <v>75000</v>
      </c>
      <c r="I86" s="477">
        <v>75000</v>
      </c>
      <c r="J86" s="477">
        <v>75000</v>
      </c>
      <c r="K86" s="477">
        <v>75000</v>
      </c>
      <c r="L86" s="539">
        <v>63842.29</v>
      </c>
      <c r="M86" s="477"/>
      <c r="N86" s="477"/>
      <c r="O86" s="478"/>
      <c r="P86" s="477"/>
      <c r="Q86" s="478"/>
      <c r="R86" s="479"/>
    </row>
    <row r="87" spans="1:18" s="491" customFormat="1" ht="17.25" customHeight="1" thickBot="1" x14ac:dyDescent="0.3">
      <c r="A87" s="469"/>
      <c r="B87" s="480"/>
      <c r="C87" s="471" t="s">
        <v>527</v>
      </c>
      <c r="D87" s="482">
        <v>17492</v>
      </c>
      <c r="E87" s="482">
        <v>15602</v>
      </c>
      <c r="F87" s="482">
        <v>13712</v>
      </c>
      <c r="G87" s="482">
        <v>11822</v>
      </c>
      <c r="H87" s="482">
        <v>9824</v>
      </c>
      <c r="I87" s="482">
        <v>7799</v>
      </c>
      <c r="J87" s="482">
        <v>5774</v>
      </c>
      <c r="K87" s="482">
        <v>3749</v>
      </c>
      <c r="L87" s="482">
        <v>1724</v>
      </c>
      <c r="M87" s="483"/>
      <c r="N87" s="483"/>
      <c r="O87" s="483"/>
      <c r="P87" s="482"/>
      <c r="Q87" s="483"/>
      <c r="R87" s="484"/>
    </row>
    <row r="88" spans="1:18" s="491" customFormat="1" ht="36" customHeight="1" x14ac:dyDescent="0.25">
      <c r="A88" s="464">
        <f>1623799+390249</f>
        <v>2014048</v>
      </c>
      <c r="B88" s="465">
        <v>2018</v>
      </c>
      <c r="C88" s="476" t="s">
        <v>583</v>
      </c>
      <c r="D88" s="478">
        <v>200000</v>
      </c>
      <c r="E88" s="478">
        <v>200000</v>
      </c>
      <c r="F88" s="478">
        <v>110000</v>
      </c>
      <c r="G88" s="478">
        <v>200000</v>
      </c>
      <c r="H88" s="478">
        <v>200000</v>
      </c>
      <c r="I88" s="478">
        <v>200000</v>
      </c>
      <c r="J88" s="478">
        <v>200000</v>
      </c>
      <c r="K88" s="478">
        <v>200000</v>
      </c>
      <c r="L88" s="478">
        <v>250000</v>
      </c>
      <c r="M88" s="478">
        <v>254048</v>
      </c>
      <c r="N88" s="478"/>
      <c r="O88" s="478"/>
      <c r="P88" s="477"/>
      <c r="Q88" s="478"/>
      <c r="R88" s="479"/>
    </row>
    <row r="89" spans="1:18" s="491" customFormat="1" ht="17.25" customHeight="1" thickBot="1" x14ac:dyDescent="0.3">
      <c r="A89" s="485"/>
      <c r="B89" s="486"/>
      <c r="C89" s="481" t="s">
        <v>527</v>
      </c>
      <c r="D89" s="487">
        <v>54380</v>
      </c>
      <c r="E89" s="487">
        <v>48979</v>
      </c>
      <c r="F89" s="487">
        <v>43579</v>
      </c>
      <c r="G89" s="487">
        <v>40610</v>
      </c>
      <c r="H89" s="487">
        <v>35209</v>
      </c>
      <c r="I89" s="487">
        <v>29809</v>
      </c>
      <c r="J89" s="487">
        <v>24409</v>
      </c>
      <c r="K89" s="487">
        <v>19009</v>
      </c>
      <c r="L89" s="487">
        <v>13610</v>
      </c>
      <c r="M89" s="487">
        <v>6860</v>
      </c>
      <c r="N89" s="487"/>
      <c r="O89" s="487"/>
      <c r="P89" s="488"/>
      <c r="Q89" s="487"/>
      <c r="R89" s="489"/>
    </row>
    <row r="90" spans="1:18" s="491" customFormat="1" ht="69.75" customHeight="1" x14ac:dyDescent="0.25">
      <c r="A90" s="464">
        <f>831574+674172</f>
        <v>1505746</v>
      </c>
      <c r="B90" s="465">
        <v>2018</v>
      </c>
      <c r="C90" s="476" t="s">
        <v>584</v>
      </c>
      <c r="D90" s="477">
        <v>809607</v>
      </c>
      <c r="E90" s="477">
        <f>301150-301150</f>
        <v>0</v>
      </c>
      <c r="F90" s="477">
        <f>301150-207307</f>
        <v>93843</v>
      </c>
      <c r="G90" s="477">
        <v>435981</v>
      </c>
      <c r="H90" s="477"/>
      <c r="I90" s="477"/>
      <c r="J90" s="477"/>
      <c r="K90" s="477"/>
      <c r="L90" s="477"/>
      <c r="M90" s="478"/>
      <c r="N90" s="477"/>
      <c r="O90" s="478"/>
      <c r="P90" s="477"/>
      <c r="Q90" s="478"/>
      <c r="R90" s="479"/>
    </row>
    <row r="91" spans="1:18" s="491" customFormat="1" ht="17.25" customHeight="1" thickBot="1" x14ac:dyDescent="0.3">
      <c r="A91" s="485"/>
      <c r="B91" s="486"/>
      <c r="C91" s="557" t="s">
        <v>527</v>
      </c>
      <c r="D91" s="488">
        <v>36165</v>
      </c>
      <c r="E91" s="488">
        <v>28033</v>
      </c>
      <c r="F91" s="488">
        <v>19903</v>
      </c>
      <c r="G91" s="488">
        <v>11771</v>
      </c>
      <c r="H91" s="488"/>
      <c r="I91" s="488"/>
      <c r="J91" s="488"/>
      <c r="K91" s="488"/>
      <c r="L91" s="488"/>
      <c r="M91" s="487"/>
      <c r="N91" s="488"/>
      <c r="O91" s="487"/>
      <c r="P91" s="488"/>
      <c r="Q91" s="487"/>
      <c r="R91" s="489"/>
    </row>
    <row r="92" spans="1:18" s="491" customFormat="1" ht="32.25" customHeight="1" x14ac:dyDescent="0.25">
      <c r="A92" s="537">
        <v>1014552</v>
      </c>
      <c r="B92" s="465" t="s">
        <v>585</v>
      </c>
      <c r="C92" s="476" t="s">
        <v>586</v>
      </c>
      <c r="D92" s="539"/>
      <c r="E92" s="539">
        <v>101456</v>
      </c>
      <c r="F92" s="539">
        <v>101456</v>
      </c>
      <c r="G92" s="539">
        <v>101455</v>
      </c>
      <c r="H92" s="539">
        <v>101455</v>
      </c>
      <c r="I92" s="539">
        <v>101455</v>
      </c>
      <c r="J92" s="539">
        <v>101455</v>
      </c>
      <c r="K92" s="539">
        <v>135274</v>
      </c>
      <c r="L92" s="539">
        <v>135273</v>
      </c>
      <c r="M92" s="540">
        <v>135273</v>
      </c>
      <c r="N92" s="477"/>
      <c r="O92" s="478"/>
      <c r="P92" s="477"/>
      <c r="Q92" s="478"/>
      <c r="R92" s="479"/>
    </row>
    <row r="93" spans="1:18" s="491" customFormat="1" ht="17.25" customHeight="1" thickBot="1" x14ac:dyDescent="0.3">
      <c r="A93" s="493"/>
      <c r="B93" s="510"/>
      <c r="C93" s="495" t="s">
        <v>527</v>
      </c>
      <c r="D93" s="552">
        <v>13881</v>
      </c>
      <c r="E93" s="552">
        <v>27393</v>
      </c>
      <c r="F93" s="552">
        <v>24654</v>
      </c>
      <c r="G93" s="552">
        <v>21914</v>
      </c>
      <c r="H93" s="552">
        <v>19175</v>
      </c>
      <c r="I93" s="552">
        <v>16436</v>
      </c>
      <c r="J93" s="552">
        <v>13696</v>
      </c>
      <c r="K93" s="552">
        <v>10957</v>
      </c>
      <c r="L93" s="552">
        <v>7305</v>
      </c>
      <c r="M93" s="551">
        <v>3652</v>
      </c>
      <c r="N93" s="511"/>
      <c r="O93" s="512"/>
      <c r="P93" s="511"/>
      <c r="Q93" s="512"/>
      <c r="R93" s="513"/>
    </row>
    <row r="94" spans="1:18" s="550" customFormat="1" ht="31.5" x14ac:dyDescent="0.25">
      <c r="A94" s="503">
        <v>6300200</v>
      </c>
      <c r="B94" s="558">
        <v>2015</v>
      </c>
      <c r="C94" s="558" t="s">
        <v>587</v>
      </c>
      <c r="D94" s="559">
        <v>320500</v>
      </c>
      <c r="E94" s="560">
        <v>320500</v>
      </c>
      <c r="F94" s="559">
        <v>320500</v>
      </c>
      <c r="G94" s="560">
        <v>320500</v>
      </c>
      <c r="H94" s="559">
        <v>320500</v>
      </c>
      <c r="I94" s="560">
        <v>320500</v>
      </c>
      <c r="J94" s="559">
        <v>320500</v>
      </c>
      <c r="K94" s="560">
        <v>320500</v>
      </c>
      <c r="L94" s="559">
        <v>320500</v>
      </c>
      <c r="M94" s="560">
        <v>320500</v>
      </c>
      <c r="N94" s="559">
        <v>320500</v>
      </c>
      <c r="O94" s="560">
        <v>320500</v>
      </c>
      <c r="P94" s="559">
        <v>320500</v>
      </c>
      <c r="Q94" s="560">
        <v>320500</v>
      </c>
      <c r="R94" s="508">
        <f>1492700-320500-320500</f>
        <v>851700</v>
      </c>
    </row>
    <row r="95" spans="1:18" s="550" customFormat="1" ht="16.5" thickBot="1" x14ac:dyDescent="0.3">
      <c r="A95" s="561"/>
      <c r="B95" s="562"/>
      <c r="C95" s="563" t="s">
        <v>575</v>
      </c>
      <c r="D95" s="554">
        <v>144145</v>
      </c>
      <c r="E95" s="554">
        <v>135491</v>
      </c>
      <c r="F95" s="554">
        <v>126838</v>
      </c>
      <c r="G95" s="554">
        <v>118184</v>
      </c>
      <c r="H95" s="553">
        <v>109531</v>
      </c>
      <c r="I95" s="554">
        <v>100877</v>
      </c>
      <c r="J95" s="554">
        <v>92224</v>
      </c>
      <c r="K95" s="564">
        <v>83570</v>
      </c>
      <c r="L95" s="564">
        <v>74917</v>
      </c>
      <c r="M95" s="564">
        <v>66263</v>
      </c>
      <c r="N95" s="564">
        <v>57610</v>
      </c>
      <c r="O95" s="487">
        <v>48956</v>
      </c>
      <c r="P95" s="488">
        <v>40303</v>
      </c>
      <c r="Q95" s="487">
        <v>31650</v>
      </c>
      <c r="R95" s="489">
        <f>114949-40303-31650</f>
        <v>42996</v>
      </c>
    </row>
    <row r="96" spans="1:18" s="491" customFormat="1" ht="20.25" customHeight="1" thickBot="1" x14ac:dyDescent="0.3">
      <c r="A96" s="524"/>
      <c r="B96" s="565"/>
      <c r="C96" s="566" t="s">
        <v>588</v>
      </c>
      <c r="D96" s="529"/>
      <c r="E96" s="529"/>
      <c r="F96" s="530"/>
      <c r="G96" s="529"/>
      <c r="H96" s="530"/>
      <c r="I96" s="529"/>
      <c r="J96" s="529"/>
      <c r="K96" s="530"/>
      <c r="L96" s="530"/>
      <c r="M96" s="530"/>
      <c r="N96" s="530"/>
      <c r="O96" s="530"/>
      <c r="P96" s="529"/>
      <c r="Q96" s="530"/>
      <c r="R96" s="531"/>
    </row>
    <row r="97" spans="1:18" s="491" customFormat="1" ht="16.5" customHeight="1" x14ac:dyDescent="0.25">
      <c r="A97" s="537">
        <v>2110000</v>
      </c>
      <c r="B97" s="567">
        <v>2003</v>
      </c>
      <c r="C97" s="567" t="s">
        <v>589</v>
      </c>
      <c r="D97" s="539">
        <v>100476</v>
      </c>
      <c r="E97" s="539"/>
      <c r="F97" s="539"/>
      <c r="G97" s="539"/>
      <c r="H97" s="540"/>
      <c r="I97" s="539"/>
      <c r="J97" s="539"/>
      <c r="K97" s="478"/>
      <c r="L97" s="478"/>
      <c r="M97" s="478"/>
      <c r="N97" s="478"/>
      <c r="O97" s="478"/>
      <c r="P97" s="477"/>
      <c r="Q97" s="478"/>
      <c r="R97" s="479"/>
    </row>
    <row r="98" spans="1:18" s="491" customFormat="1" ht="16.5" thickBot="1" x14ac:dyDescent="0.3">
      <c r="A98" s="541"/>
      <c r="B98" s="542"/>
      <c r="C98" s="568" t="s">
        <v>590</v>
      </c>
      <c r="D98" s="545">
        <v>3014</v>
      </c>
      <c r="E98" s="545"/>
      <c r="F98" s="545"/>
      <c r="G98" s="545"/>
      <c r="H98" s="546"/>
      <c r="I98" s="545"/>
      <c r="J98" s="545"/>
      <c r="K98" s="512"/>
      <c r="L98" s="512"/>
      <c r="M98" s="512"/>
      <c r="N98" s="512"/>
      <c r="O98" s="512"/>
      <c r="P98" s="511"/>
      <c r="Q98" s="512"/>
      <c r="R98" s="513"/>
    </row>
    <row r="99" spans="1:18" s="491" customFormat="1" ht="16.5" thickBot="1" x14ac:dyDescent="0.3">
      <c r="A99" s="569">
        <v>1280192</v>
      </c>
      <c r="B99" s="570" t="s">
        <v>591</v>
      </c>
      <c r="C99" s="570" t="s">
        <v>592</v>
      </c>
      <c r="D99" s="571">
        <v>79835.914422797825</v>
      </c>
      <c r="E99" s="571">
        <v>78672.005281700156</v>
      </c>
      <c r="F99" s="571">
        <v>77508</v>
      </c>
      <c r="G99" s="571">
        <v>76343</v>
      </c>
      <c r="H99" s="572">
        <v>75178</v>
      </c>
      <c r="I99" s="571">
        <v>74013</v>
      </c>
      <c r="J99" s="571">
        <v>72848</v>
      </c>
      <c r="K99" s="573">
        <v>71683</v>
      </c>
      <c r="L99" s="573">
        <v>70518</v>
      </c>
      <c r="M99" s="573">
        <v>46534</v>
      </c>
      <c r="N99" s="573"/>
      <c r="O99" s="573"/>
      <c r="P99" s="574"/>
      <c r="Q99" s="573"/>
      <c r="R99" s="575"/>
    </row>
    <row r="100" spans="1:18" s="491" customFormat="1" ht="31.5" x14ac:dyDescent="0.25">
      <c r="A100" s="537">
        <v>1708</v>
      </c>
      <c r="B100" s="538">
        <v>2015</v>
      </c>
      <c r="C100" s="538" t="s">
        <v>593</v>
      </c>
      <c r="D100" s="540">
        <v>171</v>
      </c>
      <c r="E100" s="540">
        <v>171</v>
      </c>
      <c r="F100" s="540">
        <v>171</v>
      </c>
      <c r="G100" s="540">
        <v>171</v>
      </c>
      <c r="H100" s="540">
        <v>171</v>
      </c>
      <c r="I100" s="540">
        <v>171</v>
      </c>
      <c r="J100" s="540">
        <v>171</v>
      </c>
      <c r="K100" s="540">
        <v>171</v>
      </c>
      <c r="L100" s="478">
        <v>71</v>
      </c>
      <c r="M100" s="478"/>
      <c r="N100" s="478"/>
      <c r="O100" s="478"/>
      <c r="P100" s="477"/>
      <c r="Q100" s="478"/>
      <c r="R100" s="479"/>
    </row>
    <row r="101" spans="1:18" s="491" customFormat="1" ht="16.5" thickBot="1" x14ac:dyDescent="0.3">
      <c r="A101" s="561"/>
      <c r="B101" s="562"/>
      <c r="C101" s="563" t="s">
        <v>594</v>
      </c>
      <c r="D101" s="553">
        <v>35</v>
      </c>
      <c r="E101" s="553">
        <v>30</v>
      </c>
      <c r="F101" s="553">
        <v>26</v>
      </c>
      <c r="G101" s="553">
        <v>22</v>
      </c>
      <c r="H101" s="553">
        <v>17</v>
      </c>
      <c r="I101" s="553">
        <v>13</v>
      </c>
      <c r="J101" s="553">
        <v>9</v>
      </c>
      <c r="K101" s="487">
        <v>4</v>
      </c>
      <c r="L101" s="487">
        <v>1</v>
      </c>
      <c r="M101" s="487"/>
      <c r="N101" s="487"/>
      <c r="O101" s="487"/>
      <c r="P101" s="488"/>
      <c r="Q101" s="487"/>
      <c r="R101" s="489"/>
    </row>
    <row r="102" spans="1:18" s="491" customFormat="1" ht="31.5" x14ac:dyDescent="0.25">
      <c r="A102" s="514">
        <v>1707</v>
      </c>
      <c r="B102" s="576">
        <v>2015</v>
      </c>
      <c r="C102" s="476" t="s">
        <v>595</v>
      </c>
      <c r="D102" s="492">
        <v>171</v>
      </c>
      <c r="E102" s="492">
        <v>171</v>
      </c>
      <c r="F102" s="492">
        <v>171</v>
      </c>
      <c r="G102" s="492">
        <v>171</v>
      </c>
      <c r="H102" s="492">
        <v>171</v>
      </c>
      <c r="I102" s="492">
        <v>171</v>
      </c>
      <c r="J102" s="492">
        <v>171</v>
      </c>
      <c r="K102" s="492">
        <v>171</v>
      </c>
      <c r="L102" s="492">
        <v>71</v>
      </c>
      <c r="M102" s="577"/>
      <c r="N102" s="577"/>
      <c r="O102" s="577"/>
      <c r="P102" s="578"/>
      <c r="Q102" s="577"/>
      <c r="R102" s="579"/>
    </row>
    <row r="103" spans="1:18" ht="17.25" customHeight="1" thickBot="1" x14ac:dyDescent="0.3">
      <c r="A103" s="580"/>
      <c r="B103" s="581"/>
      <c r="C103" s="563" t="s">
        <v>596</v>
      </c>
      <c r="D103" s="553">
        <v>35</v>
      </c>
      <c r="E103" s="553">
        <v>30</v>
      </c>
      <c r="F103" s="553">
        <v>26</v>
      </c>
      <c r="G103" s="553">
        <v>22</v>
      </c>
      <c r="H103" s="553">
        <v>17</v>
      </c>
      <c r="I103" s="553">
        <v>13</v>
      </c>
      <c r="J103" s="553">
        <v>9</v>
      </c>
      <c r="K103" s="487">
        <v>4</v>
      </c>
      <c r="L103" s="487">
        <v>1</v>
      </c>
      <c r="M103" s="487"/>
      <c r="N103" s="487"/>
      <c r="O103" s="487"/>
      <c r="P103" s="488"/>
      <c r="Q103" s="487"/>
      <c r="R103" s="489"/>
    </row>
    <row r="104" spans="1:18" ht="47.25" x14ac:dyDescent="0.25">
      <c r="A104" s="537">
        <v>13860510</v>
      </c>
      <c r="B104" s="582" t="s">
        <v>597</v>
      </c>
      <c r="C104" s="538" t="s">
        <v>598</v>
      </c>
      <c r="D104" s="539"/>
      <c r="E104" s="539"/>
      <c r="F104" s="539">
        <v>539992</v>
      </c>
      <c r="G104" s="539">
        <v>720028</v>
      </c>
      <c r="H104" s="539">
        <v>720028</v>
      </c>
      <c r="I104" s="539">
        <v>720028</v>
      </c>
      <c r="J104" s="539">
        <v>720028</v>
      </c>
      <c r="K104" s="539">
        <v>720028</v>
      </c>
      <c r="L104" s="539">
        <v>720028</v>
      </c>
      <c r="M104" s="539">
        <v>720028</v>
      </c>
      <c r="N104" s="539">
        <v>720028</v>
      </c>
      <c r="O104" s="539">
        <v>720028</v>
      </c>
      <c r="P104" s="539">
        <v>720028</v>
      </c>
      <c r="Q104" s="540">
        <v>720028</v>
      </c>
      <c r="R104" s="468">
        <f>A104-SUM(E104:Q104)</f>
        <v>5400210</v>
      </c>
    </row>
    <row r="105" spans="1:18" ht="17.25" customHeight="1" thickBot="1" x14ac:dyDescent="0.3">
      <c r="A105" s="541"/>
      <c r="B105" s="583"/>
      <c r="C105" s="471" t="s">
        <v>527</v>
      </c>
      <c r="D105" s="545">
        <v>126429</v>
      </c>
      <c r="E105" s="545">
        <v>190530</v>
      </c>
      <c r="F105" s="545">
        <v>374234</v>
      </c>
      <c r="G105" s="545">
        <v>359654</v>
      </c>
      <c r="H105" s="546">
        <v>340213</v>
      </c>
      <c r="I105" s="545">
        <v>320772</v>
      </c>
      <c r="J105" s="545">
        <v>301332</v>
      </c>
      <c r="K105" s="483">
        <v>281891</v>
      </c>
      <c r="L105" s="483">
        <v>262450</v>
      </c>
      <c r="M105" s="483">
        <v>243009</v>
      </c>
      <c r="N105" s="483">
        <v>223569</v>
      </c>
      <c r="O105" s="483">
        <v>204128</v>
      </c>
      <c r="P105" s="482">
        <v>184687</v>
      </c>
      <c r="Q105" s="483">
        <v>165246</v>
      </c>
      <c r="R105" s="484">
        <f>145806+126365+106924+87483+68043+48602+29161</f>
        <v>612384</v>
      </c>
    </row>
    <row r="106" spans="1:18" ht="18" customHeight="1" thickBot="1" x14ac:dyDescent="0.3">
      <c r="A106" s="541">
        <v>292094</v>
      </c>
      <c r="B106" s="547" t="s">
        <v>599</v>
      </c>
      <c r="C106" s="547" t="s">
        <v>600</v>
      </c>
      <c r="D106" s="571"/>
      <c r="E106" s="571"/>
      <c r="F106" s="545"/>
      <c r="G106" s="545"/>
      <c r="H106" s="546"/>
      <c r="I106" s="545"/>
      <c r="J106" s="545"/>
      <c r="K106" s="573"/>
      <c r="L106" s="573"/>
      <c r="M106" s="573"/>
      <c r="N106" s="573"/>
      <c r="O106" s="573"/>
      <c r="P106" s="574"/>
      <c r="Q106" s="573"/>
      <c r="R106" s="575"/>
    </row>
    <row r="107" spans="1:18" ht="16.5" thickBot="1" x14ac:dyDescent="0.3">
      <c r="A107" s="584"/>
      <c r="B107" s="585"/>
      <c r="C107" s="586" t="s">
        <v>601</v>
      </c>
      <c r="D107" s="483">
        <f>SUM(D15:D106)</f>
        <v>6808527.042672798</v>
      </c>
      <c r="E107" s="483">
        <f t="shared" ref="E107:R107" si="8">SUM(E15:E106)</f>
        <v>7501273.1226124503</v>
      </c>
      <c r="F107" s="483">
        <f t="shared" si="8"/>
        <v>9408537.8947659694</v>
      </c>
      <c r="G107" s="483">
        <f t="shared" si="8"/>
        <v>12077320.318</v>
      </c>
      <c r="H107" s="483">
        <f t="shared" si="8"/>
        <v>11183389.287999999</v>
      </c>
      <c r="I107" s="483">
        <f t="shared" si="8"/>
        <v>11010670.034</v>
      </c>
      <c r="J107" s="483">
        <f t="shared" si="8"/>
        <v>8498291.3209999986</v>
      </c>
      <c r="K107" s="483">
        <f t="shared" si="8"/>
        <v>7690205.7429999998</v>
      </c>
      <c r="L107" s="483">
        <f t="shared" si="8"/>
        <v>6992446.0660000006</v>
      </c>
      <c r="M107" s="483">
        <f t="shared" si="8"/>
        <v>6680350.3629999999</v>
      </c>
      <c r="N107" s="483">
        <f t="shared" si="8"/>
        <v>6142265.1730000004</v>
      </c>
      <c r="O107" s="483">
        <f t="shared" si="8"/>
        <v>5483780.9830000009</v>
      </c>
      <c r="P107" s="482">
        <f t="shared" si="8"/>
        <v>4842871.9440000001</v>
      </c>
      <c r="Q107" s="482">
        <f t="shared" si="8"/>
        <v>3441483</v>
      </c>
      <c r="R107" s="575">
        <f t="shared" si="8"/>
        <v>15373666</v>
      </c>
    </row>
    <row r="108" spans="1:18" ht="15.75" x14ac:dyDescent="0.25">
      <c r="A108" s="587"/>
      <c r="B108" s="587"/>
      <c r="C108" s="587"/>
      <c r="D108" s="588"/>
      <c r="E108" s="588"/>
      <c r="F108" s="588"/>
      <c r="G108" s="588"/>
      <c r="H108" s="589"/>
      <c r="I108" s="590"/>
      <c r="J108" s="590"/>
      <c r="K108" s="590"/>
      <c r="L108" s="590"/>
      <c r="M108" s="590"/>
      <c r="N108" s="590"/>
      <c r="O108" s="590"/>
      <c r="P108" s="591"/>
      <c r="Q108" s="591"/>
      <c r="R108" s="592"/>
    </row>
    <row r="109" spans="1:18" ht="15.75" hidden="1" x14ac:dyDescent="0.25">
      <c r="A109" s="593"/>
      <c r="B109" s="593"/>
      <c r="C109" s="594" t="s">
        <v>602</v>
      </c>
      <c r="D109" s="589" t="e">
        <f>SUM(D15,#REF!,D17,D25,#REF!,D19,#REF!,D23,D27,D29,#REF!,D31,D33,D35,D37,D39,D41,D43,D45,D47,D49,#REF!,D51,#REF!,D56,D58,D60,D62,D64,D66,D68,D70,D72,D74,D76,D78,D80,D82,D84,D86,D94)</f>
        <v>#REF!</v>
      </c>
      <c r="E109" s="589" t="e">
        <f>SUM(E15,#REF!,E17,E25,#REF!,E19,#REF!,E23,E27,E29,#REF!,E31,E33,E35,E37,E39,E41,E43,E45,E47,E49,#REF!,E51,#REF!,E56,E58,E60,E62,E64,E66,E68,E70,E72,E74,E76,E78,E80,E82,E84,E86,E94)</f>
        <v>#REF!</v>
      </c>
      <c r="F109" s="589" t="e">
        <f>SUM(F15,#REF!,F17,F25,#REF!,F19,#REF!,F23,F27,F29,#REF!,F31,F33,F35,F37,F39,F41,F43,F45,F47,F49,#REF!,F51,#REF!,F56,F58,F60,F62,F64,F66,F68,F70,F72,F74,F76,F78,F80,F82,F84,F86,F94)</f>
        <v>#REF!</v>
      </c>
      <c r="G109" s="589" t="e">
        <f>SUM(G15,#REF!,G17,G25,#REF!,G19,#REF!,G23,G27,G29,#REF!,G31,G33,G35,G37,G39,G41,G43,G45,G47,G49,#REF!,G51,#REF!,G56,G58,G60,G62,G64,G66,G68,G70,G72,G74,G76,G78,G80,G82,G84,G86,G94)</f>
        <v>#REF!</v>
      </c>
      <c r="H109" s="589" t="e">
        <f>SUM(H15,#REF!,H17,H25,#REF!,H19,#REF!,H23,H27,H29,#REF!,H31,H33,H35,H37,H39,H41,H43,H45,H47,H49,#REF!,H51,#REF!,H56,H58,H60,H62,H64,H66,H68,H70,H72,H74,H76,H78,H80,H82,H84,H86,H94)</f>
        <v>#REF!</v>
      </c>
      <c r="I109" s="589" t="e">
        <f>SUM(I15,#REF!,I17,I25,#REF!,I19,#REF!,I23,I27,I29,#REF!,I31,I33,I35,I37,I39,I41,I43,I45,I47,I49,#REF!,I51,#REF!,I56,I58,I60,I62,I64,I66,I68,I70,I72,I74,I76,I78,I80,I82,I84,I86,I94)</f>
        <v>#REF!</v>
      </c>
      <c r="J109" s="589" t="e">
        <f>SUM(J15,#REF!,J17,J25,#REF!,J19,#REF!,J23,J27,J29,#REF!,J31,J33,J35,J37,J39,J41,J43,J45,J47,J49,#REF!,J51,#REF!,J56,J58,J60,J62,J64,J66,J68,J70,J72,J74,J76,J78,J80,J82,J84,J86,J94)</f>
        <v>#REF!</v>
      </c>
      <c r="K109" s="589" t="e">
        <f>SUM(K15,#REF!,K17,K25,#REF!,K19,#REF!,K23,K27,K29,#REF!,K31,K33,K35,K37,K39,K41,K43,K45,K47,K49,#REF!,K51,#REF!,K56,K58,K60,K62,K64,K66,K68,K70,K72,K74,K76,K78,K80,K82,K84,K86,K94)</f>
        <v>#REF!</v>
      </c>
      <c r="L109" s="589" t="e">
        <f>SUM(L15,#REF!,L17,L25,#REF!,L19,#REF!,L23,L27,L29,#REF!,L31,L33,L35,L37,L39,L41,L43,L45,L47,L49,#REF!,L51,#REF!,L56,L58,L60,L62,L64,L66,L68,L70,L72,L74,L76,L78,L80,L82,L84,L86,L94)</f>
        <v>#REF!</v>
      </c>
      <c r="M109" s="589" t="e">
        <f>SUM(M15,#REF!,M17,M25,#REF!,M19,#REF!,M23,M27,M29,#REF!,M31,M33,M35,M37,M39,M41,M43,M45,M47,M49,#REF!,M51,#REF!,M56,M58,M60,M62,M64,M66,M68,M70,M72,M74,M76,M78,M80,M82,M84,M86,M94)</f>
        <v>#REF!</v>
      </c>
      <c r="N109" s="589" t="e">
        <f>SUM(N15,#REF!,N17,N25,#REF!,N19,#REF!,N23,N27,N29,#REF!,N31,N33,N35,N37,N39,N41,N43,N45,N47,N49,#REF!,N51,#REF!,N56,N58,N60,N62,N64,N66,N68,N70,N72,N74,N76,N78,N80,N82,N84,N86,N94)</f>
        <v>#REF!</v>
      </c>
      <c r="O109" s="589" t="e">
        <f>SUM(O15,#REF!,O17,O25,#REF!,O19,#REF!,O23,O27,O29,#REF!,O31,O33,O35,O37,O39,O41,O43,O45,O47,O49,#REF!,O51,#REF!,O56,O58,O60,O62,O64,O66,O68,O70,O72,O74,O76,O78,O80,O82,O84,O86,O94)</f>
        <v>#REF!</v>
      </c>
      <c r="P109" s="589" t="e">
        <f>SUM(P15,#REF!,P17,P25,#REF!,P19,#REF!,P23,P27,P29,#REF!,P31,P33,P35,P37,P39,P41,P43,P45,P47,P49,#REF!,P51,#REF!,P56,P58,P60,P62,P64,P66,P68,P70,P72,P74,P76,P78,P80,P82,P84,P86,P94)</f>
        <v>#REF!</v>
      </c>
      <c r="Q109" s="589"/>
      <c r="R109" s="589" t="e">
        <f>SUM(R15,#REF!,R17,R25,#REF!,R19,#REF!,R23,R27,R29,#REF!,R31,R33,R35,R37,R39,R41,R43,R45,R47,R49,#REF!,R51,#REF!,R56,R58,R60,R62,R64,R66,R68,R70,R72,R74,R76,R78,R80,R82,R84,R86,R94)</f>
        <v>#REF!</v>
      </c>
    </row>
    <row r="110" spans="1:18" ht="15.75" hidden="1" x14ac:dyDescent="0.25">
      <c r="A110" s="593"/>
      <c r="B110" s="593"/>
      <c r="C110" s="594" t="s">
        <v>603</v>
      </c>
      <c r="D110" s="594"/>
      <c r="E110" s="594"/>
      <c r="F110" s="594"/>
      <c r="G110" s="594"/>
      <c r="H110" s="589"/>
      <c r="I110" s="594"/>
      <c r="J110" s="594"/>
      <c r="K110" s="594"/>
      <c r="L110" s="594"/>
      <c r="M110" s="594"/>
      <c r="N110" s="594"/>
      <c r="O110" s="594"/>
      <c r="P110" s="594"/>
      <c r="Q110" s="594"/>
      <c r="R110" s="587"/>
    </row>
    <row r="111" spans="1:18" ht="15.75" hidden="1" x14ac:dyDescent="0.25">
      <c r="A111" s="593"/>
      <c r="B111" s="593"/>
      <c r="C111" s="594"/>
      <c r="D111" s="594"/>
      <c r="E111" s="594"/>
      <c r="F111" s="594"/>
      <c r="G111" s="594"/>
      <c r="H111" s="589"/>
      <c r="I111" s="594"/>
      <c r="J111" s="594"/>
      <c r="K111" s="594"/>
      <c r="L111" s="594"/>
      <c r="M111" s="594"/>
      <c r="N111" s="594"/>
      <c r="O111" s="594"/>
      <c r="P111" s="594"/>
      <c r="Q111" s="594"/>
      <c r="R111" s="587"/>
    </row>
    <row r="112" spans="1:18" ht="15.75" hidden="1" x14ac:dyDescent="0.25">
      <c r="A112" s="593"/>
      <c r="B112" s="593"/>
      <c r="C112" s="594"/>
      <c r="D112" s="594"/>
      <c r="E112" s="594"/>
      <c r="F112" s="594"/>
      <c r="G112" s="594"/>
      <c r="H112" s="589"/>
      <c r="I112" s="594"/>
      <c r="J112" s="594"/>
      <c r="K112" s="594"/>
      <c r="L112" s="594"/>
      <c r="M112" s="594"/>
      <c r="N112" s="594"/>
      <c r="O112" s="594"/>
      <c r="P112" s="594"/>
      <c r="Q112" s="594"/>
      <c r="R112" s="587"/>
    </row>
    <row r="113" spans="1:18" ht="15.75" hidden="1" x14ac:dyDescent="0.25">
      <c r="A113" s="593"/>
      <c r="B113" s="593"/>
      <c r="C113" s="595" t="s">
        <v>604</v>
      </c>
      <c r="D113" s="594"/>
      <c r="E113" s="594"/>
      <c r="F113" s="594"/>
      <c r="G113" s="594"/>
      <c r="H113" s="589"/>
      <c r="I113" s="594"/>
      <c r="J113" s="594"/>
      <c r="K113" s="594"/>
      <c r="L113" s="594"/>
      <c r="M113" s="594"/>
      <c r="N113" s="594"/>
      <c r="O113" s="594"/>
      <c r="P113" s="594"/>
      <c r="Q113" s="594"/>
      <c r="R113" s="587"/>
    </row>
    <row r="114" spans="1:18" hidden="1" x14ac:dyDescent="0.2">
      <c r="A114" s="593"/>
      <c r="B114" s="593"/>
      <c r="C114" s="593"/>
      <c r="D114" s="596"/>
      <c r="E114" s="596"/>
      <c r="F114" s="596"/>
      <c r="G114" s="596"/>
      <c r="H114" s="597"/>
      <c r="I114" s="596"/>
      <c r="J114" s="596"/>
      <c r="K114" s="596"/>
      <c r="L114" s="596"/>
      <c r="M114" s="596"/>
      <c r="N114" s="596"/>
      <c r="O114" s="596"/>
      <c r="P114" s="596"/>
      <c r="Q114" s="596"/>
      <c r="R114" s="598"/>
    </row>
    <row r="117" spans="1:18" x14ac:dyDescent="0.2">
      <c r="I117" s="599"/>
    </row>
    <row r="118" spans="1:18" x14ac:dyDescent="0.2">
      <c r="J118" s="600"/>
    </row>
    <row r="119" spans="1:18" x14ac:dyDescent="0.2">
      <c r="J119" s="600"/>
    </row>
    <row r="120" spans="1:18" x14ac:dyDescent="0.2">
      <c r="J120" s="600"/>
    </row>
    <row r="121" spans="1:18" x14ac:dyDescent="0.2">
      <c r="J121" s="600"/>
    </row>
    <row r="122" spans="1:18" x14ac:dyDescent="0.2">
      <c r="J122" s="600"/>
    </row>
    <row r="123" spans="1:18" x14ac:dyDescent="0.2">
      <c r="J123" s="600"/>
    </row>
    <row r="124" spans="1:18" x14ac:dyDescent="0.2">
      <c r="J124" s="600"/>
    </row>
    <row r="125" spans="1:18" x14ac:dyDescent="0.2">
      <c r="J125" s="600"/>
    </row>
    <row r="126" spans="1:18" x14ac:dyDescent="0.2">
      <c r="J126" s="600"/>
    </row>
    <row r="127" spans="1:18" x14ac:dyDescent="0.2">
      <c r="J127" s="600"/>
    </row>
  </sheetData>
  <mergeCells count="3">
    <mergeCell ref="A3:R3"/>
    <mergeCell ref="C9:C10"/>
    <mergeCell ref="C11:C12"/>
  </mergeCells>
  <pageMargins left="0.19685039370078741" right="0.19685039370078741" top="0.59055118110236227" bottom="0.39370078740157483" header="0.23622047244094491" footer="0.23622047244094491"/>
  <pageSetup paperSize="9" scale="50" orientation="landscape" r:id="rId1"/>
  <headerFooter differentFirst="1">
    <oddFooter>&amp;L&amp;"Times New Roman,Regular"&amp;9&amp;D; &amp;T&amp;R&amp;"Times New Roman,Regular"&amp;9&amp;P (&amp;N)</oddFooter>
    <firstHeader>&amp;R&amp;"Times New Roman,Regular"&amp;9 25.pielikums Jūrmalas pilsētas domes
2019.gada 24.janvāra saistošajiem noteikumiem Nr.1
(protokols Nr.1, 11.punkts)</firstHeader>
    <firstFooter>&amp;L&amp;9&amp;D; &amp;T&amp;R&amp;9&amp;P (&amp;N)</first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Q319"/>
  <sheetViews>
    <sheetView showGridLines="0" view="pageLayout" zoomScaleNormal="100" workbookViewId="0">
      <selection activeCell="T1" sqref="T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673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332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325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770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x14ac:dyDescent="0.25">
      <c r="A7" s="2" t="s">
        <v>4</v>
      </c>
      <c r="B7" s="3"/>
      <c r="C7" s="706" t="s">
        <v>674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333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116000</v>
      </c>
      <c r="D20" s="139">
        <f>SUM(D21,D24,D25,D41,D43)</f>
        <v>150000</v>
      </c>
      <c r="E20" s="22">
        <f t="shared" ref="E20:F20" si="1">SUM(E21,E24,E25,E41,E43)</f>
        <v>-34000</v>
      </c>
      <c r="F20" s="140">
        <f t="shared" si="1"/>
        <v>116000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116000</v>
      </c>
      <c r="D24" s="145">
        <f>D51</f>
        <v>150000</v>
      </c>
      <c r="E24" s="132">
        <v>-34000</v>
      </c>
      <c r="F24" s="242">
        <f t="shared" si="9"/>
        <v>116000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.75" hidden="1" thickTop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thickTop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116000</v>
      </c>
      <c r="D50" s="163">
        <f>SUM(D51,D286)</f>
        <v>150000</v>
      </c>
      <c r="E50" s="66">
        <f t="shared" ref="E50:F50" si="26">SUM(E51,E286)</f>
        <v>-34000</v>
      </c>
      <c r="F50" s="164">
        <f t="shared" si="26"/>
        <v>116000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116000</v>
      </c>
      <c r="D51" s="165">
        <f>SUM(D52,D194)</f>
        <v>150000</v>
      </c>
      <c r="E51" s="69">
        <f t="shared" ref="E51:F51" si="30">SUM(E52,E194)</f>
        <v>-34000</v>
      </c>
      <c r="F51" s="166">
        <f t="shared" si="30"/>
        <v>116000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116000</v>
      </c>
      <c r="D52" s="167">
        <f>SUM(D53,D75,D173,D187)</f>
        <v>150000</v>
      </c>
      <c r="E52" s="71">
        <f t="shared" ref="E52:F52" si="34">SUM(E53,E75,E173,E187)</f>
        <v>-34000</v>
      </c>
      <c r="F52" s="168">
        <f t="shared" si="34"/>
        <v>116000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hidden="1" x14ac:dyDescent="0.25">
      <c r="A53" s="72">
        <v>1000</v>
      </c>
      <c r="B53" s="72" t="s">
        <v>47</v>
      </c>
      <c r="C53" s="234">
        <f t="shared" si="0"/>
        <v>0</v>
      </c>
      <c r="D53" s="169">
        <f>SUM(D54,D67)</f>
        <v>0</v>
      </c>
      <c r="E53" s="73">
        <f t="shared" ref="E53:F53" si="38">SUM(E54,E67)</f>
        <v>0</v>
      </c>
      <c r="F53" s="170">
        <f t="shared" si="38"/>
        <v>0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hidden="1" x14ac:dyDescent="0.25">
      <c r="A54" s="34">
        <v>1100</v>
      </c>
      <c r="B54" s="74" t="s">
        <v>48</v>
      </c>
      <c r="C54" s="221">
        <f t="shared" si="0"/>
        <v>0</v>
      </c>
      <c r="D54" s="171">
        <f>SUM(D55,D58,D66)</f>
        <v>0</v>
      </c>
      <c r="E54" s="37">
        <f t="shared" ref="E54:F54" si="42">SUM(E55,E58,E66)</f>
        <v>0</v>
      </c>
      <c r="F54" s="172">
        <f t="shared" si="42"/>
        <v>0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/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hidden="1" x14ac:dyDescent="0.25">
      <c r="A58" s="77">
        <v>1140</v>
      </c>
      <c r="B58" s="42" t="s">
        <v>275</v>
      </c>
      <c r="C58" s="223">
        <f t="shared" si="0"/>
        <v>0</v>
      </c>
      <c r="D58" s="173">
        <f>SUM(D59:D65)</f>
        <v>0</v>
      </c>
      <c r="E58" s="78">
        <f>SUM(E59:E65)</f>
        <v>0</v>
      </c>
      <c r="F58" s="96">
        <f t="shared" ref="F58" si="54">SUM(F59:F65)</f>
        <v>0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hidden="1" customHeight="1" x14ac:dyDescent="0.25">
      <c r="A63" s="30">
        <v>1147</v>
      </c>
      <c r="B63" s="42" t="s">
        <v>56</v>
      </c>
      <c r="C63" s="223">
        <f t="shared" si="0"/>
        <v>0</v>
      </c>
      <c r="D63" s="144"/>
      <c r="E63" s="31"/>
      <c r="F63" s="96">
        <f t="shared" si="58"/>
        <v>0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/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hidden="1" x14ac:dyDescent="0.25">
      <c r="A67" s="34">
        <v>1200</v>
      </c>
      <c r="B67" s="74" t="s">
        <v>276</v>
      </c>
      <c r="C67" s="221">
        <f t="shared" si="0"/>
        <v>0</v>
      </c>
      <c r="D67" s="171">
        <f>SUM(D68:D69)</f>
        <v>0</v>
      </c>
      <c r="E67" s="37">
        <f t="shared" ref="E67:F67" si="62">SUM(E68:E69)</f>
        <v>0</v>
      </c>
      <c r="F67" s="172">
        <f t="shared" si="62"/>
        <v>0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hidden="1" customHeight="1" x14ac:dyDescent="0.25">
      <c r="A68" s="606">
        <v>1210</v>
      </c>
      <c r="B68" s="39" t="s">
        <v>60</v>
      </c>
      <c r="C68" s="222">
        <f t="shared" si="0"/>
        <v>0</v>
      </c>
      <c r="D68" s="143"/>
      <c r="E68" s="28"/>
      <c r="F68" s="176">
        <f>D68+E68</f>
        <v>0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hidden="1" x14ac:dyDescent="0.25">
      <c r="A69" s="77">
        <v>1220</v>
      </c>
      <c r="B69" s="42" t="s">
        <v>61</v>
      </c>
      <c r="C69" s="223">
        <f t="shared" si="0"/>
        <v>0</v>
      </c>
      <c r="D69" s="173">
        <f>SUM(D70:D74)</f>
        <v>0</v>
      </c>
      <c r="E69" s="78">
        <f t="shared" ref="E69:F69" si="66">SUM(E70:E74)</f>
        <v>0</v>
      </c>
      <c r="F69" s="96">
        <f t="shared" si="66"/>
        <v>0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hidden="1" customHeight="1" x14ac:dyDescent="0.25">
      <c r="A70" s="30">
        <v>1221</v>
      </c>
      <c r="B70" s="42" t="s">
        <v>277</v>
      </c>
      <c r="C70" s="223">
        <f t="shared" si="0"/>
        <v>0</v>
      </c>
      <c r="D70" s="144"/>
      <c r="E70" s="31"/>
      <c r="F70" s="96">
        <f t="shared" ref="F70:F74" si="70">D70+E70</f>
        <v>0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/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/>
      <c r="E74" s="31"/>
      <c r="F74" s="96">
        <f t="shared" si="70"/>
        <v>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116000</v>
      </c>
      <c r="D75" s="169">
        <f>SUM(D76,D83,D130,D164,D165,D172)</f>
        <v>150000</v>
      </c>
      <c r="E75" s="73">
        <f t="shared" ref="E75:F75" si="74">SUM(E76,E83,E130,E164,E165,E172)</f>
        <v>-34000</v>
      </c>
      <c r="F75" s="170">
        <f t="shared" si="74"/>
        <v>116000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606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116000</v>
      </c>
      <c r="D83" s="171">
        <f>SUM(D84,D89,D95,D103,D112,D116,D122,D128)</f>
        <v>150000</v>
      </c>
      <c r="E83" s="37">
        <f t="shared" ref="E83:F83" si="98">SUM(E84,E89,E95,E103,E112,E116,E122,E128)</f>
        <v>-34000</v>
      </c>
      <c r="F83" s="172">
        <f t="shared" si="98"/>
        <v>116000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2">F84+I84+L84+O84</f>
        <v>0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/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2"/>
        <v>0</v>
      </c>
      <c r="D87" s="177"/>
      <c r="E87" s="44"/>
      <c r="F87" s="96">
        <f t="shared" si="107"/>
        <v>0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/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/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/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/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hidden="1" x14ac:dyDescent="0.25">
      <c r="A95" s="77">
        <v>2230</v>
      </c>
      <c r="B95" s="42" t="s">
        <v>80</v>
      </c>
      <c r="C95" s="223">
        <f t="shared" si="102"/>
        <v>0</v>
      </c>
      <c r="D95" s="173">
        <f>SUM(D96:D102)</f>
        <v>0</v>
      </c>
      <c r="E95" s="78">
        <f t="shared" ref="E95:F95" si="119">SUM(E96:E102)</f>
        <v>0</v>
      </c>
      <c r="F95" s="96">
        <f t="shared" si="119"/>
        <v>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/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/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/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/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hidden="1" x14ac:dyDescent="0.25">
      <c r="A116" s="77">
        <v>2260</v>
      </c>
      <c r="B116" s="42" t="s">
        <v>98</v>
      </c>
      <c r="C116" s="223">
        <f t="shared" si="102"/>
        <v>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116000</v>
      </c>
      <c r="D122" s="173">
        <f>SUM(D123:D127)</f>
        <v>150000</v>
      </c>
      <c r="E122" s="78">
        <f t="shared" ref="E122:F122" si="151">SUM(E123:E127)</f>
        <v>-34000</v>
      </c>
      <c r="F122" s="96">
        <f t="shared" si="151"/>
        <v>116000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customHeight="1" x14ac:dyDescent="0.25">
      <c r="A125" s="30">
        <v>2275</v>
      </c>
      <c r="B125" s="42" t="s">
        <v>106</v>
      </c>
      <c r="C125" s="223">
        <f t="shared" si="102"/>
        <v>116000</v>
      </c>
      <c r="D125" s="177">
        <v>150000</v>
      </c>
      <c r="E125" s="44">
        <v>-34000</v>
      </c>
      <c r="F125" s="96">
        <f t="shared" si="155"/>
        <v>116000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hidden="1" customHeight="1" x14ac:dyDescent="0.25">
      <c r="A127" s="30">
        <v>2279</v>
      </c>
      <c r="B127" s="42" t="s">
        <v>108</v>
      </c>
      <c r="C127" s="223">
        <f t="shared" si="102"/>
        <v>0</v>
      </c>
      <c r="D127" s="177"/>
      <c r="E127" s="44"/>
      <c r="F127" s="96">
        <f t="shared" si="155"/>
        <v>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606">
        <v>2280</v>
      </c>
      <c r="B128" s="39" t="s">
        <v>299</v>
      </c>
      <c r="C128" s="222">
        <f t="shared" si="102"/>
        <v>0</v>
      </c>
      <c r="D128" s="175">
        <f t="shared" ref="D128" si="159">SUM(D129)</f>
        <v>0</v>
      </c>
      <c r="E128" s="80">
        <f t="shared" ref="E128:O128" si="160">SUM(E129)</f>
        <v>0</v>
      </c>
      <c r="F128" s="176">
        <f t="shared" si="160"/>
        <v>0</v>
      </c>
      <c r="G128" s="175">
        <f t="shared" si="160"/>
        <v>0</v>
      </c>
      <c r="H128" s="80">
        <f t="shared" si="160"/>
        <v>0</v>
      </c>
      <c r="I128" s="176">
        <f t="shared" si="160"/>
        <v>0</v>
      </c>
      <c r="J128" s="175">
        <f t="shared" si="160"/>
        <v>0</v>
      </c>
      <c r="K128" s="80">
        <f t="shared" si="160"/>
        <v>0</v>
      </c>
      <c r="L128" s="176">
        <f t="shared" si="160"/>
        <v>0</v>
      </c>
      <c r="M128" s="175">
        <f t="shared" si="160"/>
        <v>0</v>
      </c>
      <c r="N128" s="80">
        <f t="shared" si="160"/>
        <v>0</v>
      </c>
      <c r="O128" s="176">
        <f t="shared" si="160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hidden="1" customHeight="1" x14ac:dyDescent="0.25">
      <c r="A130" s="34">
        <v>2300</v>
      </c>
      <c r="B130" s="74" t="s">
        <v>110</v>
      </c>
      <c r="C130" s="221">
        <f t="shared" si="102"/>
        <v>0</v>
      </c>
      <c r="D130" s="171">
        <f>SUM(D131,D136,D140,D141,D144,D151,D159,D160,D163)</f>
        <v>0</v>
      </c>
      <c r="E130" s="37">
        <f t="shared" ref="E130:F130" si="161">SUM(E131,E136,E140,E141,E144,E151,E159,E160,E163)</f>
        <v>0</v>
      </c>
      <c r="F130" s="172">
        <f t="shared" si="161"/>
        <v>0</v>
      </c>
      <c r="G130" s="171">
        <f>SUM(G131,G136,G140,G141,G144,G151,G159,G160,G163)</f>
        <v>0</v>
      </c>
      <c r="H130" s="37">
        <f t="shared" ref="H130:I130" si="162">SUM(H131,H136,H140,H141,H144,H151,H159,H160,H163)</f>
        <v>0</v>
      </c>
      <c r="I130" s="172">
        <f t="shared" si="162"/>
        <v>0</v>
      </c>
      <c r="J130" s="171">
        <f>SUM(J131,J136,J140,J141,J144,J151,J159,J160,J163)</f>
        <v>0</v>
      </c>
      <c r="K130" s="37">
        <f t="shared" ref="K130:L130" si="163">SUM(K131,K136,K140,K141,K144,K151,K159,K160,K163)</f>
        <v>0</v>
      </c>
      <c r="L130" s="172">
        <f t="shared" si="163"/>
        <v>0</v>
      </c>
      <c r="M130" s="171">
        <f>SUM(M131,M136,M140,M141,M144,M151,M159,M160,M163)</f>
        <v>0</v>
      </c>
      <c r="N130" s="37">
        <f t="shared" ref="N130:O130" si="164">SUM(N131,N136,N140,N141,N144,N151,N159,N160,N163)</f>
        <v>0</v>
      </c>
      <c r="O130" s="172">
        <f t="shared" si="164"/>
        <v>0</v>
      </c>
      <c r="P130" s="257"/>
    </row>
    <row r="131" spans="1:16" ht="24" hidden="1" x14ac:dyDescent="0.25">
      <c r="A131" s="606">
        <v>2310</v>
      </c>
      <c r="B131" s="39" t="s">
        <v>111</v>
      </c>
      <c r="C131" s="222">
        <f t="shared" si="102"/>
        <v>0</v>
      </c>
      <c r="D131" s="175">
        <f t="shared" ref="D131" si="165">SUM(D132:D135)</f>
        <v>0</v>
      </c>
      <c r="E131" s="80">
        <f t="shared" ref="E131:O131" si="166">SUM(E132:E135)</f>
        <v>0</v>
      </c>
      <c r="F131" s="176">
        <f t="shared" si="166"/>
        <v>0</v>
      </c>
      <c r="G131" s="175">
        <f t="shared" si="166"/>
        <v>0</v>
      </c>
      <c r="H131" s="80">
        <f t="shared" si="166"/>
        <v>0</v>
      </c>
      <c r="I131" s="176">
        <f t="shared" si="166"/>
        <v>0</v>
      </c>
      <c r="J131" s="175">
        <f t="shared" si="166"/>
        <v>0</v>
      </c>
      <c r="K131" s="80">
        <f t="shared" si="166"/>
        <v>0</v>
      </c>
      <c r="L131" s="176">
        <f t="shared" si="166"/>
        <v>0</v>
      </c>
      <c r="M131" s="175">
        <f t="shared" si="166"/>
        <v>0</v>
      </c>
      <c r="N131" s="80">
        <f t="shared" si="166"/>
        <v>0</v>
      </c>
      <c r="O131" s="176">
        <f t="shared" si="166"/>
        <v>0</v>
      </c>
      <c r="P131" s="254"/>
    </row>
    <row r="132" spans="1:16" ht="12" hidden="1" customHeight="1" x14ac:dyDescent="0.25">
      <c r="A132" s="30">
        <v>2311</v>
      </c>
      <c r="B132" s="42" t="s">
        <v>112</v>
      </c>
      <c r="C132" s="223">
        <f t="shared" si="102"/>
        <v>0</v>
      </c>
      <c r="D132" s="177"/>
      <c r="E132" s="44"/>
      <c r="F132" s="96">
        <f t="shared" ref="F132:F135" si="167">D132+E132</f>
        <v>0</v>
      </c>
      <c r="G132" s="144"/>
      <c r="H132" s="31"/>
      <c r="I132" s="96">
        <f t="shared" ref="I132:I135" si="168">G132+H132</f>
        <v>0</v>
      </c>
      <c r="J132" s="144"/>
      <c r="K132" s="31"/>
      <c r="L132" s="96">
        <f t="shared" ref="L132:L135" si="169">K132+J132</f>
        <v>0</v>
      </c>
      <c r="M132" s="144"/>
      <c r="N132" s="31"/>
      <c r="O132" s="96">
        <f t="shared" ref="O132:O135" si="170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2"/>
        <v>0</v>
      </c>
      <c r="D133" s="177"/>
      <c r="E133" s="44"/>
      <c r="F133" s="96">
        <f t="shared" si="167"/>
        <v>0</v>
      </c>
      <c r="G133" s="144"/>
      <c r="H133" s="31"/>
      <c r="I133" s="96">
        <f t="shared" si="168"/>
        <v>0</v>
      </c>
      <c r="J133" s="144"/>
      <c r="K133" s="31"/>
      <c r="L133" s="96">
        <f t="shared" si="169"/>
        <v>0</v>
      </c>
      <c r="M133" s="144"/>
      <c r="N133" s="31"/>
      <c r="O133" s="96">
        <f t="shared" si="170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7"/>
        <v>0</v>
      </c>
      <c r="G134" s="144"/>
      <c r="H134" s="31"/>
      <c r="I134" s="96">
        <f t="shared" si="168"/>
        <v>0</v>
      </c>
      <c r="J134" s="144"/>
      <c r="K134" s="31"/>
      <c r="L134" s="96">
        <f t="shared" si="169"/>
        <v>0</v>
      </c>
      <c r="M134" s="144"/>
      <c r="N134" s="31"/>
      <c r="O134" s="96">
        <f t="shared" si="170"/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102"/>
        <v>0</v>
      </c>
      <c r="D135" s="177"/>
      <c r="E135" s="44"/>
      <c r="F135" s="96">
        <f t="shared" si="167"/>
        <v>0</v>
      </c>
      <c r="G135" s="144"/>
      <c r="H135" s="31"/>
      <c r="I135" s="96">
        <f t="shared" si="168"/>
        <v>0</v>
      </c>
      <c r="J135" s="144"/>
      <c r="K135" s="31"/>
      <c r="L135" s="96">
        <f t="shared" si="169"/>
        <v>0</v>
      </c>
      <c r="M135" s="144"/>
      <c r="N135" s="31"/>
      <c r="O135" s="96">
        <f t="shared" si="170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71">SUM(E137:E139)</f>
        <v>0</v>
      </c>
      <c r="F136" s="96">
        <f t="shared" si="171"/>
        <v>0</v>
      </c>
      <c r="G136" s="173">
        <f>SUM(G137:G139)</f>
        <v>0</v>
      </c>
      <c r="H136" s="78">
        <f t="shared" ref="H136:I136" si="172">SUM(H137:H139)</f>
        <v>0</v>
      </c>
      <c r="I136" s="96">
        <f t="shared" si="172"/>
        <v>0</v>
      </c>
      <c r="J136" s="173">
        <f>SUM(J137:J139)</f>
        <v>0</v>
      </c>
      <c r="K136" s="78">
        <f t="shared" ref="K136:L136" si="173">SUM(K137:K139)</f>
        <v>0</v>
      </c>
      <c r="L136" s="96">
        <f t="shared" si="173"/>
        <v>0</v>
      </c>
      <c r="M136" s="173">
        <f>SUM(M137:M139)</f>
        <v>0</v>
      </c>
      <c r="N136" s="78">
        <f t="shared" ref="N136:O136" si="174">SUM(N137:N139)</f>
        <v>0</v>
      </c>
      <c r="O136" s="96">
        <f t="shared" si="174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5">D137+E137</f>
        <v>0</v>
      </c>
      <c r="G137" s="144"/>
      <c r="H137" s="31"/>
      <c r="I137" s="96">
        <f t="shared" ref="I137:I140" si="176">G137+H137</f>
        <v>0</v>
      </c>
      <c r="J137" s="144"/>
      <c r="K137" s="31"/>
      <c r="L137" s="96">
        <f t="shared" ref="L137:L140" si="177">K137+J137</f>
        <v>0</v>
      </c>
      <c r="M137" s="144"/>
      <c r="N137" s="31"/>
      <c r="O137" s="96">
        <f t="shared" ref="O137:O140" si="178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5"/>
        <v>0</v>
      </c>
      <c r="G138" s="144"/>
      <c r="H138" s="31"/>
      <c r="I138" s="96">
        <f t="shared" si="176"/>
        <v>0</v>
      </c>
      <c r="J138" s="144"/>
      <c r="K138" s="31"/>
      <c r="L138" s="96">
        <f t="shared" si="177"/>
        <v>0</v>
      </c>
      <c r="M138" s="144"/>
      <c r="N138" s="31"/>
      <c r="O138" s="96">
        <f t="shared" si="178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5"/>
        <v>0</v>
      </c>
      <c r="G139" s="144"/>
      <c r="H139" s="31"/>
      <c r="I139" s="96">
        <f t="shared" si="176"/>
        <v>0</v>
      </c>
      <c r="J139" s="144"/>
      <c r="K139" s="31"/>
      <c r="L139" s="96">
        <f t="shared" si="177"/>
        <v>0</v>
      </c>
      <c r="M139" s="144"/>
      <c r="N139" s="31"/>
      <c r="O139" s="96">
        <f t="shared" si="178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5"/>
        <v>0</v>
      </c>
      <c r="G140" s="144"/>
      <c r="H140" s="31"/>
      <c r="I140" s="96">
        <f t="shared" si="176"/>
        <v>0</v>
      </c>
      <c r="J140" s="144"/>
      <c r="K140" s="31"/>
      <c r="L140" s="96">
        <f t="shared" si="177"/>
        <v>0</v>
      </c>
      <c r="M140" s="144"/>
      <c r="N140" s="31"/>
      <c r="O140" s="96">
        <f t="shared" si="178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9">SUM(E142:E143)</f>
        <v>0</v>
      </c>
      <c r="F141" s="96">
        <f t="shared" si="179"/>
        <v>0</v>
      </c>
      <c r="G141" s="173">
        <f>SUM(G142:G143)</f>
        <v>0</v>
      </c>
      <c r="H141" s="78">
        <f t="shared" ref="H141:I141" si="180">SUM(H142:H143)</f>
        <v>0</v>
      </c>
      <c r="I141" s="96">
        <f t="shared" si="180"/>
        <v>0</v>
      </c>
      <c r="J141" s="173">
        <f>SUM(J142:J143)</f>
        <v>0</v>
      </c>
      <c r="K141" s="78">
        <f t="shared" ref="K141:L141" si="181">SUM(K142:K143)</f>
        <v>0</v>
      </c>
      <c r="L141" s="96">
        <f t="shared" si="181"/>
        <v>0</v>
      </c>
      <c r="M141" s="173">
        <f>SUM(M142:M143)</f>
        <v>0</v>
      </c>
      <c r="N141" s="78">
        <f t="shared" ref="N141:O141" si="182">SUM(N142:N143)</f>
        <v>0</v>
      </c>
      <c r="O141" s="96">
        <f t="shared" si="182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/>
      <c r="E142" s="44"/>
      <c r="F142" s="96">
        <f t="shared" ref="F142:F143" si="183">D142+E142</f>
        <v>0</v>
      </c>
      <c r="G142" s="144"/>
      <c r="H142" s="31"/>
      <c r="I142" s="96">
        <f t="shared" ref="I142:I143" si="184">G142+H142</f>
        <v>0</v>
      </c>
      <c r="J142" s="144"/>
      <c r="K142" s="31"/>
      <c r="L142" s="96">
        <f t="shared" ref="L142:L143" si="185">K142+J142</f>
        <v>0</v>
      </c>
      <c r="M142" s="144"/>
      <c r="N142" s="31"/>
      <c r="O142" s="96">
        <f t="shared" ref="O142:O143" si="186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3"/>
        <v>0</v>
      </c>
      <c r="G143" s="144"/>
      <c r="H143" s="31"/>
      <c r="I143" s="96">
        <f t="shared" si="184"/>
        <v>0</v>
      </c>
      <c r="J143" s="144"/>
      <c r="K143" s="31"/>
      <c r="L143" s="96">
        <f t="shared" si="185"/>
        <v>0</v>
      </c>
      <c r="M143" s="144"/>
      <c r="N143" s="31"/>
      <c r="O143" s="96">
        <f t="shared" si="186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7">SUM(E145:E150)</f>
        <v>0</v>
      </c>
      <c r="F144" s="161">
        <f t="shared" si="187"/>
        <v>0</v>
      </c>
      <c r="G144" s="87">
        <f>SUM(G145:G150)</f>
        <v>0</v>
      </c>
      <c r="H144" s="76">
        <f t="shared" ref="H144:I144" si="188">SUM(H145:H150)</f>
        <v>0</v>
      </c>
      <c r="I144" s="161">
        <f t="shared" si="188"/>
        <v>0</v>
      </c>
      <c r="J144" s="87">
        <f>SUM(J145:J150)</f>
        <v>0</v>
      </c>
      <c r="K144" s="76">
        <f t="shared" ref="K144:L144" si="189">SUM(K145:K150)</f>
        <v>0</v>
      </c>
      <c r="L144" s="161">
        <f t="shared" si="189"/>
        <v>0</v>
      </c>
      <c r="M144" s="87">
        <f>SUM(M145:M150)</f>
        <v>0</v>
      </c>
      <c r="N144" s="76">
        <f t="shared" ref="N144:O144" si="190">SUM(N145:N150)</f>
        <v>0</v>
      </c>
      <c r="O144" s="161">
        <f t="shared" si="190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/>
      <c r="E145" s="41"/>
      <c r="F145" s="176">
        <f t="shared" ref="F145:F150" si="191">D145+E145</f>
        <v>0</v>
      </c>
      <c r="G145" s="143"/>
      <c r="H145" s="28"/>
      <c r="I145" s="176">
        <f t="shared" ref="I145:I150" si="192">G145+H145</f>
        <v>0</v>
      </c>
      <c r="J145" s="143"/>
      <c r="K145" s="28"/>
      <c r="L145" s="176">
        <f t="shared" ref="L145:L150" si="193">K145+J145</f>
        <v>0</v>
      </c>
      <c r="M145" s="143"/>
      <c r="N145" s="28"/>
      <c r="O145" s="176">
        <f t="shared" ref="O145:O150" si="194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/>
      <c r="E146" s="44"/>
      <c r="F146" s="96">
        <f t="shared" si="191"/>
        <v>0</v>
      </c>
      <c r="G146" s="144"/>
      <c r="H146" s="31"/>
      <c r="I146" s="96">
        <f t="shared" si="192"/>
        <v>0</v>
      </c>
      <c r="J146" s="144"/>
      <c r="K146" s="31"/>
      <c r="L146" s="96">
        <f t="shared" si="193"/>
        <v>0</v>
      </c>
      <c r="M146" s="144"/>
      <c r="N146" s="31"/>
      <c r="O146" s="96">
        <f t="shared" si="194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91"/>
        <v>0</v>
      </c>
      <c r="G147" s="144"/>
      <c r="H147" s="31"/>
      <c r="I147" s="96">
        <f t="shared" si="192"/>
        <v>0</v>
      </c>
      <c r="J147" s="144"/>
      <c r="K147" s="31"/>
      <c r="L147" s="96">
        <f t="shared" si="193"/>
        <v>0</v>
      </c>
      <c r="M147" s="144"/>
      <c r="N147" s="31"/>
      <c r="O147" s="96">
        <f t="shared" si="194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5">F148+I148+L148+O148</f>
        <v>0</v>
      </c>
      <c r="D148" s="177"/>
      <c r="E148" s="44"/>
      <c r="F148" s="96">
        <f t="shared" si="191"/>
        <v>0</v>
      </c>
      <c r="G148" s="144"/>
      <c r="H148" s="31"/>
      <c r="I148" s="96">
        <f t="shared" si="192"/>
        <v>0</v>
      </c>
      <c r="J148" s="144"/>
      <c r="K148" s="31"/>
      <c r="L148" s="96">
        <f t="shared" si="193"/>
        <v>0</v>
      </c>
      <c r="M148" s="144"/>
      <c r="N148" s="31"/>
      <c r="O148" s="96">
        <f t="shared" si="194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5"/>
        <v>0</v>
      </c>
      <c r="D149" s="177"/>
      <c r="E149" s="44"/>
      <c r="F149" s="96">
        <f t="shared" si="191"/>
        <v>0</v>
      </c>
      <c r="G149" s="144"/>
      <c r="H149" s="31"/>
      <c r="I149" s="96">
        <f t="shared" si="192"/>
        <v>0</v>
      </c>
      <c r="J149" s="144"/>
      <c r="K149" s="31"/>
      <c r="L149" s="96">
        <f t="shared" si="193"/>
        <v>0</v>
      </c>
      <c r="M149" s="144"/>
      <c r="N149" s="31"/>
      <c r="O149" s="96">
        <f t="shared" si="194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5"/>
        <v>0</v>
      </c>
      <c r="D150" s="177"/>
      <c r="E150" s="44"/>
      <c r="F150" s="96">
        <f t="shared" si="191"/>
        <v>0</v>
      </c>
      <c r="G150" s="144"/>
      <c r="H150" s="31"/>
      <c r="I150" s="96">
        <f t="shared" si="192"/>
        <v>0</v>
      </c>
      <c r="J150" s="144"/>
      <c r="K150" s="31"/>
      <c r="L150" s="96">
        <f t="shared" si="193"/>
        <v>0</v>
      </c>
      <c r="M150" s="144"/>
      <c r="N150" s="31"/>
      <c r="O150" s="96">
        <f t="shared" si="194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5"/>
        <v>0</v>
      </c>
      <c r="D151" s="173">
        <f>SUM(D152:D158)</f>
        <v>0</v>
      </c>
      <c r="E151" s="78">
        <f t="shared" ref="E151:F151" si="196">SUM(E152:E158)</f>
        <v>0</v>
      </c>
      <c r="F151" s="96">
        <f t="shared" si="196"/>
        <v>0</v>
      </c>
      <c r="G151" s="173">
        <f>SUM(G152:G158)</f>
        <v>0</v>
      </c>
      <c r="H151" s="78">
        <f t="shared" ref="H151:I151" si="197">SUM(H152:H158)</f>
        <v>0</v>
      </c>
      <c r="I151" s="96">
        <f t="shared" si="197"/>
        <v>0</v>
      </c>
      <c r="J151" s="173">
        <f>SUM(J152:J158)</f>
        <v>0</v>
      </c>
      <c r="K151" s="78">
        <f t="shared" ref="K151:L151" si="198">SUM(K152:K158)</f>
        <v>0</v>
      </c>
      <c r="L151" s="96">
        <f t="shared" si="198"/>
        <v>0</v>
      </c>
      <c r="M151" s="173">
        <f>SUM(M152:M158)</f>
        <v>0</v>
      </c>
      <c r="N151" s="78">
        <f t="shared" ref="N151:O151" si="199">SUM(N152:N158)</f>
        <v>0</v>
      </c>
      <c r="O151" s="96">
        <f t="shared" si="199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5"/>
        <v>0</v>
      </c>
      <c r="D152" s="177"/>
      <c r="E152" s="44"/>
      <c r="F152" s="96">
        <f t="shared" ref="F152:F159" si="200">D152+E152</f>
        <v>0</v>
      </c>
      <c r="G152" s="144"/>
      <c r="H152" s="31"/>
      <c r="I152" s="96">
        <f t="shared" ref="I152:I159" si="201">G152+H152</f>
        <v>0</v>
      </c>
      <c r="J152" s="144"/>
      <c r="K152" s="31"/>
      <c r="L152" s="96">
        <f t="shared" ref="L152:L159" si="202">K152+J152</f>
        <v>0</v>
      </c>
      <c r="M152" s="144"/>
      <c r="N152" s="31"/>
      <c r="O152" s="96">
        <f t="shared" ref="O152:O159" si="203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5"/>
        <v>0</v>
      </c>
      <c r="D153" s="177"/>
      <c r="E153" s="44"/>
      <c r="F153" s="96">
        <f t="shared" si="200"/>
        <v>0</v>
      </c>
      <c r="G153" s="144"/>
      <c r="H153" s="31"/>
      <c r="I153" s="96">
        <f t="shared" si="201"/>
        <v>0</v>
      </c>
      <c r="J153" s="144"/>
      <c r="K153" s="31"/>
      <c r="L153" s="96">
        <f t="shared" si="202"/>
        <v>0</v>
      </c>
      <c r="M153" s="144"/>
      <c r="N153" s="31"/>
      <c r="O153" s="96">
        <f t="shared" si="203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5"/>
        <v>0</v>
      </c>
      <c r="D154" s="177"/>
      <c r="E154" s="44"/>
      <c r="F154" s="96">
        <f t="shared" si="200"/>
        <v>0</v>
      </c>
      <c r="G154" s="144"/>
      <c r="H154" s="31"/>
      <c r="I154" s="96">
        <f t="shared" si="201"/>
        <v>0</v>
      </c>
      <c r="J154" s="144"/>
      <c r="K154" s="31"/>
      <c r="L154" s="96">
        <f t="shared" si="202"/>
        <v>0</v>
      </c>
      <c r="M154" s="144"/>
      <c r="N154" s="31"/>
      <c r="O154" s="96">
        <f t="shared" si="203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5"/>
        <v>0</v>
      </c>
      <c r="D155" s="177"/>
      <c r="E155" s="44"/>
      <c r="F155" s="96">
        <f t="shared" si="200"/>
        <v>0</v>
      </c>
      <c r="G155" s="144"/>
      <c r="H155" s="31"/>
      <c r="I155" s="96">
        <f t="shared" si="201"/>
        <v>0</v>
      </c>
      <c r="J155" s="144"/>
      <c r="K155" s="31"/>
      <c r="L155" s="96">
        <f t="shared" si="202"/>
        <v>0</v>
      </c>
      <c r="M155" s="144"/>
      <c r="N155" s="31"/>
      <c r="O155" s="96">
        <f t="shared" si="203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5"/>
        <v>0</v>
      </c>
      <c r="D156" s="177"/>
      <c r="E156" s="44"/>
      <c r="F156" s="96">
        <f t="shared" si="200"/>
        <v>0</v>
      </c>
      <c r="G156" s="144"/>
      <c r="H156" s="31"/>
      <c r="I156" s="96">
        <f t="shared" si="201"/>
        <v>0</v>
      </c>
      <c r="J156" s="144"/>
      <c r="K156" s="31"/>
      <c r="L156" s="96">
        <f t="shared" si="202"/>
        <v>0</v>
      </c>
      <c r="M156" s="144"/>
      <c r="N156" s="31"/>
      <c r="O156" s="96">
        <f t="shared" si="203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5"/>
        <v>0</v>
      </c>
      <c r="D157" s="177"/>
      <c r="E157" s="44"/>
      <c r="F157" s="96">
        <f t="shared" si="200"/>
        <v>0</v>
      </c>
      <c r="G157" s="144"/>
      <c r="H157" s="31"/>
      <c r="I157" s="96">
        <f t="shared" si="201"/>
        <v>0</v>
      </c>
      <c r="J157" s="144"/>
      <c r="K157" s="31"/>
      <c r="L157" s="96">
        <f t="shared" si="202"/>
        <v>0</v>
      </c>
      <c r="M157" s="144"/>
      <c r="N157" s="31"/>
      <c r="O157" s="96">
        <f t="shared" si="203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5"/>
        <v>0</v>
      </c>
      <c r="D158" s="177"/>
      <c r="E158" s="44"/>
      <c r="F158" s="96">
        <f t="shared" si="200"/>
        <v>0</v>
      </c>
      <c r="G158" s="144"/>
      <c r="H158" s="31"/>
      <c r="I158" s="96">
        <f t="shared" si="201"/>
        <v>0</v>
      </c>
      <c r="J158" s="144"/>
      <c r="K158" s="31"/>
      <c r="L158" s="96">
        <f t="shared" si="202"/>
        <v>0</v>
      </c>
      <c r="M158" s="144"/>
      <c r="N158" s="31"/>
      <c r="O158" s="96">
        <f t="shared" si="203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5"/>
        <v>0</v>
      </c>
      <c r="D159" s="179"/>
      <c r="E159" s="79"/>
      <c r="F159" s="161">
        <f t="shared" si="200"/>
        <v>0</v>
      </c>
      <c r="G159" s="174"/>
      <c r="H159" s="133"/>
      <c r="I159" s="161">
        <f t="shared" si="201"/>
        <v>0</v>
      </c>
      <c r="J159" s="174"/>
      <c r="K159" s="133"/>
      <c r="L159" s="161">
        <f t="shared" si="202"/>
        <v>0</v>
      </c>
      <c r="M159" s="174"/>
      <c r="N159" s="133"/>
      <c r="O159" s="161">
        <f t="shared" si="203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5"/>
        <v>0</v>
      </c>
      <c r="D160" s="87">
        <f>SUM(D161:D162)</f>
        <v>0</v>
      </c>
      <c r="E160" s="76">
        <f t="shared" ref="E160:F160" si="204">SUM(E161:E162)</f>
        <v>0</v>
      </c>
      <c r="F160" s="161">
        <f t="shared" si="204"/>
        <v>0</v>
      </c>
      <c r="G160" s="87">
        <f>SUM(G161:G162)</f>
        <v>0</v>
      </c>
      <c r="H160" s="76">
        <f t="shared" ref="H160:I160" si="205">SUM(H161:H162)</f>
        <v>0</v>
      </c>
      <c r="I160" s="161">
        <f t="shared" si="205"/>
        <v>0</v>
      </c>
      <c r="J160" s="87">
        <f>SUM(J161:J162)</f>
        <v>0</v>
      </c>
      <c r="K160" s="76">
        <f t="shared" ref="K160:L160" si="206">SUM(K161:K162)</f>
        <v>0</v>
      </c>
      <c r="L160" s="161">
        <f t="shared" si="206"/>
        <v>0</v>
      </c>
      <c r="M160" s="87">
        <f>SUM(M161:M162)</f>
        <v>0</v>
      </c>
      <c r="N160" s="76">
        <f t="shared" ref="N160:O160" si="207">SUM(N161:N162)</f>
        <v>0</v>
      </c>
      <c r="O160" s="161">
        <f t="shared" si="207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5"/>
        <v>0</v>
      </c>
      <c r="D161" s="178"/>
      <c r="E161" s="41"/>
      <c r="F161" s="176">
        <f t="shared" ref="F161:F164" si="208">D161+E161</f>
        <v>0</v>
      </c>
      <c r="G161" s="143"/>
      <c r="H161" s="28"/>
      <c r="I161" s="176">
        <f t="shared" ref="I161:I164" si="209">G161+H161</f>
        <v>0</v>
      </c>
      <c r="J161" s="143"/>
      <c r="K161" s="28"/>
      <c r="L161" s="176">
        <f t="shared" ref="L161:L164" si="210">K161+J161</f>
        <v>0</v>
      </c>
      <c r="M161" s="143"/>
      <c r="N161" s="28"/>
      <c r="O161" s="176">
        <f t="shared" ref="O161:O164" si="211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5"/>
        <v>0</v>
      </c>
      <c r="D162" s="177"/>
      <c r="E162" s="44"/>
      <c r="F162" s="96">
        <f t="shared" si="208"/>
        <v>0</v>
      </c>
      <c r="G162" s="144"/>
      <c r="H162" s="31"/>
      <c r="I162" s="96">
        <f t="shared" si="209"/>
        <v>0</v>
      </c>
      <c r="J162" s="144"/>
      <c r="K162" s="31"/>
      <c r="L162" s="96">
        <f t="shared" si="210"/>
        <v>0</v>
      </c>
      <c r="M162" s="144"/>
      <c r="N162" s="31"/>
      <c r="O162" s="96">
        <f t="shared" si="211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5"/>
        <v>0</v>
      </c>
      <c r="D163" s="179"/>
      <c r="E163" s="79"/>
      <c r="F163" s="161">
        <f t="shared" si="208"/>
        <v>0</v>
      </c>
      <c r="G163" s="174"/>
      <c r="H163" s="133"/>
      <c r="I163" s="161">
        <f t="shared" si="209"/>
        <v>0</v>
      </c>
      <c r="J163" s="174"/>
      <c r="K163" s="133"/>
      <c r="L163" s="161">
        <f t="shared" si="210"/>
        <v>0</v>
      </c>
      <c r="M163" s="174"/>
      <c r="N163" s="133"/>
      <c r="O163" s="161">
        <f t="shared" si="211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5"/>
        <v>0</v>
      </c>
      <c r="D164" s="180"/>
      <c r="E164" s="81"/>
      <c r="F164" s="172">
        <f t="shared" si="208"/>
        <v>0</v>
      </c>
      <c r="G164" s="146"/>
      <c r="H164" s="35"/>
      <c r="I164" s="172">
        <f t="shared" si="209"/>
        <v>0</v>
      </c>
      <c r="J164" s="146"/>
      <c r="K164" s="35"/>
      <c r="L164" s="172">
        <f t="shared" si="210"/>
        <v>0</v>
      </c>
      <c r="M164" s="146"/>
      <c r="N164" s="35"/>
      <c r="O164" s="172">
        <f t="shared" si="211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5"/>
        <v>0</v>
      </c>
      <c r="D165" s="171">
        <f>SUM(D166,D171)</f>
        <v>0</v>
      </c>
      <c r="E165" s="37">
        <f t="shared" ref="E165:O165" si="212">SUM(E166,E171)</f>
        <v>0</v>
      </c>
      <c r="F165" s="172">
        <f t="shared" si="212"/>
        <v>0</v>
      </c>
      <c r="G165" s="171">
        <f t="shared" si="212"/>
        <v>0</v>
      </c>
      <c r="H165" s="37">
        <f t="shared" si="212"/>
        <v>0</v>
      </c>
      <c r="I165" s="172">
        <f t="shared" si="212"/>
        <v>0</v>
      </c>
      <c r="J165" s="171">
        <f t="shared" si="212"/>
        <v>0</v>
      </c>
      <c r="K165" s="37">
        <f t="shared" si="212"/>
        <v>0</v>
      </c>
      <c r="L165" s="172">
        <f t="shared" si="212"/>
        <v>0</v>
      </c>
      <c r="M165" s="171">
        <f t="shared" si="212"/>
        <v>0</v>
      </c>
      <c r="N165" s="37">
        <f t="shared" si="212"/>
        <v>0</v>
      </c>
      <c r="O165" s="172">
        <f t="shared" si="212"/>
        <v>0</v>
      </c>
      <c r="P165" s="257"/>
    </row>
    <row r="166" spans="1:16" ht="16.5" hidden="1" customHeight="1" x14ac:dyDescent="0.25">
      <c r="A166" s="606">
        <v>2510</v>
      </c>
      <c r="B166" s="39" t="s">
        <v>302</v>
      </c>
      <c r="C166" s="222">
        <f t="shared" si="195"/>
        <v>0</v>
      </c>
      <c r="D166" s="175">
        <f>SUM(D167:D170)</f>
        <v>0</v>
      </c>
      <c r="E166" s="80">
        <f t="shared" ref="E166:O166" si="213">SUM(E167:E170)</f>
        <v>0</v>
      </c>
      <c r="F166" s="176">
        <f t="shared" si="213"/>
        <v>0</v>
      </c>
      <c r="G166" s="175">
        <f t="shared" si="213"/>
        <v>0</v>
      </c>
      <c r="H166" s="80">
        <f t="shared" si="213"/>
        <v>0</v>
      </c>
      <c r="I166" s="176">
        <f t="shared" si="213"/>
        <v>0</v>
      </c>
      <c r="J166" s="175">
        <f t="shared" si="213"/>
        <v>0</v>
      </c>
      <c r="K166" s="80">
        <f t="shared" si="213"/>
        <v>0</v>
      </c>
      <c r="L166" s="176">
        <f t="shared" si="213"/>
        <v>0</v>
      </c>
      <c r="M166" s="175">
        <f t="shared" si="213"/>
        <v>0</v>
      </c>
      <c r="N166" s="80">
        <f t="shared" si="213"/>
        <v>0</v>
      </c>
      <c r="O166" s="176">
        <f t="shared" si="213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5"/>
        <v>0</v>
      </c>
      <c r="D167" s="177"/>
      <c r="E167" s="44"/>
      <c r="F167" s="96">
        <f t="shared" ref="F167:F172" si="214">D167+E167</f>
        <v>0</v>
      </c>
      <c r="G167" s="144"/>
      <c r="H167" s="31"/>
      <c r="I167" s="96">
        <f t="shared" ref="I167:I172" si="215">G167+H167</f>
        <v>0</v>
      </c>
      <c r="J167" s="144"/>
      <c r="K167" s="31"/>
      <c r="L167" s="96">
        <f t="shared" ref="L167:L172" si="216">K167+J167</f>
        <v>0</v>
      </c>
      <c r="M167" s="144"/>
      <c r="N167" s="31"/>
      <c r="O167" s="96">
        <f t="shared" ref="O167:O172" si="217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5"/>
        <v>0</v>
      </c>
      <c r="D168" s="177"/>
      <c r="E168" s="44"/>
      <c r="F168" s="96">
        <f t="shared" si="214"/>
        <v>0</v>
      </c>
      <c r="G168" s="144"/>
      <c r="H168" s="31"/>
      <c r="I168" s="96">
        <f t="shared" si="215"/>
        <v>0</v>
      </c>
      <c r="J168" s="144"/>
      <c r="K168" s="31"/>
      <c r="L168" s="96">
        <f t="shared" si="216"/>
        <v>0</v>
      </c>
      <c r="M168" s="144"/>
      <c r="N168" s="31"/>
      <c r="O168" s="96">
        <f t="shared" si="217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5"/>
        <v>0</v>
      </c>
      <c r="D169" s="177"/>
      <c r="E169" s="44"/>
      <c r="F169" s="96">
        <f t="shared" si="214"/>
        <v>0</v>
      </c>
      <c r="G169" s="144"/>
      <c r="H169" s="31"/>
      <c r="I169" s="96">
        <f t="shared" si="215"/>
        <v>0</v>
      </c>
      <c r="J169" s="144"/>
      <c r="K169" s="31"/>
      <c r="L169" s="96">
        <f t="shared" si="216"/>
        <v>0</v>
      </c>
      <c r="M169" s="144"/>
      <c r="N169" s="31"/>
      <c r="O169" s="96">
        <f t="shared" si="217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5"/>
        <v>0</v>
      </c>
      <c r="D170" s="177"/>
      <c r="E170" s="44"/>
      <c r="F170" s="96">
        <f t="shared" si="214"/>
        <v>0</v>
      </c>
      <c r="G170" s="144"/>
      <c r="H170" s="31"/>
      <c r="I170" s="96">
        <f t="shared" si="215"/>
        <v>0</v>
      </c>
      <c r="J170" s="144"/>
      <c r="K170" s="31"/>
      <c r="L170" s="96">
        <f t="shared" si="216"/>
        <v>0</v>
      </c>
      <c r="M170" s="144"/>
      <c r="N170" s="31"/>
      <c r="O170" s="96">
        <f t="shared" si="217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5"/>
        <v>0</v>
      </c>
      <c r="D171" s="177"/>
      <c r="E171" s="44"/>
      <c r="F171" s="96">
        <f t="shared" si="214"/>
        <v>0</v>
      </c>
      <c r="G171" s="144"/>
      <c r="H171" s="31"/>
      <c r="I171" s="96">
        <f t="shared" si="215"/>
        <v>0</v>
      </c>
      <c r="J171" s="144"/>
      <c r="K171" s="31"/>
      <c r="L171" s="96">
        <f t="shared" si="216"/>
        <v>0</v>
      </c>
      <c r="M171" s="144"/>
      <c r="N171" s="31"/>
      <c r="O171" s="96">
        <f t="shared" si="217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5"/>
        <v>0</v>
      </c>
      <c r="D172" s="143"/>
      <c r="E172" s="28"/>
      <c r="F172" s="176">
        <f t="shared" si="214"/>
        <v>0</v>
      </c>
      <c r="G172" s="143"/>
      <c r="H172" s="28"/>
      <c r="I172" s="176">
        <f t="shared" si="215"/>
        <v>0</v>
      </c>
      <c r="J172" s="143"/>
      <c r="K172" s="28"/>
      <c r="L172" s="176">
        <f t="shared" si="216"/>
        <v>0</v>
      </c>
      <c r="M172" s="143"/>
      <c r="N172" s="28"/>
      <c r="O172" s="176">
        <f t="shared" si="217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5"/>
        <v>0</v>
      </c>
      <c r="D173" s="169">
        <f>SUM(D174,D184)</f>
        <v>0</v>
      </c>
      <c r="E173" s="73">
        <f t="shared" ref="E173:F173" si="218">SUM(E174,E184)</f>
        <v>0</v>
      </c>
      <c r="F173" s="170">
        <f t="shared" si="218"/>
        <v>0</v>
      </c>
      <c r="G173" s="169">
        <f>SUM(G174,G184)</f>
        <v>0</v>
      </c>
      <c r="H173" s="73">
        <f t="shared" ref="H173:I173" si="219">SUM(H174,H184)</f>
        <v>0</v>
      </c>
      <c r="I173" s="170">
        <f t="shared" si="219"/>
        <v>0</v>
      </c>
      <c r="J173" s="169">
        <f>SUM(J174,J184)</f>
        <v>0</v>
      </c>
      <c r="K173" s="73">
        <f t="shared" ref="K173:L173" si="220">SUM(K174,K184)</f>
        <v>0</v>
      </c>
      <c r="L173" s="170">
        <f t="shared" si="220"/>
        <v>0</v>
      </c>
      <c r="M173" s="169">
        <f>SUM(M174,M184)</f>
        <v>0</v>
      </c>
      <c r="N173" s="73">
        <f t="shared" ref="N173:O173" si="221">SUM(N174,N184)</f>
        <v>0</v>
      </c>
      <c r="O173" s="170">
        <f t="shared" si="221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5"/>
        <v>0</v>
      </c>
      <c r="D174" s="171">
        <f>SUM(D175,D179)</f>
        <v>0</v>
      </c>
      <c r="E174" s="37">
        <f t="shared" ref="E174:O174" si="222">SUM(E175,E179)</f>
        <v>0</v>
      </c>
      <c r="F174" s="172">
        <f t="shared" si="222"/>
        <v>0</v>
      </c>
      <c r="G174" s="171">
        <f t="shared" si="222"/>
        <v>0</v>
      </c>
      <c r="H174" s="37">
        <f t="shared" si="222"/>
        <v>0</v>
      </c>
      <c r="I174" s="172">
        <f t="shared" si="222"/>
        <v>0</v>
      </c>
      <c r="J174" s="171">
        <f t="shared" si="222"/>
        <v>0</v>
      </c>
      <c r="K174" s="37">
        <f t="shared" si="222"/>
        <v>0</v>
      </c>
      <c r="L174" s="172">
        <f t="shared" si="222"/>
        <v>0</v>
      </c>
      <c r="M174" s="171">
        <f t="shared" si="222"/>
        <v>0</v>
      </c>
      <c r="N174" s="37">
        <f t="shared" si="222"/>
        <v>0</v>
      </c>
      <c r="O174" s="172">
        <f t="shared" si="222"/>
        <v>0</v>
      </c>
      <c r="P174" s="257"/>
    </row>
    <row r="175" spans="1:16" ht="36" hidden="1" x14ac:dyDescent="0.25">
      <c r="A175" s="606">
        <v>3260</v>
      </c>
      <c r="B175" s="39" t="s">
        <v>148</v>
      </c>
      <c r="C175" s="222">
        <f t="shared" si="195"/>
        <v>0</v>
      </c>
      <c r="D175" s="175">
        <f>SUM(D176:D178)</f>
        <v>0</v>
      </c>
      <c r="E175" s="80">
        <f t="shared" ref="E175:F175" si="223">SUM(E176:E178)</f>
        <v>0</v>
      </c>
      <c r="F175" s="176">
        <f t="shared" si="223"/>
        <v>0</v>
      </c>
      <c r="G175" s="175">
        <f>SUM(G176:G178)</f>
        <v>0</v>
      </c>
      <c r="H175" s="80">
        <f t="shared" ref="H175:I175" si="224">SUM(H176:H178)</f>
        <v>0</v>
      </c>
      <c r="I175" s="176">
        <f t="shared" si="224"/>
        <v>0</v>
      </c>
      <c r="J175" s="175">
        <f>SUM(J176:J178)</f>
        <v>0</v>
      </c>
      <c r="K175" s="80">
        <f t="shared" ref="K175:L175" si="225">SUM(K176:K178)</f>
        <v>0</v>
      </c>
      <c r="L175" s="176">
        <f t="shared" si="225"/>
        <v>0</v>
      </c>
      <c r="M175" s="175">
        <f>SUM(M176:M178)</f>
        <v>0</v>
      </c>
      <c r="N175" s="80">
        <f t="shared" ref="N175:O175" si="226">SUM(N176:N178)</f>
        <v>0</v>
      </c>
      <c r="O175" s="176">
        <f t="shared" si="226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5"/>
        <v>0</v>
      </c>
      <c r="D176" s="177"/>
      <c r="E176" s="44"/>
      <c r="F176" s="96">
        <f t="shared" ref="F176:F178" si="227">D176+E176</f>
        <v>0</v>
      </c>
      <c r="G176" s="144"/>
      <c r="H176" s="31"/>
      <c r="I176" s="96">
        <f t="shared" ref="I176:I178" si="228">G176+H176</f>
        <v>0</v>
      </c>
      <c r="J176" s="144"/>
      <c r="K176" s="31"/>
      <c r="L176" s="96">
        <f t="shared" ref="L176:L178" si="229">K176+J176</f>
        <v>0</v>
      </c>
      <c r="M176" s="144"/>
      <c r="N176" s="31"/>
      <c r="O176" s="96">
        <f t="shared" ref="O176:O178" si="230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5"/>
        <v>0</v>
      </c>
      <c r="D177" s="177"/>
      <c r="E177" s="44"/>
      <c r="F177" s="96">
        <f t="shared" si="227"/>
        <v>0</v>
      </c>
      <c r="G177" s="144"/>
      <c r="H177" s="31"/>
      <c r="I177" s="96">
        <f t="shared" si="228"/>
        <v>0</v>
      </c>
      <c r="J177" s="144"/>
      <c r="K177" s="31"/>
      <c r="L177" s="96">
        <f t="shared" si="229"/>
        <v>0</v>
      </c>
      <c r="M177" s="144"/>
      <c r="N177" s="31"/>
      <c r="O177" s="96">
        <f t="shared" si="230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5"/>
        <v>0</v>
      </c>
      <c r="D178" s="177"/>
      <c r="E178" s="44"/>
      <c r="F178" s="96">
        <f t="shared" si="227"/>
        <v>0</v>
      </c>
      <c r="G178" s="144"/>
      <c r="H178" s="31"/>
      <c r="I178" s="96">
        <f t="shared" si="228"/>
        <v>0</v>
      </c>
      <c r="J178" s="144"/>
      <c r="K178" s="31"/>
      <c r="L178" s="96">
        <f t="shared" si="229"/>
        <v>0</v>
      </c>
      <c r="M178" s="144"/>
      <c r="N178" s="31"/>
      <c r="O178" s="96">
        <f t="shared" si="230"/>
        <v>0</v>
      </c>
      <c r="P178" s="255"/>
    </row>
    <row r="179" spans="1:16" ht="84" hidden="1" x14ac:dyDescent="0.25">
      <c r="A179" s="606">
        <v>3290</v>
      </c>
      <c r="B179" s="39" t="s">
        <v>268</v>
      </c>
      <c r="C179" s="235">
        <f t="shared" si="195"/>
        <v>0</v>
      </c>
      <c r="D179" s="175">
        <f>SUM(D180:D183)</f>
        <v>0</v>
      </c>
      <c r="E179" s="80">
        <f t="shared" ref="E179:O179" si="231">SUM(E180:E183)</f>
        <v>0</v>
      </c>
      <c r="F179" s="176">
        <f t="shared" si="231"/>
        <v>0</v>
      </c>
      <c r="G179" s="175">
        <f t="shared" si="231"/>
        <v>0</v>
      </c>
      <c r="H179" s="80">
        <f t="shared" si="231"/>
        <v>0</v>
      </c>
      <c r="I179" s="176">
        <f t="shared" si="231"/>
        <v>0</v>
      </c>
      <c r="J179" s="175">
        <f t="shared" si="231"/>
        <v>0</v>
      </c>
      <c r="K179" s="80">
        <f t="shared" si="231"/>
        <v>0</v>
      </c>
      <c r="L179" s="176">
        <f t="shared" si="231"/>
        <v>0</v>
      </c>
      <c r="M179" s="175">
        <f t="shared" si="231"/>
        <v>0</v>
      </c>
      <c r="N179" s="80">
        <f t="shared" si="231"/>
        <v>0</v>
      </c>
      <c r="O179" s="176">
        <f t="shared" si="231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5"/>
        <v>0</v>
      </c>
      <c r="D180" s="177"/>
      <c r="E180" s="44"/>
      <c r="F180" s="96">
        <f t="shared" ref="F180:F183" si="232">D180+E180</f>
        <v>0</v>
      </c>
      <c r="G180" s="144"/>
      <c r="H180" s="31"/>
      <c r="I180" s="96">
        <f t="shared" ref="I180:I183" si="233">G180+H180</f>
        <v>0</v>
      </c>
      <c r="J180" s="144"/>
      <c r="K180" s="31"/>
      <c r="L180" s="96">
        <f t="shared" ref="L180:L183" si="234">K180+J180</f>
        <v>0</v>
      </c>
      <c r="M180" s="144"/>
      <c r="N180" s="31"/>
      <c r="O180" s="96">
        <f t="shared" ref="O180:O183" si="235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5"/>
        <v>0</v>
      </c>
      <c r="D181" s="177"/>
      <c r="E181" s="44"/>
      <c r="F181" s="96">
        <f t="shared" si="232"/>
        <v>0</v>
      </c>
      <c r="G181" s="144"/>
      <c r="H181" s="31"/>
      <c r="I181" s="96">
        <f t="shared" si="233"/>
        <v>0</v>
      </c>
      <c r="J181" s="144"/>
      <c r="K181" s="31"/>
      <c r="L181" s="96">
        <f t="shared" si="234"/>
        <v>0</v>
      </c>
      <c r="M181" s="144"/>
      <c r="N181" s="31"/>
      <c r="O181" s="96">
        <f t="shared" si="235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5"/>
        <v>0</v>
      </c>
      <c r="D182" s="177"/>
      <c r="E182" s="44"/>
      <c r="F182" s="96">
        <f t="shared" si="232"/>
        <v>0</v>
      </c>
      <c r="G182" s="144"/>
      <c r="H182" s="31"/>
      <c r="I182" s="96">
        <f t="shared" si="233"/>
        <v>0</v>
      </c>
      <c r="J182" s="144"/>
      <c r="K182" s="31"/>
      <c r="L182" s="96">
        <f t="shared" si="234"/>
        <v>0</v>
      </c>
      <c r="M182" s="144"/>
      <c r="N182" s="31"/>
      <c r="O182" s="96">
        <f t="shared" si="235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5"/>
        <v>0</v>
      </c>
      <c r="D183" s="181"/>
      <c r="E183" s="85"/>
      <c r="F183" s="91">
        <f t="shared" si="232"/>
        <v>0</v>
      </c>
      <c r="G183" s="197"/>
      <c r="H183" s="195"/>
      <c r="I183" s="91">
        <f t="shared" si="233"/>
        <v>0</v>
      </c>
      <c r="J183" s="197"/>
      <c r="K183" s="195"/>
      <c r="L183" s="91">
        <f t="shared" si="234"/>
        <v>0</v>
      </c>
      <c r="M183" s="197"/>
      <c r="N183" s="195"/>
      <c r="O183" s="91">
        <f t="shared" si="235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5"/>
        <v>0</v>
      </c>
      <c r="D184" s="182">
        <f>SUM(D185:D186)</f>
        <v>0</v>
      </c>
      <c r="E184" s="86">
        <f t="shared" ref="E184:O184" si="236">SUM(E185:E186)</f>
        <v>0</v>
      </c>
      <c r="F184" s="183">
        <f t="shared" si="236"/>
        <v>0</v>
      </c>
      <c r="G184" s="182">
        <f t="shared" si="236"/>
        <v>0</v>
      </c>
      <c r="H184" s="86">
        <f t="shared" si="236"/>
        <v>0</v>
      </c>
      <c r="I184" s="183">
        <f t="shared" si="236"/>
        <v>0</v>
      </c>
      <c r="J184" s="182">
        <f t="shared" si="236"/>
        <v>0</v>
      </c>
      <c r="K184" s="86">
        <f t="shared" si="236"/>
        <v>0</v>
      </c>
      <c r="L184" s="183">
        <f t="shared" si="236"/>
        <v>0</v>
      </c>
      <c r="M184" s="182">
        <f t="shared" si="236"/>
        <v>0</v>
      </c>
      <c r="N184" s="86">
        <f t="shared" si="236"/>
        <v>0</v>
      </c>
      <c r="O184" s="183">
        <f t="shared" si="236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5"/>
        <v>0</v>
      </c>
      <c r="D185" s="179"/>
      <c r="E185" s="79"/>
      <c r="F185" s="161">
        <f t="shared" ref="F185:F186" si="237">D185+E185</f>
        <v>0</v>
      </c>
      <c r="G185" s="174"/>
      <c r="H185" s="133"/>
      <c r="I185" s="161">
        <f t="shared" ref="I185:I186" si="238">G185+H185</f>
        <v>0</v>
      </c>
      <c r="J185" s="174"/>
      <c r="K185" s="133"/>
      <c r="L185" s="161">
        <f t="shared" ref="L185:L186" si="239">K185+J185</f>
        <v>0</v>
      </c>
      <c r="M185" s="174"/>
      <c r="N185" s="133"/>
      <c r="O185" s="161">
        <f t="shared" ref="O185:O186" si="240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5"/>
        <v>0</v>
      </c>
      <c r="D186" s="178"/>
      <c r="E186" s="41"/>
      <c r="F186" s="176">
        <f t="shared" si="237"/>
        <v>0</v>
      </c>
      <c r="G186" s="143"/>
      <c r="H186" s="28"/>
      <c r="I186" s="176">
        <f t="shared" si="238"/>
        <v>0</v>
      </c>
      <c r="J186" s="143"/>
      <c r="K186" s="28"/>
      <c r="L186" s="176">
        <f t="shared" si="239"/>
        <v>0</v>
      </c>
      <c r="M186" s="143"/>
      <c r="N186" s="28"/>
      <c r="O186" s="176">
        <f t="shared" si="240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5"/>
        <v>0</v>
      </c>
      <c r="D187" s="169">
        <f>SUM(D188,D191)</f>
        <v>0</v>
      </c>
      <c r="E187" s="73">
        <f t="shared" ref="E187:F187" si="241">SUM(E188,E191)</f>
        <v>0</v>
      </c>
      <c r="F187" s="170">
        <f t="shared" si="241"/>
        <v>0</v>
      </c>
      <c r="G187" s="169">
        <f>SUM(G188,G191)</f>
        <v>0</v>
      </c>
      <c r="H187" s="73">
        <f t="shared" ref="H187:I187" si="242">SUM(H188,H191)</f>
        <v>0</v>
      </c>
      <c r="I187" s="170">
        <f t="shared" si="242"/>
        <v>0</v>
      </c>
      <c r="J187" s="169">
        <f>SUM(J188,J191)</f>
        <v>0</v>
      </c>
      <c r="K187" s="73">
        <f t="shared" ref="K187:L187" si="243">SUM(K188,K191)</f>
        <v>0</v>
      </c>
      <c r="L187" s="170">
        <f t="shared" si="243"/>
        <v>0</v>
      </c>
      <c r="M187" s="169">
        <f>SUM(M188,M191)</f>
        <v>0</v>
      </c>
      <c r="N187" s="73">
        <f t="shared" ref="N187:O187" si="244">SUM(N188,N191)</f>
        <v>0</v>
      </c>
      <c r="O187" s="170">
        <f t="shared" si="244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5"/>
        <v>0</v>
      </c>
      <c r="D188" s="171">
        <f>SUM(D189,D190)</f>
        <v>0</v>
      </c>
      <c r="E188" s="37">
        <f t="shared" ref="E188:F188" si="245">SUM(E189,E190)</f>
        <v>0</v>
      </c>
      <c r="F188" s="172">
        <f t="shared" si="245"/>
        <v>0</v>
      </c>
      <c r="G188" s="171">
        <f>SUM(G189,G190)</f>
        <v>0</v>
      </c>
      <c r="H188" s="37">
        <f t="shared" ref="H188:I188" si="246">SUM(H189,H190)</f>
        <v>0</v>
      </c>
      <c r="I188" s="172">
        <f t="shared" si="246"/>
        <v>0</v>
      </c>
      <c r="J188" s="171">
        <f>SUM(J189,J190)</f>
        <v>0</v>
      </c>
      <c r="K188" s="37">
        <f t="shared" ref="K188:L188" si="247">SUM(K189,K190)</f>
        <v>0</v>
      </c>
      <c r="L188" s="172">
        <f t="shared" si="247"/>
        <v>0</v>
      </c>
      <c r="M188" s="171">
        <f>SUM(M189,M190)</f>
        <v>0</v>
      </c>
      <c r="N188" s="37">
        <f t="shared" ref="N188:O188" si="248">SUM(N189,N190)</f>
        <v>0</v>
      </c>
      <c r="O188" s="172">
        <f t="shared" si="248"/>
        <v>0</v>
      </c>
      <c r="P188" s="257"/>
    </row>
    <row r="189" spans="1:16" ht="36" hidden="1" customHeight="1" x14ac:dyDescent="0.25">
      <c r="A189" s="606">
        <v>4240</v>
      </c>
      <c r="B189" s="39" t="s">
        <v>161</v>
      </c>
      <c r="C189" s="222">
        <f t="shared" si="195"/>
        <v>0</v>
      </c>
      <c r="D189" s="178"/>
      <c r="E189" s="41"/>
      <c r="F189" s="176">
        <f t="shared" ref="F189:F190" si="249">D189+E189</f>
        <v>0</v>
      </c>
      <c r="G189" s="143"/>
      <c r="H189" s="28"/>
      <c r="I189" s="176">
        <f t="shared" ref="I189:I190" si="250">G189+H189</f>
        <v>0</v>
      </c>
      <c r="J189" s="143"/>
      <c r="K189" s="28"/>
      <c r="L189" s="176">
        <f t="shared" ref="L189:L190" si="251">K189+J189</f>
        <v>0</v>
      </c>
      <c r="M189" s="143"/>
      <c r="N189" s="28"/>
      <c r="O189" s="176">
        <f t="shared" ref="O189:O190" si="252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5"/>
        <v>0</v>
      </c>
      <c r="D190" s="177"/>
      <c r="E190" s="44"/>
      <c r="F190" s="96">
        <f t="shared" si="249"/>
        <v>0</v>
      </c>
      <c r="G190" s="144"/>
      <c r="H190" s="31"/>
      <c r="I190" s="96">
        <f t="shared" si="250"/>
        <v>0</v>
      </c>
      <c r="J190" s="144"/>
      <c r="K190" s="31"/>
      <c r="L190" s="96">
        <f t="shared" si="251"/>
        <v>0</v>
      </c>
      <c r="M190" s="144"/>
      <c r="N190" s="31"/>
      <c r="O190" s="96">
        <f t="shared" si="252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5"/>
        <v>0</v>
      </c>
      <c r="D191" s="171">
        <f>SUM(D192)</f>
        <v>0</v>
      </c>
      <c r="E191" s="37">
        <f t="shared" ref="E191:F191" si="253">SUM(E192)</f>
        <v>0</v>
      </c>
      <c r="F191" s="172">
        <f t="shared" si="253"/>
        <v>0</v>
      </c>
      <c r="G191" s="171">
        <f>SUM(G192)</f>
        <v>0</v>
      </c>
      <c r="H191" s="37">
        <f t="shared" ref="H191:I191" si="254">SUM(H192)</f>
        <v>0</v>
      </c>
      <c r="I191" s="172">
        <f t="shared" si="254"/>
        <v>0</v>
      </c>
      <c r="J191" s="171">
        <f>SUM(J192)</f>
        <v>0</v>
      </c>
      <c r="K191" s="37">
        <f t="shared" ref="K191:L191" si="255">SUM(K192)</f>
        <v>0</v>
      </c>
      <c r="L191" s="172">
        <f t="shared" si="255"/>
        <v>0</v>
      </c>
      <c r="M191" s="171">
        <f>SUM(M192)</f>
        <v>0</v>
      </c>
      <c r="N191" s="37">
        <f t="shared" ref="N191:O191" si="256">SUM(N192)</f>
        <v>0</v>
      </c>
      <c r="O191" s="172">
        <f t="shared" si="256"/>
        <v>0</v>
      </c>
      <c r="P191" s="257"/>
    </row>
    <row r="192" spans="1:16" ht="24" hidden="1" x14ac:dyDescent="0.25">
      <c r="A192" s="606">
        <v>4310</v>
      </c>
      <c r="B192" s="39" t="s">
        <v>164</v>
      </c>
      <c r="C192" s="222">
        <f t="shared" si="195"/>
        <v>0</v>
      </c>
      <c r="D192" s="175">
        <f>SUM(D193:D193)</f>
        <v>0</v>
      </c>
      <c r="E192" s="80">
        <f t="shared" ref="E192:F192" si="257">SUM(E193:E193)</f>
        <v>0</v>
      </c>
      <c r="F192" s="176">
        <f t="shared" si="257"/>
        <v>0</v>
      </c>
      <c r="G192" s="175">
        <f>SUM(G193:G193)</f>
        <v>0</v>
      </c>
      <c r="H192" s="80">
        <f t="shared" ref="H192:I192" si="258">SUM(H193:H193)</f>
        <v>0</v>
      </c>
      <c r="I192" s="176">
        <f t="shared" si="258"/>
        <v>0</v>
      </c>
      <c r="J192" s="175">
        <f>SUM(J193:J193)</f>
        <v>0</v>
      </c>
      <c r="K192" s="80">
        <f t="shared" ref="K192:L192" si="259">SUM(K193:K193)</f>
        <v>0</v>
      </c>
      <c r="L192" s="176">
        <f t="shared" si="259"/>
        <v>0</v>
      </c>
      <c r="M192" s="175">
        <f>SUM(M193:M193)</f>
        <v>0</v>
      </c>
      <c r="N192" s="80">
        <f t="shared" ref="N192:O192" si="260">SUM(N193:N193)</f>
        <v>0</v>
      </c>
      <c r="O192" s="176">
        <f t="shared" si="260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5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hidden="1" x14ac:dyDescent="0.25">
      <c r="A194" s="90"/>
      <c r="B194" s="17" t="s">
        <v>166</v>
      </c>
      <c r="C194" s="233">
        <f t="shared" si="195"/>
        <v>0</v>
      </c>
      <c r="D194" s="167">
        <f t="shared" ref="D194" si="261">SUM(D195,D230,D269,D283)</f>
        <v>0</v>
      </c>
      <c r="E194" s="71">
        <f t="shared" ref="E194:O194" si="262">SUM(E195,E230,E269,E283)</f>
        <v>0</v>
      </c>
      <c r="F194" s="168">
        <f t="shared" si="262"/>
        <v>0</v>
      </c>
      <c r="G194" s="167">
        <f t="shared" si="262"/>
        <v>0</v>
      </c>
      <c r="H194" s="71">
        <f t="shared" si="262"/>
        <v>0</v>
      </c>
      <c r="I194" s="168">
        <f t="shared" si="262"/>
        <v>0</v>
      </c>
      <c r="J194" s="167">
        <f t="shared" si="262"/>
        <v>0</v>
      </c>
      <c r="K194" s="71">
        <f t="shared" si="262"/>
        <v>0</v>
      </c>
      <c r="L194" s="168">
        <f t="shared" si="262"/>
        <v>0</v>
      </c>
      <c r="M194" s="167">
        <f t="shared" si="262"/>
        <v>0</v>
      </c>
      <c r="N194" s="71">
        <f t="shared" si="262"/>
        <v>0</v>
      </c>
      <c r="O194" s="168">
        <f t="shared" si="262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5"/>
        <v>0</v>
      </c>
      <c r="D195" s="169">
        <f>D196+D204</f>
        <v>0</v>
      </c>
      <c r="E195" s="73">
        <f t="shared" ref="E195:F195" si="263">E196+E204</f>
        <v>0</v>
      </c>
      <c r="F195" s="170">
        <f t="shared" si="263"/>
        <v>0</v>
      </c>
      <c r="G195" s="169">
        <f>G196+G204</f>
        <v>0</v>
      </c>
      <c r="H195" s="73">
        <f t="shared" ref="H195:I195" si="264">H196+H204</f>
        <v>0</v>
      </c>
      <c r="I195" s="170">
        <f t="shared" si="264"/>
        <v>0</v>
      </c>
      <c r="J195" s="169">
        <f>J196+J204</f>
        <v>0</v>
      </c>
      <c r="K195" s="73">
        <f t="shared" ref="K195:L195" si="265">K196+K204</f>
        <v>0</v>
      </c>
      <c r="L195" s="170">
        <f t="shared" si="265"/>
        <v>0</v>
      </c>
      <c r="M195" s="169">
        <f>M196+M204</f>
        <v>0</v>
      </c>
      <c r="N195" s="73">
        <f t="shared" ref="N195:O195" si="266">N196+N204</f>
        <v>0</v>
      </c>
      <c r="O195" s="170">
        <f t="shared" si="266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5"/>
        <v>0</v>
      </c>
      <c r="D196" s="171">
        <f>D197+D198+D201+D202+D203</f>
        <v>0</v>
      </c>
      <c r="E196" s="37">
        <f t="shared" ref="E196:F196" si="267">E197+E198+E201+E202+E203</f>
        <v>0</v>
      </c>
      <c r="F196" s="172">
        <f t="shared" si="267"/>
        <v>0</v>
      </c>
      <c r="G196" s="171">
        <f>G197+G198+G201+G202+G203</f>
        <v>0</v>
      </c>
      <c r="H196" s="37">
        <f t="shared" ref="H196:I196" si="268">H197+H198+H201+H202+H203</f>
        <v>0</v>
      </c>
      <c r="I196" s="172">
        <f t="shared" si="268"/>
        <v>0</v>
      </c>
      <c r="J196" s="171">
        <f>J197+J198+J201+J202+J203</f>
        <v>0</v>
      </c>
      <c r="K196" s="37">
        <f t="shared" ref="K196:L196" si="269">K197+K198+K201+K202+K203</f>
        <v>0</v>
      </c>
      <c r="L196" s="172">
        <f t="shared" si="269"/>
        <v>0</v>
      </c>
      <c r="M196" s="171">
        <f>M197+M198+M201+M202+M203</f>
        <v>0</v>
      </c>
      <c r="N196" s="37">
        <f t="shared" ref="N196:O196" si="270">N197+N198+N201+N202+N203</f>
        <v>0</v>
      </c>
      <c r="O196" s="172">
        <f t="shared" si="270"/>
        <v>0</v>
      </c>
      <c r="P196" s="257"/>
    </row>
    <row r="197" spans="1:16" ht="12" hidden="1" customHeight="1" x14ac:dyDescent="0.25">
      <c r="A197" s="606">
        <v>5110</v>
      </c>
      <c r="B197" s="39" t="s">
        <v>169</v>
      </c>
      <c r="C197" s="222">
        <f t="shared" si="195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5"/>
        <v>0</v>
      </c>
      <c r="D198" s="173">
        <f>D199+D200</f>
        <v>0</v>
      </c>
      <c r="E198" s="78">
        <f t="shared" ref="E198:F198" si="271">E199+E200</f>
        <v>0</v>
      </c>
      <c r="F198" s="96">
        <f t="shared" si="271"/>
        <v>0</v>
      </c>
      <c r="G198" s="173">
        <f>G199+G200</f>
        <v>0</v>
      </c>
      <c r="H198" s="78">
        <f t="shared" ref="H198:I198" si="272">H199+H200</f>
        <v>0</v>
      </c>
      <c r="I198" s="96">
        <f t="shared" si="272"/>
        <v>0</v>
      </c>
      <c r="J198" s="173">
        <f>J199+J200</f>
        <v>0</v>
      </c>
      <c r="K198" s="78">
        <f t="shared" ref="K198:L198" si="273">K199+K200</f>
        <v>0</v>
      </c>
      <c r="L198" s="96">
        <f t="shared" si="273"/>
        <v>0</v>
      </c>
      <c r="M198" s="173">
        <f>M199+M200</f>
        <v>0</v>
      </c>
      <c r="N198" s="78">
        <f t="shared" ref="N198:O198" si="274">N199+N200</f>
        <v>0</v>
      </c>
      <c r="O198" s="96">
        <f t="shared" si="274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5"/>
        <v>0</v>
      </c>
      <c r="D199" s="177"/>
      <c r="E199" s="44"/>
      <c r="F199" s="96">
        <f t="shared" ref="F199:F203" si="275">D199+E199</f>
        <v>0</v>
      </c>
      <c r="G199" s="144"/>
      <c r="H199" s="31"/>
      <c r="I199" s="96">
        <f t="shared" ref="I199:I203" si="276">G199+H199</f>
        <v>0</v>
      </c>
      <c r="J199" s="144"/>
      <c r="K199" s="31"/>
      <c r="L199" s="96">
        <f t="shared" ref="L199:L203" si="277">K199+J199</f>
        <v>0</v>
      </c>
      <c r="M199" s="144"/>
      <c r="N199" s="31"/>
      <c r="O199" s="96">
        <f t="shared" ref="O199:O203" si="278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5"/>
        <v>0</v>
      </c>
      <c r="D200" s="177"/>
      <c r="E200" s="44"/>
      <c r="F200" s="96">
        <f t="shared" si="275"/>
        <v>0</v>
      </c>
      <c r="G200" s="144"/>
      <c r="H200" s="31"/>
      <c r="I200" s="96">
        <f t="shared" si="276"/>
        <v>0</v>
      </c>
      <c r="J200" s="144"/>
      <c r="K200" s="31"/>
      <c r="L200" s="96">
        <f t="shared" si="277"/>
        <v>0</v>
      </c>
      <c r="M200" s="144"/>
      <c r="N200" s="31"/>
      <c r="O200" s="96">
        <f t="shared" si="278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5"/>
        <v>0</v>
      </c>
      <c r="D201" s="177"/>
      <c r="E201" s="44"/>
      <c r="F201" s="96">
        <f t="shared" si="275"/>
        <v>0</v>
      </c>
      <c r="G201" s="144"/>
      <c r="H201" s="31"/>
      <c r="I201" s="96">
        <f t="shared" si="276"/>
        <v>0</v>
      </c>
      <c r="J201" s="144"/>
      <c r="K201" s="31"/>
      <c r="L201" s="96">
        <f t="shared" si="277"/>
        <v>0</v>
      </c>
      <c r="M201" s="144"/>
      <c r="N201" s="31"/>
      <c r="O201" s="96">
        <f t="shared" si="278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5"/>
        <v>0</v>
      </c>
      <c r="D202" s="177"/>
      <c r="E202" s="44"/>
      <c r="F202" s="96">
        <f t="shared" si="275"/>
        <v>0</v>
      </c>
      <c r="G202" s="144"/>
      <c r="H202" s="31"/>
      <c r="I202" s="96">
        <f t="shared" si="276"/>
        <v>0</v>
      </c>
      <c r="J202" s="144"/>
      <c r="K202" s="31"/>
      <c r="L202" s="96">
        <f t="shared" si="277"/>
        <v>0</v>
      </c>
      <c r="M202" s="144"/>
      <c r="N202" s="31"/>
      <c r="O202" s="96">
        <f t="shared" si="278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5"/>
        <v>0</v>
      </c>
      <c r="D203" s="177"/>
      <c r="E203" s="44"/>
      <c r="F203" s="96">
        <f t="shared" si="275"/>
        <v>0</v>
      </c>
      <c r="G203" s="144"/>
      <c r="H203" s="31"/>
      <c r="I203" s="96">
        <f t="shared" si="276"/>
        <v>0</v>
      </c>
      <c r="J203" s="144"/>
      <c r="K203" s="31"/>
      <c r="L203" s="96">
        <f t="shared" si="277"/>
        <v>0</v>
      </c>
      <c r="M203" s="144"/>
      <c r="N203" s="31"/>
      <c r="O203" s="96">
        <f t="shared" si="278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5"/>
        <v>0</v>
      </c>
      <c r="D204" s="171">
        <f>D205+D215+D216+D225+D226+D227+D229</f>
        <v>0</v>
      </c>
      <c r="E204" s="37">
        <f t="shared" ref="E204:F204" si="279">E205+E215+E216+E225+E226+E227+E229</f>
        <v>0</v>
      </c>
      <c r="F204" s="172">
        <f t="shared" si="279"/>
        <v>0</v>
      </c>
      <c r="G204" s="171">
        <f>G205+G215+G216+G225+G226+G227+G229</f>
        <v>0</v>
      </c>
      <c r="H204" s="37">
        <f t="shared" ref="H204:I204" si="280">H205+H215+H216+H225+H226+H227+H229</f>
        <v>0</v>
      </c>
      <c r="I204" s="172">
        <f t="shared" si="280"/>
        <v>0</v>
      </c>
      <c r="J204" s="171">
        <f>J205+J215+J216+J225+J226+J227+J229</f>
        <v>0</v>
      </c>
      <c r="K204" s="37">
        <f t="shared" ref="K204:L204" si="281">K205+K215+K216+K225+K226+K227+K229</f>
        <v>0</v>
      </c>
      <c r="L204" s="172">
        <f t="shared" si="281"/>
        <v>0</v>
      </c>
      <c r="M204" s="171">
        <f>M205+M215+M216+M225+M226+M227+M229</f>
        <v>0</v>
      </c>
      <c r="N204" s="37">
        <f t="shared" ref="N204:O204" si="282">N205+N215+N216+N225+N226+N227+N229</f>
        <v>0</v>
      </c>
      <c r="O204" s="172">
        <f t="shared" si="282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5"/>
        <v>0</v>
      </c>
      <c r="D205" s="87">
        <f>SUM(D206:D214)</f>
        <v>0</v>
      </c>
      <c r="E205" s="76">
        <f t="shared" ref="E205:F205" si="283">SUM(E206:E214)</f>
        <v>0</v>
      </c>
      <c r="F205" s="161">
        <f t="shared" si="283"/>
        <v>0</v>
      </c>
      <c r="G205" s="87">
        <f>SUM(G206:G214)</f>
        <v>0</v>
      </c>
      <c r="H205" s="76">
        <f t="shared" ref="H205:I205" si="284">SUM(H206:H214)</f>
        <v>0</v>
      </c>
      <c r="I205" s="161">
        <f t="shared" si="284"/>
        <v>0</v>
      </c>
      <c r="J205" s="87">
        <f>SUM(J206:J214)</f>
        <v>0</v>
      </c>
      <c r="K205" s="76">
        <f t="shared" ref="K205:L205" si="285">SUM(K206:K214)</f>
        <v>0</v>
      </c>
      <c r="L205" s="161">
        <f t="shared" si="285"/>
        <v>0</v>
      </c>
      <c r="M205" s="87">
        <f>SUM(M206:M214)</f>
        <v>0</v>
      </c>
      <c r="N205" s="76">
        <f t="shared" ref="N205:O205" si="286">SUM(N206:N214)</f>
        <v>0</v>
      </c>
      <c r="O205" s="161">
        <f t="shared" si="286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5"/>
        <v>0</v>
      </c>
      <c r="D206" s="178"/>
      <c r="E206" s="41"/>
      <c r="F206" s="176">
        <f t="shared" ref="F206:F215" si="287">D206+E206</f>
        <v>0</v>
      </c>
      <c r="G206" s="143"/>
      <c r="H206" s="28"/>
      <c r="I206" s="176">
        <f t="shared" ref="I206:I215" si="288">G206+H206</f>
        <v>0</v>
      </c>
      <c r="J206" s="143"/>
      <c r="K206" s="28"/>
      <c r="L206" s="176">
        <f t="shared" ref="L206:L215" si="289">K206+J206</f>
        <v>0</v>
      </c>
      <c r="M206" s="143"/>
      <c r="N206" s="28"/>
      <c r="O206" s="176">
        <f t="shared" ref="O206:O215" si="290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5"/>
        <v>0</v>
      </c>
      <c r="D207" s="177"/>
      <c r="E207" s="44"/>
      <c r="F207" s="96">
        <f t="shared" si="287"/>
        <v>0</v>
      </c>
      <c r="G207" s="144"/>
      <c r="H207" s="31"/>
      <c r="I207" s="96">
        <f t="shared" si="288"/>
        <v>0</v>
      </c>
      <c r="J207" s="144"/>
      <c r="K207" s="31"/>
      <c r="L207" s="96">
        <f t="shared" si="289"/>
        <v>0</v>
      </c>
      <c r="M207" s="144"/>
      <c r="N207" s="31"/>
      <c r="O207" s="96">
        <f t="shared" si="290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5"/>
        <v>0</v>
      </c>
      <c r="D208" s="177"/>
      <c r="E208" s="44"/>
      <c r="F208" s="96">
        <f t="shared" si="287"/>
        <v>0</v>
      </c>
      <c r="G208" s="144"/>
      <c r="H208" s="31"/>
      <c r="I208" s="96">
        <f t="shared" si="288"/>
        <v>0</v>
      </c>
      <c r="J208" s="144"/>
      <c r="K208" s="31"/>
      <c r="L208" s="96">
        <f t="shared" si="289"/>
        <v>0</v>
      </c>
      <c r="M208" s="144"/>
      <c r="N208" s="31"/>
      <c r="O208" s="96">
        <f t="shared" si="290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5"/>
        <v>0</v>
      </c>
      <c r="D209" s="177"/>
      <c r="E209" s="44"/>
      <c r="F209" s="96">
        <f t="shared" si="287"/>
        <v>0</v>
      </c>
      <c r="G209" s="144"/>
      <c r="H209" s="31"/>
      <c r="I209" s="96">
        <f t="shared" si="288"/>
        <v>0</v>
      </c>
      <c r="J209" s="144"/>
      <c r="K209" s="31"/>
      <c r="L209" s="96">
        <f t="shared" si="289"/>
        <v>0</v>
      </c>
      <c r="M209" s="144"/>
      <c r="N209" s="31"/>
      <c r="O209" s="96">
        <f t="shared" si="290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5"/>
        <v>0</v>
      </c>
      <c r="D210" s="177"/>
      <c r="E210" s="44"/>
      <c r="F210" s="96">
        <f t="shared" si="287"/>
        <v>0</v>
      </c>
      <c r="G210" s="144"/>
      <c r="H210" s="31"/>
      <c r="I210" s="96">
        <f t="shared" si="288"/>
        <v>0</v>
      </c>
      <c r="J210" s="144"/>
      <c r="K210" s="31"/>
      <c r="L210" s="96">
        <f t="shared" si="289"/>
        <v>0</v>
      </c>
      <c r="M210" s="144"/>
      <c r="N210" s="31"/>
      <c r="O210" s="96">
        <f t="shared" si="290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5"/>
        <v>0</v>
      </c>
      <c r="D211" s="177"/>
      <c r="E211" s="44"/>
      <c r="F211" s="96">
        <f t="shared" si="287"/>
        <v>0</v>
      </c>
      <c r="G211" s="144"/>
      <c r="H211" s="31"/>
      <c r="I211" s="96">
        <f t="shared" si="288"/>
        <v>0</v>
      </c>
      <c r="J211" s="144"/>
      <c r="K211" s="31"/>
      <c r="L211" s="96">
        <f t="shared" si="289"/>
        <v>0</v>
      </c>
      <c r="M211" s="144"/>
      <c r="N211" s="31"/>
      <c r="O211" s="96">
        <f t="shared" si="290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91">F212+I212+L212+O212</f>
        <v>0</v>
      </c>
      <c r="D212" s="177"/>
      <c r="E212" s="44"/>
      <c r="F212" s="96">
        <f t="shared" si="287"/>
        <v>0</v>
      </c>
      <c r="G212" s="144"/>
      <c r="H212" s="31"/>
      <c r="I212" s="96">
        <f t="shared" si="288"/>
        <v>0</v>
      </c>
      <c r="J212" s="144"/>
      <c r="K212" s="31"/>
      <c r="L212" s="96">
        <f t="shared" si="289"/>
        <v>0</v>
      </c>
      <c r="M212" s="144"/>
      <c r="N212" s="31"/>
      <c r="O212" s="96">
        <f t="shared" si="290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91"/>
        <v>0</v>
      </c>
      <c r="D213" s="177"/>
      <c r="E213" s="44"/>
      <c r="F213" s="96">
        <f t="shared" si="287"/>
        <v>0</v>
      </c>
      <c r="G213" s="144"/>
      <c r="H213" s="31"/>
      <c r="I213" s="96">
        <f t="shared" si="288"/>
        <v>0</v>
      </c>
      <c r="J213" s="144"/>
      <c r="K213" s="31"/>
      <c r="L213" s="96">
        <f t="shared" si="289"/>
        <v>0</v>
      </c>
      <c r="M213" s="144"/>
      <c r="N213" s="31"/>
      <c r="O213" s="96">
        <f t="shared" si="290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91"/>
        <v>0</v>
      </c>
      <c r="D214" s="177"/>
      <c r="E214" s="44"/>
      <c r="F214" s="96">
        <f t="shared" si="287"/>
        <v>0</v>
      </c>
      <c r="G214" s="144"/>
      <c r="H214" s="31"/>
      <c r="I214" s="96">
        <f t="shared" si="288"/>
        <v>0</v>
      </c>
      <c r="J214" s="144"/>
      <c r="K214" s="31"/>
      <c r="L214" s="96">
        <f t="shared" si="289"/>
        <v>0</v>
      </c>
      <c r="M214" s="144"/>
      <c r="N214" s="31"/>
      <c r="O214" s="96">
        <f t="shared" si="290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91"/>
        <v>0</v>
      </c>
      <c r="D215" s="177"/>
      <c r="E215" s="44"/>
      <c r="F215" s="96">
        <f t="shared" si="287"/>
        <v>0</v>
      </c>
      <c r="G215" s="144"/>
      <c r="H215" s="31"/>
      <c r="I215" s="96">
        <f t="shared" si="288"/>
        <v>0</v>
      </c>
      <c r="J215" s="144"/>
      <c r="K215" s="31"/>
      <c r="L215" s="96">
        <f t="shared" si="289"/>
        <v>0</v>
      </c>
      <c r="M215" s="144"/>
      <c r="N215" s="31"/>
      <c r="O215" s="96">
        <f t="shared" si="290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91"/>
        <v>0</v>
      </c>
      <c r="D216" s="173">
        <f>SUM(D217:D224)</f>
        <v>0</v>
      </c>
      <c r="E216" s="78">
        <f t="shared" ref="E216:F216" si="292">SUM(E217:E224)</f>
        <v>0</v>
      </c>
      <c r="F216" s="96">
        <f t="shared" si="292"/>
        <v>0</v>
      </c>
      <c r="G216" s="173">
        <f>SUM(G217:G224)</f>
        <v>0</v>
      </c>
      <c r="H216" s="78">
        <f t="shared" ref="H216:I216" si="293">SUM(H217:H224)</f>
        <v>0</v>
      </c>
      <c r="I216" s="96">
        <f t="shared" si="293"/>
        <v>0</v>
      </c>
      <c r="J216" s="173">
        <f>SUM(J217:J224)</f>
        <v>0</v>
      </c>
      <c r="K216" s="78">
        <f t="shared" ref="K216:L216" si="294">SUM(K217:K224)</f>
        <v>0</v>
      </c>
      <c r="L216" s="96">
        <f t="shared" si="294"/>
        <v>0</v>
      </c>
      <c r="M216" s="173">
        <f>SUM(M217:M224)</f>
        <v>0</v>
      </c>
      <c r="N216" s="78">
        <f t="shared" ref="N216:O216" si="295">SUM(N217:N224)</f>
        <v>0</v>
      </c>
      <c r="O216" s="96">
        <f t="shared" si="295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91"/>
        <v>0</v>
      </c>
      <c r="D217" s="177"/>
      <c r="E217" s="44"/>
      <c r="F217" s="96">
        <f t="shared" ref="F217:F226" si="296">D217+E217</f>
        <v>0</v>
      </c>
      <c r="G217" s="144"/>
      <c r="H217" s="31"/>
      <c r="I217" s="96">
        <f t="shared" ref="I217:I226" si="297">G217+H217</f>
        <v>0</v>
      </c>
      <c r="J217" s="144"/>
      <c r="K217" s="31"/>
      <c r="L217" s="96">
        <f t="shared" ref="L217:L226" si="298">K217+J217</f>
        <v>0</v>
      </c>
      <c r="M217" s="144"/>
      <c r="N217" s="31"/>
      <c r="O217" s="96">
        <f t="shared" ref="O217:O226" si="299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91"/>
        <v>0</v>
      </c>
      <c r="D218" s="177"/>
      <c r="E218" s="44"/>
      <c r="F218" s="96">
        <f t="shared" si="296"/>
        <v>0</v>
      </c>
      <c r="G218" s="144"/>
      <c r="H218" s="31"/>
      <c r="I218" s="96">
        <f t="shared" si="297"/>
        <v>0</v>
      </c>
      <c r="J218" s="144"/>
      <c r="K218" s="31"/>
      <c r="L218" s="96">
        <f t="shared" si="298"/>
        <v>0</v>
      </c>
      <c r="M218" s="144"/>
      <c r="N218" s="31"/>
      <c r="O218" s="96">
        <f t="shared" si="299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91"/>
        <v>0</v>
      </c>
      <c r="D219" s="177"/>
      <c r="E219" s="44"/>
      <c r="F219" s="96">
        <f t="shared" si="296"/>
        <v>0</v>
      </c>
      <c r="G219" s="144"/>
      <c r="H219" s="31"/>
      <c r="I219" s="96">
        <f t="shared" si="297"/>
        <v>0</v>
      </c>
      <c r="J219" s="144"/>
      <c r="K219" s="31"/>
      <c r="L219" s="96">
        <f t="shared" si="298"/>
        <v>0</v>
      </c>
      <c r="M219" s="144"/>
      <c r="N219" s="31"/>
      <c r="O219" s="96">
        <f t="shared" si="299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91"/>
        <v>0</v>
      </c>
      <c r="D220" s="177"/>
      <c r="E220" s="44"/>
      <c r="F220" s="96">
        <f t="shared" si="296"/>
        <v>0</v>
      </c>
      <c r="G220" s="144"/>
      <c r="H220" s="31"/>
      <c r="I220" s="96">
        <f t="shared" si="297"/>
        <v>0</v>
      </c>
      <c r="J220" s="144"/>
      <c r="K220" s="31"/>
      <c r="L220" s="96">
        <f t="shared" si="298"/>
        <v>0</v>
      </c>
      <c r="M220" s="144"/>
      <c r="N220" s="31"/>
      <c r="O220" s="96">
        <f t="shared" si="299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91"/>
        <v>0</v>
      </c>
      <c r="D221" s="177"/>
      <c r="E221" s="44"/>
      <c r="F221" s="96">
        <f t="shared" si="296"/>
        <v>0</v>
      </c>
      <c r="G221" s="144"/>
      <c r="H221" s="31"/>
      <c r="I221" s="96">
        <f t="shared" si="297"/>
        <v>0</v>
      </c>
      <c r="J221" s="144"/>
      <c r="K221" s="31"/>
      <c r="L221" s="96">
        <f t="shared" si="298"/>
        <v>0</v>
      </c>
      <c r="M221" s="144"/>
      <c r="N221" s="31"/>
      <c r="O221" s="96">
        <f t="shared" si="299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91"/>
        <v>0</v>
      </c>
      <c r="D222" s="177"/>
      <c r="E222" s="44"/>
      <c r="F222" s="96">
        <f t="shared" si="296"/>
        <v>0</v>
      </c>
      <c r="G222" s="144"/>
      <c r="H222" s="31"/>
      <c r="I222" s="96">
        <f t="shared" si="297"/>
        <v>0</v>
      </c>
      <c r="J222" s="144"/>
      <c r="K222" s="31"/>
      <c r="L222" s="96">
        <f t="shared" si="298"/>
        <v>0</v>
      </c>
      <c r="M222" s="144"/>
      <c r="N222" s="31"/>
      <c r="O222" s="96">
        <f t="shared" si="299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91"/>
        <v>0</v>
      </c>
      <c r="D223" s="177"/>
      <c r="E223" s="44"/>
      <c r="F223" s="96">
        <f t="shared" si="296"/>
        <v>0</v>
      </c>
      <c r="G223" s="144"/>
      <c r="H223" s="31"/>
      <c r="I223" s="96">
        <f t="shared" si="297"/>
        <v>0</v>
      </c>
      <c r="J223" s="144"/>
      <c r="K223" s="31"/>
      <c r="L223" s="96">
        <f t="shared" si="298"/>
        <v>0</v>
      </c>
      <c r="M223" s="144"/>
      <c r="N223" s="31"/>
      <c r="O223" s="96">
        <f t="shared" si="299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91"/>
        <v>0</v>
      </c>
      <c r="D224" s="177"/>
      <c r="E224" s="44"/>
      <c r="F224" s="96">
        <f t="shared" si="296"/>
        <v>0</v>
      </c>
      <c r="G224" s="144"/>
      <c r="H224" s="31"/>
      <c r="I224" s="96">
        <f t="shared" si="297"/>
        <v>0</v>
      </c>
      <c r="J224" s="144"/>
      <c r="K224" s="31"/>
      <c r="L224" s="96">
        <f t="shared" si="298"/>
        <v>0</v>
      </c>
      <c r="M224" s="144"/>
      <c r="N224" s="31"/>
      <c r="O224" s="96">
        <f t="shared" si="299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91"/>
        <v>0</v>
      </c>
      <c r="D225" s="177"/>
      <c r="E225" s="44"/>
      <c r="F225" s="96">
        <f t="shared" si="296"/>
        <v>0</v>
      </c>
      <c r="G225" s="144"/>
      <c r="H225" s="31"/>
      <c r="I225" s="96">
        <f t="shared" si="297"/>
        <v>0</v>
      </c>
      <c r="J225" s="144"/>
      <c r="K225" s="31"/>
      <c r="L225" s="96">
        <f t="shared" si="298"/>
        <v>0</v>
      </c>
      <c r="M225" s="144"/>
      <c r="N225" s="31"/>
      <c r="O225" s="96">
        <f t="shared" si="299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91"/>
        <v>0</v>
      </c>
      <c r="D226" s="177"/>
      <c r="E226" s="44"/>
      <c r="F226" s="96">
        <f t="shared" si="296"/>
        <v>0</v>
      </c>
      <c r="G226" s="144"/>
      <c r="H226" s="31"/>
      <c r="I226" s="96">
        <f t="shared" si="297"/>
        <v>0</v>
      </c>
      <c r="J226" s="144"/>
      <c r="K226" s="31"/>
      <c r="L226" s="96">
        <f t="shared" si="298"/>
        <v>0</v>
      </c>
      <c r="M226" s="144"/>
      <c r="N226" s="31"/>
      <c r="O226" s="96">
        <f t="shared" si="299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91"/>
        <v>0</v>
      </c>
      <c r="D227" s="173">
        <f>SUM(D228)</f>
        <v>0</v>
      </c>
      <c r="E227" s="78">
        <f t="shared" ref="E227:F227" si="300">SUM(E228)</f>
        <v>0</v>
      </c>
      <c r="F227" s="96">
        <f t="shared" si="300"/>
        <v>0</v>
      </c>
      <c r="G227" s="173">
        <f>SUM(G228)</f>
        <v>0</v>
      </c>
      <c r="H227" s="78">
        <f t="shared" ref="H227:I227" si="301">SUM(H228)</f>
        <v>0</v>
      </c>
      <c r="I227" s="96">
        <f t="shared" si="301"/>
        <v>0</v>
      </c>
      <c r="J227" s="173">
        <f>SUM(J228)</f>
        <v>0</v>
      </c>
      <c r="K227" s="78">
        <f t="shared" ref="K227:L227" si="302">SUM(K228)</f>
        <v>0</v>
      </c>
      <c r="L227" s="96">
        <f t="shared" si="302"/>
        <v>0</v>
      </c>
      <c r="M227" s="173">
        <f>SUM(M228)</f>
        <v>0</v>
      </c>
      <c r="N227" s="78">
        <f t="shared" ref="N227:O227" si="303">SUM(N228)</f>
        <v>0</v>
      </c>
      <c r="O227" s="96">
        <f t="shared" si="303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91"/>
        <v>0</v>
      </c>
      <c r="D228" s="177"/>
      <c r="E228" s="44"/>
      <c r="F228" s="96">
        <f t="shared" ref="F228:F229" si="304">D228+E228</f>
        <v>0</v>
      </c>
      <c r="G228" s="144"/>
      <c r="H228" s="31"/>
      <c r="I228" s="96">
        <f t="shared" ref="I228:I229" si="305">G228+H228</f>
        <v>0</v>
      </c>
      <c r="J228" s="144"/>
      <c r="K228" s="31"/>
      <c r="L228" s="96">
        <f t="shared" ref="L228:L229" si="306">K228+J228</f>
        <v>0</v>
      </c>
      <c r="M228" s="144"/>
      <c r="N228" s="31"/>
      <c r="O228" s="96">
        <f t="shared" ref="O228:O229" si="307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91"/>
        <v>0</v>
      </c>
      <c r="D229" s="179"/>
      <c r="E229" s="79"/>
      <c r="F229" s="161">
        <f t="shared" si="304"/>
        <v>0</v>
      </c>
      <c r="G229" s="174"/>
      <c r="H229" s="133"/>
      <c r="I229" s="161">
        <f t="shared" si="305"/>
        <v>0</v>
      </c>
      <c r="J229" s="174"/>
      <c r="K229" s="133"/>
      <c r="L229" s="161">
        <f t="shared" si="306"/>
        <v>0</v>
      </c>
      <c r="M229" s="174"/>
      <c r="N229" s="133"/>
      <c r="O229" s="161">
        <f t="shared" si="307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91"/>
        <v>0</v>
      </c>
      <c r="D230" s="169">
        <f>D231+D251+D259</f>
        <v>0</v>
      </c>
      <c r="E230" s="73">
        <f t="shared" ref="E230:F230" si="308">E231+E251+E259</f>
        <v>0</v>
      </c>
      <c r="F230" s="170">
        <f t="shared" si="308"/>
        <v>0</v>
      </c>
      <c r="G230" s="169">
        <f>G231+G251+G259</f>
        <v>0</v>
      </c>
      <c r="H230" s="73">
        <f t="shared" ref="H230:I230" si="309">H231+H251+H259</f>
        <v>0</v>
      </c>
      <c r="I230" s="170">
        <f t="shared" si="309"/>
        <v>0</v>
      </c>
      <c r="J230" s="169">
        <f>J231+J251+J259</f>
        <v>0</v>
      </c>
      <c r="K230" s="73">
        <f t="shared" ref="K230:L230" si="310">K231+K251+K259</f>
        <v>0</v>
      </c>
      <c r="L230" s="170">
        <f t="shared" si="310"/>
        <v>0</v>
      </c>
      <c r="M230" s="169">
        <f>M231+M251+M259</f>
        <v>0</v>
      </c>
      <c r="N230" s="73">
        <f t="shared" ref="N230:O230" si="311">N231+N251+N259</f>
        <v>0</v>
      </c>
      <c r="O230" s="170">
        <f t="shared" si="311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91"/>
        <v>0</v>
      </c>
      <c r="D231" s="182">
        <f>SUM(D232,D233,D235,D238,D244,D245,D246)</f>
        <v>0</v>
      </c>
      <c r="E231" s="86">
        <f t="shared" ref="E231:F231" si="312">SUM(E232,E233,E235,E238,E244,E245,E246)</f>
        <v>0</v>
      </c>
      <c r="F231" s="183">
        <f t="shared" si="312"/>
        <v>0</v>
      </c>
      <c r="G231" s="182">
        <f>SUM(G232,G233,G235,G238,G244,G245,G246)</f>
        <v>0</v>
      </c>
      <c r="H231" s="86">
        <f t="shared" ref="H231:I231" si="313">SUM(H232,H233,H235,H238,H244,H245,H246)</f>
        <v>0</v>
      </c>
      <c r="I231" s="183">
        <f t="shared" si="313"/>
        <v>0</v>
      </c>
      <c r="J231" s="182">
        <f>SUM(J232,J233,J235,J238,J244,J245,J246)</f>
        <v>0</v>
      </c>
      <c r="K231" s="86">
        <f t="shared" ref="K231:L231" si="314">SUM(K232,K233,K235,K238,K244,K245,K246)</f>
        <v>0</v>
      </c>
      <c r="L231" s="183">
        <f t="shared" si="314"/>
        <v>0</v>
      </c>
      <c r="M231" s="182">
        <f>SUM(M232,M233,M235,M238,M244,M245,M246)</f>
        <v>0</v>
      </c>
      <c r="N231" s="86">
        <f t="shared" ref="N231:O231" si="315">SUM(N232,N233,N235,N238,N244,N245,N246)</f>
        <v>0</v>
      </c>
      <c r="O231" s="183">
        <f t="shared" si="315"/>
        <v>0</v>
      </c>
      <c r="P231" s="266"/>
    </row>
    <row r="232" spans="1:16" ht="24" hidden="1" customHeight="1" x14ac:dyDescent="0.25">
      <c r="A232" s="606">
        <v>6220</v>
      </c>
      <c r="B232" s="39" t="s">
        <v>201</v>
      </c>
      <c r="C232" s="222">
        <f t="shared" si="291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91"/>
        <v>0</v>
      </c>
      <c r="D233" s="173">
        <f t="shared" ref="D233" si="316">SUM(D234)</f>
        <v>0</v>
      </c>
      <c r="E233" s="78">
        <f t="shared" ref="E233:O233" si="317">SUM(E234)</f>
        <v>0</v>
      </c>
      <c r="F233" s="96">
        <f t="shared" si="317"/>
        <v>0</v>
      </c>
      <c r="G233" s="173">
        <f t="shared" si="317"/>
        <v>0</v>
      </c>
      <c r="H233" s="78">
        <f t="shared" si="317"/>
        <v>0</v>
      </c>
      <c r="I233" s="96">
        <f t="shared" si="317"/>
        <v>0</v>
      </c>
      <c r="J233" s="173">
        <f t="shared" si="317"/>
        <v>0</v>
      </c>
      <c r="K233" s="78">
        <f t="shared" si="317"/>
        <v>0</v>
      </c>
      <c r="L233" s="96">
        <f t="shared" si="317"/>
        <v>0</v>
      </c>
      <c r="M233" s="173">
        <f t="shared" si="317"/>
        <v>0</v>
      </c>
      <c r="N233" s="78">
        <f t="shared" si="317"/>
        <v>0</v>
      </c>
      <c r="O233" s="96">
        <f t="shared" si="317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91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91"/>
        <v>0</v>
      </c>
      <c r="D235" s="173">
        <f>SUM(D236:D237)</f>
        <v>0</v>
      </c>
      <c r="E235" s="78">
        <f t="shared" ref="E235:F235" si="318">SUM(E236:E237)</f>
        <v>0</v>
      </c>
      <c r="F235" s="96">
        <f t="shared" si="318"/>
        <v>0</v>
      </c>
      <c r="G235" s="173">
        <f>SUM(G236:G237)</f>
        <v>0</v>
      </c>
      <c r="H235" s="78">
        <f t="shared" ref="H235:I235" si="319">SUM(H236:H237)</f>
        <v>0</v>
      </c>
      <c r="I235" s="96">
        <f t="shared" si="319"/>
        <v>0</v>
      </c>
      <c r="J235" s="173">
        <f>SUM(J236:J237)</f>
        <v>0</v>
      </c>
      <c r="K235" s="78">
        <f t="shared" ref="K235:L235" si="320">SUM(K236:K237)</f>
        <v>0</v>
      </c>
      <c r="L235" s="96">
        <f t="shared" si="320"/>
        <v>0</v>
      </c>
      <c r="M235" s="173">
        <f>SUM(M236:M237)</f>
        <v>0</v>
      </c>
      <c r="N235" s="78">
        <f t="shared" ref="N235:O235" si="321">SUM(N236:N237)</f>
        <v>0</v>
      </c>
      <c r="O235" s="96">
        <f t="shared" si="321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91"/>
        <v>0</v>
      </c>
      <c r="D236" s="177"/>
      <c r="E236" s="44"/>
      <c r="F236" s="96">
        <f t="shared" ref="F236:F237" si="322">D236+E236</f>
        <v>0</v>
      </c>
      <c r="G236" s="144"/>
      <c r="H236" s="31"/>
      <c r="I236" s="96">
        <f t="shared" ref="I236:I237" si="323">G236+H236</f>
        <v>0</v>
      </c>
      <c r="J236" s="144"/>
      <c r="K236" s="31"/>
      <c r="L236" s="96">
        <f t="shared" ref="L236:L237" si="324">K236+J236</f>
        <v>0</v>
      </c>
      <c r="M236" s="144"/>
      <c r="N236" s="31"/>
      <c r="O236" s="96">
        <f t="shared" ref="O236:O237" si="325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91"/>
        <v>0</v>
      </c>
      <c r="D237" s="177"/>
      <c r="E237" s="44"/>
      <c r="F237" s="96">
        <f t="shared" si="322"/>
        <v>0</v>
      </c>
      <c r="G237" s="144"/>
      <c r="H237" s="31"/>
      <c r="I237" s="96">
        <f t="shared" si="323"/>
        <v>0</v>
      </c>
      <c r="J237" s="144"/>
      <c r="K237" s="31"/>
      <c r="L237" s="96">
        <f t="shared" si="324"/>
        <v>0</v>
      </c>
      <c r="M237" s="144"/>
      <c r="N237" s="31"/>
      <c r="O237" s="96">
        <f t="shared" si="325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91"/>
        <v>0</v>
      </c>
      <c r="D238" s="173">
        <f>SUM(D239:D243)</f>
        <v>0</v>
      </c>
      <c r="E238" s="78">
        <f t="shared" ref="E238:F238" si="326">SUM(E239:E243)</f>
        <v>0</v>
      </c>
      <c r="F238" s="96">
        <f t="shared" si="326"/>
        <v>0</v>
      </c>
      <c r="G238" s="173">
        <f>SUM(G239:G243)</f>
        <v>0</v>
      </c>
      <c r="H238" s="78">
        <f t="shared" ref="H238:I238" si="327">SUM(H239:H243)</f>
        <v>0</v>
      </c>
      <c r="I238" s="96">
        <f t="shared" si="327"/>
        <v>0</v>
      </c>
      <c r="J238" s="173">
        <f>SUM(J239:J243)</f>
        <v>0</v>
      </c>
      <c r="K238" s="78">
        <f t="shared" ref="K238:L238" si="328">SUM(K239:K243)</f>
        <v>0</v>
      </c>
      <c r="L238" s="96">
        <f t="shared" si="328"/>
        <v>0</v>
      </c>
      <c r="M238" s="173">
        <f>SUM(M239:M243)</f>
        <v>0</v>
      </c>
      <c r="N238" s="78">
        <f t="shared" ref="N238:O238" si="329">SUM(N239:N243)</f>
        <v>0</v>
      </c>
      <c r="O238" s="96">
        <f t="shared" si="329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91"/>
        <v>0</v>
      </c>
      <c r="D239" s="177"/>
      <c r="E239" s="44"/>
      <c r="F239" s="96">
        <f t="shared" ref="F239:F245" si="330">D239+E239</f>
        <v>0</v>
      </c>
      <c r="G239" s="144"/>
      <c r="H239" s="31"/>
      <c r="I239" s="96">
        <f t="shared" ref="I239:I245" si="331">G239+H239</f>
        <v>0</v>
      </c>
      <c r="J239" s="144"/>
      <c r="K239" s="31"/>
      <c r="L239" s="96">
        <f t="shared" ref="L239:L245" si="332">K239+J239</f>
        <v>0</v>
      </c>
      <c r="M239" s="144"/>
      <c r="N239" s="31"/>
      <c r="O239" s="96">
        <f t="shared" ref="O239:O245" si="333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91"/>
        <v>0</v>
      </c>
      <c r="D240" s="177"/>
      <c r="E240" s="44"/>
      <c r="F240" s="96">
        <f t="shared" si="330"/>
        <v>0</v>
      </c>
      <c r="G240" s="144"/>
      <c r="H240" s="31"/>
      <c r="I240" s="96">
        <f t="shared" si="331"/>
        <v>0</v>
      </c>
      <c r="J240" s="144"/>
      <c r="K240" s="31"/>
      <c r="L240" s="96">
        <f t="shared" si="332"/>
        <v>0</v>
      </c>
      <c r="M240" s="144"/>
      <c r="N240" s="31"/>
      <c r="O240" s="96">
        <f t="shared" si="333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91"/>
        <v>0</v>
      </c>
      <c r="D241" s="177"/>
      <c r="E241" s="44"/>
      <c r="F241" s="96">
        <f t="shared" si="330"/>
        <v>0</v>
      </c>
      <c r="G241" s="144"/>
      <c r="H241" s="31"/>
      <c r="I241" s="96">
        <f t="shared" si="331"/>
        <v>0</v>
      </c>
      <c r="J241" s="144"/>
      <c r="K241" s="31"/>
      <c r="L241" s="96">
        <f t="shared" si="332"/>
        <v>0</v>
      </c>
      <c r="M241" s="144"/>
      <c r="N241" s="31"/>
      <c r="O241" s="96">
        <f t="shared" si="333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91"/>
        <v>0</v>
      </c>
      <c r="D242" s="177"/>
      <c r="E242" s="44"/>
      <c r="F242" s="96">
        <f t="shared" si="330"/>
        <v>0</v>
      </c>
      <c r="G242" s="144"/>
      <c r="H242" s="31"/>
      <c r="I242" s="96">
        <f t="shared" si="331"/>
        <v>0</v>
      </c>
      <c r="J242" s="144"/>
      <c r="K242" s="31"/>
      <c r="L242" s="96">
        <f t="shared" si="332"/>
        <v>0</v>
      </c>
      <c r="M242" s="144"/>
      <c r="N242" s="31"/>
      <c r="O242" s="96">
        <f t="shared" si="333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91"/>
        <v>0</v>
      </c>
      <c r="D243" s="177"/>
      <c r="E243" s="44"/>
      <c r="F243" s="96">
        <f t="shared" si="330"/>
        <v>0</v>
      </c>
      <c r="G243" s="144"/>
      <c r="H243" s="31"/>
      <c r="I243" s="96">
        <f t="shared" si="331"/>
        <v>0</v>
      </c>
      <c r="J243" s="144"/>
      <c r="K243" s="31"/>
      <c r="L243" s="96">
        <f t="shared" si="332"/>
        <v>0</v>
      </c>
      <c r="M243" s="144"/>
      <c r="N243" s="31"/>
      <c r="O243" s="96">
        <f t="shared" si="333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91"/>
        <v>0</v>
      </c>
      <c r="D244" s="177"/>
      <c r="E244" s="44"/>
      <c r="F244" s="96">
        <f t="shared" si="330"/>
        <v>0</v>
      </c>
      <c r="G244" s="144"/>
      <c r="H244" s="31"/>
      <c r="I244" s="96">
        <f t="shared" si="331"/>
        <v>0</v>
      </c>
      <c r="J244" s="144"/>
      <c r="K244" s="31"/>
      <c r="L244" s="96">
        <f t="shared" si="332"/>
        <v>0</v>
      </c>
      <c r="M244" s="144"/>
      <c r="N244" s="31"/>
      <c r="O244" s="96">
        <f t="shared" si="333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91"/>
        <v>0</v>
      </c>
      <c r="D245" s="177"/>
      <c r="E245" s="44"/>
      <c r="F245" s="96">
        <f t="shared" si="330"/>
        <v>0</v>
      </c>
      <c r="G245" s="144"/>
      <c r="H245" s="31"/>
      <c r="I245" s="96">
        <f t="shared" si="331"/>
        <v>0</v>
      </c>
      <c r="J245" s="144"/>
      <c r="K245" s="31"/>
      <c r="L245" s="96">
        <f t="shared" si="332"/>
        <v>0</v>
      </c>
      <c r="M245" s="144"/>
      <c r="N245" s="31"/>
      <c r="O245" s="96">
        <f t="shared" si="333"/>
        <v>0</v>
      </c>
      <c r="P245" s="255"/>
    </row>
    <row r="246" spans="1:16" ht="24" hidden="1" x14ac:dyDescent="0.25">
      <c r="A246" s="606">
        <v>6290</v>
      </c>
      <c r="B246" s="39" t="s">
        <v>214</v>
      </c>
      <c r="C246" s="235">
        <f t="shared" si="291"/>
        <v>0</v>
      </c>
      <c r="D246" s="175">
        <f>SUM(D247:D250)</f>
        <v>0</v>
      </c>
      <c r="E246" s="80">
        <f t="shared" ref="E246:O246" si="334">SUM(E247:E250)</f>
        <v>0</v>
      </c>
      <c r="F246" s="176">
        <f t="shared" si="334"/>
        <v>0</v>
      </c>
      <c r="G246" s="175">
        <f t="shared" si="334"/>
        <v>0</v>
      </c>
      <c r="H246" s="80">
        <f t="shared" si="334"/>
        <v>0</v>
      </c>
      <c r="I246" s="176">
        <f t="shared" si="334"/>
        <v>0</v>
      </c>
      <c r="J246" s="175">
        <f t="shared" si="334"/>
        <v>0</v>
      </c>
      <c r="K246" s="80">
        <f t="shared" si="334"/>
        <v>0</v>
      </c>
      <c r="L246" s="176">
        <f t="shared" si="334"/>
        <v>0</v>
      </c>
      <c r="M246" s="175">
        <f t="shared" si="334"/>
        <v>0</v>
      </c>
      <c r="N246" s="80">
        <f t="shared" si="334"/>
        <v>0</v>
      </c>
      <c r="O246" s="176">
        <f t="shared" si="334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91"/>
        <v>0</v>
      </c>
      <c r="D247" s="177"/>
      <c r="E247" s="44"/>
      <c r="F247" s="96">
        <f t="shared" ref="F247:F250" si="335">D247+E247</f>
        <v>0</v>
      </c>
      <c r="G247" s="144"/>
      <c r="H247" s="31"/>
      <c r="I247" s="96">
        <f t="shared" ref="I247:I250" si="336">G247+H247</f>
        <v>0</v>
      </c>
      <c r="J247" s="144"/>
      <c r="K247" s="31"/>
      <c r="L247" s="96">
        <f t="shared" ref="L247:L250" si="337">K247+J247</f>
        <v>0</v>
      </c>
      <c r="M247" s="144"/>
      <c r="N247" s="31"/>
      <c r="O247" s="96">
        <f t="shared" ref="O247:O250" si="338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91"/>
        <v>0</v>
      </c>
      <c r="D248" s="177"/>
      <c r="E248" s="44"/>
      <c r="F248" s="96">
        <f t="shared" si="335"/>
        <v>0</v>
      </c>
      <c r="G248" s="144"/>
      <c r="H248" s="31"/>
      <c r="I248" s="96">
        <f t="shared" si="336"/>
        <v>0</v>
      </c>
      <c r="J248" s="144"/>
      <c r="K248" s="31"/>
      <c r="L248" s="96">
        <f t="shared" si="337"/>
        <v>0</v>
      </c>
      <c r="M248" s="144"/>
      <c r="N248" s="31"/>
      <c r="O248" s="96">
        <f t="shared" si="338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91"/>
        <v>0</v>
      </c>
      <c r="D249" s="177"/>
      <c r="E249" s="44"/>
      <c r="F249" s="96">
        <f t="shared" si="335"/>
        <v>0</v>
      </c>
      <c r="G249" s="144"/>
      <c r="H249" s="31"/>
      <c r="I249" s="96">
        <f t="shared" si="336"/>
        <v>0</v>
      </c>
      <c r="J249" s="144"/>
      <c r="K249" s="31"/>
      <c r="L249" s="96">
        <f t="shared" si="337"/>
        <v>0</v>
      </c>
      <c r="M249" s="144"/>
      <c r="N249" s="31"/>
      <c r="O249" s="96">
        <f t="shared" si="338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91"/>
        <v>0</v>
      </c>
      <c r="D250" s="177"/>
      <c r="E250" s="44"/>
      <c r="F250" s="96">
        <f t="shared" si="335"/>
        <v>0</v>
      </c>
      <c r="G250" s="144"/>
      <c r="H250" s="31"/>
      <c r="I250" s="96">
        <f t="shared" si="336"/>
        <v>0</v>
      </c>
      <c r="J250" s="144"/>
      <c r="K250" s="31"/>
      <c r="L250" s="96">
        <f t="shared" si="337"/>
        <v>0</v>
      </c>
      <c r="M250" s="144"/>
      <c r="N250" s="31"/>
      <c r="O250" s="96">
        <f t="shared" si="338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91"/>
        <v>0</v>
      </c>
      <c r="D251" s="171">
        <f>SUM(D252,D257,D258)</f>
        <v>0</v>
      </c>
      <c r="E251" s="37">
        <f t="shared" ref="E251:O251" si="339">SUM(E252,E257,E258)</f>
        <v>0</v>
      </c>
      <c r="F251" s="172">
        <f t="shared" si="339"/>
        <v>0</v>
      </c>
      <c r="G251" s="171">
        <f t="shared" si="339"/>
        <v>0</v>
      </c>
      <c r="H251" s="37">
        <f t="shared" si="339"/>
        <v>0</v>
      </c>
      <c r="I251" s="172">
        <f t="shared" si="339"/>
        <v>0</v>
      </c>
      <c r="J251" s="171">
        <f t="shared" si="339"/>
        <v>0</v>
      </c>
      <c r="K251" s="37">
        <f t="shared" si="339"/>
        <v>0</v>
      </c>
      <c r="L251" s="172">
        <f t="shared" si="339"/>
        <v>0</v>
      </c>
      <c r="M251" s="171">
        <f t="shared" si="339"/>
        <v>0</v>
      </c>
      <c r="N251" s="37">
        <f t="shared" si="339"/>
        <v>0</v>
      </c>
      <c r="O251" s="172">
        <f t="shared" si="339"/>
        <v>0</v>
      </c>
      <c r="P251" s="257"/>
    </row>
    <row r="252" spans="1:16" ht="24" hidden="1" x14ac:dyDescent="0.25">
      <c r="A252" s="606">
        <v>6320</v>
      </c>
      <c r="B252" s="39" t="s">
        <v>282</v>
      </c>
      <c r="C252" s="235">
        <f t="shared" si="291"/>
        <v>0</v>
      </c>
      <c r="D252" s="175">
        <f>SUM(D253:D256)</f>
        <v>0</v>
      </c>
      <c r="E252" s="80">
        <f t="shared" ref="E252:O252" si="340">SUM(E253:E256)</f>
        <v>0</v>
      </c>
      <c r="F252" s="176">
        <f t="shared" si="340"/>
        <v>0</v>
      </c>
      <c r="G252" s="175">
        <f t="shared" si="340"/>
        <v>0</v>
      </c>
      <c r="H252" s="80">
        <f t="shared" si="340"/>
        <v>0</v>
      </c>
      <c r="I252" s="176">
        <f t="shared" si="340"/>
        <v>0</v>
      </c>
      <c r="J252" s="175">
        <f t="shared" si="340"/>
        <v>0</v>
      </c>
      <c r="K252" s="80">
        <f t="shared" si="340"/>
        <v>0</v>
      </c>
      <c r="L252" s="176">
        <f t="shared" si="340"/>
        <v>0</v>
      </c>
      <c r="M252" s="175">
        <f t="shared" si="340"/>
        <v>0</v>
      </c>
      <c r="N252" s="80">
        <f t="shared" si="340"/>
        <v>0</v>
      </c>
      <c r="O252" s="176">
        <f t="shared" si="340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91"/>
        <v>0</v>
      </c>
      <c r="D253" s="177"/>
      <c r="E253" s="44"/>
      <c r="F253" s="96">
        <f t="shared" ref="F253:F258" si="341">D253+E253</f>
        <v>0</v>
      </c>
      <c r="G253" s="144"/>
      <c r="H253" s="31"/>
      <c r="I253" s="96">
        <f t="shared" ref="I253:I258" si="342">G253+H253</f>
        <v>0</v>
      </c>
      <c r="J253" s="144"/>
      <c r="K253" s="31"/>
      <c r="L253" s="96">
        <f t="shared" ref="L253:L258" si="343">K253+J253</f>
        <v>0</v>
      </c>
      <c r="M253" s="144"/>
      <c r="N253" s="31"/>
      <c r="O253" s="96">
        <f t="shared" ref="O253:O258" si="344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91"/>
        <v>0</v>
      </c>
      <c r="D254" s="177"/>
      <c r="E254" s="44"/>
      <c r="F254" s="96">
        <f t="shared" si="341"/>
        <v>0</v>
      </c>
      <c r="G254" s="144"/>
      <c r="H254" s="31"/>
      <c r="I254" s="96">
        <f t="shared" si="342"/>
        <v>0</v>
      </c>
      <c r="J254" s="144"/>
      <c r="K254" s="31"/>
      <c r="L254" s="96">
        <f t="shared" si="343"/>
        <v>0</v>
      </c>
      <c r="M254" s="144"/>
      <c r="N254" s="31"/>
      <c r="O254" s="96">
        <f t="shared" si="344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91"/>
        <v>0</v>
      </c>
      <c r="D255" s="177"/>
      <c r="E255" s="44"/>
      <c r="F255" s="96">
        <f t="shared" si="341"/>
        <v>0</v>
      </c>
      <c r="G255" s="144"/>
      <c r="H255" s="31"/>
      <c r="I255" s="96">
        <f t="shared" si="342"/>
        <v>0</v>
      </c>
      <c r="J255" s="144"/>
      <c r="K255" s="31"/>
      <c r="L255" s="96">
        <f t="shared" si="343"/>
        <v>0</v>
      </c>
      <c r="M255" s="144"/>
      <c r="N255" s="31"/>
      <c r="O255" s="96">
        <f t="shared" si="344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91"/>
        <v>0</v>
      </c>
      <c r="D256" s="178"/>
      <c r="E256" s="41"/>
      <c r="F256" s="176">
        <f t="shared" si="341"/>
        <v>0</v>
      </c>
      <c r="G256" s="143"/>
      <c r="H256" s="28"/>
      <c r="I256" s="176">
        <f t="shared" si="342"/>
        <v>0</v>
      </c>
      <c r="J256" s="143"/>
      <c r="K256" s="28"/>
      <c r="L256" s="176">
        <f t="shared" si="343"/>
        <v>0</v>
      </c>
      <c r="M256" s="143"/>
      <c r="N256" s="28"/>
      <c r="O256" s="176">
        <f t="shared" si="344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91"/>
        <v>0</v>
      </c>
      <c r="D257" s="181"/>
      <c r="E257" s="85"/>
      <c r="F257" s="91">
        <f t="shared" si="341"/>
        <v>0</v>
      </c>
      <c r="G257" s="197"/>
      <c r="H257" s="195"/>
      <c r="I257" s="91">
        <f t="shared" si="342"/>
        <v>0</v>
      </c>
      <c r="J257" s="197"/>
      <c r="K257" s="195"/>
      <c r="L257" s="91">
        <f t="shared" si="343"/>
        <v>0</v>
      </c>
      <c r="M257" s="197"/>
      <c r="N257" s="195"/>
      <c r="O257" s="91">
        <f t="shared" si="344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91"/>
        <v>0</v>
      </c>
      <c r="D258" s="177"/>
      <c r="E258" s="44"/>
      <c r="F258" s="96">
        <f t="shared" si="341"/>
        <v>0</v>
      </c>
      <c r="G258" s="144"/>
      <c r="H258" s="31"/>
      <c r="I258" s="96">
        <f t="shared" si="342"/>
        <v>0</v>
      </c>
      <c r="J258" s="144"/>
      <c r="K258" s="31"/>
      <c r="L258" s="96">
        <f t="shared" si="343"/>
        <v>0</v>
      </c>
      <c r="M258" s="144"/>
      <c r="N258" s="31"/>
      <c r="O258" s="96">
        <f t="shared" si="344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91"/>
        <v>0</v>
      </c>
      <c r="D259" s="171">
        <f>SUM(D260,D264)</f>
        <v>0</v>
      </c>
      <c r="E259" s="37">
        <f t="shared" ref="E259:O259" si="345">SUM(E260,E264)</f>
        <v>0</v>
      </c>
      <c r="F259" s="172">
        <f t="shared" si="345"/>
        <v>0</v>
      </c>
      <c r="G259" s="171">
        <f t="shared" si="345"/>
        <v>0</v>
      </c>
      <c r="H259" s="37">
        <f t="shared" si="345"/>
        <v>0</v>
      </c>
      <c r="I259" s="172">
        <f t="shared" si="345"/>
        <v>0</v>
      </c>
      <c r="J259" s="171">
        <f t="shared" si="345"/>
        <v>0</v>
      </c>
      <c r="K259" s="37">
        <f t="shared" si="345"/>
        <v>0</v>
      </c>
      <c r="L259" s="172">
        <f t="shared" si="345"/>
        <v>0</v>
      </c>
      <c r="M259" s="171">
        <f t="shared" si="345"/>
        <v>0</v>
      </c>
      <c r="N259" s="37">
        <f t="shared" si="345"/>
        <v>0</v>
      </c>
      <c r="O259" s="172">
        <f t="shared" si="345"/>
        <v>0</v>
      </c>
      <c r="P259" s="257"/>
    </row>
    <row r="260" spans="1:16" ht="24" hidden="1" x14ac:dyDescent="0.25">
      <c r="A260" s="606">
        <v>6410</v>
      </c>
      <c r="B260" s="39" t="s">
        <v>224</v>
      </c>
      <c r="C260" s="222">
        <f t="shared" si="291"/>
        <v>0</v>
      </c>
      <c r="D260" s="175">
        <f>SUM(D261:D263)</f>
        <v>0</v>
      </c>
      <c r="E260" s="80">
        <f t="shared" ref="E260:O260" si="346">SUM(E261:E263)</f>
        <v>0</v>
      </c>
      <c r="F260" s="176">
        <f t="shared" si="346"/>
        <v>0</v>
      </c>
      <c r="G260" s="175">
        <f t="shared" si="346"/>
        <v>0</v>
      </c>
      <c r="H260" s="80">
        <f t="shared" si="346"/>
        <v>0</v>
      </c>
      <c r="I260" s="176">
        <f t="shared" si="346"/>
        <v>0</v>
      </c>
      <c r="J260" s="175">
        <f t="shared" si="346"/>
        <v>0</v>
      </c>
      <c r="K260" s="80">
        <f t="shared" si="346"/>
        <v>0</v>
      </c>
      <c r="L260" s="176">
        <f t="shared" si="346"/>
        <v>0</v>
      </c>
      <c r="M260" s="175">
        <f t="shared" si="346"/>
        <v>0</v>
      </c>
      <c r="N260" s="80">
        <f t="shared" si="346"/>
        <v>0</v>
      </c>
      <c r="O260" s="176">
        <f t="shared" si="346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91"/>
        <v>0</v>
      </c>
      <c r="D261" s="177"/>
      <c r="E261" s="44"/>
      <c r="F261" s="96">
        <f t="shared" ref="F261:F263" si="347">D261+E261</f>
        <v>0</v>
      </c>
      <c r="G261" s="144"/>
      <c r="H261" s="31"/>
      <c r="I261" s="96">
        <f t="shared" ref="I261:I263" si="348">G261+H261</f>
        <v>0</v>
      </c>
      <c r="J261" s="144"/>
      <c r="K261" s="31"/>
      <c r="L261" s="96">
        <f t="shared" ref="L261:L263" si="349">K261+J261</f>
        <v>0</v>
      </c>
      <c r="M261" s="144"/>
      <c r="N261" s="31"/>
      <c r="O261" s="96">
        <f t="shared" ref="O261:O263" si="350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91"/>
        <v>0</v>
      </c>
      <c r="D262" s="177"/>
      <c r="E262" s="44"/>
      <c r="F262" s="96">
        <f t="shared" si="347"/>
        <v>0</v>
      </c>
      <c r="G262" s="144"/>
      <c r="H262" s="31"/>
      <c r="I262" s="96">
        <f t="shared" si="348"/>
        <v>0</v>
      </c>
      <c r="J262" s="144"/>
      <c r="K262" s="31"/>
      <c r="L262" s="96">
        <f t="shared" si="349"/>
        <v>0</v>
      </c>
      <c r="M262" s="144"/>
      <c r="N262" s="31"/>
      <c r="O262" s="96">
        <f t="shared" si="350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91"/>
        <v>0</v>
      </c>
      <c r="D263" s="177"/>
      <c r="E263" s="44"/>
      <c r="F263" s="96">
        <f t="shared" si="347"/>
        <v>0</v>
      </c>
      <c r="G263" s="144"/>
      <c r="H263" s="31"/>
      <c r="I263" s="96">
        <f t="shared" si="348"/>
        <v>0</v>
      </c>
      <c r="J263" s="144"/>
      <c r="K263" s="31"/>
      <c r="L263" s="96">
        <f t="shared" si="349"/>
        <v>0</v>
      </c>
      <c r="M263" s="144"/>
      <c r="N263" s="31"/>
      <c r="O263" s="96">
        <f t="shared" si="350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91"/>
        <v>0</v>
      </c>
      <c r="D264" s="173">
        <f>SUM(D265:D268)</f>
        <v>0</v>
      </c>
      <c r="E264" s="78">
        <f t="shared" ref="E264:F264" si="351">SUM(E265:E268)</f>
        <v>0</v>
      </c>
      <c r="F264" s="96">
        <f t="shared" si="351"/>
        <v>0</v>
      </c>
      <c r="G264" s="173">
        <f>SUM(G265:G268)</f>
        <v>0</v>
      </c>
      <c r="H264" s="78">
        <f t="shared" ref="H264:I264" si="352">SUM(H265:H268)</f>
        <v>0</v>
      </c>
      <c r="I264" s="96">
        <f t="shared" si="352"/>
        <v>0</v>
      </c>
      <c r="J264" s="173">
        <f>SUM(J265:J268)</f>
        <v>0</v>
      </c>
      <c r="K264" s="78">
        <f t="shared" ref="K264:L264" si="353">SUM(K265:K268)</f>
        <v>0</v>
      </c>
      <c r="L264" s="96">
        <f t="shared" si="353"/>
        <v>0</v>
      </c>
      <c r="M264" s="173">
        <f>SUM(M265:M268)</f>
        <v>0</v>
      </c>
      <c r="N264" s="78">
        <f t="shared" ref="N264:O264" si="354">SUM(N265:N268)</f>
        <v>0</v>
      </c>
      <c r="O264" s="96">
        <f t="shared" si="354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91"/>
        <v>0</v>
      </c>
      <c r="D265" s="177"/>
      <c r="E265" s="44"/>
      <c r="F265" s="96">
        <f t="shared" ref="F265:F268" si="355">D265+E265</f>
        <v>0</v>
      </c>
      <c r="G265" s="144"/>
      <c r="H265" s="31"/>
      <c r="I265" s="96">
        <f t="shared" ref="I265:I268" si="356">G265+H265</f>
        <v>0</v>
      </c>
      <c r="J265" s="144"/>
      <c r="K265" s="31"/>
      <c r="L265" s="96">
        <f t="shared" ref="L265:L268" si="357">K265+J265</f>
        <v>0</v>
      </c>
      <c r="M265" s="144"/>
      <c r="N265" s="31"/>
      <c r="O265" s="96">
        <f t="shared" ref="O265:O268" si="358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91"/>
        <v>0</v>
      </c>
      <c r="D266" s="177"/>
      <c r="E266" s="44"/>
      <c r="F266" s="96">
        <f t="shared" si="355"/>
        <v>0</v>
      </c>
      <c r="G266" s="144"/>
      <c r="H266" s="31"/>
      <c r="I266" s="96">
        <f t="shared" si="356"/>
        <v>0</v>
      </c>
      <c r="J266" s="144"/>
      <c r="K266" s="31"/>
      <c r="L266" s="96">
        <f t="shared" si="357"/>
        <v>0</v>
      </c>
      <c r="M266" s="144"/>
      <c r="N266" s="31"/>
      <c r="O266" s="96">
        <f t="shared" si="358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91"/>
        <v>0</v>
      </c>
      <c r="D267" s="177"/>
      <c r="E267" s="44"/>
      <c r="F267" s="96">
        <f t="shared" si="355"/>
        <v>0</v>
      </c>
      <c r="G267" s="144"/>
      <c r="H267" s="31"/>
      <c r="I267" s="96">
        <f t="shared" si="356"/>
        <v>0</v>
      </c>
      <c r="J267" s="144"/>
      <c r="K267" s="31"/>
      <c r="L267" s="96">
        <f t="shared" si="357"/>
        <v>0</v>
      </c>
      <c r="M267" s="144"/>
      <c r="N267" s="31"/>
      <c r="O267" s="96">
        <f t="shared" si="358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91"/>
        <v>0</v>
      </c>
      <c r="D268" s="177"/>
      <c r="E268" s="44"/>
      <c r="F268" s="96">
        <f t="shared" si="355"/>
        <v>0</v>
      </c>
      <c r="G268" s="144"/>
      <c r="H268" s="31"/>
      <c r="I268" s="96">
        <f t="shared" si="356"/>
        <v>0</v>
      </c>
      <c r="J268" s="144"/>
      <c r="K268" s="31"/>
      <c r="L268" s="96">
        <f t="shared" si="357"/>
        <v>0</v>
      </c>
      <c r="M268" s="144"/>
      <c r="N268" s="31"/>
      <c r="O268" s="96">
        <f t="shared" si="358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91"/>
        <v>0</v>
      </c>
      <c r="D269" s="184">
        <f>SUM(D270,D281)</f>
        <v>0</v>
      </c>
      <c r="E269" s="99">
        <f t="shared" ref="E269:F269" si="359">SUM(E270,E281)</f>
        <v>0</v>
      </c>
      <c r="F269" s="185">
        <f t="shared" si="359"/>
        <v>0</v>
      </c>
      <c r="G269" s="184">
        <f>SUM(G270,G281)</f>
        <v>0</v>
      </c>
      <c r="H269" s="99">
        <f t="shared" ref="H269:I269" si="360">SUM(H270,H281)</f>
        <v>0</v>
      </c>
      <c r="I269" s="185">
        <f t="shared" si="360"/>
        <v>0</v>
      </c>
      <c r="J269" s="184">
        <f>SUM(J270,J281)</f>
        <v>0</v>
      </c>
      <c r="K269" s="99">
        <f t="shared" ref="K269:L269" si="361">SUM(K270,K281)</f>
        <v>0</v>
      </c>
      <c r="L269" s="185">
        <f t="shared" si="361"/>
        <v>0</v>
      </c>
      <c r="M269" s="184">
        <f>SUM(M270,M281)</f>
        <v>0</v>
      </c>
      <c r="N269" s="99">
        <f t="shared" ref="N269:O269" si="362">SUM(N270,N281)</f>
        <v>0</v>
      </c>
      <c r="O269" s="185">
        <f t="shared" si="362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91"/>
        <v>0</v>
      </c>
      <c r="D270" s="171">
        <f>SUM(D271,D272,D275,D276,D280)</f>
        <v>0</v>
      </c>
      <c r="E270" s="37">
        <f t="shared" ref="E270:F270" si="363">SUM(E271,E272,E275,E276,E280)</f>
        <v>0</v>
      </c>
      <c r="F270" s="172">
        <f t="shared" si="363"/>
        <v>0</v>
      </c>
      <c r="G270" s="171">
        <f>SUM(G271,G272,G275,G276,G280)</f>
        <v>0</v>
      </c>
      <c r="H270" s="37">
        <f t="shared" ref="H270:I270" si="364">SUM(H271,H272,H275,H276,H280)</f>
        <v>0</v>
      </c>
      <c r="I270" s="172">
        <f t="shared" si="364"/>
        <v>0</v>
      </c>
      <c r="J270" s="171">
        <f>SUM(J271,J272,J275,J276,J280)</f>
        <v>0</v>
      </c>
      <c r="K270" s="37">
        <f t="shared" ref="K270:L270" si="365">SUM(K271,K272,K275,K276,K280)</f>
        <v>0</v>
      </c>
      <c r="L270" s="172">
        <f t="shared" si="365"/>
        <v>0</v>
      </c>
      <c r="M270" s="171">
        <f>SUM(M271,M272,M275,M276,M280)</f>
        <v>0</v>
      </c>
      <c r="N270" s="37">
        <f t="shared" ref="N270:O270" si="366">SUM(N271,N272,N275,N276,N280)</f>
        <v>0</v>
      </c>
      <c r="O270" s="172">
        <f t="shared" si="366"/>
        <v>0</v>
      </c>
      <c r="P270" s="257"/>
    </row>
    <row r="271" spans="1:16" ht="24" hidden="1" customHeight="1" x14ac:dyDescent="0.25">
      <c r="A271" s="606">
        <v>7210</v>
      </c>
      <c r="B271" s="39" t="s">
        <v>231</v>
      </c>
      <c r="C271" s="222">
        <f t="shared" si="291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91"/>
        <v>0</v>
      </c>
      <c r="D272" s="173">
        <f>SUM(D273:D274)</f>
        <v>0</v>
      </c>
      <c r="E272" s="78">
        <f t="shared" ref="E272:F272" si="367">SUM(E273:E274)</f>
        <v>0</v>
      </c>
      <c r="F272" s="96">
        <f t="shared" si="367"/>
        <v>0</v>
      </c>
      <c r="G272" s="173">
        <f>SUM(G273:G274)</f>
        <v>0</v>
      </c>
      <c r="H272" s="78">
        <f t="shared" ref="H272:I272" si="368">SUM(H273:H274)</f>
        <v>0</v>
      </c>
      <c r="I272" s="96">
        <f t="shared" si="368"/>
        <v>0</v>
      </c>
      <c r="J272" s="173">
        <f>SUM(J273:J274)</f>
        <v>0</v>
      </c>
      <c r="K272" s="78">
        <f t="shared" ref="K272:L272" si="369">SUM(K273:K274)</f>
        <v>0</v>
      </c>
      <c r="L272" s="96">
        <f t="shared" si="369"/>
        <v>0</v>
      </c>
      <c r="M272" s="173">
        <f>SUM(M273:M274)</f>
        <v>0</v>
      </c>
      <c r="N272" s="78">
        <f t="shared" ref="N272:O272" si="370">SUM(N273:N274)</f>
        <v>0</v>
      </c>
      <c r="O272" s="96">
        <f t="shared" si="370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91"/>
        <v>0</v>
      </c>
      <c r="D273" s="177"/>
      <c r="E273" s="44"/>
      <c r="F273" s="96">
        <f t="shared" ref="F273:F275" si="371">D273+E273</f>
        <v>0</v>
      </c>
      <c r="G273" s="144"/>
      <c r="H273" s="31"/>
      <c r="I273" s="96">
        <f t="shared" ref="I273:I275" si="372">G273+H273</f>
        <v>0</v>
      </c>
      <c r="J273" s="144"/>
      <c r="K273" s="31"/>
      <c r="L273" s="96">
        <f t="shared" ref="L273:L275" si="373">K273+J273</f>
        <v>0</v>
      </c>
      <c r="M273" s="144"/>
      <c r="N273" s="31"/>
      <c r="O273" s="96">
        <f t="shared" ref="O273:O275" si="374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91"/>
        <v>0</v>
      </c>
      <c r="D274" s="177"/>
      <c r="E274" s="44"/>
      <c r="F274" s="96">
        <f t="shared" si="371"/>
        <v>0</v>
      </c>
      <c r="G274" s="144"/>
      <c r="H274" s="31"/>
      <c r="I274" s="96">
        <f t="shared" si="372"/>
        <v>0</v>
      </c>
      <c r="J274" s="144"/>
      <c r="K274" s="31"/>
      <c r="L274" s="96">
        <f t="shared" si="373"/>
        <v>0</v>
      </c>
      <c r="M274" s="144"/>
      <c r="N274" s="31"/>
      <c r="O274" s="96">
        <f t="shared" si="374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91"/>
        <v>0</v>
      </c>
      <c r="D275" s="177"/>
      <c r="E275" s="44"/>
      <c r="F275" s="96">
        <f t="shared" si="371"/>
        <v>0</v>
      </c>
      <c r="G275" s="144"/>
      <c r="H275" s="31"/>
      <c r="I275" s="96">
        <f t="shared" si="372"/>
        <v>0</v>
      </c>
      <c r="J275" s="144"/>
      <c r="K275" s="31"/>
      <c r="L275" s="96">
        <f t="shared" si="373"/>
        <v>0</v>
      </c>
      <c r="M275" s="144"/>
      <c r="N275" s="31"/>
      <c r="O275" s="96">
        <f t="shared" si="374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5">F276+I276+L276+O276</f>
        <v>0</v>
      </c>
      <c r="D276" s="173">
        <f t="shared" ref="D276" si="376">SUM(D277:D279)</f>
        <v>0</v>
      </c>
      <c r="E276" s="78">
        <f t="shared" ref="E276:O276" si="377">SUM(E277:E279)</f>
        <v>0</v>
      </c>
      <c r="F276" s="96">
        <f t="shared" si="377"/>
        <v>0</v>
      </c>
      <c r="G276" s="173">
        <f t="shared" si="377"/>
        <v>0</v>
      </c>
      <c r="H276" s="78">
        <f t="shared" si="377"/>
        <v>0</v>
      </c>
      <c r="I276" s="96">
        <f t="shared" si="377"/>
        <v>0</v>
      </c>
      <c r="J276" s="173">
        <f>SUM(J277:J279)</f>
        <v>0</v>
      </c>
      <c r="K276" s="78">
        <f t="shared" ref="K276:L276" si="378">SUM(K277:K279)</f>
        <v>0</v>
      </c>
      <c r="L276" s="96">
        <f t="shared" si="378"/>
        <v>0</v>
      </c>
      <c r="M276" s="173">
        <f t="shared" si="377"/>
        <v>0</v>
      </c>
      <c r="N276" s="78">
        <f t="shared" si="377"/>
        <v>0</v>
      </c>
      <c r="O276" s="96">
        <f t="shared" si="377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5"/>
        <v>0</v>
      </c>
      <c r="D277" s="177"/>
      <c r="E277" s="44"/>
      <c r="F277" s="96">
        <f t="shared" ref="F277:F280" si="379">D277+E277</f>
        <v>0</v>
      </c>
      <c r="G277" s="144"/>
      <c r="H277" s="31"/>
      <c r="I277" s="96">
        <f t="shared" ref="I277:I280" si="380">G277+H277</f>
        <v>0</v>
      </c>
      <c r="J277" s="144"/>
      <c r="K277" s="31"/>
      <c r="L277" s="96">
        <f t="shared" ref="L277:L280" si="381">K277+J277</f>
        <v>0</v>
      </c>
      <c r="M277" s="144"/>
      <c r="N277" s="31"/>
      <c r="O277" s="96">
        <f t="shared" ref="O277:O280" si="382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5"/>
        <v>0</v>
      </c>
      <c r="D278" s="177"/>
      <c r="E278" s="44"/>
      <c r="F278" s="96">
        <f t="shared" si="379"/>
        <v>0</v>
      </c>
      <c r="G278" s="144"/>
      <c r="H278" s="31"/>
      <c r="I278" s="96">
        <f t="shared" si="380"/>
        <v>0</v>
      </c>
      <c r="J278" s="144"/>
      <c r="K278" s="31"/>
      <c r="L278" s="96">
        <f t="shared" si="381"/>
        <v>0</v>
      </c>
      <c r="M278" s="144"/>
      <c r="N278" s="31"/>
      <c r="O278" s="96">
        <f t="shared" si="382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5"/>
        <v>0</v>
      </c>
      <c r="D279" s="177"/>
      <c r="E279" s="44"/>
      <c r="F279" s="96">
        <f t="shared" si="379"/>
        <v>0</v>
      </c>
      <c r="G279" s="144"/>
      <c r="H279" s="31"/>
      <c r="I279" s="96">
        <f t="shared" si="380"/>
        <v>0</v>
      </c>
      <c r="J279" s="144"/>
      <c r="K279" s="31"/>
      <c r="L279" s="96">
        <f t="shared" si="381"/>
        <v>0</v>
      </c>
      <c r="M279" s="144"/>
      <c r="N279" s="31"/>
      <c r="O279" s="96">
        <f t="shared" si="382"/>
        <v>0</v>
      </c>
      <c r="P279" s="255"/>
    </row>
    <row r="280" spans="1:16" ht="24" hidden="1" customHeight="1" x14ac:dyDescent="0.25">
      <c r="A280" s="606">
        <v>7260</v>
      </c>
      <c r="B280" s="39" t="s">
        <v>237</v>
      </c>
      <c r="C280" s="222">
        <f t="shared" si="375"/>
        <v>0</v>
      </c>
      <c r="D280" s="178"/>
      <c r="E280" s="41"/>
      <c r="F280" s="176">
        <f t="shared" si="379"/>
        <v>0</v>
      </c>
      <c r="G280" s="143"/>
      <c r="H280" s="28"/>
      <c r="I280" s="176">
        <f t="shared" si="380"/>
        <v>0</v>
      </c>
      <c r="J280" s="143"/>
      <c r="K280" s="28"/>
      <c r="L280" s="176">
        <f t="shared" si="381"/>
        <v>0</v>
      </c>
      <c r="M280" s="143"/>
      <c r="N280" s="28"/>
      <c r="O280" s="176">
        <f t="shared" si="382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5"/>
        <v>0</v>
      </c>
      <c r="D281" s="186">
        <f t="shared" ref="D281" si="383">D282</f>
        <v>0</v>
      </c>
      <c r="E281" s="108">
        <f t="shared" ref="E281:O281" si="384">E282</f>
        <v>0</v>
      </c>
      <c r="F281" s="187">
        <f t="shared" si="384"/>
        <v>0</v>
      </c>
      <c r="G281" s="186">
        <f t="shared" si="384"/>
        <v>0</v>
      </c>
      <c r="H281" s="108">
        <f t="shared" si="384"/>
        <v>0</v>
      </c>
      <c r="I281" s="187">
        <f t="shared" si="384"/>
        <v>0</v>
      </c>
      <c r="J281" s="186">
        <f t="shared" si="384"/>
        <v>0</v>
      </c>
      <c r="K281" s="108">
        <f t="shared" si="384"/>
        <v>0</v>
      </c>
      <c r="L281" s="187">
        <f t="shared" si="384"/>
        <v>0</v>
      </c>
      <c r="M281" s="186">
        <f t="shared" si="384"/>
        <v>0</v>
      </c>
      <c r="N281" s="108">
        <f t="shared" si="384"/>
        <v>0</v>
      </c>
      <c r="O281" s="187">
        <f t="shared" si="384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5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5"/>
        <v>0</v>
      </c>
      <c r="D283" s="189">
        <f t="shared" ref="D283:D284" si="385">D284</f>
        <v>0</v>
      </c>
      <c r="E283" s="128">
        <f t="shared" ref="E283:O284" si="386">E284</f>
        <v>0</v>
      </c>
      <c r="F283" s="190">
        <f t="shared" si="386"/>
        <v>0</v>
      </c>
      <c r="G283" s="189">
        <f>G284</f>
        <v>0</v>
      </c>
      <c r="H283" s="128">
        <f t="shared" ref="H283:I283" si="387">H284</f>
        <v>0</v>
      </c>
      <c r="I283" s="190">
        <f t="shared" si="387"/>
        <v>0</v>
      </c>
      <c r="J283" s="189">
        <f t="shared" si="386"/>
        <v>0</v>
      </c>
      <c r="K283" s="128">
        <f t="shared" si="386"/>
        <v>0</v>
      </c>
      <c r="L283" s="190">
        <f t="shared" si="386"/>
        <v>0</v>
      </c>
      <c r="M283" s="189">
        <f t="shared" si="386"/>
        <v>0</v>
      </c>
      <c r="N283" s="128">
        <f t="shared" si="386"/>
        <v>0</v>
      </c>
      <c r="O283" s="190">
        <f t="shared" si="386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5"/>
        <v>0</v>
      </c>
      <c r="D284" s="87">
        <f t="shared" si="385"/>
        <v>0</v>
      </c>
      <c r="E284" s="76">
        <f t="shared" si="386"/>
        <v>0</v>
      </c>
      <c r="F284" s="161">
        <f t="shared" si="386"/>
        <v>0</v>
      </c>
      <c r="G284" s="87">
        <f t="shared" si="386"/>
        <v>0</v>
      </c>
      <c r="H284" s="76">
        <f t="shared" si="386"/>
        <v>0</v>
      </c>
      <c r="I284" s="161">
        <f t="shared" si="386"/>
        <v>0</v>
      </c>
      <c r="J284" s="87">
        <f t="shared" si="386"/>
        <v>0</v>
      </c>
      <c r="K284" s="76">
        <f t="shared" si="386"/>
        <v>0</v>
      </c>
      <c r="L284" s="161">
        <f t="shared" si="386"/>
        <v>0</v>
      </c>
      <c r="M284" s="87">
        <f t="shared" si="386"/>
        <v>0</v>
      </c>
      <c r="N284" s="76">
        <f t="shared" si="386"/>
        <v>0</v>
      </c>
      <c r="O284" s="161">
        <f t="shared" si="386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5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5"/>
        <v>0</v>
      </c>
      <c r="D286" s="173">
        <f>SUM(D287:D288)</f>
        <v>0</v>
      </c>
      <c r="E286" s="78">
        <f t="shared" ref="E286:F286" si="388">SUM(E287:E288)</f>
        <v>0</v>
      </c>
      <c r="F286" s="96">
        <f t="shared" si="388"/>
        <v>0</v>
      </c>
      <c r="G286" s="173">
        <f>SUM(G287:G288)</f>
        <v>0</v>
      </c>
      <c r="H286" s="78">
        <f t="shared" ref="H286:I286" si="389">SUM(H287:H288)</f>
        <v>0</v>
      </c>
      <c r="I286" s="96">
        <f t="shared" si="389"/>
        <v>0</v>
      </c>
      <c r="J286" s="173">
        <f>SUM(J287:J288)</f>
        <v>0</v>
      </c>
      <c r="K286" s="78">
        <f t="shared" ref="K286:L286" si="390">SUM(K287:K288)</f>
        <v>0</v>
      </c>
      <c r="L286" s="96">
        <f t="shared" si="390"/>
        <v>0</v>
      </c>
      <c r="M286" s="173">
        <f>SUM(M287:M288)</f>
        <v>0</v>
      </c>
      <c r="N286" s="78">
        <f t="shared" ref="N286:O286" si="391">SUM(N287:N288)</f>
        <v>0</v>
      </c>
      <c r="O286" s="96">
        <f t="shared" si="391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5"/>
        <v>0</v>
      </c>
      <c r="D287" s="177"/>
      <c r="E287" s="44"/>
      <c r="F287" s="96">
        <f t="shared" ref="F287:F288" si="392">D287+E287</f>
        <v>0</v>
      </c>
      <c r="G287" s="144"/>
      <c r="H287" s="31"/>
      <c r="I287" s="96">
        <f t="shared" ref="I287:I288" si="393">G287+H287</f>
        <v>0</v>
      </c>
      <c r="J287" s="144"/>
      <c r="K287" s="31"/>
      <c r="L287" s="96">
        <f t="shared" ref="L287:L288" si="394">K287+J287</f>
        <v>0</v>
      </c>
      <c r="M287" s="144"/>
      <c r="N287" s="31"/>
      <c r="O287" s="96">
        <f t="shared" ref="O287:O288" si="395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5"/>
        <v>0</v>
      </c>
      <c r="D288" s="178"/>
      <c r="E288" s="41"/>
      <c r="F288" s="176">
        <f t="shared" si="392"/>
        <v>0</v>
      </c>
      <c r="G288" s="143"/>
      <c r="H288" s="28"/>
      <c r="I288" s="176">
        <f t="shared" si="393"/>
        <v>0</v>
      </c>
      <c r="J288" s="143"/>
      <c r="K288" s="28"/>
      <c r="L288" s="176">
        <f t="shared" si="394"/>
        <v>0</v>
      </c>
      <c r="M288" s="143"/>
      <c r="N288" s="28"/>
      <c r="O288" s="176">
        <f t="shared" si="395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5"/>
        <v>116000</v>
      </c>
      <c r="D289" s="191">
        <f t="shared" ref="D289" si="396">SUM(D286,D269,D230,D195,D187,D173,D75,D53,D283)</f>
        <v>150000</v>
      </c>
      <c r="E289" s="112">
        <f t="shared" ref="E289:O289" si="397">SUM(E286,E269,E230,E195,E187,E173,E75,E53,E283)</f>
        <v>-34000</v>
      </c>
      <c r="F289" s="113">
        <f t="shared" si="397"/>
        <v>116000</v>
      </c>
      <c r="G289" s="191">
        <f t="shared" si="397"/>
        <v>0</v>
      </c>
      <c r="H289" s="112">
        <f t="shared" si="397"/>
        <v>0</v>
      </c>
      <c r="I289" s="113">
        <f t="shared" si="397"/>
        <v>0</v>
      </c>
      <c r="J289" s="191">
        <f t="shared" si="397"/>
        <v>0</v>
      </c>
      <c r="K289" s="112">
        <f t="shared" si="397"/>
        <v>0</v>
      </c>
      <c r="L289" s="113">
        <f t="shared" si="397"/>
        <v>0</v>
      </c>
      <c r="M289" s="191">
        <f t="shared" si="397"/>
        <v>0</v>
      </c>
      <c r="N289" s="112">
        <f t="shared" si="397"/>
        <v>0</v>
      </c>
      <c r="O289" s="113">
        <f t="shared" si="397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5"/>
        <v>0</v>
      </c>
      <c r="D290" s="192">
        <f>SUM(D24,D25,D41)-D51</f>
        <v>0</v>
      </c>
      <c r="E290" s="114">
        <f t="shared" ref="E290:F290" si="398">SUM(E24,E25,E41)-E51</f>
        <v>0</v>
      </c>
      <c r="F290" s="115">
        <f t="shared" si="398"/>
        <v>0</v>
      </c>
      <c r="G290" s="192">
        <f>SUM(G24,G25,G41)-G51</f>
        <v>0</v>
      </c>
      <c r="H290" s="114">
        <f t="shared" ref="H290:I290" si="399">SUM(H24,H25,H41)-H51</f>
        <v>0</v>
      </c>
      <c r="I290" s="115">
        <f t="shared" si="399"/>
        <v>0</v>
      </c>
      <c r="J290" s="192">
        <f>(J26+J43)-J51</f>
        <v>0</v>
      </c>
      <c r="K290" s="114">
        <f t="shared" ref="K290:L290" si="400">(K26+K43)-K51</f>
        <v>0</v>
      </c>
      <c r="L290" s="115">
        <f t="shared" si="400"/>
        <v>0</v>
      </c>
      <c r="M290" s="192">
        <f>M45-M51</f>
        <v>0</v>
      </c>
      <c r="N290" s="114">
        <f t="shared" ref="N290:O290" si="401">N45-N51</f>
        <v>0</v>
      </c>
      <c r="O290" s="115">
        <f t="shared" si="401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5"/>
        <v>0</v>
      </c>
      <c r="D291" s="193">
        <f t="shared" ref="D291" si="402">SUM(D292,D293)-D300+D301</f>
        <v>0</v>
      </c>
      <c r="E291" s="104">
        <f t="shared" ref="E291:O291" si="403">SUM(E292,E293)-E300+E301</f>
        <v>0</v>
      </c>
      <c r="F291" s="110">
        <f t="shared" si="403"/>
        <v>0</v>
      </c>
      <c r="G291" s="193">
        <f t="shared" si="403"/>
        <v>0</v>
      </c>
      <c r="H291" s="104">
        <f t="shared" si="403"/>
        <v>0</v>
      </c>
      <c r="I291" s="110">
        <f t="shared" si="403"/>
        <v>0</v>
      </c>
      <c r="J291" s="193">
        <f t="shared" si="403"/>
        <v>0</v>
      </c>
      <c r="K291" s="104">
        <f t="shared" si="403"/>
        <v>0</v>
      </c>
      <c r="L291" s="110">
        <f t="shared" si="403"/>
        <v>0</v>
      </c>
      <c r="M291" s="193">
        <f t="shared" si="403"/>
        <v>0</v>
      </c>
      <c r="N291" s="104">
        <f t="shared" si="403"/>
        <v>0</v>
      </c>
      <c r="O291" s="110">
        <f t="shared" si="403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5"/>
        <v>0</v>
      </c>
      <c r="D292" s="163">
        <f t="shared" ref="D292" si="404">D21-D286</f>
        <v>0</v>
      </c>
      <c r="E292" s="66">
        <f t="shared" ref="E292:O292" si="405">E21-E286</f>
        <v>0</v>
      </c>
      <c r="F292" s="164">
        <f t="shared" si="405"/>
        <v>0</v>
      </c>
      <c r="G292" s="163">
        <f t="shared" si="405"/>
        <v>0</v>
      </c>
      <c r="H292" s="66">
        <f t="shared" si="405"/>
        <v>0</v>
      </c>
      <c r="I292" s="164">
        <f t="shared" si="405"/>
        <v>0</v>
      </c>
      <c r="J292" s="163">
        <f t="shared" si="405"/>
        <v>0</v>
      </c>
      <c r="K292" s="66">
        <f t="shared" si="405"/>
        <v>0</v>
      </c>
      <c r="L292" s="164">
        <f t="shared" si="405"/>
        <v>0</v>
      </c>
      <c r="M292" s="163">
        <f t="shared" si="405"/>
        <v>0</v>
      </c>
      <c r="N292" s="66">
        <f t="shared" si="405"/>
        <v>0</v>
      </c>
      <c r="O292" s="164">
        <f t="shared" si="40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5"/>
        <v>0</v>
      </c>
      <c r="D293" s="193">
        <f t="shared" ref="D293" si="406">SUM(D294,D296,D298)-SUM(D295,D297,D299)</f>
        <v>0</v>
      </c>
      <c r="E293" s="104">
        <f t="shared" ref="E293:O293" si="407">SUM(E294,E296,E298)-SUM(E295,E297,E299)</f>
        <v>0</v>
      </c>
      <c r="F293" s="110">
        <f t="shared" si="407"/>
        <v>0</v>
      </c>
      <c r="G293" s="193">
        <f t="shared" si="407"/>
        <v>0</v>
      </c>
      <c r="H293" s="104">
        <f t="shared" si="407"/>
        <v>0</v>
      </c>
      <c r="I293" s="110">
        <f t="shared" si="407"/>
        <v>0</v>
      </c>
      <c r="J293" s="193">
        <f t="shared" si="407"/>
        <v>0</v>
      </c>
      <c r="K293" s="104">
        <f t="shared" si="407"/>
        <v>0</v>
      </c>
      <c r="L293" s="110">
        <f t="shared" si="407"/>
        <v>0</v>
      </c>
      <c r="M293" s="193">
        <f t="shared" si="407"/>
        <v>0</v>
      </c>
      <c r="N293" s="104">
        <f t="shared" si="407"/>
        <v>0</v>
      </c>
      <c r="O293" s="110">
        <f t="shared" si="407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5"/>
        <v>0</v>
      </c>
      <c r="D294" s="188"/>
      <c r="E294" s="48"/>
      <c r="F294" s="94">
        <f t="shared" ref="F294:F301" si="408">D294+E294</f>
        <v>0</v>
      </c>
      <c r="G294" s="198"/>
      <c r="H294" s="50"/>
      <c r="I294" s="94">
        <f t="shared" ref="I294:I301" si="409">G294+H294</f>
        <v>0</v>
      </c>
      <c r="J294" s="198"/>
      <c r="K294" s="50"/>
      <c r="L294" s="94">
        <f t="shared" ref="L294:L301" si="410">K294+J294</f>
        <v>0</v>
      </c>
      <c r="M294" s="198"/>
      <c r="N294" s="50"/>
      <c r="O294" s="94">
        <f t="shared" ref="O294:O301" si="411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5"/>
        <v>0</v>
      </c>
      <c r="D295" s="177"/>
      <c r="E295" s="44"/>
      <c r="F295" s="96">
        <f t="shared" si="408"/>
        <v>0</v>
      </c>
      <c r="G295" s="144"/>
      <c r="H295" s="31"/>
      <c r="I295" s="96">
        <f t="shared" si="409"/>
        <v>0</v>
      </c>
      <c r="J295" s="144"/>
      <c r="K295" s="31"/>
      <c r="L295" s="96">
        <f t="shared" si="410"/>
        <v>0</v>
      </c>
      <c r="M295" s="144"/>
      <c r="N295" s="31"/>
      <c r="O295" s="96">
        <f t="shared" si="411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5"/>
        <v>0</v>
      </c>
      <c r="D296" s="177"/>
      <c r="E296" s="44"/>
      <c r="F296" s="96">
        <f t="shared" si="408"/>
        <v>0</v>
      </c>
      <c r="G296" s="144"/>
      <c r="H296" s="31"/>
      <c r="I296" s="96">
        <f t="shared" si="409"/>
        <v>0</v>
      </c>
      <c r="J296" s="144"/>
      <c r="K296" s="31"/>
      <c r="L296" s="96">
        <f t="shared" si="410"/>
        <v>0</v>
      </c>
      <c r="M296" s="144"/>
      <c r="N296" s="31"/>
      <c r="O296" s="96">
        <f t="shared" si="411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5"/>
        <v>0</v>
      </c>
      <c r="D297" s="177"/>
      <c r="E297" s="44"/>
      <c r="F297" s="96">
        <f t="shared" si="408"/>
        <v>0</v>
      </c>
      <c r="G297" s="144"/>
      <c r="H297" s="31"/>
      <c r="I297" s="96">
        <f t="shared" si="409"/>
        <v>0</v>
      </c>
      <c r="J297" s="144"/>
      <c r="K297" s="31"/>
      <c r="L297" s="96">
        <f t="shared" si="410"/>
        <v>0</v>
      </c>
      <c r="M297" s="144"/>
      <c r="N297" s="31"/>
      <c r="O297" s="96">
        <f t="shared" si="411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5"/>
        <v>0</v>
      </c>
      <c r="D298" s="177"/>
      <c r="E298" s="44"/>
      <c r="F298" s="96">
        <f t="shared" si="408"/>
        <v>0</v>
      </c>
      <c r="G298" s="144"/>
      <c r="H298" s="31"/>
      <c r="I298" s="96">
        <f t="shared" si="409"/>
        <v>0</v>
      </c>
      <c r="J298" s="144"/>
      <c r="K298" s="31"/>
      <c r="L298" s="96">
        <f t="shared" si="410"/>
        <v>0</v>
      </c>
      <c r="M298" s="144"/>
      <c r="N298" s="31"/>
      <c r="O298" s="96">
        <f t="shared" si="411"/>
        <v>0</v>
      </c>
      <c r="P298" s="255"/>
    </row>
    <row r="299" spans="1:16" ht="24.75" hidden="1" customHeight="1" thickBot="1" x14ac:dyDescent="0.3">
      <c r="A299" s="102" t="s">
        <v>260</v>
      </c>
      <c r="B299" s="103" t="s">
        <v>261</v>
      </c>
      <c r="C299" s="235">
        <f t="shared" si="375"/>
        <v>0</v>
      </c>
      <c r="D299" s="181"/>
      <c r="E299" s="85"/>
      <c r="F299" s="91">
        <f t="shared" si="408"/>
        <v>0</v>
      </c>
      <c r="G299" s="197"/>
      <c r="H299" s="195"/>
      <c r="I299" s="91">
        <f t="shared" si="409"/>
        <v>0</v>
      </c>
      <c r="J299" s="197"/>
      <c r="K299" s="195"/>
      <c r="L299" s="91">
        <f t="shared" si="410"/>
        <v>0</v>
      </c>
      <c r="M299" s="197"/>
      <c r="N299" s="195"/>
      <c r="O299" s="91">
        <f t="shared" si="411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5"/>
        <v>0</v>
      </c>
      <c r="D300" s="194"/>
      <c r="E300" s="118"/>
      <c r="F300" s="115">
        <f t="shared" si="408"/>
        <v>0</v>
      </c>
      <c r="G300" s="194"/>
      <c r="H300" s="118"/>
      <c r="I300" s="249">
        <f t="shared" si="409"/>
        <v>0</v>
      </c>
      <c r="J300" s="194"/>
      <c r="K300" s="118"/>
      <c r="L300" s="249">
        <f t="shared" si="410"/>
        <v>0</v>
      </c>
      <c r="M300" s="194"/>
      <c r="N300" s="118"/>
      <c r="O300" s="249">
        <f t="shared" si="411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5"/>
        <v>0</v>
      </c>
      <c r="D301" s="180"/>
      <c r="E301" s="81"/>
      <c r="F301" s="172">
        <f t="shared" si="408"/>
        <v>0</v>
      </c>
      <c r="G301" s="180"/>
      <c r="H301" s="81"/>
      <c r="I301" s="172">
        <f t="shared" si="409"/>
        <v>0</v>
      </c>
      <c r="J301" s="180"/>
      <c r="K301" s="81"/>
      <c r="L301" s="172">
        <f t="shared" si="410"/>
        <v>0</v>
      </c>
      <c r="M301" s="180"/>
      <c r="N301" s="81"/>
      <c r="O301" s="172">
        <f t="shared" si="411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>
        <filter val="116 000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29.pielikums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Q319"/>
  <sheetViews>
    <sheetView showGridLines="0" view="pageLayout" zoomScaleNormal="100" workbookViewId="0">
      <selection activeCell="S2" sqref="S2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608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323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324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325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609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x14ac:dyDescent="0.25">
      <c r="A7" s="2" t="s">
        <v>4</v>
      </c>
      <c r="B7" s="3"/>
      <c r="C7" s="706" t="s">
        <v>610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611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54"/>
      <c r="C17" s="734"/>
      <c r="D17" s="725"/>
      <c r="E17" s="727"/>
      <c r="F17" s="729"/>
      <c r="G17" s="752"/>
      <c r="H17" s="753"/>
      <c r="I17" s="751"/>
      <c r="J17" s="752"/>
      <c r="K17" s="753"/>
      <c r="L17" s="751"/>
      <c r="M17" s="752"/>
      <c r="N17" s="753"/>
      <c r="O17" s="751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64000</v>
      </c>
      <c r="D20" s="139">
        <f>SUM(D21,D24,D25,D41,D43)</f>
        <v>30000</v>
      </c>
      <c r="E20" s="22">
        <f t="shared" ref="E20:F20" si="1">SUM(E21,E24,E25,E41,E43)</f>
        <v>34000</v>
      </c>
      <c r="F20" s="140">
        <f t="shared" si="1"/>
        <v>64000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64000</v>
      </c>
      <c r="D24" s="145">
        <f>D51</f>
        <v>30000</v>
      </c>
      <c r="E24" s="132">
        <f>10000+16000+8000</f>
        <v>34000</v>
      </c>
      <c r="F24" s="242">
        <f t="shared" si="9"/>
        <v>64000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hidden="1" customHeight="1" thickTop="1" x14ac:dyDescent="0.25">
      <c r="A25" s="293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.75" hidden="1" thickTop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thickTop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64000</v>
      </c>
      <c r="D50" s="163">
        <f>SUM(D51,D286)</f>
        <v>30000</v>
      </c>
      <c r="E50" s="66">
        <f t="shared" ref="E50:F50" si="26">SUM(E51,E286)</f>
        <v>34000</v>
      </c>
      <c r="F50" s="164">
        <f t="shared" si="26"/>
        <v>64000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64000</v>
      </c>
      <c r="D51" s="165">
        <f>SUM(D52,D194)</f>
        <v>30000</v>
      </c>
      <c r="E51" s="69">
        <f t="shared" ref="E51:F51" si="30">SUM(E52,E194)</f>
        <v>34000</v>
      </c>
      <c r="F51" s="166">
        <f t="shared" si="30"/>
        <v>64000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48000</v>
      </c>
      <c r="D52" s="167">
        <f>SUM(D53,D75,D173,D187)</f>
        <v>30000</v>
      </c>
      <c r="E52" s="71">
        <f t="shared" ref="E52:F52" si="34">SUM(E53,E75,E173,E187)</f>
        <v>18000</v>
      </c>
      <c r="F52" s="168">
        <f t="shared" si="34"/>
        <v>48000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hidden="1" x14ac:dyDescent="0.25">
      <c r="A53" s="72">
        <v>1000</v>
      </c>
      <c r="B53" s="72" t="s">
        <v>47</v>
      </c>
      <c r="C53" s="234">
        <f t="shared" si="0"/>
        <v>0</v>
      </c>
      <c r="D53" s="169">
        <f>SUM(D54,D67)</f>
        <v>0</v>
      </c>
      <c r="E53" s="73">
        <f t="shared" ref="E53:F53" si="38">SUM(E54,E67)</f>
        <v>0</v>
      </c>
      <c r="F53" s="170">
        <f t="shared" si="38"/>
        <v>0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hidden="1" x14ac:dyDescent="0.25">
      <c r="A54" s="34">
        <v>1100</v>
      </c>
      <c r="B54" s="74" t="s">
        <v>48</v>
      </c>
      <c r="C54" s="221">
        <f t="shared" si="0"/>
        <v>0</v>
      </c>
      <c r="D54" s="171">
        <f>SUM(D55,D58,D66)</f>
        <v>0</v>
      </c>
      <c r="E54" s="37">
        <f t="shared" ref="E54:F54" si="42">SUM(E55,E58,E66)</f>
        <v>0</v>
      </c>
      <c r="F54" s="172">
        <f t="shared" si="42"/>
        <v>0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>
        <v>0</v>
      </c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>
        <v>0</v>
      </c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hidden="1" x14ac:dyDescent="0.25">
      <c r="A58" s="77">
        <v>1140</v>
      </c>
      <c r="B58" s="42" t="s">
        <v>275</v>
      </c>
      <c r="C58" s="223">
        <f t="shared" si="0"/>
        <v>0</v>
      </c>
      <c r="D58" s="173">
        <f>SUM(D59:D65)</f>
        <v>0</v>
      </c>
      <c r="E58" s="78">
        <f>SUM(E59:E65)</f>
        <v>0</v>
      </c>
      <c r="F58" s="96">
        <f t="shared" ref="F58" si="54">SUM(F59:F65)</f>
        <v>0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>
        <v>0</v>
      </c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>
        <v>0</v>
      </c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>
        <v>0</v>
      </c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>
        <v>0</v>
      </c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hidden="1" customHeight="1" x14ac:dyDescent="0.25">
      <c r="A63" s="30">
        <v>1147</v>
      </c>
      <c r="B63" s="42" t="s">
        <v>56</v>
      </c>
      <c r="C63" s="223">
        <f t="shared" si="0"/>
        <v>0</v>
      </c>
      <c r="D63" s="144">
        <v>0</v>
      </c>
      <c r="E63" s="31"/>
      <c r="F63" s="96">
        <f t="shared" si="58"/>
        <v>0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>
        <v>0</v>
      </c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>
        <v>0</v>
      </c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>
        <v>0</v>
      </c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hidden="1" x14ac:dyDescent="0.25">
      <c r="A67" s="34">
        <v>1200</v>
      </c>
      <c r="B67" s="74" t="s">
        <v>276</v>
      </c>
      <c r="C67" s="221">
        <f t="shared" si="0"/>
        <v>0</v>
      </c>
      <c r="D67" s="171">
        <f>SUM(D68:D69)</f>
        <v>0</v>
      </c>
      <c r="E67" s="37">
        <f t="shared" ref="E67:F67" si="62">SUM(E68:E69)</f>
        <v>0</v>
      </c>
      <c r="F67" s="172">
        <f t="shared" si="62"/>
        <v>0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hidden="1" customHeight="1" x14ac:dyDescent="0.25">
      <c r="A68" s="606">
        <v>1210</v>
      </c>
      <c r="B68" s="39" t="s">
        <v>60</v>
      </c>
      <c r="C68" s="222">
        <f t="shared" si="0"/>
        <v>0</v>
      </c>
      <c r="D68" s="143">
        <v>0</v>
      </c>
      <c r="E68" s="28"/>
      <c r="F68" s="176">
        <f>D68+E68</f>
        <v>0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hidden="1" x14ac:dyDescent="0.25">
      <c r="A69" s="77">
        <v>1220</v>
      </c>
      <c r="B69" s="42" t="s">
        <v>61</v>
      </c>
      <c r="C69" s="223">
        <f t="shared" si="0"/>
        <v>0</v>
      </c>
      <c r="D69" s="173">
        <f>SUM(D70:D74)</f>
        <v>0</v>
      </c>
      <c r="E69" s="78">
        <f t="shared" ref="E69:F69" si="66">SUM(E70:E74)</f>
        <v>0</v>
      </c>
      <c r="F69" s="96">
        <f t="shared" si="66"/>
        <v>0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hidden="1" customHeight="1" x14ac:dyDescent="0.25">
      <c r="A70" s="30">
        <v>1221</v>
      </c>
      <c r="B70" s="42" t="s">
        <v>277</v>
      </c>
      <c r="C70" s="223">
        <f t="shared" si="0"/>
        <v>0</v>
      </c>
      <c r="D70" s="144">
        <v>0</v>
      </c>
      <c r="E70" s="31"/>
      <c r="F70" s="96">
        <f t="shared" ref="F70:F74" si="70">D70+E70</f>
        <v>0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>
        <v>0</v>
      </c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>
        <v>0</v>
      </c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>
        <v>0</v>
      </c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>
        <v>0</v>
      </c>
      <c r="E74" s="31"/>
      <c r="F74" s="96">
        <f t="shared" si="70"/>
        <v>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8000</v>
      </c>
      <c r="D75" s="169">
        <f>SUM(D76,D83,D130,D164,D165,D172)</f>
        <v>0</v>
      </c>
      <c r="E75" s="73">
        <f t="shared" ref="E75:F75" si="74">SUM(E76,E83,E130,E164,E165,E172)</f>
        <v>8000</v>
      </c>
      <c r="F75" s="170">
        <f t="shared" si="74"/>
        <v>8000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606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>
        <v>0</v>
      </c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>
        <v>0</v>
      </c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>
        <v>0</v>
      </c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>
        <v>0</v>
      </c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hidden="1" x14ac:dyDescent="0.25">
      <c r="A83" s="34">
        <v>2200</v>
      </c>
      <c r="B83" s="74" t="s">
        <v>71</v>
      </c>
      <c r="C83" s="221">
        <f t="shared" si="0"/>
        <v>0</v>
      </c>
      <c r="D83" s="171">
        <f>SUM(D84,D89,D95,D103,D112,D116,D122,D128)</f>
        <v>0</v>
      </c>
      <c r="E83" s="37">
        <f t="shared" ref="E83:F83" si="98">SUM(E84,E89,E95,E103,E112,E116,E122,E128)</f>
        <v>0</v>
      </c>
      <c r="F83" s="172">
        <f t="shared" si="98"/>
        <v>0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2">F84+I84+L84+O84</f>
        <v>0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>
        <v>0</v>
      </c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>
        <v>0</v>
      </c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2"/>
        <v>0</v>
      </c>
      <c r="D87" s="177">
        <v>0</v>
      </c>
      <c r="E87" s="44"/>
      <c r="F87" s="96">
        <f t="shared" si="107"/>
        <v>0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>
        <v>0</v>
      </c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>
        <v>0</v>
      </c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>
        <v>0</v>
      </c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>
        <v>0</v>
      </c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>
        <v>0</v>
      </c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>
        <v>0</v>
      </c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hidden="1" x14ac:dyDescent="0.25">
      <c r="A95" s="77">
        <v>2230</v>
      </c>
      <c r="B95" s="42" t="s">
        <v>80</v>
      </c>
      <c r="C95" s="223">
        <f t="shared" si="102"/>
        <v>0</v>
      </c>
      <c r="D95" s="173">
        <f>SUM(D96:D102)</f>
        <v>0</v>
      </c>
      <c r="E95" s="78">
        <f t="shared" ref="E95:F95" si="119">SUM(E96:E102)</f>
        <v>0</v>
      </c>
      <c r="F95" s="96">
        <f t="shared" si="119"/>
        <v>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>
        <v>0</v>
      </c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>
        <v>0</v>
      </c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>
        <v>0</v>
      </c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>
        <v>0</v>
      </c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>
        <v>0</v>
      </c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>
        <v>0</v>
      </c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>
        <v>0</v>
      </c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>
        <v>0</v>
      </c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>
        <v>0</v>
      </c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>
        <v>0</v>
      </c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>
        <v>0</v>
      </c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>
        <v>0</v>
      </c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>
        <v>0</v>
      </c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>
        <v>0</v>
      </c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>
        <v>0</v>
      </c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>
        <v>0</v>
      </c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>
        <v>0</v>
      </c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>
        <v>0</v>
      </c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hidden="1" x14ac:dyDescent="0.25">
      <c r="A116" s="77">
        <v>2260</v>
      </c>
      <c r="B116" s="42" t="s">
        <v>98</v>
      </c>
      <c r="C116" s="223">
        <f t="shared" si="102"/>
        <v>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>
        <v>0</v>
      </c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>
        <v>0</v>
      </c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>
        <v>0</v>
      </c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>
        <v>0</v>
      </c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>
        <v>0</v>
      </c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hidden="1" x14ac:dyDescent="0.25">
      <c r="A122" s="77">
        <v>2270</v>
      </c>
      <c r="B122" s="42" t="s">
        <v>104</v>
      </c>
      <c r="C122" s="223">
        <f t="shared" si="102"/>
        <v>0</v>
      </c>
      <c r="D122" s="173">
        <f>SUM(D123:D127)</f>
        <v>0</v>
      </c>
      <c r="E122" s="78">
        <f t="shared" ref="E122:F122" si="151">SUM(E123:E127)</f>
        <v>0</v>
      </c>
      <c r="F122" s="96">
        <f t="shared" si="151"/>
        <v>0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>
        <v>0</v>
      </c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>
        <v>0</v>
      </c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>
        <v>0</v>
      </c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>
        <v>0</v>
      </c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hidden="1" customHeight="1" x14ac:dyDescent="0.25">
      <c r="A127" s="30">
        <v>2279</v>
      </c>
      <c r="B127" s="42" t="s">
        <v>108</v>
      </c>
      <c r="C127" s="223">
        <f t="shared" si="102"/>
        <v>0</v>
      </c>
      <c r="D127" s="177">
        <v>0</v>
      </c>
      <c r="E127" s="44"/>
      <c r="F127" s="96">
        <f t="shared" si="155"/>
        <v>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606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>
        <v>0</v>
      </c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8000</v>
      </c>
      <c r="D130" s="171">
        <f>SUM(D131,D136,D140,D141,D144,D151,D159,D160,D163)</f>
        <v>0</v>
      </c>
      <c r="E130" s="37">
        <f t="shared" ref="E130:F130" si="160">SUM(E131,E136,E140,E141,E144,E151,E159,E160,E163)</f>
        <v>8000</v>
      </c>
      <c r="F130" s="172">
        <f t="shared" si="160"/>
        <v>8000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606">
        <v>2310</v>
      </c>
      <c r="B131" s="39" t="s">
        <v>111</v>
      </c>
      <c r="C131" s="222">
        <f t="shared" si="102"/>
        <v>8000</v>
      </c>
      <c r="D131" s="175">
        <f t="shared" ref="D131:O131" si="164">SUM(D132:D135)</f>
        <v>0</v>
      </c>
      <c r="E131" s="80">
        <f t="shared" si="164"/>
        <v>8000</v>
      </c>
      <c r="F131" s="176">
        <f t="shared" si="164"/>
        <v>8000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hidden="1" customHeight="1" x14ac:dyDescent="0.25">
      <c r="A132" s="30">
        <v>2311</v>
      </c>
      <c r="B132" s="42" t="s">
        <v>112</v>
      </c>
      <c r="C132" s="223">
        <f t="shared" si="102"/>
        <v>0</v>
      </c>
      <c r="D132" s="177">
        <v>0</v>
      </c>
      <c r="E132" s="44"/>
      <c r="F132" s="96">
        <f t="shared" ref="F132:F135" si="165">D132+E132</f>
        <v>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2"/>
        <v>0</v>
      </c>
      <c r="D133" s="177">
        <v>0</v>
      </c>
      <c r="E133" s="44"/>
      <c r="F133" s="96">
        <f t="shared" si="165"/>
        <v>0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>
        <v>0</v>
      </c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8000</v>
      </c>
      <c r="D135" s="177">
        <v>0</v>
      </c>
      <c r="E135" s="44">
        <v>8000</v>
      </c>
      <c r="F135" s="96">
        <f t="shared" si="165"/>
        <v>8000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>
        <v>0</v>
      </c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>
        <v>0</v>
      </c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>
        <v>0</v>
      </c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>
        <v>0</v>
      </c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7">SUM(E142:E143)</f>
        <v>0</v>
      </c>
      <c r="F141" s="96">
        <f t="shared" si="177"/>
        <v>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>
        <v>0</v>
      </c>
      <c r="E142" s="44"/>
      <c r="F142" s="96">
        <f t="shared" ref="F142:F143" si="181">D142+E142</f>
        <v>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>
        <v>0</v>
      </c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5">SUM(E145:E150)</f>
        <v>0</v>
      </c>
      <c r="F144" s="161">
        <f t="shared" si="185"/>
        <v>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>
        <v>0</v>
      </c>
      <c r="E145" s="41"/>
      <c r="F145" s="176">
        <f t="shared" ref="F145:F150" si="189">D145+E145</f>
        <v>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>
        <v>0</v>
      </c>
      <c r="E146" s="44"/>
      <c r="F146" s="96">
        <f t="shared" si="189"/>
        <v>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>
        <v>0</v>
      </c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>
        <v>0</v>
      </c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3"/>
        <v>0</v>
      </c>
      <c r="D149" s="177">
        <v>0</v>
      </c>
      <c r="E149" s="44"/>
      <c r="F149" s="96">
        <f t="shared" si="189"/>
        <v>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>
        <v>0</v>
      </c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>
        <v>0</v>
      </c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>
        <v>0</v>
      </c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>
        <v>0</v>
      </c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>
        <v>0</v>
      </c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>
        <v>0</v>
      </c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>
        <v>0</v>
      </c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>
        <v>0</v>
      </c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3"/>
        <v>0</v>
      </c>
      <c r="D159" s="179">
        <v>0</v>
      </c>
      <c r="E159" s="79"/>
      <c r="F159" s="161">
        <f t="shared" si="198"/>
        <v>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>
        <v>0</v>
      </c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>
        <v>0</v>
      </c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>
        <v>0</v>
      </c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>
        <v>0</v>
      </c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606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>
        <v>0</v>
      </c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>
        <v>0</v>
      </c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>
        <v>0</v>
      </c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>
        <v>0</v>
      </c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>
        <v>0</v>
      </c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>
        <v>0</v>
      </c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x14ac:dyDescent="0.25">
      <c r="A173" s="72">
        <v>3000</v>
      </c>
      <c r="B173" s="72" t="s">
        <v>146</v>
      </c>
      <c r="C173" s="234">
        <f t="shared" si="193"/>
        <v>40000</v>
      </c>
      <c r="D173" s="169">
        <f>SUM(D174,D184)</f>
        <v>30000</v>
      </c>
      <c r="E173" s="73">
        <f t="shared" ref="E173:F173" si="216">SUM(E174,E184)</f>
        <v>10000</v>
      </c>
      <c r="F173" s="170">
        <f t="shared" si="216"/>
        <v>40000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x14ac:dyDescent="0.25">
      <c r="A174" s="34">
        <v>3200</v>
      </c>
      <c r="B174" s="83" t="s">
        <v>147</v>
      </c>
      <c r="C174" s="221">
        <f t="shared" si="193"/>
        <v>40000</v>
      </c>
      <c r="D174" s="171">
        <f>SUM(D175,D179)</f>
        <v>30000</v>
      </c>
      <c r="E174" s="37">
        <f t="shared" ref="E174:O174" si="220">SUM(E175,E179)</f>
        <v>10000</v>
      </c>
      <c r="F174" s="172">
        <f t="shared" si="220"/>
        <v>40000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x14ac:dyDescent="0.25">
      <c r="A175" s="606">
        <v>3260</v>
      </c>
      <c r="B175" s="39" t="s">
        <v>148</v>
      </c>
      <c r="C175" s="222">
        <f t="shared" si="193"/>
        <v>40000</v>
      </c>
      <c r="D175" s="175">
        <f>SUM(D176:D178)</f>
        <v>30000</v>
      </c>
      <c r="E175" s="80">
        <f t="shared" ref="E175:F175" si="221">SUM(E176:E178)</f>
        <v>10000</v>
      </c>
      <c r="F175" s="176">
        <f t="shared" si="221"/>
        <v>40000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>
        <v>0</v>
      </c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>
        <v>0</v>
      </c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customHeight="1" x14ac:dyDescent="0.25">
      <c r="A178" s="30">
        <v>3263</v>
      </c>
      <c r="B178" s="42" t="s">
        <v>151</v>
      </c>
      <c r="C178" s="223">
        <f t="shared" si="193"/>
        <v>40000</v>
      </c>
      <c r="D178" s="177">
        <v>30000</v>
      </c>
      <c r="E178" s="44">
        <v>10000</v>
      </c>
      <c r="F178" s="96">
        <f t="shared" si="225"/>
        <v>40000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606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>
        <v>0</v>
      </c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>
        <v>0</v>
      </c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>
        <v>0</v>
      </c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>
        <v>0</v>
      </c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>
        <v>0</v>
      </c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>
        <v>0</v>
      </c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606">
        <v>4240</v>
      </c>
      <c r="B189" s="39" t="s">
        <v>161</v>
      </c>
      <c r="C189" s="222">
        <f t="shared" si="193"/>
        <v>0</v>
      </c>
      <c r="D189" s="178">
        <v>0</v>
      </c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>
        <v>0</v>
      </c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606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>
        <v>0</v>
      </c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16000</v>
      </c>
      <c r="D194" s="167">
        <f>SUM(D195,D230,D269,D283)</f>
        <v>0</v>
      </c>
      <c r="E194" s="71">
        <f t="shared" ref="E194:O194" si="259">SUM(E195,E230,E269,E283)</f>
        <v>16000</v>
      </c>
      <c r="F194" s="168">
        <f t="shared" si="259"/>
        <v>16000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16000</v>
      </c>
      <c r="D195" s="169">
        <f>D196+D204</f>
        <v>0</v>
      </c>
      <c r="E195" s="73">
        <f t="shared" ref="E195:F195" si="260">E196+E204</f>
        <v>16000</v>
      </c>
      <c r="F195" s="170">
        <f t="shared" si="260"/>
        <v>16000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x14ac:dyDescent="0.25">
      <c r="A196" s="34">
        <v>5100</v>
      </c>
      <c r="B196" s="74" t="s">
        <v>168</v>
      </c>
      <c r="C196" s="221">
        <f t="shared" si="193"/>
        <v>16000</v>
      </c>
      <c r="D196" s="171">
        <f>D197+D198+D201+D202+D203</f>
        <v>0</v>
      </c>
      <c r="E196" s="37">
        <f t="shared" ref="E196:F196" si="264">E197+E198+E201+E202+E203</f>
        <v>16000</v>
      </c>
      <c r="F196" s="172">
        <f t="shared" si="264"/>
        <v>16000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606">
        <v>5110</v>
      </c>
      <c r="B197" s="39" t="s">
        <v>169</v>
      </c>
      <c r="C197" s="222">
        <f t="shared" si="193"/>
        <v>0</v>
      </c>
      <c r="D197" s="178">
        <v>0</v>
      </c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>
        <v>0</v>
      </c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>
        <v>0</v>
      </c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>
        <v>0</v>
      </c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customHeight="1" x14ac:dyDescent="0.25">
      <c r="A202" s="77">
        <v>5140</v>
      </c>
      <c r="B202" s="42" t="s">
        <v>174</v>
      </c>
      <c r="C202" s="223">
        <f t="shared" si="193"/>
        <v>16000</v>
      </c>
      <c r="D202" s="177">
        <v>0</v>
      </c>
      <c r="E202" s="44">
        <v>16000</v>
      </c>
      <c r="F202" s="96">
        <f t="shared" si="272"/>
        <v>16000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>
        <v>0</v>
      </c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3"/>
        <v>0</v>
      </c>
      <c r="D204" s="171">
        <f>D205+D215+D216+D225+D226+D227+D229</f>
        <v>0</v>
      </c>
      <c r="E204" s="37">
        <f t="shared" ref="E204:F204" si="276">E205+E215+E216+E225+E226+E227+E229</f>
        <v>0</v>
      </c>
      <c r="F204" s="172">
        <f t="shared" si="276"/>
        <v>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>
        <v>0</v>
      </c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>
        <v>0</v>
      </c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>
        <v>0</v>
      </c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>
        <v>0</v>
      </c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>
        <v>0</v>
      </c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>
        <v>0</v>
      </c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>
        <v>0</v>
      </c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>
        <v>0</v>
      </c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>
        <v>0</v>
      </c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>
        <v>0</v>
      </c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88"/>
        <v>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>
        <v>0</v>
      </c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>
        <v>0</v>
      </c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88"/>
        <v>0</v>
      </c>
      <c r="D219" s="177">
        <v>0</v>
      </c>
      <c r="E219" s="44"/>
      <c r="F219" s="96">
        <f t="shared" si="293"/>
        <v>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>
        <v>0</v>
      </c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>
        <v>0</v>
      </c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>
        <v>0</v>
      </c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>
        <v>0</v>
      </c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>
        <v>0</v>
      </c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>
        <v>0</v>
      </c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>
        <v>0</v>
      </c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>
        <v>0</v>
      </c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>
        <v>0</v>
      </c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606">
        <v>6220</v>
      </c>
      <c r="B232" s="39" t="s">
        <v>201</v>
      </c>
      <c r="C232" s="222">
        <f t="shared" si="288"/>
        <v>0</v>
      </c>
      <c r="D232" s="178">
        <v>0</v>
      </c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>
        <v>0</v>
      </c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>
        <v>0</v>
      </c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>
        <v>0</v>
      </c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>
        <v>0</v>
      </c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>
        <v>0</v>
      </c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>
        <v>0</v>
      </c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>
        <v>0</v>
      </c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>
        <v>0</v>
      </c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>
        <v>0</v>
      </c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>
        <v>0</v>
      </c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606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>
        <v>0</v>
      </c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>
        <v>0</v>
      </c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>
        <v>0</v>
      </c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>
        <v>0</v>
      </c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606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>
        <v>0</v>
      </c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>
        <v>0</v>
      </c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>
        <v>0</v>
      </c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>
        <v>0</v>
      </c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>
        <v>0</v>
      </c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>
        <v>0</v>
      </c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606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>
        <v>0</v>
      </c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>
        <v>0</v>
      </c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>
        <v>0</v>
      </c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>
        <v>0</v>
      </c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>
        <v>0</v>
      </c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>
        <v>0</v>
      </c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>
        <v>0</v>
      </c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606">
        <v>7210</v>
      </c>
      <c r="B271" s="39" t="s">
        <v>231</v>
      </c>
      <c r="C271" s="222">
        <f t="shared" si="288"/>
        <v>0</v>
      </c>
      <c r="D271" s="178">
        <v>0</v>
      </c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>
        <v>0</v>
      </c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>
        <v>0</v>
      </c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>
        <v>0</v>
      </c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>
        <v>0</v>
      </c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>
        <v>0</v>
      </c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>
        <v>0</v>
      </c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606">
        <v>7260</v>
      </c>
      <c r="B280" s="39" t="s">
        <v>237</v>
      </c>
      <c r="C280" s="222">
        <f t="shared" si="371"/>
        <v>0</v>
      </c>
      <c r="D280" s="178">
        <v>0</v>
      </c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>
        <v>0</v>
      </c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>
        <v>0</v>
      </c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>
        <v>0</v>
      </c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>
        <v>0</v>
      </c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64000</v>
      </c>
      <c r="D289" s="191">
        <f t="shared" ref="D289:O289" si="389">SUM(D286,D269,D230,D195,D187,D173,D75,D53,D283)</f>
        <v>30000</v>
      </c>
      <c r="E289" s="112">
        <f t="shared" si="389"/>
        <v>34000</v>
      </c>
      <c r="F289" s="113">
        <f t="shared" si="389"/>
        <v>64000</v>
      </c>
      <c r="G289" s="191">
        <f t="shared" si="389"/>
        <v>0</v>
      </c>
      <c r="H289" s="112">
        <f t="shared" si="389"/>
        <v>0</v>
      </c>
      <c r="I289" s="113">
        <f t="shared" si="389"/>
        <v>0</v>
      </c>
      <c r="J289" s="191">
        <f t="shared" si="389"/>
        <v>0</v>
      </c>
      <c r="K289" s="112">
        <f t="shared" si="389"/>
        <v>0</v>
      </c>
      <c r="L289" s="113">
        <f t="shared" si="389"/>
        <v>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3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6 000"/>
        <filter val="40 000"/>
        <filter val="48 000"/>
        <filter val="64 000"/>
        <filter val="8 000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30.pielikums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C000"/>
  </sheetPr>
  <dimension ref="A1:Q319"/>
  <sheetViews>
    <sheetView showGridLines="0" view="pageLayout" zoomScaleNormal="100" workbookViewId="0">
      <selection activeCell="S2" sqref="S1:S2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675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323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324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325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676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x14ac:dyDescent="0.25">
      <c r="A7" s="2" t="s">
        <v>4</v>
      </c>
      <c r="B7" s="3"/>
      <c r="C7" s="706" t="s">
        <v>677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611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54"/>
      <c r="C17" s="734"/>
      <c r="D17" s="725"/>
      <c r="E17" s="727"/>
      <c r="F17" s="729"/>
      <c r="G17" s="752"/>
      <c r="H17" s="753"/>
      <c r="I17" s="751"/>
      <c r="J17" s="752"/>
      <c r="K17" s="753"/>
      <c r="L17" s="751"/>
      <c r="M17" s="752"/>
      <c r="N17" s="753"/>
      <c r="O17" s="751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986282</v>
      </c>
      <c r="D20" s="139">
        <f>SUM(D21,D24,D25,D41,D43)</f>
        <v>986282</v>
      </c>
      <c r="E20" s="22">
        <f t="shared" ref="E20:F20" si="1">SUM(E21,E24,E25,E41,E43)</f>
        <v>0</v>
      </c>
      <c r="F20" s="140">
        <f t="shared" si="1"/>
        <v>986282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986282</v>
      </c>
      <c r="D24" s="145">
        <f>D51</f>
        <v>986282</v>
      </c>
      <c r="E24" s="132">
        <f>-139939+5000+12239+122700</f>
        <v>0</v>
      </c>
      <c r="F24" s="242">
        <f t="shared" si="9"/>
        <v>986282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hidden="1" customHeight="1" thickTop="1" x14ac:dyDescent="0.25">
      <c r="A25" s="293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.75" hidden="1" thickTop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thickTop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986282</v>
      </c>
      <c r="D50" s="163">
        <f>SUM(D51,D286)</f>
        <v>986282</v>
      </c>
      <c r="E50" s="66">
        <f t="shared" ref="E50:F50" si="26">SUM(E51,E286)</f>
        <v>0</v>
      </c>
      <c r="F50" s="164">
        <f t="shared" si="26"/>
        <v>986282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986282</v>
      </c>
      <c r="D51" s="165">
        <f>SUM(D52,D194)</f>
        <v>986282</v>
      </c>
      <c r="E51" s="69">
        <f t="shared" ref="E51:F51" si="30">SUM(E52,E194)</f>
        <v>0</v>
      </c>
      <c r="F51" s="166">
        <f t="shared" si="30"/>
        <v>986282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951173</v>
      </c>
      <c r="D52" s="167">
        <f>SUM(D53,D75,D173,D187)</f>
        <v>951173</v>
      </c>
      <c r="E52" s="71">
        <f t="shared" ref="E52:F52" si="34">SUM(E53,E75,E173,E187)</f>
        <v>0</v>
      </c>
      <c r="F52" s="168">
        <f t="shared" si="34"/>
        <v>951173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3674</v>
      </c>
      <c r="D53" s="169">
        <f>SUM(D54,D67)</f>
        <v>3674</v>
      </c>
      <c r="E53" s="73">
        <f t="shared" ref="E53:F53" si="38">SUM(E54,E67)</f>
        <v>0</v>
      </c>
      <c r="F53" s="170">
        <f t="shared" si="38"/>
        <v>3674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3380</v>
      </c>
      <c r="D54" s="171">
        <f>SUM(D55,D58,D66)</f>
        <v>3380</v>
      </c>
      <c r="E54" s="37">
        <f t="shared" ref="E54:F54" si="42">SUM(E55,E58,E66)</f>
        <v>0</v>
      </c>
      <c r="F54" s="172">
        <f t="shared" si="42"/>
        <v>3380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>
        <v>0</v>
      </c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>
        <v>0</v>
      </c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hidden="1" x14ac:dyDescent="0.25">
      <c r="A58" s="77">
        <v>1140</v>
      </c>
      <c r="B58" s="42" t="s">
        <v>275</v>
      </c>
      <c r="C58" s="223">
        <f t="shared" si="0"/>
        <v>0</v>
      </c>
      <c r="D58" s="173">
        <f>SUM(D59:D65)</f>
        <v>0</v>
      </c>
      <c r="E58" s="78">
        <f>SUM(E59:E65)</f>
        <v>0</v>
      </c>
      <c r="F58" s="96">
        <f t="shared" ref="F58" si="54">SUM(F59:F65)</f>
        <v>0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>
        <v>0</v>
      </c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>
        <v>0</v>
      </c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>
        <v>0</v>
      </c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>
        <v>0</v>
      </c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hidden="1" customHeight="1" x14ac:dyDescent="0.25">
      <c r="A63" s="30">
        <v>1147</v>
      </c>
      <c r="B63" s="42" t="s">
        <v>56</v>
      </c>
      <c r="C63" s="223">
        <f t="shared" si="0"/>
        <v>0</v>
      </c>
      <c r="D63" s="144">
        <v>0</v>
      </c>
      <c r="E63" s="31"/>
      <c r="F63" s="96">
        <f t="shared" si="58"/>
        <v>0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>
        <v>0</v>
      </c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>
        <v>0</v>
      </c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3380</v>
      </c>
      <c r="D66" s="174">
        <v>3380</v>
      </c>
      <c r="E66" s="133"/>
      <c r="F66" s="161">
        <f t="shared" si="58"/>
        <v>3380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294</v>
      </c>
      <c r="D67" s="171">
        <f>SUM(D68:D69)</f>
        <v>294</v>
      </c>
      <c r="E67" s="37">
        <f t="shared" ref="E67:F67" si="62">SUM(E68:E69)</f>
        <v>0</v>
      </c>
      <c r="F67" s="172">
        <f t="shared" si="62"/>
        <v>294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607">
        <v>1210</v>
      </c>
      <c r="B68" s="39" t="s">
        <v>60</v>
      </c>
      <c r="C68" s="222">
        <f t="shared" si="0"/>
        <v>294</v>
      </c>
      <c r="D68" s="143">
        <v>294</v>
      </c>
      <c r="E68" s="28"/>
      <c r="F68" s="176">
        <f>D68+E68</f>
        <v>294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hidden="1" x14ac:dyDescent="0.25">
      <c r="A69" s="77">
        <v>1220</v>
      </c>
      <c r="B69" s="42" t="s">
        <v>61</v>
      </c>
      <c r="C69" s="223">
        <f t="shared" si="0"/>
        <v>0</v>
      </c>
      <c r="D69" s="173">
        <f>SUM(D70:D74)</f>
        <v>0</v>
      </c>
      <c r="E69" s="78">
        <f t="shared" ref="E69:F69" si="66">SUM(E70:E74)</f>
        <v>0</v>
      </c>
      <c r="F69" s="96">
        <f t="shared" si="66"/>
        <v>0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hidden="1" customHeight="1" x14ac:dyDescent="0.25">
      <c r="A70" s="30">
        <v>1221</v>
      </c>
      <c r="B70" s="42" t="s">
        <v>277</v>
      </c>
      <c r="C70" s="223">
        <f t="shared" si="0"/>
        <v>0</v>
      </c>
      <c r="D70" s="144">
        <v>0</v>
      </c>
      <c r="E70" s="31"/>
      <c r="F70" s="96">
        <f t="shared" ref="F70:F74" si="70">D70+E70</f>
        <v>0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>
        <v>0</v>
      </c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>
        <v>0</v>
      </c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>
        <v>0</v>
      </c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>
        <v>0</v>
      </c>
      <c r="E74" s="31"/>
      <c r="F74" s="96">
        <f t="shared" si="70"/>
        <v>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772712</v>
      </c>
      <c r="D75" s="169">
        <f>SUM(D76,D83,D130,D164,D165,D172)</f>
        <v>912651</v>
      </c>
      <c r="E75" s="73">
        <f t="shared" ref="E75:F75" si="74">SUM(E76,E83,E130,E164,E165,E172)</f>
        <v>-139939</v>
      </c>
      <c r="F75" s="170">
        <f t="shared" si="74"/>
        <v>772712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607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>
        <v>0</v>
      </c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>
        <v>0</v>
      </c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>
        <v>0</v>
      </c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>
        <v>0</v>
      </c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771612</v>
      </c>
      <c r="D83" s="171">
        <f>SUM(D84,D89,D95,D103,D112,D116,D122,D128)</f>
        <v>911551</v>
      </c>
      <c r="E83" s="37">
        <f t="shared" ref="E83:F83" si="98">SUM(E84,E89,E95,E103,E112,E116,E122,E128)</f>
        <v>-139939</v>
      </c>
      <c r="F83" s="172">
        <f t="shared" si="98"/>
        <v>771612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2">F84+I84+L84+O84</f>
        <v>0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>
        <v>0</v>
      </c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>
        <v>0</v>
      </c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2"/>
        <v>0</v>
      </c>
      <c r="D87" s="177">
        <v>0</v>
      </c>
      <c r="E87" s="44"/>
      <c r="F87" s="96">
        <f t="shared" si="107"/>
        <v>0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>
        <v>0</v>
      </c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>
        <v>0</v>
      </c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>
        <v>0</v>
      </c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>
        <v>0</v>
      </c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>
        <v>0</v>
      </c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>
        <v>0</v>
      </c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4700</v>
      </c>
      <c r="D95" s="173">
        <f>SUM(D96:D102)</f>
        <v>4700</v>
      </c>
      <c r="E95" s="78">
        <f t="shared" ref="E95:F95" si="119">SUM(E96:E102)</f>
        <v>0</v>
      </c>
      <c r="F95" s="96">
        <f t="shared" si="119"/>
        <v>4700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customHeight="1" x14ac:dyDescent="0.25">
      <c r="A96" s="30">
        <v>2231</v>
      </c>
      <c r="B96" s="42" t="s">
        <v>81</v>
      </c>
      <c r="C96" s="223">
        <f t="shared" si="102"/>
        <v>4700</v>
      </c>
      <c r="D96" s="177">
        <v>4700</v>
      </c>
      <c r="E96" s="44"/>
      <c r="F96" s="96">
        <f t="shared" ref="F96:F102" si="123">D96+E96</f>
        <v>4700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>
        <v>0</v>
      </c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>
        <v>0</v>
      </c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>
        <v>0</v>
      </c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>
        <v>0</v>
      </c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>
        <v>0</v>
      </c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>
        <v>0</v>
      </c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>
        <v>0</v>
      </c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>
        <v>0</v>
      </c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>
        <v>0</v>
      </c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>
        <v>0</v>
      </c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>
        <v>0</v>
      </c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>
        <v>0</v>
      </c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>
        <v>0</v>
      </c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>
        <v>0</v>
      </c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>
        <v>0</v>
      </c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>
        <v>0</v>
      </c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>
        <v>0</v>
      </c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2243</v>
      </c>
      <c r="D116" s="173">
        <f>SUM(D117:D121)</f>
        <v>2243</v>
      </c>
      <c r="E116" s="78">
        <f t="shared" ref="E116:F116" si="143">SUM(E117:E121)</f>
        <v>0</v>
      </c>
      <c r="F116" s="96">
        <f t="shared" si="143"/>
        <v>2243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customHeight="1" x14ac:dyDescent="0.25">
      <c r="A117" s="30">
        <v>2261</v>
      </c>
      <c r="B117" s="42" t="s">
        <v>99</v>
      </c>
      <c r="C117" s="223">
        <f t="shared" si="102"/>
        <v>742</v>
      </c>
      <c r="D117" s="177">
        <v>742</v>
      </c>
      <c r="E117" s="44"/>
      <c r="F117" s="96">
        <f t="shared" ref="F117:F121" si="147">D117+E117</f>
        <v>742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customHeight="1" x14ac:dyDescent="0.25">
      <c r="A118" s="30">
        <v>2262</v>
      </c>
      <c r="B118" s="42" t="s">
        <v>100</v>
      </c>
      <c r="C118" s="223">
        <f t="shared" si="102"/>
        <v>501</v>
      </c>
      <c r="D118" s="177">
        <v>501</v>
      </c>
      <c r="E118" s="44"/>
      <c r="F118" s="96">
        <f t="shared" si="147"/>
        <v>501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>
        <v>0</v>
      </c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customHeight="1" x14ac:dyDescent="0.25">
      <c r="A120" s="30">
        <v>2264</v>
      </c>
      <c r="B120" s="42" t="s">
        <v>102</v>
      </c>
      <c r="C120" s="223">
        <f t="shared" si="102"/>
        <v>1000</v>
      </c>
      <c r="D120" s="177">
        <v>1000</v>
      </c>
      <c r="E120" s="44"/>
      <c r="F120" s="96">
        <f t="shared" si="147"/>
        <v>1000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>
        <v>0</v>
      </c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764669</v>
      </c>
      <c r="D122" s="173">
        <f>SUM(D123:D127)</f>
        <v>904608</v>
      </c>
      <c r="E122" s="78">
        <f t="shared" ref="E122:F122" si="151">SUM(E123:E127)</f>
        <v>-139939</v>
      </c>
      <c r="F122" s="96">
        <f t="shared" si="151"/>
        <v>764669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>
        <v>0</v>
      </c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>
        <v>0</v>
      </c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customHeight="1" x14ac:dyDescent="0.25">
      <c r="A125" s="30">
        <v>2275</v>
      </c>
      <c r="B125" s="42" t="s">
        <v>106</v>
      </c>
      <c r="C125" s="223">
        <f t="shared" si="102"/>
        <v>119587</v>
      </c>
      <c r="D125" s="177">
        <v>259526</v>
      </c>
      <c r="E125" s="44">
        <v>-139939</v>
      </c>
      <c r="F125" s="96">
        <f t="shared" si="155"/>
        <v>119587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>
        <v>0</v>
      </c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customHeight="1" x14ac:dyDescent="0.25">
      <c r="A127" s="30">
        <v>2279</v>
      </c>
      <c r="B127" s="42" t="s">
        <v>108</v>
      </c>
      <c r="C127" s="223">
        <f t="shared" si="102"/>
        <v>645082</v>
      </c>
      <c r="D127" s="177">
        <v>645082</v>
      </c>
      <c r="E127" s="44"/>
      <c r="F127" s="96">
        <f t="shared" si="155"/>
        <v>645082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607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>
        <v>0</v>
      </c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1100</v>
      </c>
      <c r="D130" s="171">
        <f>SUM(D131,D136,D140,D141,D144,D151,D159,D160,D163)</f>
        <v>1100</v>
      </c>
      <c r="E130" s="37">
        <f t="shared" ref="E130:F130" si="160">SUM(E131,E136,E140,E141,E144,E151,E159,E160,E163)</f>
        <v>0</v>
      </c>
      <c r="F130" s="172">
        <f t="shared" si="160"/>
        <v>1100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607">
        <v>2310</v>
      </c>
      <c r="B131" s="39" t="s">
        <v>111</v>
      </c>
      <c r="C131" s="222">
        <f t="shared" si="102"/>
        <v>1100</v>
      </c>
      <c r="D131" s="175">
        <f t="shared" ref="D131:O131" si="164">SUM(D132:D135)</f>
        <v>1100</v>
      </c>
      <c r="E131" s="80">
        <f t="shared" si="164"/>
        <v>0</v>
      </c>
      <c r="F131" s="176">
        <f t="shared" si="164"/>
        <v>1100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hidden="1" customHeight="1" x14ac:dyDescent="0.25">
      <c r="A132" s="30">
        <v>2311</v>
      </c>
      <c r="B132" s="42" t="s">
        <v>112</v>
      </c>
      <c r="C132" s="223">
        <f t="shared" si="102"/>
        <v>0</v>
      </c>
      <c r="D132" s="177">
        <v>0</v>
      </c>
      <c r="E132" s="44"/>
      <c r="F132" s="96">
        <f t="shared" ref="F132:F135" si="165">D132+E132</f>
        <v>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2"/>
        <v>0</v>
      </c>
      <c r="D133" s="177">
        <v>0</v>
      </c>
      <c r="E133" s="44"/>
      <c r="F133" s="96">
        <f t="shared" si="165"/>
        <v>0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>
        <v>0</v>
      </c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1100</v>
      </c>
      <c r="D135" s="177">
        <v>1100</v>
      </c>
      <c r="E135" s="44"/>
      <c r="F135" s="96">
        <f t="shared" si="165"/>
        <v>1100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>
        <v>0</v>
      </c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>
        <v>0</v>
      </c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>
        <v>0</v>
      </c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>
        <v>0</v>
      </c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7">SUM(E142:E143)</f>
        <v>0</v>
      </c>
      <c r="F141" s="96">
        <f t="shared" si="177"/>
        <v>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>
        <v>0</v>
      </c>
      <c r="E142" s="44"/>
      <c r="F142" s="96">
        <f t="shared" ref="F142:F143" si="181">D142+E142</f>
        <v>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>
        <v>0</v>
      </c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5">SUM(E145:E150)</f>
        <v>0</v>
      </c>
      <c r="F144" s="161">
        <f t="shared" si="185"/>
        <v>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>
        <v>0</v>
      </c>
      <c r="E145" s="41"/>
      <c r="F145" s="176">
        <f t="shared" ref="F145:F150" si="189">D145+E145</f>
        <v>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>
        <v>0</v>
      </c>
      <c r="E146" s="44"/>
      <c r="F146" s="96">
        <f t="shared" si="189"/>
        <v>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>
        <v>0</v>
      </c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>
        <v>0</v>
      </c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3"/>
        <v>0</v>
      </c>
      <c r="D149" s="177">
        <v>0</v>
      </c>
      <c r="E149" s="44"/>
      <c r="F149" s="96">
        <f t="shared" si="189"/>
        <v>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>
        <v>0</v>
      </c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>
        <v>0</v>
      </c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>
        <v>0</v>
      </c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>
        <v>0</v>
      </c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>
        <v>0</v>
      </c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>
        <v>0</v>
      </c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>
        <v>0</v>
      </c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>
        <v>0</v>
      </c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3"/>
        <v>0</v>
      </c>
      <c r="D159" s="179">
        <v>0</v>
      </c>
      <c r="E159" s="79"/>
      <c r="F159" s="161">
        <f t="shared" si="198"/>
        <v>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>
        <v>0</v>
      </c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>
        <v>0</v>
      </c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>
        <v>0</v>
      </c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>
        <v>0</v>
      </c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607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>
        <v>0</v>
      </c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>
        <v>0</v>
      </c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>
        <v>0</v>
      </c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>
        <v>0</v>
      </c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>
        <v>0</v>
      </c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>
        <v>0</v>
      </c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x14ac:dyDescent="0.25">
      <c r="A173" s="72">
        <v>3000</v>
      </c>
      <c r="B173" s="72" t="s">
        <v>146</v>
      </c>
      <c r="C173" s="234">
        <f t="shared" si="193"/>
        <v>174787</v>
      </c>
      <c r="D173" s="169">
        <f>SUM(D174,D184)</f>
        <v>34848</v>
      </c>
      <c r="E173" s="73">
        <f t="shared" ref="E173:F173" si="216">SUM(E174,E184)</f>
        <v>139939</v>
      </c>
      <c r="F173" s="170">
        <f t="shared" si="216"/>
        <v>174787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x14ac:dyDescent="0.25">
      <c r="A174" s="34">
        <v>3200</v>
      </c>
      <c r="B174" s="83" t="s">
        <v>147</v>
      </c>
      <c r="C174" s="221">
        <f t="shared" si="193"/>
        <v>174787</v>
      </c>
      <c r="D174" s="171">
        <f>SUM(D175,D179)</f>
        <v>34848</v>
      </c>
      <c r="E174" s="37">
        <f t="shared" ref="E174:O174" si="220">SUM(E175,E179)</f>
        <v>139939</v>
      </c>
      <c r="F174" s="172">
        <f t="shared" si="220"/>
        <v>174787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x14ac:dyDescent="0.25">
      <c r="A175" s="607">
        <v>3260</v>
      </c>
      <c r="B175" s="39" t="s">
        <v>148</v>
      </c>
      <c r="C175" s="222">
        <f t="shared" si="193"/>
        <v>174787</v>
      </c>
      <c r="D175" s="175">
        <f>SUM(D176:D178)</f>
        <v>34848</v>
      </c>
      <c r="E175" s="80">
        <f t="shared" ref="E175:F175" si="221">SUM(E176:E178)</f>
        <v>139939</v>
      </c>
      <c r="F175" s="176">
        <f t="shared" si="221"/>
        <v>174787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customHeight="1" x14ac:dyDescent="0.25">
      <c r="A176" s="30">
        <v>3261</v>
      </c>
      <c r="B176" s="42" t="s">
        <v>149</v>
      </c>
      <c r="C176" s="223">
        <f t="shared" si="193"/>
        <v>5000</v>
      </c>
      <c r="D176" s="177">
        <v>0</v>
      </c>
      <c r="E176" s="44">
        <v>5000</v>
      </c>
      <c r="F176" s="96">
        <f t="shared" ref="F176:F178" si="225">D176+E176</f>
        <v>5000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customHeight="1" x14ac:dyDescent="0.25">
      <c r="A177" s="30">
        <v>3262</v>
      </c>
      <c r="B177" s="42" t="s">
        <v>150</v>
      </c>
      <c r="C177" s="223">
        <f t="shared" si="193"/>
        <v>17699</v>
      </c>
      <c r="D177" s="177">
        <v>5460</v>
      </c>
      <c r="E177" s="44">
        <v>12239</v>
      </c>
      <c r="F177" s="96">
        <f t="shared" si="225"/>
        <v>17699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customHeight="1" x14ac:dyDescent="0.25">
      <c r="A178" s="30">
        <v>3263</v>
      </c>
      <c r="B178" s="42" t="s">
        <v>151</v>
      </c>
      <c r="C178" s="223">
        <f t="shared" si="193"/>
        <v>152088</v>
      </c>
      <c r="D178" s="177">
        <v>29388</v>
      </c>
      <c r="E178" s="44">
        <v>122700</v>
      </c>
      <c r="F178" s="96">
        <f t="shared" si="225"/>
        <v>152088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607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>
        <v>0</v>
      </c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>
        <v>0</v>
      </c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>
        <v>0</v>
      </c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>
        <v>0</v>
      </c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>
        <v>0</v>
      </c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>
        <v>0</v>
      </c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607">
        <v>4240</v>
      </c>
      <c r="B189" s="39" t="s">
        <v>161</v>
      </c>
      <c r="C189" s="222">
        <f t="shared" si="193"/>
        <v>0</v>
      </c>
      <c r="D189" s="178">
        <v>0</v>
      </c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>
        <v>0</v>
      </c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607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>
        <v>0</v>
      </c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35109</v>
      </c>
      <c r="D194" s="167">
        <f>SUM(D195,D230,D269,D283)</f>
        <v>35109</v>
      </c>
      <c r="E194" s="71">
        <f t="shared" ref="E194:O194" si="259">SUM(E195,E230,E269,E283)</f>
        <v>0</v>
      </c>
      <c r="F194" s="168">
        <f t="shared" si="259"/>
        <v>35109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30843</v>
      </c>
      <c r="D195" s="169">
        <f>D196+D204</f>
        <v>30843</v>
      </c>
      <c r="E195" s="73">
        <f t="shared" ref="E195:F195" si="260">E196+E204</f>
        <v>0</v>
      </c>
      <c r="F195" s="170">
        <f t="shared" si="260"/>
        <v>30843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607">
        <v>5110</v>
      </c>
      <c r="B197" s="39" t="s">
        <v>169</v>
      </c>
      <c r="C197" s="222">
        <f t="shared" si="193"/>
        <v>0</v>
      </c>
      <c r="D197" s="178">
        <v>0</v>
      </c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>
        <v>0</v>
      </c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>
        <v>0</v>
      </c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>
        <v>0</v>
      </c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>
        <v>0</v>
      </c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>
        <v>0</v>
      </c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30843</v>
      </c>
      <c r="D204" s="171">
        <f>D205+D215+D216+D225+D226+D227+D229</f>
        <v>30843</v>
      </c>
      <c r="E204" s="37">
        <f t="shared" ref="E204:F204" si="276">E205+E215+E216+E225+E226+E227+E229</f>
        <v>0</v>
      </c>
      <c r="F204" s="172">
        <f t="shared" si="276"/>
        <v>30843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>
        <v>0</v>
      </c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>
        <v>0</v>
      </c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>
        <v>0</v>
      </c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>
        <v>0</v>
      </c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>
        <v>0</v>
      </c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>
        <v>0</v>
      </c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>
        <v>0</v>
      </c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>
        <v>0</v>
      </c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>
        <v>0</v>
      </c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>
        <v>0</v>
      </c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88"/>
        <v>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>
        <v>0</v>
      </c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>
        <v>0</v>
      </c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88"/>
        <v>0</v>
      </c>
      <c r="D219" s="177">
        <v>0</v>
      </c>
      <c r="E219" s="44"/>
      <c r="F219" s="96">
        <f t="shared" si="293"/>
        <v>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>
        <v>0</v>
      </c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>
        <v>0</v>
      </c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>
        <v>0</v>
      </c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>
        <v>0</v>
      </c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>
        <v>0</v>
      </c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customHeight="1" x14ac:dyDescent="0.25">
      <c r="A225" s="77">
        <v>5240</v>
      </c>
      <c r="B225" s="42" t="s">
        <v>194</v>
      </c>
      <c r="C225" s="223">
        <f t="shared" si="288"/>
        <v>30843</v>
      </c>
      <c r="D225" s="177">
        <v>30843</v>
      </c>
      <c r="E225" s="44"/>
      <c r="F225" s="96">
        <f t="shared" si="293"/>
        <v>30843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>
        <v>0</v>
      </c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>
        <v>0</v>
      </c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>
        <v>0</v>
      </c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x14ac:dyDescent="0.25">
      <c r="A230" s="72">
        <v>6000</v>
      </c>
      <c r="B230" s="72" t="s">
        <v>199</v>
      </c>
      <c r="C230" s="234">
        <f t="shared" si="288"/>
        <v>4266</v>
      </c>
      <c r="D230" s="169">
        <f>D231+D251+D259</f>
        <v>4266</v>
      </c>
      <c r="E230" s="73">
        <f t="shared" ref="E230:F230" si="305">E231+E251+E259</f>
        <v>0</v>
      </c>
      <c r="F230" s="170">
        <f t="shared" si="305"/>
        <v>4266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607">
        <v>6220</v>
      </c>
      <c r="B232" s="39" t="s">
        <v>201</v>
      </c>
      <c r="C232" s="222">
        <f t="shared" si="288"/>
        <v>0</v>
      </c>
      <c r="D232" s="178">
        <v>0</v>
      </c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>
        <v>0</v>
      </c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>
        <v>0</v>
      </c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>
        <v>0</v>
      </c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>
        <v>0</v>
      </c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>
        <v>0</v>
      </c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>
        <v>0</v>
      </c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>
        <v>0</v>
      </c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>
        <v>0</v>
      </c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>
        <v>0</v>
      </c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>
        <v>0</v>
      </c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607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>
        <v>0</v>
      </c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>
        <v>0</v>
      </c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>
        <v>0</v>
      </c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>
        <v>0</v>
      </c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607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>
        <v>0</v>
      </c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>
        <v>0</v>
      </c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>
        <v>0</v>
      </c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>
        <v>0</v>
      </c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>
        <v>0</v>
      </c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>
        <v>0</v>
      </c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x14ac:dyDescent="0.25">
      <c r="A259" s="34">
        <v>6400</v>
      </c>
      <c r="B259" s="74" t="s">
        <v>223</v>
      </c>
      <c r="C259" s="221">
        <f t="shared" si="288"/>
        <v>4266</v>
      </c>
      <c r="D259" s="171">
        <f>SUM(D260,D264)</f>
        <v>4266</v>
      </c>
      <c r="E259" s="37">
        <f t="shared" ref="E259:O259" si="341">SUM(E260,E264)</f>
        <v>0</v>
      </c>
      <c r="F259" s="172">
        <f t="shared" si="341"/>
        <v>4266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607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>
        <v>0</v>
      </c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>
        <v>0</v>
      </c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>
        <v>0</v>
      </c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x14ac:dyDescent="0.25">
      <c r="A264" s="77">
        <v>6420</v>
      </c>
      <c r="B264" s="42" t="s">
        <v>309</v>
      </c>
      <c r="C264" s="223">
        <f t="shared" si="288"/>
        <v>4266</v>
      </c>
      <c r="D264" s="173">
        <f>SUM(D265:D268)</f>
        <v>4266</v>
      </c>
      <c r="E264" s="78">
        <f t="shared" ref="E264:F264" si="347">SUM(E265:E268)</f>
        <v>0</v>
      </c>
      <c r="F264" s="96">
        <f t="shared" si="347"/>
        <v>4266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>
        <v>0</v>
      </c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customHeight="1" x14ac:dyDescent="0.25">
      <c r="A266" s="30">
        <v>6422</v>
      </c>
      <c r="B266" s="42" t="s">
        <v>228</v>
      </c>
      <c r="C266" s="223">
        <f t="shared" si="288"/>
        <v>3508</v>
      </c>
      <c r="D266" s="177">
        <v>3508</v>
      </c>
      <c r="E266" s="44"/>
      <c r="F266" s="96">
        <f t="shared" si="351"/>
        <v>3508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customHeight="1" x14ac:dyDescent="0.25">
      <c r="A267" s="30">
        <v>6423</v>
      </c>
      <c r="B267" s="42" t="s">
        <v>229</v>
      </c>
      <c r="C267" s="223">
        <f t="shared" si="288"/>
        <v>758</v>
      </c>
      <c r="D267" s="177">
        <v>758</v>
      </c>
      <c r="E267" s="44"/>
      <c r="F267" s="96">
        <f t="shared" si="351"/>
        <v>758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>
        <v>0</v>
      </c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607">
        <v>7210</v>
      </c>
      <c r="B271" s="39" t="s">
        <v>231</v>
      </c>
      <c r="C271" s="222">
        <f t="shared" si="288"/>
        <v>0</v>
      </c>
      <c r="D271" s="178">
        <v>0</v>
      </c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>
        <v>0</v>
      </c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>
        <v>0</v>
      </c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>
        <v>0</v>
      </c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>
        <v>0</v>
      </c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>
        <v>0</v>
      </c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>
        <v>0</v>
      </c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607">
        <v>7260</v>
      </c>
      <c r="B280" s="39" t="s">
        <v>237</v>
      </c>
      <c r="C280" s="222">
        <f t="shared" si="371"/>
        <v>0</v>
      </c>
      <c r="D280" s="178">
        <v>0</v>
      </c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>
        <v>0</v>
      </c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>
        <v>0</v>
      </c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>
        <v>0</v>
      </c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>
        <v>0</v>
      </c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986282</v>
      </c>
      <c r="D289" s="191">
        <f t="shared" ref="D289:O289" si="389">SUM(D286,D269,D230,D195,D187,D173,D75,D53,D283)</f>
        <v>986282</v>
      </c>
      <c r="E289" s="112">
        <f t="shared" si="389"/>
        <v>0</v>
      </c>
      <c r="F289" s="113">
        <f t="shared" si="389"/>
        <v>986282</v>
      </c>
      <c r="G289" s="191">
        <f t="shared" si="389"/>
        <v>0</v>
      </c>
      <c r="H289" s="112">
        <f t="shared" si="389"/>
        <v>0</v>
      </c>
      <c r="I289" s="113">
        <f t="shared" si="389"/>
        <v>0</v>
      </c>
      <c r="J289" s="191">
        <f t="shared" si="389"/>
        <v>0</v>
      </c>
      <c r="K289" s="112">
        <f t="shared" si="389"/>
        <v>0</v>
      </c>
      <c r="L289" s="113">
        <f t="shared" si="389"/>
        <v>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3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00"/>
        <filter val="1 100"/>
        <filter val="119 587"/>
        <filter val="152 088"/>
        <filter val="17 699"/>
        <filter val="174 787"/>
        <filter val="2 243"/>
        <filter val="294"/>
        <filter val="3 380"/>
        <filter val="3 508"/>
        <filter val="3 674"/>
        <filter val="30 843"/>
        <filter val="35 109"/>
        <filter val="4 266"/>
        <filter val="4 700"/>
        <filter val="5 000"/>
        <filter val="501"/>
        <filter val="645 082"/>
        <filter val="742"/>
        <filter val="758"/>
        <filter val="764 669"/>
        <filter val="771 612"/>
        <filter val="772 712"/>
        <filter val="951 173"/>
        <filter val="986 282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31.pielikums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84"/>
  <sheetViews>
    <sheetView view="pageLayout" zoomScaleNormal="100" workbookViewId="0">
      <selection activeCell="L5" sqref="L5"/>
    </sheetView>
  </sheetViews>
  <sheetFormatPr defaultColWidth="9.140625" defaultRowHeight="12" outlineLevelCol="1" x14ac:dyDescent="0.2"/>
  <cols>
    <col min="1" max="1" width="6.140625" style="661" customWidth="1"/>
    <col min="2" max="2" width="26.85546875" style="661" customWidth="1"/>
    <col min="3" max="3" width="10.5703125" style="661" customWidth="1"/>
    <col min="4" max="4" width="12.28515625" style="661" hidden="1" customWidth="1" outlineLevel="1"/>
    <col min="5" max="5" width="11.140625" style="661" hidden="1" customWidth="1" outlineLevel="1"/>
    <col min="6" max="6" width="13.5703125" style="661" customWidth="1" collapsed="1"/>
    <col min="7" max="7" width="26.5703125" style="661" hidden="1" customWidth="1" outlineLevel="1"/>
    <col min="8" max="8" width="19.140625" style="661" customWidth="1" collapsed="1"/>
    <col min="9" max="16384" width="9.140625" style="661"/>
  </cols>
  <sheetData>
    <row r="1" spans="1:8" x14ac:dyDescent="0.2">
      <c r="H1" s="601" t="s">
        <v>678</v>
      </c>
    </row>
    <row r="2" spans="1:8" x14ac:dyDescent="0.2">
      <c r="H2" s="601" t="s">
        <v>606</v>
      </c>
    </row>
    <row r="3" spans="1:8" x14ac:dyDescent="0.2">
      <c r="H3" s="601"/>
    </row>
    <row r="4" spans="1:8" x14ac:dyDescent="0.2">
      <c r="A4" s="755" t="s">
        <v>679</v>
      </c>
      <c r="B4" s="755"/>
      <c r="C4" s="662" t="s">
        <v>323</v>
      </c>
      <c r="D4" s="662"/>
      <c r="E4" s="662"/>
      <c r="F4" s="662"/>
      <c r="G4" s="662"/>
      <c r="H4" s="662"/>
    </row>
    <row r="5" spans="1:8" x14ac:dyDescent="0.2">
      <c r="A5" s="755" t="s">
        <v>680</v>
      </c>
      <c r="B5" s="755"/>
      <c r="C5" s="663">
        <v>90000056357</v>
      </c>
      <c r="D5" s="663"/>
      <c r="E5" s="663"/>
      <c r="F5" s="663"/>
      <c r="G5" s="663"/>
      <c r="H5" s="663"/>
    </row>
    <row r="6" spans="1:8" ht="15.75" x14ac:dyDescent="0.25">
      <c r="A6" s="756" t="s">
        <v>681</v>
      </c>
      <c r="B6" s="756"/>
      <c r="C6" s="756"/>
      <c r="D6" s="756"/>
      <c r="E6" s="756"/>
      <c r="F6" s="756"/>
      <c r="G6" s="756"/>
      <c r="H6" s="756"/>
    </row>
    <row r="7" spans="1:8" ht="15.75" x14ac:dyDescent="0.25">
      <c r="A7" s="664"/>
      <c r="B7" s="664"/>
      <c r="C7" s="664"/>
      <c r="D7" s="664"/>
      <c r="E7" s="664"/>
      <c r="F7" s="664"/>
      <c r="G7" s="664"/>
      <c r="H7" s="664"/>
    </row>
    <row r="8" spans="1:8" ht="15.75" x14ac:dyDescent="0.25">
      <c r="A8" s="665" t="s">
        <v>614</v>
      </c>
      <c r="B8" s="665"/>
      <c r="C8" s="666" t="s">
        <v>682</v>
      </c>
      <c r="D8" s="666"/>
      <c r="E8" s="666"/>
      <c r="F8" s="666"/>
      <c r="G8" s="666"/>
      <c r="H8" s="666"/>
    </row>
    <row r="9" spans="1:8" x14ac:dyDescent="0.2">
      <c r="A9" s="665" t="s">
        <v>616</v>
      </c>
      <c r="B9" s="665"/>
      <c r="C9" s="662" t="s">
        <v>677</v>
      </c>
      <c r="D9" s="662"/>
      <c r="E9" s="662"/>
      <c r="F9" s="662"/>
      <c r="G9" s="662"/>
      <c r="H9" s="662"/>
    </row>
    <row r="10" spans="1:8" x14ac:dyDescent="0.2">
      <c r="A10" s="665" t="s">
        <v>618</v>
      </c>
      <c r="B10" s="665"/>
      <c r="C10" s="667" t="s">
        <v>676</v>
      </c>
      <c r="D10" s="667"/>
      <c r="E10" s="667"/>
      <c r="F10" s="667"/>
      <c r="G10" s="667"/>
      <c r="H10" s="667"/>
    </row>
    <row r="11" spans="1:8" ht="12" customHeight="1" x14ac:dyDescent="0.2">
      <c r="A11" s="757" t="s">
        <v>620</v>
      </c>
      <c r="B11" s="759" t="s">
        <v>621</v>
      </c>
      <c r="C11" s="761" t="s">
        <v>622</v>
      </c>
      <c r="D11" s="763" t="s">
        <v>623</v>
      </c>
      <c r="E11" s="763" t="s">
        <v>624</v>
      </c>
      <c r="F11" s="763" t="s">
        <v>625</v>
      </c>
      <c r="G11" s="763" t="s">
        <v>322</v>
      </c>
      <c r="H11" s="763" t="s">
        <v>626</v>
      </c>
    </row>
    <row r="12" spans="1:8" ht="38.25" customHeight="1" x14ac:dyDescent="0.2">
      <c r="A12" s="758"/>
      <c r="B12" s="760"/>
      <c r="C12" s="762"/>
      <c r="D12" s="764"/>
      <c r="E12" s="764"/>
      <c r="F12" s="764"/>
      <c r="G12" s="764"/>
      <c r="H12" s="764"/>
    </row>
    <row r="13" spans="1:8" ht="12.75" customHeight="1" x14ac:dyDescent="0.2">
      <c r="A13" s="768" t="s">
        <v>627</v>
      </c>
      <c r="B13" s="768"/>
      <c r="C13" s="668"/>
      <c r="D13" s="668">
        <f>SUM(D14:D42)</f>
        <v>986282</v>
      </c>
      <c r="E13" s="668">
        <f>SUM(E14:E42)</f>
        <v>0</v>
      </c>
      <c r="F13" s="668">
        <f t="shared" ref="F13" si="0">SUM(F14:F42)</f>
        <v>986282</v>
      </c>
      <c r="G13" s="668"/>
      <c r="H13" s="668"/>
    </row>
    <row r="14" spans="1:8" s="644" customFormat="1" ht="26.25" customHeight="1" x14ac:dyDescent="0.25">
      <c r="A14" s="669">
        <v>1</v>
      </c>
      <c r="B14" s="670" t="s">
        <v>683</v>
      </c>
      <c r="C14" s="671">
        <v>2275</v>
      </c>
      <c r="D14" s="672">
        <v>12587</v>
      </c>
      <c r="E14" s="672"/>
      <c r="F14" s="672">
        <f>SUM(D14:E14)</f>
        <v>12587</v>
      </c>
      <c r="G14" s="672"/>
      <c r="H14" s="673" t="s">
        <v>684</v>
      </c>
    </row>
    <row r="15" spans="1:8" ht="16.5" customHeight="1" x14ac:dyDescent="0.2">
      <c r="A15" s="765">
        <v>2</v>
      </c>
      <c r="B15" s="766" t="s">
        <v>685</v>
      </c>
      <c r="C15" s="674">
        <v>2275</v>
      </c>
      <c r="D15" s="675">
        <v>139939</v>
      </c>
      <c r="E15" s="672">
        <v>-139939</v>
      </c>
      <c r="F15" s="672">
        <f t="shared" ref="F15:F42" si="1">SUM(D15:E15)</f>
        <v>0</v>
      </c>
      <c r="G15" s="675"/>
      <c r="H15" s="767" t="s">
        <v>686</v>
      </c>
    </row>
    <row r="16" spans="1:8" ht="24" x14ac:dyDescent="0.2">
      <c r="A16" s="765"/>
      <c r="B16" s="766"/>
      <c r="C16" s="674">
        <v>3261</v>
      </c>
      <c r="D16" s="675">
        <v>0</v>
      </c>
      <c r="E16" s="672">
        <v>5000</v>
      </c>
      <c r="F16" s="672">
        <f t="shared" si="1"/>
        <v>5000</v>
      </c>
      <c r="G16" s="672" t="s">
        <v>687</v>
      </c>
      <c r="H16" s="767"/>
    </row>
    <row r="17" spans="1:8" ht="24" x14ac:dyDescent="0.2">
      <c r="A17" s="765"/>
      <c r="B17" s="766"/>
      <c r="C17" s="674">
        <v>3262</v>
      </c>
      <c r="D17" s="675">
        <v>1380</v>
      </c>
      <c r="E17" s="672">
        <v>12239</v>
      </c>
      <c r="F17" s="672">
        <f t="shared" si="1"/>
        <v>13619</v>
      </c>
      <c r="G17" s="672" t="s">
        <v>688</v>
      </c>
      <c r="H17" s="767"/>
    </row>
    <row r="18" spans="1:8" ht="36" x14ac:dyDescent="0.2">
      <c r="A18" s="765"/>
      <c r="B18" s="766"/>
      <c r="C18" s="674">
        <v>3263</v>
      </c>
      <c r="D18" s="675">
        <v>8681</v>
      </c>
      <c r="E18" s="672">
        <v>122700</v>
      </c>
      <c r="F18" s="672">
        <f t="shared" si="1"/>
        <v>131381</v>
      </c>
      <c r="G18" s="672" t="s">
        <v>689</v>
      </c>
      <c r="H18" s="767"/>
    </row>
    <row r="19" spans="1:8" ht="51" customHeight="1" x14ac:dyDescent="0.2">
      <c r="A19" s="676">
        <v>3</v>
      </c>
      <c r="B19" s="677" t="s">
        <v>690</v>
      </c>
      <c r="C19" s="674">
        <v>3263</v>
      </c>
      <c r="D19" s="675">
        <v>17000</v>
      </c>
      <c r="E19" s="675"/>
      <c r="F19" s="672">
        <f t="shared" si="1"/>
        <v>17000</v>
      </c>
      <c r="G19" s="675"/>
      <c r="H19" s="678" t="s">
        <v>691</v>
      </c>
    </row>
    <row r="20" spans="1:8" ht="15" customHeight="1" x14ac:dyDescent="0.2">
      <c r="A20" s="765">
        <v>4</v>
      </c>
      <c r="B20" s="766" t="s">
        <v>692</v>
      </c>
      <c r="C20" s="674">
        <v>2275</v>
      </c>
      <c r="D20" s="675">
        <v>50000</v>
      </c>
      <c r="E20" s="675"/>
      <c r="F20" s="672">
        <f t="shared" si="1"/>
        <v>50000</v>
      </c>
      <c r="G20" s="675"/>
      <c r="H20" s="767" t="s">
        <v>693</v>
      </c>
    </row>
    <row r="21" spans="1:8" ht="29.25" customHeight="1" x14ac:dyDescent="0.2">
      <c r="A21" s="765"/>
      <c r="B21" s="766"/>
      <c r="C21" s="674">
        <v>3262</v>
      </c>
      <c r="D21" s="675">
        <v>4080</v>
      </c>
      <c r="E21" s="675"/>
      <c r="F21" s="672">
        <f t="shared" si="1"/>
        <v>4080</v>
      </c>
      <c r="G21" s="675"/>
      <c r="H21" s="767"/>
    </row>
    <row r="22" spans="1:8" ht="15.75" customHeight="1" x14ac:dyDescent="0.2">
      <c r="A22" s="765"/>
      <c r="B22" s="766"/>
      <c r="C22" s="674">
        <v>3263</v>
      </c>
      <c r="D22" s="675">
        <v>3707</v>
      </c>
      <c r="E22" s="675"/>
      <c r="F22" s="672">
        <f t="shared" si="1"/>
        <v>3707</v>
      </c>
      <c r="G22" s="675"/>
      <c r="H22" s="767"/>
    </row>
    <row r="23" spans="1:8" x14ac:dyDescent="0.2">
      <c r="A23" s="770">
        <v>5</v>
      </c>
      <c r="B23" s="771" t="s">
        <v>694</v>
      </c>
      <c r="C23" s="674">
        <v>1150</v>
      </c>
      <c r="D23" s="679">
        <v>380</v>
      </c>
      <c r="E23" s="679"/>
      <c r="F23" s="672">
        <f t="shared" si="1"/>
        <v>380</v>
      </c>
      <c r="G23" s="679"/>
      <c r="H23" s="767" t="s">
        <v>695</v>
      </c>
    </row>
    <row r="24" spans="1:8" x14ac:dyDescent="0.2">
      <c r="A24" s="770"/>
      <c r="B24" s="771"/>
      <c r="C24" s="674">
        <v>1210</v>
      </c>
      <c r="D24" s="679">
        <v>19</v>
      </c>
      <c r="E24" s="679"/>
      <c r="F24" s="672">
        <f t="shared" si="1"/>
        <v>19</v>
      </c>
      <c r="G24" s="679"/>
      <c r="H24" s="767"/>
    </row>
    <row r="25" spans="1:8" x14ac:dyDescent="0.2">
      <c r="A25" s="770"/>
      <c r="B25" s="771"/>
      <c r="C25" s="674">
        <v>2262</v>
      </c>
      <c r="D25" s="679">
        <v>501</v>
      </c>
      <c r="E25" s="679"/>
      <c r="F25" s="672">
        <f t="shared" si="1"/>
        <v>501</v>
      </c>
      <c r="G25" s="679"/>
      <c r="H25" s="767"/>
    </row>
    <row r="26" spans="1:8" ht="100.5" customHeight="1" x14ac:dyDescent="0.2">
      <c r="A26" s="669">
        <v>6</v>
      </c>
      <c r="B26" s="670" t="s">
        <v>696</v>
      </c>
      <c r="C26" s="674">
        <v>2279</v>
      </c>
      <c r="D26" s="679">
        <v>250000</v>
      </c>
      <c r="E26" s="679"/>
      <c r="F26" s="672">
        <f t="shared" si="1"/>
        <v>250000</v>
      </c>
      <c r="G26" s="679"/>
      <c r="H26" s="678" t="s">
        <v>697</v>
      </c>
    </row>
    <row r="27" spans="1:8" ht="58.5" customHeight="1" x14ac:dyDescent="0.2">
      <c r="A27" s="669">
        <v>7</v>
      </c>
      <c r="B27" s="670" t="s">
        <v>698</v>
      </c>
      <c r="C27" s="674">
        <v>2279</v>
      </c>
      <c r="D27" s="679">
        <v>240000</v>
      </c>
      <c r="E27" s="679"/>
      <c r="F27" s="672">
        <f t="shared" si="1"/>
        <v>240000</v>
      </c>
      <c r="G27" s="679"/>
      <c r="H27" s="678" t="s">
        <v>699</v>
      </c>
    </row>
    <row r="28" spans="1:8" x14ac:dyDescent="0.2">
      <c r="A28" s="772">
        <v>8</v>
      </c>
      <c r="B28" s="771" t="s">
        <v>700</v>
      </c>
      <c r="C28" s="674">
        <v>6422</v>
      </c>
      <c r="D28" s="675">
        <v>3508</v>
      </c>
      <c r="E28" s="675"/>
      <c r="F28" s="672">
        <f t="shared" si="1"/>
        <v>3508</v>
      </c>
      <c r="G28" s="675"/>
      <c r="H28" s="767" t="s">
        <v>701</v>
      </c>
    </row>
    <row r="29" spans="1:8" x14ac:dyDescent="0.2">
      <c r="A29" s="772"/>
      <c r="B29" s="771"/>
      <c r="C29" s="674">
        <v>1150</v>
      </c>
      <c r="D29" s="675">
        <v>3000</v>
      </c>
      <c r="E29" s="675"/>
      <c r="F29" s="672">
        <f t="shared" si="1"/>
        <v>3000</v>
      </c>
      <c r="G29" s="675"/>
      <c r="H29" s="767"/>
    </row>
    <row r="30" spans="1:8" x14ac:dyDescent="0.2">
      <c r="A30" s="772"/>
      <c r="B30" s="771"/>
      <c r="C30" s="674">
        <v>1210</v>
      </c>
      <c r="D30" s="675">
        <v>275</v>
      </c>
      <c r="E30" s="675"/>
      <c r="F30" s="672">
        <f t="shared" si="1"/>
        <v>275</v>
      </c>
      <c r="G30" s="675"/>
      <c r="H30" s="767"/>
    </row>
    <row r="31" spans="1:8" x14ac:dyDescent="0.2">
      <c r="A31" s="772"/>
      <c r="B31" s="771"/>
      <c r="C31" s="674">
        <v>2231</v>
      </c>
      <c r="D31" s="675">
        <v>4700</v>
      </c>
      <c r="E31" s="675"/>
      <c r="F31" s="672">
        <f t="shared" si="1"/>
        <v>4700</v>
      </c>
      <c r="G31" s="675"/>
      <c r="H31" s="767"/>
    </row>
    <row r="32" spans="1:8" x14ac:dyDescent="0.2">
      <c r="A32" s="772"/>
      <c r="B32" s="771"/>
      <c r="C32" s="674">
        <v>2264</v>
      </c>
      <c r="D32" s="675">
        <v>1000</v>
      </c>
      <c r="E32" s="675"/>
      <c r="F32" s="672">
        <f t="shared" si="1"/>
        <v>1000</v>
      </c>
      <c r="G32" s="675"/>
      <c r="H32" s="767"/>
    </row>
    <row r="33" spans="1:9" x14ac:dyDescent="0.2">
      <c r="A33" s="772"/>
      <c r="B33" s="771"/>
      <c r="C33" s="674">
        <v>2314</v>
      </c>
      <c r="D33" s="675">
        <v>1100</v>
      </c>
      <c r="E33" s="675"/>
      <c r="F33" s="672">
        <f t="shared" si="1"/>
        <v>1100</v>
      </c>
      <c r="G33" s="675"/>
      <c r="H33" s="767"/>
    </row>
    <row r="34" spans="1:9" x14ac:dyDescent="0.2">
      <c r="A34" s="772"/>
      <c r="B34" s="771"/>
      <c r="C34" s="680">
        <v>2279</v>
      </c>
      <c r="D34" s="675">
        <v>5082</v>
      </c>
      <c r="E34" s="675"/>
      <c r="F34" s="672">
        <f t="shared" si="1"/>
        <v>5082</v>
      </c>
      <c r="G34" s="675"/>
      <c r="H34" s="767"/>
    </row>
    <row r="35" spans="1:9" ht="60.75" customHeight="1" x14ac:dyDescent="0.2">
      <c r="A35" s="681">
        <v>9</v>
      </c>
      <c r="B35" s="670" t="s">
        <v>702</v>
      </c>
      <c r="C35" s="680">
        <v>2279</v>
      </c>
      <c r="D35" s="675">
        <v>50000</v>
      </c>
      <c r="E35" s="675"/>
      <c r="F35" s="672">
        <f t="shared" si="1"/>
        <v>50000</v>
      </c>
      <c r="G35" s="675"/>
      <c r="H35" s="678" t="s">
        <v>703</v>
      </c>
    </row>
    <row r="36" spans="1:9" ht="30" customHeight="1" x14ac:dyDescent="0.2">
      <c r="A36" s="669">
        <v>10</v>
      </c>
      <c r="B36" s="670" t="s">
        <v>704</v>
      </c>
      <c r="C36" s="674">
        <v>2275</v>
      </c>
      <c r="D36" s="675">
        <v>27000</v>
      </c>
      <c r="E36" s="675"/>
      <c r="F36" s="672">
        <f t="shared" si="1"/>
        <v>27000</v>
      </c>
      <c r="G36" s="675"/>
      <c r="H36" s="682" t="s">
        <v>705</v>
      </c>
    </row>
    <row r="37" spans="1:9" ht="12.6" customHeight="1" x14ac:dyDescent="0.2">
      <c r="A37" s="770">
        <v>11</v>
      </c>
      <c r="B37" s="771" t="s">
        <v>706</v>
      </c>
      <c r="C37" s="674">
        <v>2261</v>
      </c>
      <c r="D37" s="675">
        <v>742</v>
      </c>
      <c r="E37" s="675"/>
      <c r="F37" s="672">
        <f t="shared" si="1"/>
        <v>742</v>
      </c>
      <c r="G37" s="675"/>
      <c r="H37" s="767" t="s">
        <v>707</v>
      </c>
    </row>
    <row r="38" spans="1:9" ht="12.75" customHeight="1" x14ac:dyDescent="0.2">
      <c r="A38" s="770"/>
      <c r="B38" s="771"/>
      <c r="C38" s="674">
        <v>6423</v>
      </c>
      <c r="D38" s="675">
        <v>758</v>
      </c>
      <c r="E38" s="675"/>
      <c r="F38" s="672">
        <f t="shared" si="1"/>
        <v>758</v>
      </c>
      <c r="G38" s="675"/>
      <c r="H38" s="767"/>
    </row>
    <row r="39" spans="1:9" ht="36" x14ac:dyDescent="0.2">
      <c r="A39" s="669">
        <v>12</v>
      </c>
      <c r="B39" s="670" t="s">
        <v>708</v>
      </c>
      <c r="C39" s="683">
        <v>5240</v>
      </c>
      <c r="D39" s="684">
        <v>10843</v>
      </c>
      <c r="E39" s="684"/>
      <c r="F39" s="672">
        <f t="shared" si="1"/>
        <v>10843</v>
      </c>
      <c r="G39" s="684"/>
      <c r="H39" s="669" t="s">
        <v>709</v>
      </c>
    </row>
    <row r="40" spans="1:9" ht="39" customHeight="1" x14ac:dyDescent="0.2">
      <c r="A40" s="669">
        <v>13</v>
      </c>
      <c r="B40" s="670" t="s">
        <v>710</v>
      </c>
      <c r="C40" s="683">
        <v>5240</v>
      </c>
      <c r="D40" s="684">
        <v>20000</v>
      </c>
      <c r="E40" s="684"/>
      <c r="F40" s="672">
        <f t="shared" si="1"/>
        <v>20000</v>
      </c>
      <c r="G40" s="684"/>
      <c r="H40" s="669" t="s">
        <v>709</v>
      </c>
    </row>
    <row r="41" spans="1:9" ht="38.25" customHeight="1" x14ac:dyDescent="0.2">
      <c r="A41" s="669">
        <v>14</v>
      </c>
      <c r="B41" s="670" t="s">
        <v>711</v>
      </c>
      <c r="C41" s="683">
        <v>2279</v>
      </c>
      <c r="D41" s="684">
        <v>100000</v>
      </c>
      <c r="E41" s="684"/>
      <c r="F41" s="672">
        <f t="shared" si="1"/>
        <v>100000</v>
      </c>
      <c r="G41" s="684"/>
      <c r="H41" s="669" t="s">
        <v>712</v>
      </c>
    </row>
    <row r="42" spans="1:9" ht="36" x14ac:dyDescent="0.2">
      <c r="A42" s="669">
        <v>15</v>
      </c>
      <c r="B42" s="670" t="s">
        <v>713</v>
      </c>
      <c r="C42" s="683">
        <v>2275</v>
      </c>
      <c r="D42" s="675">
        <v>30000</v>
      </c>
      <c r="E42" s="675"/>
      <c r="F42" s="672">
        <f t="shared" si="1"/>
        <v>30000</v>
      </c>
      <c r="G42" s="675"/>
      <c r="H42" s="676" t="s">
        <v>714</v>
      </c>
    </row>
    <row r="43" spans="1:9" x14ac:dyDescent="0.2">
      <c r="A43" s="642"/>
      <c r="B43" s="642"/>
      <c r="C43" s="642"/>
      <c r="D43" s="685"/>
      <c r="E43" s="685"/>
      <c r="F43" s="685"/>
      <c r="G43" s="685"/>
      <c r="H43" s="685"/>
    </row>
    <row r="44" spans="1:9" x14ac:dyDescent="0.2">
      <c r="A44" s="642" t="s">
        <v>651</v>
      </c>
      <c r="B44" s="642"/>
      <c r="C44" s="642"/>
      <c r="D44" s="642"/>
      <c r="E44" s="642"/>
      <c r="F44" s="642"/>
      <c r="G44" s="642"/>
      <c r="H44" s="642"/>
    </row>
    <row r="45" spans="1:9" x14ac:dyDescent="0.2">
      <c r="A45" s="642" t="s">
        <v>652</v>
      </c>
      <c r="B45" s="642"/>
      <c r="C45" s="642"/>
      <c r="D45" s="642"/>
      <c r="E45" s="642"/>
      <c r="F45" s="642"/>
      <c r="G45" s="642"/>
      <c r="H45" s="642"/>
    </row>
    <row r="46" spans="1:9" x14ac:dyDescent="0.2">
      <c r="A46" s="686" t="s">
        <v>715</v>
      </c>
      <c r="B46" s="642"/>
      <c r="C46" s="642"/>
      <c r="D46" s="642"/>
      <c r="E46" s="642"/>
      <c r="F46" s="642"/>
      <c r="G46" s="642"/>
      <c r="H46" s="642"/>
    </row>
    <row r="47" spans="1:9" x14ac:dyDescent="0.2">
      <c r="A47" s="642" t="s">
        <v>716</v>
      </c>
      <c r="B47" s="642"/>
      <c r="C47" s="642"/>
      <c r="D47" s="685"/>
      <c r="E47" s="685"/>
      <c r="F47" s="685"/>
      <c r="G47" s="685"/>
      <c r="H47" s="642"/>
      <c r="I47" s="687"/>
    </row>
    <row r="48" spans="1:9" x14ac:dyDescent="0.2">
      <c r="A48" s="644"/>
      <c r="B48" s="644" t="s">
        <v>717</v>
      </c>
      <c r="C48" s="644"/>
      <c r="D48" s="688"/>
      <c r="E48" s="688"/>
      <c r="F48" s="688"/>
      <c r="G48" s="688"/>
      <c r="H48" s="644"/>
      <c r="I48" s="687"/>
    </row>
    <row r="49" spans="1:9" x14ac:dyDescent="0.2">
      <c r="A49" s="644" t="s">
        <v>718</v>
      </c>
      <c r="B49" s="644"/>
      <c r="C49" s="644"/>
      <c r="D49" s="644"/>
      <c r="E49" s="644"/>
      <c r="F49" s="644"/>
      <c r="G49" s="644"/>
      <c r="H49" s="644"/>
      <c r="I49" s="689"/>
    </row>
    <row r="50" spans="1:9" x14ac:dyDescent="0.2">
      <c r="A50" s="644"/>
      <c r="B50" s="644" t="s">
        <v>719</v>
      </c>
      <c r="C50" s="644"/>
      <c r="D50" s="644"/>
      <c r="E50" s="644"/>
      <c r="F50" s="644"/>
      <c r="G50" s="644"/>
      <c r="H50" s="644"/>
      <c r="I50" s="690"/>
    </row>
    <row r="51" spans="1:9" x14ac:dyDescent="0.2">
      <c r="A51" s="644"/>
      <c r="B51" s="644" t="s">
        <v>720</v>
      </c>
      <c r="C51" s="644"/>
      <c r="D51" s="644"/>
      <c r="E51" s="644"/>
      <c r="F51" s="644"/>
      <c r="G51" s="644"/>
      <c r="H51" s="644"/>
      <c r="I51" s="690"/>
    </row>
    <row r="52" spans="1:9" x14ac:dyDescent="0.2">
      <c r="A52" s="644" t="s">
        <v>721</v>
      </c>
      <c r="B52" s="644"/>
      <c r="C52" s="644"/>
      <c r="D52" s="644"/>
      <c r="E52" s="644"/>
      <c r="F52" s="644"/>
      <c r="G52" s="644"/>
      <c r="H52" s="644"/>
      <c r="I52" s="690"/>
    </row>
    <row r="53" spans="1:9" x14ac:dyDescent="0.2">
      <c r="A53" s="644"/>
      <c r="B53" s="644" t="s">
        <v>722</v>
      </c>
      <c r="C53" s="644"/>
      <c r="D53" s="644"/>
      <c r="E53" s="644"/>
      <c r="F53" s="644"/>
      <c r="G53" s="644"/>
      <c r="H53" s="644"/>
      <c r="I53" s="690"/>
    </row>
    <row r="54" spans="1:9" x14ac:dyDescent="0.2">
      <c r="A54" s="644"/>
      <c r="B54" s="644" t="s">
        <v>723</v>
      </c>
      <c r="C54" s="644"/>
      <c r="D54" s="644"/>
      <c r="E54" s="644"/>
      <c r="F54" s="644"/>
      <c r="G54" s="644"/>
      <c r="H54" s="644"/>
      <c r="I54" s="690"/>
    </row>
    <row r="55" spans="1:9" x14ac:dyDescent="0.2">
      <c r="A55" s="644"/>
      <c r="B55" s="644" t="s">
        <v>724</v>
      </c>
      <c r="C55" s="644"/>
      <c r="D55" s="644"/>
      <c r="E55" s="644"/>
      <c r="F55" s="644"/>
      <c r="G55" s="644"/>
      <c r="H55" s="644"/>
      <c r="I55" s="690"/>
    </row>
    <row r="56" spans="1:9" x14ac:dyDescent="0.2">
      <c r="A56" s="644"/>
      <c r="B56" s="644" t="s">
        <v>725</v>
      </c>
      <c r="C56" s="644"/>
      <c r="D56" s="644"/>
      <c r="E56" s="644"/>
      <c r="F56" s="644"/>
      <c r="G56" s="644"/>
      <c r="H56" s="644"/>
      <c r="I56" s="690"/>
    </row>
    <row r="57" spans="1:9" x14ac:dyDescent="0.2">
      <c r="A57" s="644"/>
      <c r="B57" s="644"/>
      <c r="C57" s="644"/>
      <c r="D57" s="644"/>
      <c r="E57" s="644"/>
      <c r="F57" s="644"/>
      <c r="G57" s="644"/>
      <c r="H57" s="644"/>
      <c r="I57" s="690"/>
    </row>
    <row r="58" spans="1:9" x14ac:dyDescent="0.2">
      <c r="A58" s="769" t="s">
        <v>726</v>
      </c>
      <c r="B58" s="769"/>
      <c r="C58" s="769"/>
      <c r="D58" s="769"/>
      <c r="E58" s="769"/>
      <c r="F58" s="769"/>
      <c r="G58" s="769"/>
      <c r="H58" s="769"/>
      <c r="I58" s="642"/>
    </row>
    <row r="59" spans="1:9" x14ac:dyDescent="0.2">
      <c r="A59" s="644" t="s">
        <v>727</v>
      </c>
      <c r="B59" s="644"/>
      <c r="C59" s="644"/>
      <c r="D59" s="644"/>
      <c r="E59" s="644"/>
      <c r="F59" s="644"/>
      <c r="G59" s="644"/>
      <c r="H59" s="644"/>
      <c r="I59" s="642"/>
    </row>
    <row r="60" spans="1:9" x14ac:dyDescent="0.2">
      <c r="A60" s="644"/>
      <c r="B60" s="644" t="s">
        <v>728</v>
      </c>
      <c r="C60" s="644"/>
      <c r="D60" s="644"/>
      <c r="E60" s="644"/>
      <c r="F60" s="644"/>
      <c r="G60" s="644"/>
      <c r="H60" s="644"/>
      <c r="I60" s="642"/>
    </row>
    <row r="61" spans="1:9" x14ac:dyDescent="0.2">
      <c r="A61" s="644"/>
      <c r="B61" s="644" t="s">
        <v>729</v>
      </c>
      <c r="C61" s="644"/>
      <c r="D61" s="644"/>
      <c r="E61" s="644"/>
      <c r="F61" s="644"/>
      <c r="G61" s="644"/>
      <c r="H61" s="644"/>
      <c r="I61" s="642"/>
    </row>
    <row r="62" spans="1:9" x14ac:dyDescent="0.2">
      <c r="A62" s="644" t="s">
        <v>730</v>
      </c>
      <c r="B62" s="644"/>
      <c r="C62" s="644"/>
      <c r="D62" s="644"/>
      <c r="E62" s="644"/>
      <c r="F62" s="644"/>
      <c r="G62" s="644"/>
      <c r="H62" s="644"/>
      <c r="I62" s="642"/>
    </row>
    <row r="63" spans="1:9" x14ac:dyDescent="0.2">
      <c r="A63" s="644"/>
      <c r="B63" s="644" t="s">
        <v>731</v>
      </c>
      <c r="C63" s="644"/>
      <c r="D63" s="644"/>
      <c r="E63" s="644"/>
      <c r="F63" s="644"/>
      <c r="G63" s="644"/>
      <c r="H63" s="644"/>
      <c r="I63" s="642"/>
    </row>
    <row r="64" spans="1:9" x14ac:dyDescent="0.2">
      <c r="A64" s="644"/>
      <c r="B64" s="644" t="s">
        <v>747</v>
      </c>
      <c r="C64" s="644"/>
      <c r="D64" s="644"/>
      <c r="E64" s="644"/>
      <c r="F64" s="644"/>
      <c r="G64" s="644"/>
      <c r="H64" s="644"/>
      <c r="I64" s="642"/>
    </row>
    <row r="65" spans="1:9" x14ac:dyDescent="0.2">
      <c r="A65" s="644"/>
      <c r="B65" s="644" t="s">
        <v>746</v>
      </c>
      <c r="C65" s="644"/>
      <c r="D65" s="644"/>
      <c r="E65" s="644"/>
      <c r="F65" s="644"/>
      <c r="G65" s="644"/>
      <c r="H65" s="644"/>
      <c r="I65" s="642"/>
    </row>
    <row r="66" spans="1:9" x14ac:dyDescent="0.2">
      <c r="A66" s="644"/>
      <c r="B66" s="644" t="s">
        <v>732</v>
      </c>
      <c r="C66" s="644"/>
      <c r="D66" s="644"/>
      <c r="E66" s="644"/>
      <c r="F66" s="644"/>
      <c r="G66" s="644"/>
      <c r="H66" s="644"/>
      <c r="I66" s="642"/>
    </row>
    <row r="67" spans="1:9" x14ac:dyDescent="0.2">
      <c r="A67" s="644" t="s">
        <v>733</v>
      </c>
      <c r="B67" s="644"/>
      <c r="C67" s="644"/>
      <c r="D67" s="644"/>
      <c r="E67" s="644"/>
      <c r="F67" s="644"/>
      <c r="G67" s="644"/>
      <c r="H67" s="644"/>
      <c r="I67" s="642"/>
    </row>
    <row r="68" spans="1:9" x14ac:dyDescent="0.2">
      <c r="A68" s="644"/>
      <c r="B68" s="644" t="s">
        <v>734</v>
      </c>
      <c r="C68" s="644"/>
      <c r="D68" s="644"/>
      <c r="E68" s="644"/>
      <c r="F68" s="644"/>
      <c r="G68" s="644"/>
      <c r="H68" s="644"/>
      <c r="I68" s="642"/>
    </row>
    <row r="69" spans="1:9" x14ac:dyDescent="0.2">
      <c r="A69" s="644"/>
      <c r="B69" s="644" t="s">
        <v>735</v>
      </c>
      <c r="C69" s="644"/>
      <c r="D69" s="644"/>
      <c r="E69" s="644"/>
      <c r="F69" s="644"/>
      <c r="G69" s="644"/>
      <c r="H69" s="644"/>
      <c r="I69" s="642"/>
    </row>
    <row r="70" spans="1:9" x14ac:dyDescent="0.2">
      <c r="A70" s="644"/>
      <c r="B70" s="644" t="s">
        <v>749</v>
      </c>
      <c r="C70" s="644"/>
      <c r="D70" s="644"/>
      <c r="E70" s="644"/>
      <c r="F70" s="644"/>
      <c r="G70" s="644"/>
      <c r="H70" s="644"/>
      <c r="I70" s="642"/>
    </row>
    <row r="71" spans="1:9" x14ac:dyDescent="0.2">
      <c r="A71" s="644"/>
      <c r="B71" s="644" t="s">
        <v>748</v>
      </c>
      <c r="C71" s="644"/>
      <c r="D71" s="644"/>
      <c r="E71" s="644"/>
      <c r="F71" s="644"/>
      <c r="G71" s="644"/>
      <c r="H71" s="644"/>
      <c r="I71" s="642"/>
    </row>
    <row r="72" spans="1:9" x14ac:dyDescent="0.2">
      <c r="A72" s="644"/>
      <c r="B72" s="644" t="s">
        <v>736</v>
      </c>
      <c r="C72" s="644"/>
      <c r="D72" s="644"/>
      <c r="E72" s="644"/>
      <c r="F72" s="644"/>
      <c r="G72" s="644"/>
      <c r="H72" s="644"/>
      <c r="I72" s="642"/>
    </row>
    <row r="73" spans="1:9" x14ac:dyDescent="0.2">
      <c r="A73" s="644" t="s">
        <v>737</v>
      </c>
      <c r="B73" s="644"/>
      <c r="C73" s="644"/>
      <c r="D73" s="644"/>
      <c r="E73" s="644"/>
      <c r="F73" s="644"/>
      <c r="G73" s="644"/>
      <c r="H73" s="644"/>
      <c r="I73" s="642"/>
    </row>
    <row r="74" spans="1:9" x14ac:dyDescent="0.2">
      <c r="A74" s="644"/>
      <c r="B74" s="644" t="s">
        <v>750</v>
      </c>
      <c r="C74" s="644"/>
      <c r="D74" s="644"/>
      <c r="E74" s="644"/>
      <c r="F74" s="644"/>
      <c r="G74" s="644"/>
      <c r="H74" s="644"/>
      <c r="I74" s="642"/>
    </row>
    <row r="75" spans="1:9" x14ac:dyDescent="0.2">
      <c r="A75" s="644"/>
      <c r="B75" s="695" t="s">
        <v>751</v>
      </c>
      <c r="C75" s="644"/>
      <c r="D75" s="644"/>
      <c r="E75" s="644"/>
      <c r="F75" s="644"/>
      <c r="G75" s="644"/>
      <c r="H75" s="644"/>
      <c r="I75" s="642"/>
    </row>
    <row r="76" spans="1:9" x14ac:dyDescent="0.2">
      <c r="A76" s="644"/>
      <c r="B76" s="644" t="s">
        <v>738</v>
      </c>
      <c r="C76" s="644"/>
      <c r="D76" s="644"/>
      <c r="E76" s="644"/>
      <c r="F76" s="644"/>
      <c r="G76" s="644"/>
      <c r="H76" s="644"/>
      <c r="I76" s="642"/>
    </row>
    <row r="77" spans="1:9" x14ac:dyDescent="0.2">
      <c r="A77" s="644" t="s">
        <v>739</v>
      </c>
      <c r="B77" s="644"/>
      <c r="C77" s="644"/>
      <c r="D77" s="644"/>
      <c r="E77" s="644"/>
      <c r="F77" s="644"/>
      <c r="G77" s="644"/>
      <c r="H77" s="644"/>
      <c r="I77" s="642"/>
    </row>
    <row r="78" spans="1:9" x14ac:dyDescent="0.2">
      <c r="A78" s="644"/>
      <c r="B78" s="644" t="s">
        <v>740</v>
      </c>
      <c r="C78" s="644"/>
      <c r="D78" s="644"/>
      <c r="E78" s="644"/>
      <c r="F78" s="644"/>
      <c r="G78" s="644"/>
      <c r="H78" s="644"/>
      <c r="I78" s="642"/>
    </row>
    <row r="79" spans="1:9" x14ac:dyDescent="0.2">
      <c r="A79" s="644"/>
      <c r="B79" s="644" t="s">
        <v>741</v>
      </c>
      <c r="C79" s="644"/>
      <c r="D79" s="644"/>
      <c r="E79" s="644"/>
      <c r="F79" s="644"/>
      <c r="G79" s="644"/>
      <c r="H79" s="644"/>
      <c r="I79" s="642"/>
    </row>
    <row r="80" spans="1:9" x14ac:dyDescent="0.2">
      <c r="A80" s="644"/>
      <c r="B80" s="644" t="s">
        <v>742</v>
      </c>
      <c r="C80" s="644"/>
      <c r="D80" s="644"/>
      <c r="E80" s="644"/>
      <c r="F80" s="644"/>
      <c r="G80" s="644"/>
      <c r="H80" s="644"/>
      <c r="I80" s="642"/>
    </row>
    <row r="81" spans="1:9" x14ac:dyDescent="0.2">
      <c r="A81" s="644"/>
      <c r="B81" s="644"/>
      <c r="C81" s="644"/>
      <c r="D81" s="644"/>
      <c r="E81" s="644"/>
      <c r="F81" s="644"/>
      <c r="G81" s="644"/>
      <c r="H81" s="644"/>
      <c r="I81" s="642"/>
    </row>
    <row r="82" spans="1:9" x14ac:dyDescent="0.2">
      <c r="A82" s="641" t="s">
        <v>743</v>
      </c>
      <c r="B82" s="642"/>
      <c r="C82" s="642"/>
      <c r="D82" s="642"/>
      <c r="E82" s="642"/>
      <c r="F82" s="642"/>
      <c r="G82" s="642"/>
      <c r="H82" s="642"/>
      <c r="I82" s="642"/>
    </row>
    <row r="83" spans="1:9" x14ac:dyDescent="0.2">
      <c r="B83" s="661" t="s">
        <v>744</v>
      </c>
    </row>
    <row r="84" spans="1:9" x14ac:dyDescent="0.2">
      <c r="B84" s="661" t="s">
        <v>745</v>
      </c>
    </row>
  </sheetData>
  <mergeCells count="28">
    <mergeCell ref="A58:H58"/>
    <mergeCell ref="A23:A25"/>
    <mergeCell ref="B23:B25"/>
    <mergeCell ref="H23:H25"/>
    <mergeCell ref="A28:A34"/>
    <mergeCell ref="B28:B34"/>
    <mergeCell ref="H28:H34"/>
    <mergeCell ref="A37:A38"/>
    <mergeCell ref="B37:B38"/>
    <mergeCell ref="H37:H38"/>
    <mergeCell ref="A20:A22"/>
    <mergeCell ref="B20:B22"/>
    <mergeCell ref="H20:H22"/>
    <mergeCell ref="A13:B13"/>
    <mergeCell ref="A15:A18"/>
    <mergeCell ref="B15:B18"/>
    <mergeCell ref="H15:H18"/>
    <mergeCell ref="A4:B4"/>
    <mergeCell ref="A5:B5"/>
    <mergeCell ref="A6:H6"/>
    <mergeCell ref="A11:A12"/>
    <mergeCell ref="B11:B12"/>
    <mergeCell ref="C11:C12"/>
    <mergeCell ref="D11:D12"/>
    <mergeCell ref="E11:E12"/>
    <mergeCell ref="F11:F12"/>
    <mergeCell ref="G11:G12"/>
    <mergeCell ref="H11:H12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verticalDpi="200" r:id="rId1"/>
  <headerFooter differentFirst="1">
    <oddFooter>&amp;L&amp;"Times New Roman,Regular"&amp;9&amp;D; &amp;T&amp;R&amp;"Times New Roman,Regular"&amp;9&amp;P (&amp;N)</oddFooter>
    <firstHeader xml:space="preserve">&amp;R&amp;"Times New Roman,Regular"&amp;9 32.pielikums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69"/>
  <sheetViews>
    <sheetView view="pageLayout" zoomScaleNormal="100" workbookViewId="0">
      <selection activeCell="L11" sqref="L11"/>
    </sheetView>
  </sheetViews>
  <sheetFormatPr defaultRowHeight="12" outlineLevelCol="1" x14ac:dyDescent="0.2"/>
  <cols>
    <col min="1" max="1" width="4.7109375" style="608" customWidth="1"/>
    <col min="2" max="2" width="17.28515625" style="608" customWidth="1"/>
    <col min="3" max="3" width="10.28515625" style="608" customWidth="1"/>
    <col min="4" max="4" width="10.5703125" style="608" customWidth="1"/>
    <col min="5" max="5" width="11.85546875" style="608" hidden="1" customWidth="1" outlineLevel="1"/>
    <col min="6" max="6" width="10.85546875" style="608" hidden="1" customWidth="1" outlineLevel="1"/>
    <col min="7" max="7" width="12.7109375" style="608" customWidth="1" collapsed="1"/>
    <col min="8" max="8" width="32" style="608" hidden="1" customWidth="1" outlineLevel="1"/>
    <col min="9" max="9" width="21.140625" style="608" customWidth="1" collapsed="1"/>
    <col min="10" max="16384" width="9.140625" style="608"/>
  </cols>
  <sheetData>
    <row r="1" spans="1:9" x14ac:dyDescent="0.2">
      <c r="I1" s="601" t="s">
        <v>612</v>
      </c>
    </row>
    <row r="2" spans="1:9" x14ac:dyDescent="0.2">
      <c r="I2" s="601" t="s">
        <v>606</v>
      </c>
    </row>
    <row r="3" spans="1:9" x14ac:dyDescent="0.2">
      <c r="A3" s="783" t="s">
        <v>0</v>
      </c>
      <c r="B3" s="783"/>
      <c r="C3" s="609" t="s">
        <v>323</v>
      </c>
      <c r="D3" s="609"/>
      <c r="E3" s="609"/>
      <c r="F3" s="609"/>
      <c r="G3" s="609"/>
      <c r="H3" s="609"/>
      <c r="I3" s="609"/>
    </row>
    <row r="4" spans="1:9" x14ac:dyDescent="0.2">
      <c r="A4" s="783" t="s">
        <v>1</v>
      </c>
      <c r="B4" s="783"/>
      <c r="C4" s="610">
        <v>90000056357</v>
      </c>
      <c r="D4" s="609"/>
      <c r="E4" s="609"/>
      <c r="F4" s="609"/>
      <c r="G4" s="609"/>
      <c r="H4" s="609"/>
      <c r="I4" s="609"/>
    </row>
    <row r="5" spans="1:9" x14ac:dyDescent="0.2">
      <c r="A5" s="692"/>
      <c r="B5" s="692"/>
      <c r="C5" s="692"/>
      <c r="D5" s="609"/>
      <c r="E5" s="609"/>
      <c r="F5" s="609"/>
      <c r="G5" s="609"/>
      <c r="H5" s="609"/>
      <c r="I5" s="609"/>
    </row>
    <row r="6" spans="1:9" ht="15.75" x14ac:dyDescent="0.25">
      <c r="A6" s="784" t="s">
        <v>613</v>
      </c>
      <c r="B6" s="784"/>
      <c r="C6" s="784"/>
      <c r="D6" s="784"/>
      <c r="E6" s="784"/>
      <c r="F6" s="784"/>
      <c r="G6" s="784"/>
      <c r="H6" s="784"/>
      <c r="I6" s="784"/>
    </row>
    <row r="7" spans="1:9" ht="15.75" x14ac:dyDescent="0.25">
      <c r="A7" s="611"/>
      <c r="B7" s="611"/>
      <c r="C7" s="611"/>
      <c r="D7" s="611"/>
      <c r="E7" s="611"/>
      <c r="F7" s="611"/>
      <c r="G7" s="611"/>
      <c r="H7" s="611"/>
      <c r="I7" s="611"/>
    </row>
    <row r="8" spans="1:9" ht="15.75" x14ac:dyDescent="0.25">
      <c r="A8" s="783" t="s">
        <v>614</v>
      </c>
      <c r="B8" s="783"/>
      <c r="C8" s="612" t="s">
        <v>615</v>
      </c>
      <c r="D8" s="612"/>
      <c r="E8" s="612"/>
      <c r="F8" s="612"/>
      <c r="G8" s="612"/>
      <c r="H8" s="612"/>
      <c r="I8" s="612"/>
    </row>
    <row r="9" spans="1:9" x14ac:dyDescent="0.2">
      <c r="A9" s="783" t="s">
        <v>616</v>
      </c>
      <c r="B9" s="783"/>
      <c r="C9" s="609" t="s">
        <v>617</v>
      </c>
      <c r="D9" s="609"/>
      <c r="E9" s="609"/>
      <c r="F9" s="609"/>
      <c r="G9" s="609"/>
      <c r="H9" s="609"/>
      <c r="I9" s="609"/>
    </row>
    <row r="10" spans="1:9" x14ac:dyDescent="0.2">
      <c r="A10" s="783" t="s">
        <v>618</v>
      </c>
      <c r="B10" s="783"/>
      <c r="C10" s="613" t="s">
        <v>619</v>
      </c>
      <c r="D10" s="614"/>
      <c r="E10" s="614"/>
      <c r="F10" s="614"/>
      <c r="G10" s="614"/>
      <c r="H10" s="614"/>
      <c r="I10" s="614"/>
    </row>
    <row r="11" spans="1:9" ht="12" customHeight="1" x14ac:dyDescent="0.2">
      <c r="A11" s="775" t="s">
        <v>620</v>
      </c>
      <c r="B11" s="775" t="s">
        <v>621</v>
      </c>
      <c r="C11" s="775"/>
      <c r="D11" s="775" t="s">
        <v>622</v>
      </c>
      <c r="E11" s="763" t="s">
        <v>623</v>
      </c>
      <c r="F11" s="763" t="s">
        <v>624</v>
      </c>
      <c r="G11" s="763" t="s">
        <v>625</v>
      </c>
      <c r="H11" s="763" t="s">
        <v>322</v>
      </c>
      <c r="I11" s="763" t="s">
        <v>626</v>
      </c>
    </row>
    <row r="12" spans="1:9" ht="37.5" customHeight="1" x14ac:dyDescent="0.2">
      <c r="A12" s="775"/>
      <c r="B12" s="775"/>
      <c r="C12" s="775"/>
      <c r="D12" s="775"/>
      <c r="E12" s="764"/>
      <c r="F12" s="764"/>
      <c r="G12" s="764"/>
      <c r="H12" s="764"/>
      <c r="I12" s="764"/>
    </row>
    <row r="13" spans="1:9" ht="12.75" customHeight="1" x14ac:dyDescent="0.2">
      <c r="A13" s="774" t="s">
        <v>627</v>
      </c>
      <c r="B13" s="774"/>
      <c r="C13" s="774"/>
      <c r="D13" s="615"/>
      <c r="E13" s="615">
        <f>SUM(E14:E15)</f>
        <v>152563</v>
      </c>
      <c r="F13" s="615">
        <f t="shared" ref="F13:G13" si="0">SUM(F14:F15)</f>
        <v>0</v>
      </c>
      <c r="G13" s="615">
        <f t="shared" si="0"/>
        <v>152563</v>
      </c>
      <c r="H13" s="615"/>
      <c r="I13" s="615"/>
    </row>
    <row r="14" spans="1:9" x14ac:dyDescent="0.2">
      <c r="A14" s="616">
        <v>1</v>
      </c>
      <c r="B14" s="776" t="s">
        <v>628</v>
      </c>
      <c r="C14" s="776"/>
      <c r="D14" s="617">
        <v>5110</v>
      </c>
      <c r="E14" s="618">
        <f>16587+17600+13376+30000</f>
        <v>77563</v>
      </c>
      <c r="F14" s="618"/>
      <c r="G14" s="618">
        <f>SUM(E14:F14)</f>
        <v>77563</v>
      </c>
      <c r="H14" s="618"/>
      <c r="I14" s="619" t="s">
        <v>629</v>
      </c>
    </row>
    <row r="15" spans="1:9" ht="24.75" customHeight="1" x14ac:dyDescent="0.2">
      <c r="A15" s="616">
        <v>2</v>
      </c>
      <c r="B15" s="776" t="s">
        <v>630</v>
      </c>
      <c r="C15" s="776"/>
      <c r="D15" s="617">
        <v>5110</v>
      </c>
      <c r="E15" s="620">
        <v>75000</v>
      </c>
      <c r="F15" s="620"/>
      <c r="G15" s="620">
        <f>SUM(E15:F15)</f>
        <v>75000</v>
      </c>
      <c r="H15" s="620"/>
      <c r="I15" s="621" t="s">
        <v>629</v>
      </c>
    </row>
    <row r="16" spans="1:9" x14ac:dyDescent="0.2">
      <c r="A16" s="622"/>
      <c r="B16" s="622"/>
      <c r="C16" s="622"/>
      <c r="D16" s="623"/>
      <c r="E16" s="622"/>
      <c r="F16" s="622"/>
      <c r="G16" s="622"/>
      <c r="H16" s="622"/>
      <c r="I16" s="622"/>
    </row>
    <row r="17" spans="1:9" x14ac:dyDescent="0.2">
      <c r="A17" s="777" t="s">
        <v>616</v>
      </c>
      <c r="B17" s="777"/>
      <c r="C17" s="624" t="s">
        <v>631</v>
      </c>
      <c r="D17" s="625"/>
      <c r="E17" s="624"/>
      <c r="F17" s="624"/>
      <c r="G17" s="624"/>
      <c r="H17" s="624"/>
      <c r="I17" s="624"/>
    </row>
    <row r="18" spans="1:9" x14ac:dyDescent="0.2">
      <c r="A18" s="777" t="s">
        <v>618</v>
      </c>
      <c r="B18" s="777"/>
      <c r="C18" s="626" t="s">
        <v>632</v>
      </c>
      <c r="D18" s="627"/>
      <c r="E18" s="628"/>
      <c r="F18" s="628"/>
      <c r="G18" s="628"/>
      <c r="H18" s="628"/>
      <c r="I18" s="628"/>
    </row>
    <row r="19" spans="1:9" ht="12" customHeight="1" x14ac:dyDescent="0.2">
      <c r="A19" s="775" t="s">
        <v>620</v>
      </c>
      <c r="B19" s="775" t="s">
        <v>621</v>
      </c>
      <c r="C19" s="775"/>
      <c r="D19" s="775" t="s">
        <v>622</v>
      </c>
      <c r="E19" s="763" t="s">
        <v>623</v>
      </c>
      <c r="F19" s="763" t="s">
        <v>624</v>
      </c>
      <c r="G19" s="763" t="s">
        <v>625</v>
      </c>
      <c r="H19" s="763" t="s">
        <v>322</v>
      </c>
      <c r="I19" s="763" t="s">
        <v>626</v>
      </c>
    </row>
    <row r="20" spans="1:9" ht="37.5" customHeight="1" x14ac:dyDescent="0.2">
      <c r="A20" s="775"/>
      <c r="B20" s="775"/>
      <c r="C20" s="775"/>
      <c r="D20" s="775"/>
      <c r="E20" s="764"/>
      <c r="F20" s="764"/>
      <c r="G20" s="764"/>
      <c r="H20" s="764"/>
      <c r="I20" s="764"/>
    </row>
    <row r="21" spans="1:9" x14ac:dyDescent="0.2">
      <c r="A21" s="774" t="s">
        <v>627</v>
      </c>
      <c r="B21" s="774"/>
      <c r="C21" s="774"/>
      <c r="D21" s="629"/>
      <c r="E21" s="615">
        <f>SUM(E22:E33)</f>
        <v>186882</v>
      </c>
      <c r="F21" s="615">
        <f t="shared" ref="F21:G21" si="1">SUM(F22:F33)</f>
        <v>0</v>
      </c>
      <c r="G21" s="615">
        <f t="shared" si="1"/>
        <v>186882</v>
      </c>
      <c r="H21" s="615"/>
      <c r="I21" s="615"/>
    </row>
    <row r="22" spans="1:9" ht="36" customHeight="1" x14ac:dyDescent="0.2">
      <c r="A22" s="616">
        <v>1</v>
      </c>
      <c r="B22" s="780" t="s">
        <v>633</v>
      </c>
      <c r="C22" s="780"/>
      <c r="D22" s="630">
        <v>2279</v>
      </c>
      <c r="E22" s="620">
        <v>38500</v>
      </c>
      <c r="F22" s="620"/>
      <c r="G22" s="620">
        <f t="shared" ref="G22:G33" si="2">SUM(E22:F22)</f>
        <v>38500</v>
      </c>
      <c r="H22" s="620"/>
      <c r="I22" s="631" t="s">
        <v>634</v>
      </c>
    </row>
    <row r="23" spans="1:9" ht="24" customHeight="1" x14ac:dyDescent="0.2">
      <c r="A23" s="616">
        <v>2</v>
      </c>
      <c r="B23" s="780" t="s">
        <v>635</v>
      </c>
      <c r="C23" s="780"/>
      <c r="D23" s="630">
        <v>2279</v>
      </c>
      <c r="E23" s="620">
        <v>10000</v>
      </c>
      <c r="F23" s="620"/>
      <c r="G23" s="620">
        <f t="shared" si="2"/>
        <v>10000</v>
      </c>
      <c r="H23" s="620"/>
      <c r="I23" s="631" t="s">
        <v>634</v>
      </c>
    </row>
    <row r="24" spans="1:9" ht="12.75" customHeight="1" x14ac:dyDescent="0.2">
      <c r="A24" s="779">
        <v>3</v>
      </c>
      <c r="B24" s="780" t="s">
        <v>636</v>
      </c>
      <c r="C24" s="780"/>
      <c r="D24" s="630">
        <v>2279</v>
      </c>
      <c r="E24" s="620">
        <v>4800</v>
      </c>
      <c r="F24" s="620"/>
      <c r="G24" s="620">
        <f t="shared" si="2"/>
        <v>4800</v>
      </c>
      <c r="H24" s="620"/>
      <c r="I24" s="781" t="s">
        <v>634</v>
      </c>
    </row>
    <row r="25" spans="1:9" ht="12.75" customHeight="1" x14ac:dyDescent="0.2">
      <c r="A25" s="779"/>
      <c r="B25" s="780"/>
      <c r="C25" s="780"/>
      <c r="D25" s="630">
        <v>2312</v>
      </c>
      <c r="E25" s="620">
        <v>7000</v>
      </c>
      <c r="F25" s="620"/>
      <c r="G25" s="620">
        <f t="shared" si="2"/>
        <v>7000</v>
      </c>
      <c r="H25" s="620"/>
      <c r="I25" s="781"/>
    </row>
    <row r="26" spans="1:9" ht="12.75" customHeight="1" x14ac:dyDescent="0.2">
      <c r="A26" s="779"/>
      <c r="B26" s="780"/>
      <c r="C26" s="780"/>
      <c r="D26" s="630">
        <v>2390</v>
      </c>
      <c r="E26" s="620">
        <v>2000</v>
      </c>
      <c r="F26" s="620"/>
      <c r="G26" s="620">
        <f t="shared" si="2"/>
        <v>2000</v>
      </c>
      <c r="H26" s="620"/>
      <c r="I26" s="781"/>
    </row>
    <row r="27" spans="1:9" ht="12.75" customHeight="1" x14ac:dyDescent="0.2">
      <c r="A27" s="779"/>
      <c r="B27" s="780"/>
      <c r="C27" s="780"/>
      <c r="D27" s="630">
        <v>5240</v>
      </c>
      <c r="E27" s="620">
        <v>14000</v>
      </c>
      <c r="F27" s="620"/>
      <c r="G27" s="620">
        <f t="shared" si="2"/>
        <v>14000</v>
      </c>
      <c r="H27" s="620"/>
      <c r="I27" s="781"/>
    </row>
    <row r="28" spans="1:9" x14ac:dyDescent="0.2">
      <c r="A28" s="779">
        <v>4</v>
      </c>
      <c r="B28" s="780" t="s">
        <v>637</v>
      </c>
      <c r="C28" s="780"/>
      <c r="D28" s="630">
        <v>2231</v>
      </c>
      <c r="E28" s="620">
        <v>1300</v>
      </c>
      <c r="F28" s="620"/>
      <c r="G28" s="620">
        <f t="shared" si="2"/>
        <v>1300</v>
      </c>
      <c r="H28" s="620"/>
      <c r="I28" s="781" t="s">
        <v>634</v>
      </c>
    </row>
    <row r="29" spans="1:9" ht="26.25" customHeight="1" x14ac:dyDescent="0.2">
      <c r="A29" s="779"/>
      <c r="B29" s="780"/>
      <c r="C29" s="780"/>
      <c r="D29" s="630">
        <v>2314</v>
      </c>
      <c r="E29" s="620">
        <v>2282</v>
      </c>
      <c r="F29" s="620"/>
      <c r="G29" s="620">
        <f t="shared" si="2"/>
        <v>2282</v>
      </c>
      <c r="H29" s="620"/>
      <c r="I29" s="781"/>
    </row>
    <row r="30" spans="1:9" ht="24.75" customHeight="1" x14ac:dyDescent="0.2">
      <c r="A30" s="632">
        <v>5</v>
      </c>
      <c r="B30" s="782" t="s">
        <v>638</v>
      </c>
      <c r="C30" s="782"/>
      <c r="D30" s="630">
        <v>5240</v>
      </c>
      <c r="E30" s="620">
        <v>50000</v>
      </c>
      <c r="F30" s="620"/>
      <c r="G30" s="620">
        <f t="shared" si="2"/>
        <v>50000</v>
      </c>
      <c r="H30" s="620"/>
      <c r="I30" s="631" t="s">
        <v>634</v>
      </c>
    </row>
    <row r="31" spans="1:9" ht="39.75" customHeight="1" x14ac:dyDescent="0.2">
      <c r="A31" s="632">
        <v>6</v>
      </c>
      <c r="B31" s="782" t="s">
        <v>639</v>
      </c>
      <c r="C31" s="782"/>
      <c r="D31" s="630">
        <v>5240</v>
      </c>
      <c r="E31" s="620">
        <v>5000</v>
      </c>
      <c r="F31" s="633"/>
      <c r="G31" s="633">
        <f t="shared" si="2"/>
        <v>5000</v>
      </c>
      <c r="H31" s="633"/>
      <c r="I31" s="634" t="s">
        <v>640</v>
      </c>
    </row>
    <row r="32" spans="1:9" x14ac:dyDescent="0.2">
      <c r="A32" s="779">
        <v>7</v>
      </c>
      <c r="B32" s="782" t="s">
        <v>641</v>
      </c>
      <c r="C32" s="782"/>
      <c r="D32" s="630">
        <v>2243</v>
      </c>
      <c r="E32" s="620">
        <v>12000</v>
      </c>
      <c r="F32" s="620"/>
      <c r="G32" s="620">
        <f t="shared" si="2"/>
        <v>12000</v>
      </c>
      <c r="H32" s="620"/>
      <c r="I32" s="781" t="s">
        <v>642</v>
      </c>
    </row>
    <row r="33" spans="1:9" ht="27.75" customHeight="1" x14ac:dyDescent="0.2">
      <c r="A33" s="779"/>
      <c r="B33" s="782"/>
      <c r="C33" s="782"/>
      <c r="D33" s="630">
        <v>5240</v>
      </c>
      <c r="E33" s="620">
        <v>40000</v>
      </c>
      <c r="F33" s="620"/>
      <c r="G33" s="620">
        <f t="shared" si="2"/>
        <v>40000</v>
      </c>
      <c r="H33" s="620"/>
      <c r="I33" s="781"/>
    </row>
    <row r="34" spans="1:9" x14ac:dyDescent="0.2">
      <c r="A34" s="635"/>
      <c r="B34" s="778"/>
      <c r="C34" s="778"/>
      <c r="D34" s="636"/>
      <c r="E34" s="637"/>
      <c r="F34" s="637"/>
      <c r="G34" s="637"/>
      <c r="H34" s="637"/>
      <c r="I34" s="638"/>
    </row>
    <row r="35" spans="1:9" x14ac:dyDescent="0.2">
      <c r="A35" s="777" t="s">
        <v>616</v>
      </c>
      <c r="B35" s="777"/>
      <c r="C35" s="624" t="s">
        <v>610</v>
      </c>
      <c r="D35" s="625"/>
      <c r="E35" s="624"/>
      <c r="F35" s="624"/>
      <c r="G35" s="624"/>
      <c r="H35" s="624"/>
      <c r="I35" s="624"/>
    </row>
    <row r="36" spans="1:9" x14ac:dyDescent="0.2">
      <c r="A36" s="777" t="s">
        <v>618</v>
      </c>
      <c r="B36" s="777"/>
      <c r="C36" s="626" t="s">
        <v>609</v>
      </c>
      <c r="D36" s="627"/>
      <c r="E36" s="628"/>
      <c r="F36" s="628"/>
      <c r="G36" s="628"/>
      <c r="H36" s="628"/>
      <c r="I36" s="628"/>
    </row>
    <row r="37" spans="1:9" ht="12" customHeight="1" x14ac:dyDescent="0.2">
      <c r="A37" s="775" t="s">
        <v>620</v>
      </c>
      <c r="B37" s="775" t="s">
        <v>621</v>
      </c>
      <c r="C37" s="775"/>
      <c r="D37" s="775" t="s">
        <v>622</v>
      </c>
      <c r="E37" s="763" t="s">
        <v>623</v>
      </c>
      <c r="F37" s="763" t="s">
        <v>624</v>
      </c>
      <c r="G37" s="763" t="s">
        <v>625</v>
      </c>
      <c r="H37" s="763" t="s">
        <v>322</v>
      </c>
      <c r="I37" s="763" t="s">
        <v>626</v>
      </c>
    </row>
    <row r="38" spans="1:9" ht="37.5" customHeight="1" x14ac:dyDescent="0.2">
      <c r="A38" s="775"/>
      <c r="B38" s="775"/>
      <c r="C38" s="775"/>
      <c r="D38" s="775"/>
      <c r="E38" s="764"/>
      <c r="F38" s="764"/>
      <c r="G38" s="764"/>
      <c r="H38" s="764"/>
      <c r="I38" s="764"/>
    </row>
    <row r="39" spans="1:9" x14ac:dyDescent="0.2">
      <c r="A39" s="774" t="s">
        <v>627</v>
      </c>
      <c r="B39" s="774"/>
      <c r="C39" s="774"/>
      <c r="D39" s="629"/>
      <c r="E39" s="615">
        <f>SUM(E40:E42)</f>
        <v>30000</v>
      </c>
      <c r="F39" s="615">
        <f t="shared" ref="F39:G39" si="3">SUM(F40:F42)</f>
        <v>34000</v>
      </c>
      <c r="G39" s="615">
        <f t="shared" si="3"/>
        <v>64000</v>
      </c>
      <c r="H39" s="615"/>
      <c r="I39" s="615"/>
    </row>
    <row r="40" spans="1:9" ht="36" x14ac:dyDescent="0.2">
      <c r="A40" s="616">
        <v>1</v>
      </c>
      <c r="B40" s="776" t="s">
        <v>643</v>
      </c>
      <c r="C40" s="776"/>
      <c r="D40" s="617">
        <v>3263</v>
      </c>
      <c r="E40" s="620">
        <v>30000</v>
      </c>
      <c r="F40" s="639">
        <v>10000</v>
      </c>
      <c r="G40" s="620">
        <f>SUM(E40:F40)</f>
        <v>40000</v>
      </c>
      <c r="H40" s="620" t="s">
        <v>644</v>
      </c>
      <c r="I40" s="631" t="s">
        <v>645</v>
      </c>
    </row>
    <row r="41" spans="1:9" ht="36" x14ac:dyDescent="0.2">
      <c r="A41" s="616">
        <v>2</v>
      </c>
      <c r="B41" s="773" t="s">
        <v>646</v>
      </c>
      <c r="C41" s="773"/>
      <c r="D41" s="617">
        <v>5140</v>
      </c>
      <c r="E41" s="620">
        <v>0</v>
      </c>
      <c r="F41" s="639">
        <v>16000</v>
      </c>
      <c r="G41" s="620">
        <f t="shared" ref="G41:G42" si="4">SUM(E41:F41)</f>
        <v>16000</v>
      </c>
      <c r="H41" s="620" t="s">
        <v>647</v>
      </c>
      <c r="I41" s="691" t="s">
        <v>648</v>
      </c>
    </row>
    <row r="42" spans="1:9" ht="36" x14ac:dyDescent="0.2">
      <c r="A42" s="616">
        <v>3</v>
      </c>
      <c r="B42" s="773" t="s">
        <v>649</v>
      </c>
      <c r="C42" s="773"/>
      <c r="D42" s="617">
        <v>2314</v>
      </c>
      <c r="E42" s="620">
        <v>0</v>
      </c>
      <c r="F42" s="639">
        <v>8000</v>
      </c>
      <c r="G42" s="620">
        <f t="shared" si="4"/>
        <v>8000</v>
      </c>
      <c r="H42" s="620" t="s">
        <v>650</v>
      </c>
      <c r="I42" s="691" t="s">
        <v>648</v>
      </c>
    </row>
    <row r="43" spans="1:9" x14ac:dyDescent="0.2">
      <c r="A43" s="624"/>
      <c r="B43" s="624"/>
      <c r="C43" s="624"/>
      <c r="D43" s="624"/>
      <c r="E43" s="640"/>
      <c r="F43" s="640"/>
      <c r="G43" s="640"/>
      <c r="H43" s="640"/>
      <c r="I43" s="640"/>
    </row>
    <row r="44" spans="1:9" x14ac:dyDescent="0.2">
      <c r="A44" s="624" t="s">
        <v>651</v>
      </c>
      <c r="B44" s="624"/>
      <c r="C44" s="624"/>
      <c r="D44" s="624"/>
      <c r="E44" s="624"/>
      <c r="F44" s="624"/>
      <c r="G44" s="624"/>
      <c r="H44" s="624"/>
      <c r="I44" s="624"/>
    </row>
    <row r="45" spans="1:9" x14ac:dyDescent="0.2">
      <c r="A45" s="624" t="s">
        <v>652</v>
      </c>
      <c r="B45" s="624"/>
      <c r="C45" s="624"/>
      <c r="D45" s="624"/>
      <c r="E45" s="624"/>
      <c r="F45" s="624"/>
      <c r="G45" s="624"/>
      <c r="H45" s="624"/>
      <c r="I45" s="624"/>
    </row>
    <row r="46" spans="1:9" x14ac:dyDescent="0.2">
      <c r="A46" s="641" t="s">
        <v>653</v>
      </c>
      <c r="B46" s="642"/>
      <c r="C46" s="643"/>
      <c r="D46" s="642"/>
    </row>
    <row r="47" spans="1:9" x14ac:dyDescent="0.2">
      <c r="A47" s="642"/>
      <c r="B47" s="642" t="s">
        <v>654</v>
      </c>
      <c r="C47" s="643"/>
      <c r="D47" s="642"/>
    </row>
    <row r="48" spans="1:9" x14ac:dyDescent="0.2">
      <c r="A48" s="642"/>
      <c r="B48" s="644"/>
      <c r="C48" s="644" t="s">
        <v>655</v>
      </c>
      <c r="D48" s="644"/>
    </row>
    <row r="49" spans="1:10" x14ac:dyDescent="0.2">
      <c r="A49" s="642"/>
      <c r="B49" s="644" t="s">
        <v>656</v>
      </c>
      <c r="C49" s="644"/>
      <c r="D49" s="644"/>
    </row>
    <row r="50" spans="1:10" x14ac:dyDescent="0.2">
      <c r="A50" s="642"/>
      <c r="B50" s="644"/>
      <c r="C50" s="644" t="s">
        <v>657</v>
      </c>
      <c r="D50" s="644"/>
    </row>
    <row r="51" spans="1:10" x14ac:dyDescent="0.2">
      <c r="A51" s="642"/>
      <c r="B51" s="644" t="s">
        <v>658</v>
      </c>
      <c r="C51" s="644"/>
      <c r="D51" s="644"/>
      <c r="E51" s="645"/>
      <c r="F51" s="645"/>
      <c r="G51" s="645"/>
      <c r="H51" s="645"/>
      <c r="I51" s="645"/>
      <c r="J51" s="645"/>
    </row>
    <row r="52" spans="1:10" x14ac:dyDescent="0.2">
      <c r="A52" s="642"/>
      <c r="B52" s="644"/>
      <c r="C52" s="644" t="s">
        <v>659</v>
      </c>
      <c r="D52" s="644"/>
    </row>
    <row r="53" spans="1:10" x14ac:dyDescent="0.2">
      <c r="A53" s="642"/>
      <c r="B53" s="644" t="s">
        <v>660</v>
      </c>
      <c r="C53" s="644"/>
      <c r="D53" s="644"/>
    </row>
    <row r="54" spans="1:10" x14ac:dyDescent="0.2">
      <c r="A54" s="642"/>
      <c r="B54" s="644"/>
      <c r="C54" s="644" t="s">
        <v>661</v>
      </c>
      <c r="D54" s="644"/>
    </row>
    <row r="55" spans="1:10" x14ac:dyDescent="0.2">
      <c r="A55" s="646" t="s">
        <v>662</v>
      </c>
      <c r="B55" s="647"/>
      <c r="C55" s="647"/>
      <c r="D55" s="647"/>
    </row>
    <row r="56" spans="1:10" x14ac:dyDescent="0.2">
      <c r="B56" s="693" t="s">
        <v>663</v>
      </c>
      <c r="C56" s="693"/>
      <c r="D56" s="693"/>
    </row>
    <row r="57" spans="1:10" ht="12" customHeight="1" x14ac:dyDescent="0.25">
      <c r="A57" s="648"/>
      <c r="B57" s="649" t="s">
        <v>664</v>
      </c>
      <c r="C57" s="650"/>
      <c r="D57" s="651"/>
    </row>
    <row r="58" spans="1:10" x14ac:dyDescent="0.2">
      <c r="B58" s="652" t="s">
        <v>665</v>
      </c>
      <c r="C58" s="652"/>
      <c r="D58" s="652"/>
    </row>
    <row r="59" spans="1:10" ht="12.75" customHeight="1" x14ac:dyDescent="0.2">
      <c r="A59" s="653" t="s">
        <v>666</v>
      </c>
      <c r="B59" s="654"/>
      <c r="C59" s="654"/>
      <c r="D59" s="655"/>
    </row>
    <row r="60" spans="1:10" ht="12.75" customHeight="1" x14ac:dyDescent="0.2">
      <c r="A60" s="648"/>
      <c r="B60" s="656" t="s">
        <v>667</v>
      </c>
      <c r="C60" s="652"/>
      <c r="D60" s="655"/>
    </row>
    <row r="61" spans="1:10" ht="12.75" customHeight="1" x14ac:dyDescent="0.2">
      <c r="A61" s="648"/>
      <c r="B61" s="649" t="s">
        <v>668</v>
      </c>
      <c r="C61" s="657"/>
      <c r="D61" s="651"/>
    </row>
    <row r="62" spans="1:10" ht="12.75" customHeight="1" x14ac:dyDescent="0.2">
      <c r="A62" s="648"/>
      <c r="B62" s="656" t="s">
        <v>669</v>
      </c>
      <c r="C62" s="657"/>
      <c r="D62" s="651"/>
    </row>
    <row r="63" spans="1:10" ht="12.75" customHeight="1" x14ac:dyDescent="0.2">
      <c r="A63" s="648"/>
      <c r="B63" s="696" t="s">
        <v>670</v>
      </c>
      <c r="C63" s="693"/>
      <c r="D63" s="651"/>
    </row>
    <row r="64" spans="1:10" ht="12.75" customHeight="1" x14ac:dyDescent="0.2">
      <c r="A64" s="648"/>
      <c r="B64" s="656" t="s">
        <v>671</v>
      </c>
      <c r="C64" s="652"/>
      <c r="D64" s="651"/>
    </row>
    <row r="65" spans="1:4" x14ac:dyDescent="0.2">
      <c r="A65" s="648"/>
      <c r="B65" s="696" t="s">
        <v>672</v>
      </c>
      <c r="C65" s="693"/>
      <c r="D65" s="651"/>
    </row>
    <row r="66" spans="1:4" x14ac:dyDescent="0.2">
      <c r="A66" s="648"/>
      <c r="B66" s="649"/>
      <c r="C66" s="652"/>
      <c r="D66" s="651"/>
    </row>
    <row r="67" spans="1:4" s="624" customFormat="1" ht="15" x14ac:dyDescent="0.25">
      <c r="A67" s="648"/>
      <c r="B67" s="658"/>
      <c r="C67" s="659"/>
      <c r="D67" s="660"/>
    </row>
    <row r="68" spans="1:4" x14ac:dyDescent="0.2">
      <c r="A68" s="645"/>
      <c r="B68" s="645"/>
      <c r="C68" s="645"/>
      <c r="D68" s="645"/>
    </row>
    <row r="69" spans="1:4" x14ac:dyDescent="0.2">
      <c r="A69" s="645"/>
      <c r="B69" s="645"/>
      <c r="C69" s="645"/>
      <c r="D69" s="645"/>
    </row>
  </sheetData>
  <mergeCells count="56">
    <mergeCell ref="A10:B10"/>
    <mergeCell ref="A3:B3"/>
    <mergeCell ref="A4:B4"/>
    <mergeCell ref="A6:I6"/>
    <mergeCell ref="A8:B8"/>
    <mergeCell ref="A9:B9"/>
    <mergeCell ref="A17:B17"/>
    <mergeCell ref="A11:A12"/>
    <mergeCell ref="B11:C12"/>
    <mergeCell ref="D11:D12"/>
    <mergeCell ref="E11:E12"/>
    <mergeCell ref="H11:H12"/>
    <mergeCell ref="I11:I12"/>
    <mergeCell ref="A13:C13"/>
    <mergeCell ref="B14:C14"/>
    <mergeCell ref="B15:C15"/>
    <mergeCell ref="F11:F12"/>
    <mergeCell ref="G11:G12"/>
    <mergeCell ref="B23:C23"/>
    <mergeCell ref="A18:B18"/>
    <mergeCell ref="A19:A20"/>
    <mergeCell ref="B19:C20"/>
    <mergeCell ref="D19:D20"/>
    <mergeCell ref="G19:G20"/>
    <mergeCell ref="H19:H20"/>
    <mergeCell ref="I19:I20"/>
    <mergeCell ref="A21:C21"/>
    <mergeCell ref="B22:C22"/>
    <mergeCell ref="E19:E20"/>
    <mergeCell ref="F19:F20"/>
    <mergeCell ref="B30:C30"/>
    <mergeCell ref="B31:C31"/>
    <mergeCell ref="A32:A33"/>
    <mergeCell ref="B32:C33"/>
    <mergeCell ref="I32:I33"/>
    <mergeCell ref="A24:A27"/>
    <mergeCell ref="B24:C27"/>
    <mergeCell ref="I24:I27"/>
    <mergeCell ref="A28:A29"/>
    <mergeCell ref="B28:C29"/>
    <mergeCell ref="I28:I29"/>
    <mergeCell ref="A35:B35"/>
    <mergeCell ref="A36:B36"/>
    <mergeCell ref="A37:A38"/>
    <mergeCell ref="B37:C38"/>
    <mergeCell ref="B34:C34"/>
    <mergeCell ref="I37:I38"/>
    <mergeCell ref="A39:C39"/>
    <mergeCell ref="D37:D38"/>
    <mergeCell ref="E37:E38"/>
    <mergeCell ref="B40:C40"/>
    <mergeCell ref="B41:C41"/>
    <mergeCell ref="B42:C42"/>
    <mergeCell ref="F37:F38"/>
    <mergeCell ref="G37:G38"/>
    <mergeCell ref="H37:H38"/>
  </mergeCells>
  <pageMargins left="0.98425196850393704" right="0.39370078740157483" top="0.59055118110236227" bottom="0.39370078740157483" header="0.23622047244094491" footer="0.23622047244094491"/>
  <pageSetup paperSize="9" scale="70" fitToHeight="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33.pielikums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Q319"/>
  <sheetViews>
    <sheetView showGridLines="0" view="pageLayout" zoomScaleNormal="100" workbookViewId="0">
      <selection activeCell="U1" sqref="U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757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323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324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752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771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37.5" customHeight="1" x14ac:dyDescent="0.25">
      <c r="A7" s="2" t="s">
        <v>4</v>
      </c>
      <c r="B7" s="3"/>
      <c r="C7" s="706" t="s">
        <v>756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 t="s">
        <v>327</v>
      </c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19807</v>
      </c>
      <c r="D20" s="139">
        <f>SUM(D21,D24,D25,D41,D43)</f>
        <v>0</v>
      </c>
      <c r="E20" s="22">
        <f t="shared" ref="E20:F20" si="1">SUM(E21,E24,E25,E41,E43)</f>
        <v>19807</v>
      </c>
      <c r="F20" s="140">
        <f t="shared" si="1"/>
        <v>19807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19807</v>
      </c>
      <c r="D24" s="145"/>
      <c r="E24" s="132">
        <v>19807</v>
      </c>
      <c r="F24" s="242">
        <f t="shared" si="9"/>
        <v>19807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.75" hidden="1" thickTop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thickTop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19807</v>
      </c>
      <c r="D50" s="163">
        <f>SUM(D51,D286)</f>
        <v>0</v>
      </c>
      <c r="E50" s="66">
        <f t="shared" ref="E50:F50" si="26">SUM(E51,E286)</f>
        <v>19807</v>
      </c>
      <c r="F50" s="164">
        <f t="shared" si="26"/>
        <v>19807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19807</v>
      </c>
      <c r="D51" s="165">
        <f>SUM(D52,D194)</f>
        <v>0</v>
      </c>
      <c r="E51" s="69">
        <f t="shared" ref="E51:F51" si="30">SUM(E52,E194)</f>
        <v>19807</v>
      </c>
      <c r="F51" s="166">
        <f t="shared" si="30"/>
        <v>19807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19807</v>
      </c>
      <c r="D52" s="167">
        <f>SUM(D53,D75,D173,D187)</f>
        <v>0</v>
      </c>
      <c r="E52" s="71">
        <f t="shared" ref="E52:F52" si="34">SUM(E53,E75,E173,E187)</f>
        <v>19807</v>
      </c>
      <c r="F52" s="168">
        <f t="shared" si="34"/>
        <v>19807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3825</v>
      </c>
      <c r="D53" s="169">
        <f>SUM(D54,D67)</f>
        <v>0</v>
      </c>
      <c r="E53" s="73">
        <f t="shared" ref="E53:F53" si="38">SUM(E54,E67)</f>
        <v>3825</v>
      </c>
      <c r="F53" s="170">
        <f t="shared" si="38"/>
        <v>3825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2994</v>
      </c>
      <c r="D54" s="171">
        <f>SUM(D55,D58,D66)</f>
        <v>0</v>
      </c>
      <c r="E54" s="37">
        <f t="shared" ref="E54:F54" si="42">SUM(E55,E58,E66)</f>
        <v>2994</v>
      </c>
      <c r="F54" s="172">
        <f t="shared" si="42"/>
        <v>2994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/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176</v>
      </c>
      <c r="D58" s="173">
        <f>SUM(D59:D65)</f>
        <v>0</v>
      </c>
      <c r="E58" s="78">
        <f>SUM(E59:E65)</f>
        <v>176</v>
      </c>
      <c r="F58" s="96">
        <f t="shared" ref="F58" si="54">SUM(F59:F65)</f>
        <v>176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176</v>
      </c>
      <c r="D63" s="144"/>
      <c r="E63" s="31">
        <v>176</v>
      </c>
      <c r="F63" s="96">
        <f t="shared" si="58"/>
        <v>176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/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2818</v>
      </c>
      <c r="D66" s="174"/>
      <c r="E66" s="133">
        <v>2818</v>
      </c>
      <c r="F66" s="161">
        <f t="shared" si="58"/>
        <v>2818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831</v>
      </c>
      <c r="D67" s="171">
        <f>SUM(D68:D69)</f>
        <v>0</v>
      </c>
      <c r="E67" s="37">
        <f t="shared" ref="E67:F67" si="62">SUM(E68:E69)</f>
        <v>831</v>
      </c>
      <c r="F67" s="172">
        <f t="shared" si="62"/>
        <v>831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694">
        <v>1210</v>
      </c>
      <c r="B68" s="39" t="s">
        <v>60</v>
      </c>
      <c r="C68" s="222">
        <f t="shared" si="0"/>
        <v>743</v>
      </c>
      <c r="D68" s="143"/>
      <c r="E68" s="28">
        <v>743</v>
      </c>
      <c r="F68" s="176">
        <f>D68+E68</f>
        <v>743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88</v>
      </c>
      <c r="D69" s="173">
        <f>SUM(D70:D74)</f>
        <v>0</v>
      </c>
      <c r="E69" s="78">
        <f t="shared" ref="E69:F69" si="66">SUM(E70:E74)</f>
        <v>88</v>
      </c>
      <c r="F69" s="96">
        <f t="shared" si="66"/>
        <v>88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88</v>
      </c>
      <c r="D70" s="144"/>
      <c r="E70" s="31">
        <v>88</v>
      </c>
      <c r="F70" s="96">
        <f t="shared" ref="F70:F74" si="70">D70+E70</f>
        <v>88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/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/>
      <c r="E74" s="31"/>
      <c r="F74" s="96">
        <f t="shared" si="70"/>
        <v>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15982</v>
      </c>
      <c r="D75" s="169">
        <f>SUM(D76,D83,D130,D164,D165,D172)</f>
        <v>0</v>
      </c>
      <c r="E75" s="73">
        <f t="shared" ref="E75:F75" si="74">SUM(E76,E83,E130,E164,E165,E172)</f>
        <v>15982</v>
      </c>
      <c r="F75" s="170">
        <f t="shared" si="74"/>
        <v>15982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x14ac:dyDescent="0.25">
      <c r="A76" s="34">
        <v>2100</v>
      </c>
      <c r="B76" s="74" t="s">
        <v>66</v>
      </c>
      <c r="C76" s="221">
        <f t="shared" si="0"/>
        <v>4508</v>
      </c>
      <c r="D76" s="171">
        <f>SUM(D77,D80)</f>
        <v>0</v>
      </c>
      <c r="E76" s="37">
        <f t="shared" ref="E76:F76" si="78">SUM(E77,E80)</f>
        <v>4508</v>
      </c>
      <c r="F76" s="172">
        <f t="shared" si="78"/>
        <v>4508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694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x14ac:dyDescent="0.25">
      <c r="A80" s="77">
        <v>2120</v>
      </c>
      <c r="B80" s="42" t="s">
        <v>70</v>
      </c>
      <c r="C80" s="223">
        <f t="shared" si="0"/>
        <v>4508</v>
      </c>
      <c r="D80" s="173">
        <f>SUM(D81:D82)</f>
        <v>0</v>
      </c>
      <c r="E80" s="78">
        <f t="shared" ref="E80:F80" si="90">SUM(E81:E82)</f>
        <v>4508</v>
      </c>
      <c r="F80" s="96">
        <f t="shared" si="90"/>
        <v>4508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customHeight="1" x14ac:dyDescent="0.25">
      <c r="A81" s="30">
        <v>2121</v>
      </c>
      <c r="B81" s="42" t="s">
        <v>68</v>
      </c>
      <c r="C81" s="223">
        <f t="shared" si="0"/>
        <v>736</v>
      </c>
      <c r="D81" s="177"/>
      <c r="E81" s="44">
        <v>736</v>
      </c>
      <c r="F81" s="96">
        <f t="shared" ref="F81:F82" si="94">D81+E81</f>
        <v>736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customHeight="1" x14ac:dyDescent="0.25">
      <c r="A82" s="30">
        <v>2122</v>
      </c>
      <c r="B82" s="42" t="s">
        <v>69</v>
      </c>
      <c r="C82" s="223">
        <f t="shared" si="0"/>
        <v>3772</v>
      </c>
      <c r="D82" s="177"/>
      <c r="E82" s="44">
        <v>3772</v>
      </c>
      <c r="F82" s="96">
        <f t="shared" si="94"/>
        <v>3772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10874</v>
      </c>
      <c r="D83" s="171">
        <f>SUM(D84,D89,D95,D103,D112,D116,D122,D128)</f>
        <v>0</v>
      </c>
      <c r="E83" s="37">
        <f t="shared" ref="E83:F83" si="98">SUM(E84,E89,E95,E103,E112,E116,E122,E128)</f>
        <v>10874</v>
      </c>
      <c r="F83" s="172">
        <f t="shared" si="98"/>
        <v>10874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2">F84+I84+L84+O84</f>
        <v>0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/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2"/>
        <v>0</v>
      </c>
      <c r="D87" s="177"/>
      <c r="E87" s="44"/>
      <c r="F87" s="96">
        <f t="shared" si="107"/>
        <v>0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/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/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/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/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5474</v>
      </c>
      <c r="D95" s="173">
        <f>SUM(D96:D102)</f>
        <v>0</v>
      </c>
      <c r="E95" s="78">
        <f t="shared" ref="E95:F95" si="119">SUM(E96:E102)</f>
        <v>5474</v>
      </c>
      <c r="F95" s="96">
        <f t="shared" si="119"/>
        <v>5474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customHeight="1" x14ac:dyDescent="0.25">
      <c r="A96" s="30">
        <v>2231</v>
      </c>
      <c r="B96" s="42" t="s">
        <v>81</v>
      </c>
      <c r="C96" s="223">
        <f t="shared" si="102"/>
        <v>5474</v>
      </c>
      <c r="D96" s="177"/>
      <c r="E96" s="44">
        <v>5474</v>
      </c>
      <c r="F96" s="96">
        <f t="shared" ref="F96:F102" si="123">D96+E96</f>
        <v>5474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/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/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/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/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hidden="1" x14ac:dyDescent="0.25">
      <c r="A116" s="77">
        <v>2260</v>
      </c>
      <c r="B116" s="42" t="s">
        <v>98</v>
      </c>
      <c r="C116" s="223">
        <f t="shared" si="102"/>
        <v>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5400</v>
      </c>
      <c r="D122" s="173">
        <f>SUM(D123:D127)</f>
        <v>0</v>
      </c>
      <c r="E122" s="78">
        <f t="shared" ref="E122:F122" si="151">SUM(E123:E127)</f>
        <v>5400</v>
      </c>
      <c r="F122" s="96">
        <f t="shared" si="151"/>
        <v>5400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customHeight="1" x14ac:dyDescent="0.25">
      <c r="A127" s="30">
        <v>2279</v>
      </c>
      <c r="B127" s="42" t="s">
        <v>108</v>
      </c>
      <c r="C127" s="223">
        <f t="shared" si="102"/>
        <v>5400</v>
      </c>
      <c r="D127" s="177"/>
      <c r="E127" s="44">
        <v>5400</v>
      </c>
      <c r="F127" s="96">
        <f t="shared" si="155"/>
        <v>5400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694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600</v>
      </c>
      <c r="D130" s="171">
        <f>SUM(D131,D136,D140,D141,D144,D151,D159,D160,D163)</f>
        <v>0</v>
      </c>
      <c r="E130" s="37">
        <f t="shared" ref="E130:F130" si="160">SUM(E131,E136,E140,E141,E144,E151,E159,E160,E163)</f>
        <v>600</v>
      </c>
      <c r="F130" s="172">
        <f t="shared" si="160"/>
        <v>600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694">
        <v>2310</v>
      </c>
      <c r="B131" s="39" t="s">
        <v>111</v>
      </c>
      <c r="C131" s="222">
        <f t="shared" si="102"/>
        <v>600</v>
      </c>
      <c r="D131" s="175">
        <f t="shared" ref="D131:O131" si="164">SUM(D132:D135)</f>
        <v>0</v>
      </c>
      <c r="E131" s="80">
        <f t="shared" si="164"/>
        <v>600</v>
      </c>
      <c r="F131" s="176">
        <f t="shared" si="164"/>
        <v>600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200</v>
      </c>
      <c r="D132" s="177"/>
      <c r="E132" s="44">
        <v>200</v>
      </c>
      <c r="F132" s="96">
        <f t="shared" ref="F132:F135" si="165">D132+E132</f>
        <v>200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2"/>
        <v>0</v>
      </c>
      <c r="D133" s="177"/>
      <c r="E133" s="44"/>
      <c r="F133" s="96">
        <f t="shared" si="165"/>
        <v>0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400</v>
      </c>
      <c r="D135" s="177"/>
      <c r="E135" s="44">
        <v>400</v>
      </c>
      <c r="F135" s="96">
        <f t="shared" si="165"/>
        <v>400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7">SUM(E142:E143)</f>
        <v>0</v>
      </c>
      <c r="F141" s="96">
        <f t="shared" si="177"/>
        <v>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/>
      <c r="E142" s="44"/>
      <c r="F142" s="96">
        <f t="shared" ref="F142:F143" si="181">D142+E142</f>
        <v>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5">SUM(E145:E150)</f>
        <v>0</v>
      </c>
      <c r="F144" s="161">
        <f t="shared" si="185"/>
        <v>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/>
      <c r="E145" s="41"/>
      <c r="F145" s="176">
        <f t="shared" ref="F145:F150" si="189">D145+E145</f>
        <v>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/>
      <c r="E146" s="44"/>
      <c r="F146" s="96">
        <f t="shared" si="189"/>
        <v>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3"/>
        <v>0</v>
      </c>
      <c r="D149" s="177"/>
      <c r="E149" s="44"/>
      <c r="F149" s="96">
        <f t="shared" si="189"/>
        <v>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3"/>
        <v>0</v>
      </c>
      <c r="D159" s="179"/>
      <c r="E159" s="79"/>
      <c r="F159" s="161">
        <f t="shared" si="198"/>
        <v>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694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694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694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694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694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hidden="1" x14ac:dyDescent="0.25">
      <c r="A194" s="90"/>
      <c r="B194" s="17" t="s">
        <v>166</v>
      </c>
      <c r="C194" s="233">
        <f t="shared" si="193"/>
        <v>0</v>
      </c>
      <c r="D194" s="167">
        <f t="shared" ref="D194:O194" si="259">SUM(D195,D230,D269,D283)</f>
        <v>0</v>
      </c>
      <c r="E194" s="71">
        <f t="shared" si="259"/>
        <v>0</v>
      </c>
      <c r="F194" s="168">
        <f t="shared" si="259"/>
        <v>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3"/>
        <v>0</v>
      </c>
      <c r="D195" s="169">
        <f>D196+D204</f>
        <v>0</v>
      </c>
      <c r="E195" s="73">
        <f t="shared" ref="E195:F195" si="260">E196+E204</f>
        <v>0</v>
      </c>
      <c r="F195" s="170">
        <f t="shared" si="260"/>
        <v>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694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3"/>
        <v>0</v>
      </c>
      <c r="D204" s="171">
        <f>D205+D215+D216+D225+D226+D227+D229</f>
        <v>0</v>
      </c>
      <c r="E204" s="37">
        <f t="shared" ref="E204:F204" si="276">E205+E215+E216+E225+E226+E227+E229</f>
        <v>0</v>
      </c>
      <c r="F204" s="172">
        <f t="shared" si="276"/>
        <v>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88"/>
        <v>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88"/>
        <v>0</v>
      </c>
      <c r="D219" s="177"/>
      <c r="E219" s="44"/>
      <c r="F219" s="96">
        <f t="shared" si="293"/>
        <v>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694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694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694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694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694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694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>
        <f>E24-E51</f>
        <v>0</v>
      </c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19807</v>
      </c>
      <c r="D289" s="191">
        <f t="shared" ref="D289:O289" si="389">SUM(D286,D269,D230,D195,D187,D173,D75,D53,D283)</f>
        <v>0</v>
      </c>
      <c r="E289" s="112">
        <f t="shared" si="389"/>
        <v>19807</v>
      </c>
      <c r="F289" s="113">
        <f t="shared" si="389"/>
        <v>19807</v>
      </c>
      <c r="G289" s="191">
        <f t="shared" si="389"/>
        <v>0</v>
      </c>
      <c r="H289" s="112">
        <f t="shared" si="389"/>
        <v>0</v>
      </c>
      <c r="I289" s="113">
        <f t="shared" si="389"/>
        <v>0</v>
      </c>
      <c r="J289" s="191">
        <f t="shared" si="389"/>
        <v>0</v>
      </c>
      <c r="K289" s="112">
        <f t="shared" si="389"/>
        <v>0</v>
      </c>
      <c r="L289" s="113">
        <f t="shared" si="389"/>
        <v>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3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0 874"/>
        <filter val="15 982"/>
        <filter val="176"/>
        <filter val="19 807"/>
        <filter val="2 818"/>
        <filter val="2 994"/>
        <filter val="200"/>
        <filter val="3 772"/>
        <filter val="3 825"/>
        <filter val="4 508"/>
        <filter val="400"/>
        <filter val="5 400"/>
        <filter val="5 474"/>
        <filter val="600"/>
        <filter val="736"/>
        <filter val="743"/>
        <filter val="831"/>
        <filter val="88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34.pielikums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R3" sqref="R2:S3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331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323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324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325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770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329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 t="s">
        <v>330</v>
      </c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9364</v>
      </c>
      <c r="D20" s="139">
        <f>SUM(D21,D24,D25,D41,D43)</f>
        <v>0</v>
      </c>
      <c r="E20" s="22">
        <f t="shared" ref="E20:F20" si="1">SUM(E21,E24,E25,E41,E43)</f>
        <v>9364</v>
      </c>
      <c r="F20" s="140">
        <f t="shared" si="1"/>
        <v>9364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4364</v>
      </c>
      <c r="D24" s="145"/>
      <c r="E24" s="132">
        <v>4364</v>
      </c>
      <c r="F24" s="242">
        <f t="shared" si="9"/>
        <v>4364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customHeight="1" thickTop="1" x14ac:dyDescent="0.25">
      <c r="A25" s="34">
        <v>21192</v>
      </c>
      <c r="B25" s="34" t="s">
        <v>24</v>
      </c>
      <c r="C25" s="221">
        <f>F25</f>
        <v>5000</v>
      </c>
      <c r="D25" s="146"/>
      <c r="E25" s="35">
        <v>5000</v>
      </c>
      <c r="F25" s="172">
        <f t="shared" si="9"/>
        <v>5000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9364</v>
      </c>
      <c r="D50" s="163">
        <f>SUM(D51,D286)</f>
        <v>0</v>
      </c>
      <c r="E50" s="66">
        <f t="shared" ref="E50:F50" si="26">SUM(E51,E286)</f>
        <v>9364</v>
      </c>
      <c r="F50" s="164">
        <f t="shared" si="26"/>
        <v>9364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8614</v>
      </c>
      <c r="D51" s="165">
        <f>SUM(D52,D194)</f>
        <v>0</v>
      </c>
      <c r="E51" s="69">
        <f t="shared" ref="E51:F51" si="30">SUM(E52,E194)</f>
        <v>8614</v>
      </c>
      <c r="F51" s="166">
        <f t="shared" si="30"/>
        <v>8614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8614</v>
      </c>
      <c r="D52" s="167">
        <f>SUM(D53,D75,D173,D187)</f>
        <v>0</v>
      </c>
      <c r="E52" s="71">
        <f t="shared" ref="E52:F52" si="34">SUM(E53,E75,E173,E187)</f>
        <v>8614</v>
      </c>
      <c r="F52" s="168">
        <f t="shared" si="34"/>
        <v>8614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hidden="1" x14ac:dyDescent="0.25">
      <c r="A53" s="72">
        <v>1000</v>
      </c>
      <c r="B53" s="72" t="s">
        <v>47</v>
      </c>
      <c r="C53" s="234">
        <f t="shared" si="0"/>
        <v>0</v>
      </c>
      <c r="D53" s="169">
        <f>SUM(D54,D67)</f>
        <v>0</v>
      </c>
      <c r="E53" s="73">
        <f t="shared" ref="E53:F53" si="38">SUM(E54,E67)</f>
        <v>0</v>
      </c>
      <c r="F53" s="170">
        <f t="shared" si="38"/>
        <v>0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hidden="1" x14ac:dyDescent="0.25">
      <c r="A54" s="34">
        <v>1100</v>
      </c>
      <c r="B54" s="74" t="s">
        <v>48</v>
      </c>
      <c r="C54" s="221">
        <f t="shared" si="0"/>
        <v>0</v>
      </c>
      <c r="D54" s="171">
        <f>SUM(D55,D58,D66)</f>
        <v>0</v>
      </c>
      <c r="E54" s="37">
        <f t="shared" ref="E54:F54" si="42">SUM(E55,E58,E66)</f>
        <v>0</v>
      </c>
      <c r="F54" s="172">
        <f t="shared" si="42"/>
        <v>0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/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hidden="1" x14ac:dyDescent="0.25">
      <c r="A58" s="77">
        <v>1140</v>
      </c>
      <c r="B58" s="42" t="s">
        <v>275</v>
      </c>
      <c r="C58" s="223">
        <f t="shared" si="0"/>
        <v>0</v>
      </c>
      <c r="D58" s="173">
        <f>SUM(D59:D65)</f>
        <v>0</v>
      </c>
      <c r="E58" s="78">
        <f>SUM(E59:E65)</f>
        <v>0</v>
      </c>
      <c r="F58" s="96">
        <f t="shared" ref="F58" si="54">SUM(F59:F65)</f>
        <v>0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hidden="1" customHeight="1" x14ac:dyDescent="0.25">
      <c r="A63" s="30">
        <v>1147</v>
      </c>
      <c r="B63" s="42" t="s">
        <v>56</v>
      </c>
      <c r="C63" s="223">
        <f t="shared" si="0"/>
        <v>0</v>
      </c>
      <c r="D63" s="144"/>
      <c r="E63" s="31"/>
      <c r="F63" s="96">
        <f t="shared" si="58"/>
        <v>0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/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hidden="1" x14ac:dyDescent="0.25">
      <c r="A67" s="34">
        <v>1200</v>
      </c>
      <c r="B67" s="74" t="s">
        <v>276</v>
      </c>
      <c r="C67" s="221">
        <f t="shared" si="0"/>
        <v>0</v>
      </c>
      <c r="D67" s="171">
        <f>SUM(D68:D69)</f>
        <v>0</v>
      </c>
      <c r="E67" s="37">
        <f t="shared" ref="E67:F67" si="62">SUM(E68:E69)</f>
        <v>0</v>
      </c>
      <c r="F67" s="172">
        <f t="shared" si="62"/>
        <v>0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hidden="1" customHeight="1" x14ac:dyDescent="0.25">
      <c r="A68" s="273">
        <v>1210</v>
      </c>
      <c r="B68" s="39" t="s">
        <v>60</v>
      </c>
      <c r="C68" s="222">
        <f t="shared" si="0"/>
        <v>0</v>
      </c>
      <c r="D68" s="143"/>
      <c r="E68" s="28"/>
      <c r="F68" s="176">
        <f>D68+E68</f>
        <v>0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hidden="1" x14ac:dyDescent="0.25">
      <c r="A69" s="77">
        <v>1220</v>
      </c>
      <c r="B69" s="42" t="s">
        <v>61</v>
      </c>
      <c r="C69" s="223">
        <f t="shared" si="0"/>
        <v>0</v>
      </c>
      <c r="D69" s="173">
        <f>SUM(D70:D74)</f>
        <v>0</v>
      </c>
      <c r="E69" s="78">
        <f t="shared" ref="E69:F69" si="66">SUM(E70:E74)</f>
        <v>0</v>
      </c>
      <c r="F69" s="96">
        <f t="shared" si="66"/>
        <v>0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hidden="1" customHeight="1" x14ac:dyDescent="0.25">
      <c r="A70" s="30">
        <v>1221</v>
      </c>
      <c r="B70" s="42" t="s">
        <v>277</v>
      </c>
      <c r="C70" s="223">
        <f t="shared" si="0"/>
        <v>0</v>
      </c>
      <c r="D70" s="144"/>
      <c r="E70" s="31"/>
      <c r="F70" s="96">
        <f t="shared" ref="F70:F74" si="70">D70+E70</f>
        <v>0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/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/>
      <c r="E74" s="31"/>
      <c r="F74" s="96">
        <f t="shared" si="70"/>
        <v>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8614</v>
      </c>
      <c r="D75" s="169">
        <f>SUM(D76,D83,D130,D164,D165,D172)</f>
        <v>0</v>
      </c>
      <c r="E75" s="73">
        <f t="shared" ref="E75:F75" si="74">SUM(E76,E83,E130,E164,E165,E172)</f>
        <v>8614</v>
      </c>
      <c r="F75" s="170">
        <f t="shared" si="74"/>
        <v>8614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x14ac:dyDescent="0.25">
      <c r="A76" s="34">
        <v>2100</v>
      </c>
      <c r="B76" s="74" t="s">
        <v>66</v>
      </c>
      <c r="C76" s="221">
        <f t="shared" si="0"/>
        <v>8614</v>
      </c>
      <c r="D76" s="171">
        <f>SUM(D77,D80)</f>
        <v>0</v>
      </c>
      <c r="E76" s="37">
        <f t="shared" ref="E76:F76" si="78">SUM(E77,E80)</f>
        <v>8614</v>
      </c>
      <c r="F76" s="172">
        <f t="shared" si="78"/>
        <v>8614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3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x14ac:dyDescent="0.25">
      <c r="A80" s="77">
        <v>2120</v>
      </c>
      <c r="B80" s="42" t="s">
        <v>70</v>
      </c>
      <c r="C80" s="223">
        <f t="shared" si="0"/>
        <v>8614</v>
      </c>
      <c r="D80" s="173">
        <f>SUM(D81:D82)</f>
        <v>0</v>
      </c>
      <c r="E80" s="78">
        <f t="shared" ref="E80:F80" si="90">SUM(E81:E82)</f>
        <v>8614</v>
      </c>
      <c r="F80" s="96">
        <f t="shared" si="90"/>
        <v>8614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customHeight="1" x14ac:dyDescent="0.25">
      <c r="A81" s="30">
        <v>2121</v>
      </c>
      <c r="B81" s="42" t="s">
        <v>68</v>
      </c>
      <c r="C81" s="223">
        <f t="shared" si="0"/>
        <v>1420</v>
      </c>
      <c r="D81" s="177"/>
      <c r="E81" s="44">
        <v>1420</v>
      </c>
      <c r="F81" s="96">
        <f t="shared" ref="F81:F82" si="94">D81+E81</f>
        <v>1420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customHeight="1" x14ac:dyDescent="0.25">
      <c r="A82" s="30">
        <v>2122</v>
      </c>
      <c r="B82" s="42" t="s">
        <v>69</v>
      </c>
      <c r="C82" s="223">
        <f t="shared" si="0"/>
        <v>7194</v>
      </c>
      <c r="D82" s="177"/>
      <c r="E82" s="44">
        <v>7194</v>
      </c>
      <c r="F82" s="96">
        <f t="shared" si="94"/>
        <v>7194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hidden="1" x14ac:dyDescent="0.25">
      <c r="A83" s="34">
        <v>2200</v>
      </c>
      <c r="B83" s="74" t="s">
        <v>71</v>
      </c>
      <c r="C83" s="221">
        <f t="shared" si="0"/>
        <v>0</v>
      </c>
      <c r="D83" s="171">
        <f>SUM(D84,D89,D95,D103,D112,D116,D122,D128)</f>
        <v>0</v>
      </c>
      <c r="E83" s="37">
        <f t="shared" ref="E83:F83" si="98">SUM(E84,E89,E95,E103,E112,E116,E122,E128)</f>
        <v>0</v>
      </c>
      <c r="F83" s="172">
        <f t="shared" si="98"/>
        <v>0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2">F84+I84+L84+O84</f>
        <v>0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/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2"/>
        <v>0</v>
      </c>
      <c r="D87" s="177"/>
      <c r="E87" s="44"/>
      <c r="F87" s="96">
        <f t="shared" si="107"/>
        <v>0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/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/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/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/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hidden="1" x14ac:dyDescent="0.25">
      <c r="A95" s="77">
        <v>2230</v>
      </c>
      <c r="B95" s="42" t="s">
        <v>80</v>
      </c>
      <c r="C95" s="223">
        <f t="shared" si="102"/>
        <v>0</v>
      </c>
      <c r="D95" s="173">
        <f>SUM(D96:D102)</f>
        <v>0</v>
      </c>
      <c r="E95" s="78">
        <f t="shared" ref="E95:F95" si="119">SUM(E96:E102)</f>
        <v>0</v>
      </c>
      <c r="F95" s="96">
        <f t="shared" si="119"/>
        <v>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/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/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/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/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hidden="1" x14ac:dyDescent="0.25">
      <c r="A116" s="77">
        <v>2260</v>
      </c>
      <c r="B116" s="42" t="s">
        <v>98</v>
      </c>
      <c r="C116" s="223">
        <f t="shared" si="102"/>
        <v>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hidden="1" x14ac:dyDescent="0.25">
      <c r="A122" s="77">
        <v>2270</v>
      </c>
      <c r="B122" s="42" t="s">
        <v>104</v>
      </c>
      <c r="C122" s="223">
        <f t="shared" si="102"/>
        <v>0</v>
      </c>
      <c r="D122" s="173">
        <f>SUM(D123:D127)</f>
        <v>0</v>
      </c>
      <c r="E122" s="78">
        <f t="shared" ref="E122:F122" si="151">SUM(E123:E127)</f>
        <v>0</v>
      </c>
      <c r="F122" s="96">
        <f t="shared" si="151"/>
        <v>0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hidden="1" customHeight="1" x14ac:dyDescent="0.25">
      <c r="A127" s="30">
        <v>2279</v>
      </c>
      <c r="B127" s="42" t="s">
        <v>108</v>
      </c>
      <c r="C127" s="223">
        <f t="shared" si="102"/>
        <v>0</v>
      </c>
      <c r="D127" s="177"/>
      <c r="E127" s="44"/>
      <c r="F127" s="96">
        <f t="shared" si="155"/>
        <v>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273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hidden="1" customHeight="1" x14ac:dyDescent="0.25">
      <c r="A130" s="34">
        <v>2300</v>
      </c>
      <c r="B130" s="74" t="s">
        <v>110</v>
      </c>
      <c r="C130" s="221">
        <f t="shared" si="102"/>
        <v>0</v>
      </c>
      <c r="D130" s="171">
        <f>SUM(D131,D136,D140,D141,D144,D151,D159,D160,D163)</f>
        <v>0</v>
      </c>
      <c r="E130" s="37">
        <f t="shared" ref="E130:F130" si="160">SUM(E131,E136,E140,E141,E144,E151,E159,E160,E163)</f>
        <v>0</v>
      </c>
      <c r="F130" s="172">
        <f t="shared" si="160"/>
        <v>0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hidden="1" x14ac:dyDescent="0.25">
      <c r="A131" s="273">
        <v>2310</v>
      </c>
      <c r="B131" s="39" t="s">
        <v>111</v>
      </c>
      <c r="C131" s="222">
        <f t="shared" si="102"/>
        <v>0</v>
      </c>
      <c r="D131" s="175">
        <f t="shared" ref="D131:O131" si="164">SUM(D132:D135)</f>
        <v>0</v>
      </c>
      <c r="E131" s="80">
        <f t="shared" si="164"/>
        <v>0</v>
      </c>
      <c r="F131" s="176">
        <f t="shared" si="164"/>
        <v>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hidden="1" customHeight="1" x14ac:dyDescent="0.25">
      <c r="A132" s="30">
        <v>2311</v>
      </c>
      <c r="B132" s="42" t="s">
        <v>112</v>
      </c>
      <c r="C132" s="223">
        <f t="shared" si="102"/>
        <v>0</v>
      </c>
      <c r="D132" s="177"/>
      <c r="E132" s="44"/>
      <c r="F132" s="96">
        <f t="shared" ref="F132:F135" si="165">D132+E132</f>
        <v>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2"/>
        <v>0</v>
      </c>
      <c r="D133" s="177"/>
      <c r="E133" s="44"/>
      <c r="F133" s="96">
        <f t="shared" si="165"/>
        <v>0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102"/>
        <v>0</v>
      </c>
      <c r="D135" s="177"/>
      <c r="E135" s="44"/>
      <c r="F135" s="96">
        <f t="shared" si="165"/>
        <v>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7">SUM(E142:E143)</f>
        <v>0</v>
      </c>
      <c r="F141" s="96">
        <f t="shared" si="177"/>
        <v>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/>
      <c r="E142" s="44"/>
      <c r="F142" s="96">
        <f t="shared" ref="F142:F143" si="181">D142+E142</f>
        <v>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5">SUM(E145:E150)</f>
        <v>0</v>
      </c>
      <c r="F144" s="161">
        <f t="shared" si="185"/>
        <v>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/>
      <c r="E145" s="41"/>
      <c r="F145" s="176">
        <f t="shared" ref="F145:F150" si="189">D145+E145</f>
        <v>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/>
      <c r="E146" s="44"/>
      <c r="F146" s="96">
        <f t="shared" si="189"/>
        <v>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3"/>
        <v>0</v>
      </c>
      <c r="D149" s="177"/>
      <c r="E149" s="44"/>
      <c r="F149" s="96">
        <f t="shared" si="189"/>
        <v>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3"/>
        <v>0</v>
      </c>
      <c r="D159" s="179"/>
      <c r="E159" s="79"/>
      <c r="F159" s="161">
        <f t="shared" si="198"/>
        <v>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73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3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3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3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3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hidden="1" x14ac:dyDescent="0.25">
      <c r="A194" s="90"/>
      <c r="B194" s="17" t="s">
        <v>166</v>
      </c>
      <c r="C194" s="233">
        <f t="shared" si="193"/>
        <v>0</v>
      </c>
      <c r="D194" s="167">
        <f t="shared" ref="D194:O194" si="259">SUM(D195,D230,D269,D283)</f>
        <v>0</v>
      </c>
      <c r="E194" s="71">
        <f t="shared" si="259"/>
        <v>0</v>
      </c>
      <c r="F194" s="168">
        <f t="shared" si="259"/>
        <v>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3"/>
        <v>0</v>
      </c>
      <c r="D195" s="169">
        <f>D196+D204</f>
        <v>0</v>
      </c>
      <c r="E195" s="73">
        <f t="shared" ref="E195:F195" si="260">E196+E204</f>
        <v>0</v>
      </c>
      <c r="F195" s="170">
        <f t="shared" si="260"/>
        <v>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3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3"/>
        <v>0</v>
      </c>
      <c r="D204" s="171">
        <f>D205+D215+D216+D225+D226+D227+D229</f>
        <v>0</v>
      </c>
      <c r="E204" s="37">
        <f t="shared" ref="E204:F204" si="276">E205+E215+E216+E225+E226+E227+E229</f>
        <v>0</v>
      </c>
      <c r="F204" s="172">
        <f t="shared" si="276"/>
        <v>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88"/>
        <v>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88"/>
        <v>0</v>
      </c>
      <c r="D219" s="177"/>
      <c r="E219" s="44"/>
      <c r="F219" s="96">
        <f t="shared" si="293"/>
        <v>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3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3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3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3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3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3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x14ac:dyDescent="0.25">
      <c r="A286" s="95"/>
      <c r="B286" s="42" t="s">
        <v>238</v>
      </c>
      <c r="C286" s="223">
        <f t="shared" si="371"/>
        <v>750</v>
      </c>
      <c r="D286" s="173">
        <f>SUM(D287:D288)</f>
        <v>0</v>
      </c>
      <c r="E286" s="78">
        <f t="shared" ref="E286:F286" si="381">SUM(E287:E288)</f>
        <v>750</v>
      </c>
      <c r="F286" s="96">
        <f t="shared" si="381"/>
        <v>750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customHeight="1" x14ac:dyDescent="0.25">
      <c r="A288" s="95" t="s">
        <v>241</v>
      </c>
      <c r="B288" s="100" t="s">
        <v>242</v>
      </c>
      <c r="C288" s="222">
        <f t="shared" si="371"/>
        <v>750</v>
      </c>
      <c r="D288" s="178"/>
      <c r="E288" s="41">
        <v>750</v>
      </c>
      <c r="F288" s="176">
        <f t="shared" si="385"/>
        <v>750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9364</v>
      </c>
      <c r="D289" s="191">
        <f t="shared" ref="D289:O289" si="389">SUM(D286,D269,D230,D195,D187,D173,D75,D53,D283)</f>
        <v>0</v>
      </c>
      <c r="E289" s="112">
        <f t="shared" si="389"/>
        <v>9364</v>
      </c>
      <c r="F289" s="113">
        <f t="shared" si="389"/>
        <v>9364</v>
      </c>
      <c r="G289" s="191">
        <f t="shared" si="389"/>
        <v>0</v>
      </c>
      <c r="H289" s="112">
        <f t="shared" si="389"/>
        <v>0</v>
      </c>
      <c r="I289" s="113">
        <f t="shared" si="389"/>
        <v>0</v>
      </c>
      <c r="J289" s="191">
        <f t="shared" si="389"/>
        <v>0</v>
      </c>
      <c r="K289" s="112">
        <f t="shared" si="389"/>
        <v>0</v>
      </c>
      <c r="L289" s="113">
        <f t="shared" si="389"/>
        <v>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thickTop="1" thickBot="1" x14ac:dyDescent="0.3">
      <c r="A290" s="717" t="s">
        <v>244</v>
      </c>
      <c r="B290" s="718"/>
      <c r="C290" s="240">
        <f t="shared" si="371"/>
        <v>750</v>
      </c>
      <c r="D290" s="192">
        <f>SUM(D24,D25,D41)-D51</f>
        <v>0</v>
      </c>
      <c r="E290" s="114">
        <f t="shared" ref="E290:F290" si="390">SUM(E24,E25,E41)-E51</f>
        <v>750</v>
      </c>
      <c r="F290" s="115">
        <f t="shared" si="390"/>
        <v>750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thickTop="1" x14ac:dyDescent="0.25">
      <c r="A291" s="731" t="s">
        <v>245</v>
      </c>
      <c r="B291" s="732"/>
      <c r="C291" s="241">
        <f t="shared" si="371"/>
        <v>-750</v>
      </c>
      <c r="D291" s="193">
        <f t="shared" ref="D291:O291" si="394">SUM(D292,D293)-D300+D301</f>
        <v>0</v>
      </c>
      <c r="E291" s="104">
        <f t="shared" si="394"/>
        <v>-750</v>
      </c>
      <c r="F291" s="110">
        <f t="shared" si="394"/>
        <v>-750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2.75" thickBot="1" x14ac:dyDescent="0.3">
      <c r="A292" s="65" t="s">
        <v>246</v>
      </c>
      <c r="B292" s="65" t="s">
        <v>247</v>
      </c>
      <c r="C292" s="231">
        <f t="shared" si="371"/>
        <v>-750</v>
      </c>
      <c r="D292" s="163">
        <f t="shared" ref="D292:O292" si="395">D21-D286</f>
        <v>0</v>
      </c>
      <c r="E292" s="66">
        <f t="shared" si="395"/>
        <v>-750</v>
      </c>
      <c r="F292" s="164">
        <f t="shared" si="395"/>
        <v>-750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420"/>
        <filter val="4 364"/>
        <filter val="5 000"/>
        <filter val="7 194"/>
        <filter val="750"/>
        <filter val="-750"/>
        <filter val="8 614"/>
        <filter val="9 364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5.pielikums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Q307"/>
  <sheetViews>
    <sheetView showGridLines="0" view="pageLayout" zoomScaleNormal="100" workbookViewId="0">
      <selection activeCell="T11" sqref="T1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755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323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324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752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772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5.5" customHeight="1" x14ac:dyDescent="0.25">
      <c r="A7" s="2" t="s">
        <v>4</v>
      </c>
      <c r="B7" s="3"/>
      <c r="C7" s="706" t="s">
        <v>753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/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 t="s">
        <v>754</v>
      </c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45456</v>
      </c>
      <c r="D20" s="139">
        <f>SUM(D21,D24,D25,D41,D43)</f>
        <v>0</v>
      </c>
      <c r="E20" s="22">
        <f t="shared" ref="E20:F20" si="1">SUM(E21,E24,E25,E41,E43)</f>
        <v>45456</v>
      </c>
      <c r="F20" s="140">
        <f t="shared" si="1"/>
        <v>45456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7576</v>
      </c>
      <c r="D24" s="145"/>
      <c r="E24" s="132">
        <v>7576</v>
      </c>
      <c r="F24" s="242">
        <f t="shared" si="9"/>
        <v>7576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customHeight="1" thickTop="1" x14ac:dyDescent="0.25">
      <c r="A25" s="34">
        <v>18630</v>
      </c>
      <c r="B25" s="34" t="s">
        <v>24</v>
      </c>
      <c r="C25" s="221">
        <f>F25</f>
        <v>37880</v>
      </c>
      <c r="D25" s="146"/>
      <c r="E25" s="35">
        <v>37880</v>
      </c>
      <c r="F25" s="172">
        <f t="shared" si="9"/>
        <v>37880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45456</v>
      </c>
      <c r="D50" s="163">
        <f>SUM(D51,D286)</f>
        <v>0</v>
      </c>
      <c r="E50" s="66">
        <f t="shared" ref="E50:F50" si="26">SUM(E51,E286)</f>
        <v>45456</v>
      </c>
      <c r="F50" s="164">
        <f t="shared" si="26"/>
        <v>45456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37880</v>
      </c>
      <c r="D51" s="165">
        <f>SUM(D52,D194)</f>
        <v>0</v>
      </c>
      <c r="E51" s="69">
        <f t="shared" ref="E51:F51" si="30">SUM(E52,E194)</f>
        <v>37880</v>
      </c>
      <c r="F51" s="166">
        <f t="shared" si="30"/>
        <v>37880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16068</v>
      </c>
      <c r="D52" s="167">
        <f>SUM(D53,D75,D173,D187)</f>
        <v>0</v>
      </c>
      <c r="E52" s="71">
        <f t="shared" ref="E52:F52" si="34">SUM(E53,E75,E173,E187)</f>
        <v>16068</v>
      </c>
      <c r="F52" s="168">
        <f t="shared" si="34"/>
        <v>16068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hidden="1" x14ac:dyDescent="0.25">
      <c r="A53" s="72">
        <v>1000</v>
      </c>
      <c r="B53" s="72" t="s">
        <v>47</v>
      </c>
      <c r="C53" s="234">
        <f t="shared" si="0"/>
        <v>0</v>
      </c>
      <c r="D53" s="169">
        <f>SUM(D54,D67)</f>
        <v>0</v>
      </c>
      <c r="E53" s="73">
        <f t="shared" ref="E53:F53" si="38">SUM(E54,E67)</f>
        <v>0</v>
      </c>
      <c r="F53" s="170">
        <f t="shared" si="38"/>
        <v>0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hidden="1" x14ac:dyDescent="0.25">
      <c r="A54" s="34">
        <v>1100</v>
      </c>
      <c r="B54" s="74" t="s">
        <v>48</v>
      </c>
      <c r="C54" s="221">
        <f t="shared" si="0"/>
        <v>0</v>
      </c>
      <c r="D54" s="171">
        <f>SUM(D55,D58,D66)</f>
        <v>0</v>
      </c>
      <c r="E54" s="37">
        <f t="shared" ref="E54:F54" si="42">SUM(E55,E58,E66)</f>
        <v>0</v>
      </c>
      <c r="F54" s="172">
        <f t="shared" si="42"/>
        <v>0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/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hidden="1" x14ac:dyDescent="0.25">
      <c r="A58" s="77">
        <v>1140</v>
      </c>
      <c r="B58" s="42" t="s">
        <v>275</v>
      </c>
      <c r="C58" s="223">
        <f t="shared" si="0"/>
        <v>0</v>
      </c>
      <c r="D58" s="173">
        <f>SUM(D59:D65)</f>
        <v>0</v>
      </c>
      <c r="E58" s="78">
        <f>SUM(E59:E65)</f>
        <v>0</v>
      </c>
      <c r="F58" s="96">
        <f t="shared" ref="F58" si="54">SUM(F59:F65)</f>
        <v>0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hidden="1" customHeight="1" x14ac:dyDescent="0.25">
      <c r="A63" s="30">
        <v>1147</v>
      </c>
      <c r="B63" s="42" t="s">
        <v>56</v>
      </c>
      <c r="C63" s="223">
        <f t="shared" si="0"/>
        <v>0</v>
      </c>
      <c r="D63" s="144"/>
      <c r="E63" s="31"/>
      <c r="F63" s="96">
        <f t="shared" si="58"/>
        <v>0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/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hidden="1" x14ac:dyDescent="0.25">
      <c r="A67" s="34">
        <v>1200</v>
      </c>
      <c r="B67" s="74" t="s">
        <v>276</v>
      </c>
      <c r="C67" s="221">
        <f t="shared" si="0"/>
        <v>0</v>
      </c>
      <c r="D67" s="171">
        <f>SUM(D68:D69)</f>
        <v>0</v>
      </c>
      <c r="E67" s="37">
        <f t="shared" ref="E67:F67" si="62">SUM(E68:E69)</f>
        <v>0</v>
      </c>
      <c r="F67" s="172">
        <f t="shared" si="62"/>
        <v>0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hidden="1" customHeight="1" x14ac:dyDescent="0.25">
      <c r="A68" s="694">
        <v>1210</v>
      </c>
      <c r="B68" s="39" t="s">
        <v>60</v>
      </c>
      <c r="C68" s="222">
        <f t="shared" si="0"/>
        <v>0</v>
      </c>
      <c r="D68" s="143"/>
      <c r="E68" s="28"/>
      <c r="F68" s="176">
        <f>D68+E68</f>
        <v>0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hidden="1" x14ac:dyDescent="0.25">
      <c r="A69" s="77">
        <v>1220</v>
      </c>
      <c r="B69" s="42" t="s">
        <v>61</v>
      </c>
      <c r="C69" s="223">
        <f t="shared" si="0"/>
        <v>0</v>
      </c>
      <c r="D69" s="173">
        <f>SUM(D70:D74)</f>
        <v>0</v>
      </c>
      <c r="E69" s="78">
        <f t="shared" ref="E69:F69" si="66">SUM(E70:E74)</f>
        <v>0</v>
      </c>
      <c r="F69" s="96">
        <f t="shared" si="66"/>
        <v>0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hidden="1" customHeight="1" x14ac:dyDescent="0.25">
      <c r="A70" s="30">
        <v>1221</v>
      </c>
      <c r="B70" s="42" t="s">
        <v>277</v>
      </c>
      <c r="C70" s="223">
        <f t="shared" si="0"/>
        <v>0</v>
      </c>
      <c r="D70" s="144"/>
      <c r="E70" s="31"/>
      <c r="F70" s="96">
        <f t="shared" ref="F70:F74" si="70">D70+E70</f>
        <v>0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/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/>
      <c r="E74" s="31"/>
      <c r="F74" s="96">
        <f t="shared" si="70"/>
        <v>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16068</v>
      </c>
      <c r="D75" s="169">
        <f>SUM(D76,D83,D130,D164,D165,D172)</f>
        <v>0</v>
      </c>
      <c r="E75" s="73">
        <f t="shared" ref="E75:F75" si="74">SUM(E76,E83,E130,E164,E165,E172)</f>
        <v>16068</v>
      </c>
      <c r="F75" s="170">
        <f t="shared" si="74"/>
        <v>16068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x14ac:dyDescent="0.25">
      <c r="A76" s="34">
        <v>2100</v>
      </c>
      <c r="B76" s="74" t="s">
        <v>66</v>
      </c>
      <c r="C76" s="221">
        <f t="shared" si="0"/>
        <v>4868</v>
      </c>
      <c r="D76" s="171">
        <f>SUM(D77,D80)</f>
        <v>0</v>
      </c>
      <c r="E76" s="37">
        <f t="shared" ref="E76:F76" si="78">SUM(E77,E80)</f>
        <v>4868</v>
      </c>
      <c r="F76" s="172">
        <f t="shared" si="78"/>
        <v>4868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694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x14ac:dyDescent="0.25">
      <c r="A80" s="77">
        <v>2120</v>
      </c>
      <c r="B80" s="42" t="s">
        <v>70</v>
      </c>
      <c r="C80" s="223">
        <f t="shared" si="0"/>
        <v>4868</v>
      </c>
      <c r="D80" s="173">
        <f>SUM(D81:D82)</f>
        <v>0</v>
      </c>
      <c r="E80" s="78">
        <f t="shared" ref="E80:F80" si="90">SUM(E81:E82)</f>
        <v>4868</v>
      </c>
      <c r="F80" s="96">
        <f t="shared" si="90"/>
        <v>4868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customHeight="1" x14ac:dyDescent="0.25">
      <c r="A81" s="30">
        <v>2121</v>
      </c>
      <c r="B81" s="42" t="s">
        <v>68</v>
      </c>
      <c r="C81" s="223">
        <f t="shared" si="0"/>
        <v>838</v>
      </c>
      <c r="D81" s="177"/>
      <c r="E81" s="44">
        <v>838</v>
      </c>
      <c r="F81" s="96">
        <f t="shared" ref="F81:F82" si="94">D81+E81</f>
        <v>838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customHeight="1" x14ac:dyDescent="0.25">
      <c r="A82" s="30">
        <v>2122</v>
      </c>
      <c r="B82" s="42" t="s">
        <v>69</v>
      </c>
      <c r="C82" s="223">
        <f t="shared" si="0"/>
        <v>4030</v>
      </c>
      <c r="D82" s="177"/>
      <c r="E82" s="44">
        <v>4030</v>
      </c>
      <c r="F82" s="96">
        <f t="shared" si="94"/>
        <v>4030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8280</v>
      </c>
      <c r="D83" s="171">
        <f>SUM(D84,D89,D95,D103,D112,D116,D122,D128)</f>
        <v>0</v>
      </c>
      <c r="E83" s="37">
        <f t="shared" ref="E83:F83" si="98">SUM(E84,E89,E95,E103,E112,E116,E122,E128)</f>
        <v>8280</v>
      </c>
      <c r="F83" s="172">
        <f t="shared" si="98"/>
        <v>8280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2">F84+I84+L84+O84</f>
        <v>0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/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2"/>
        <v>0</v>
      </c>
      <c r="D87" s="177"/>
      <c r="E87" s="44"/>
      <c r="F87" s="96">
        <f t="shared" si="107"/>
        <v>0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/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/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/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/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3420</v>
      </c>
      <c r="D95" s="173">
        <f>SUM(D96:D102)</f>
        <v>0</v>
      </c>
      <c r="E95" s="78">
        <f t="shared" ref="E95:F95" si="119">SUM(E96:E102)</f>
        <v>3420</v>
      </c>
      <c r="F95" s="96">
        <f t="shared" si="119"/>
        <v>3420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customHeight="1" x14ac:dyDescent="0.25">
      <c r="A96" s="30">
        <v>2231</v>
      </c>
      <c r="B96" s="42" t="s">
        <v>81</v>
      </c>
      <c r="C96" s="223">
        <f t="shared" si="102"/>
        <v>3420</v>
      </c>
      <c r="D96" s="177"/>
      <c r="E96" s="44">
        <v>3420</v>
      </c>
      <c r="F96" s="96">
        <f t="shared" ref="F96:F102" si="123">D96+E96</f>
        <v>3420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/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/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/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/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300</v>
      </c>
      <c r="D116" s="173">
        <f>SUM(D117:D121)</f>
        <v>0</v>
      </c>
      <c r="E116" s="78">
        <f t="shared" ref="E116:F116" si="143">SUM(E117:E121)</f>
        <v>300</v>
      </c>
      <c r="F116" s="96">
        <f t="shared" si="143"/>
        <v>300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customHeight="1" x14ac:dyDescent="0.25">
      <c r="A118" s="30">
        <v>2262</v>
      </c>
      <c r="B118" s="42" t="s">
        <v>100</v>
      </c>
      <c r="C118" s="223">
        <f t="shared" si="102"/>
        <v>300</v>
      </c>
      <c r="D118" s="177"/>
      <c r="E118" s="44">
        <v>300</v>
      </c>
      <c r="F118" s="96">
        <f t="shared" si="147"/>
        <v>300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4560</v>
      </c>
      <c r="D122" s="173">
        <f>SUM(D123:D127)</f>
        <v>0</v>
      </c>
      <c r="E122" s="78">
        <f t="shared" ref="E122:F122" si="151">SUM(E123:E127)</f>
        <v>4560</v>
      </c>
      <c r="F122" s="96">
        <f t="shared" si="151"/>
        <v>4560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customHeight="1" x14ac:dyDescent="0.25">
      <c r="A127" s="30">
        <v>2279</v>
      </c>
      <c r="B127" s="42" t="s">
        <v>108</v>
      </c>
      <c r="C127" s="223">
        <f t="shared" si="102"/>
        <v>4560</v>
      </c>
      <c r="D127" s="177"/>
      <c r="E127" s="44">
        <v>4560</v>
      </c>
      <c r="F127" s="96">
        <f t="shared" si="155"/>
        <v>4560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694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2920</v>
      </c>
      <c r="D130" s="171">
        <f>SUM(D131,D136,D140,D141,D144,D151,D159,D160,D163)</f>
        <v>0</v>
      </c>
      <c r="E130" s="37">
        <f t="shared" ref="E130:F130" si="160">SUM(E131,E136,E140,E141,E144,E151,E159,E160,E163)</f>
        <v>2920</v>
      </c>
      <c r="F130" s="172">
        <f t="shared" si="160"/>
        <v>2920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694">
        <v>2310</v>
      </c>
      <c r="B131" s="39" t="s">
        <v>111</v>
      </c>
      <c r="C131" s="222">
        <f t="shared" si="102"/>
        <v>280</v>
      </c>
      <c r="D131" s="175">
        <f t="shared" ref="D131:O131" si="164">SUM(D132:D135)</f>
        <v>0</v>
      </c>
      <c r="E131" s="80">
        <f t="shared" si="164"/>
        <v>280</v>
      </c>
      <c r="F131" s="176">
        <f t="shared" si="164"/>
        <v>280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100</v>
      </c>
      <c r="D132" s="177"/>
      <c r="E132" s="44">
        <v>100</v>
      </c>
      <c r="F132" s="96">
        <f t="shared" ref="F132:F135" si="165">D132+E132</f>
        <v>100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2"/>
        <v>0</v>
      </c>
      <c r="D133" s="177"/>
      <c r="E133" s="44"/>
      <c r="F133" s="96">
        <f t="shared" si="165"/>
        <v>0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180</v>
      </c>
      <c r="D135" s="177"/>
      <c r="E135" s="44">
        <v>180</v>
      </c>
      <c r="F135" s="96">
        <f t="shared" si="165"/>
        <v>180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69">SUM(E137:E139)</f>
        <v>0</v>
      </c>
      <c r="F136" s="96">
        <f t="shared" si="169"/>
        <v>0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3"/>
        <v>0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7">SUM(E142:E143)</f>
        <v>0</v>
      </c>
      <c r="F141" s="96">
        <f t="shared" si="177"/>
        <v>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/>
      <c r="E142" s="44"/>
      <c r="F142" s="96">
        <f t="shared" ref="F142:F143" si="181">D142+E142</f>
        <v>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5">SUM(E145:E150)</f>
        <v>0</v>
      </c>
      <c r="F144" s="161">
        <f t="shared" si="185"/>
        <v>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/>
      <c r="E145" s="41"/>
      <c r="F145" s="176">
        <f t="shared" ref="F145:F150" si="189">D145+E145</f>
        <v>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/>
      <c r="E146" s="44"/>
      <c r="F146" s="96">
        <f t="shared" si="189"/>
        <v>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3"/>
        <v>0</v>
      </c>
      <c r="D149" s="177"/>
      <c r="E149" s="44"/>
      <c r="F149" s="96">
        <f t="shared" si="189"/>
        <v>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2640</v>
      </c>
      <c r="D151" s="173">
        <f>SUM(D152:D158)</f>
        <v>0</v>
      </c>
      <c r="E151" s="78">
        <f t="shared" ref="E151:F151" si="194">SUM(E152:E158)</f>
        <v>2640</v>
      </c>
      <c r="F151" s="96">
        <f t="shared" si="194"/>
        <v>2640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customHeight="1" x14ac:dyDescent="0.25">
      <c r="A154" s="29">
        <v>2363</v>
      </c>
      <c r="B154" s="42" t="s">
        <v>132</v>
      </c>
      <c r="C154" s="223">
        <f t="shared" si="193"/>
        <v>2640</v>
      </c>
      <c r="D154" s="177"/>
      <c r="E154" s="44">
        <v>2640</v>
      </c>
      <c r="F154" s="96">
        <f t="shared" si="198"/>
        <v>2640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3"/>
        <v>0</v>
      </c>
      <c r="D159" s="179"/>
      <c r="E159" s="79"/>
      <c r="F159" s="161">
        <f t="shared" si="198"/>
        <v>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694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694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694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694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694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21812</v>
      </c>
      <c r="D194" s="167">
        <f t="shared" ref="D194:O194" si="259">SUM(D195,D230,D269,D283)</f>
        <v>0</v>
      </c>
      <c r="E194" s="71">
        <f t="shared" si="259"/>
        <v>21812</v>
      </c>
      <c r="F194" s="168">
        <f t="shared" si="259"/>
        <v>21812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3"/>
        <v>0</v>
      </c>
      <c r="D195" s="169">
        <f>D196+D204</f>
        <v>0</v>
      </c>
      <c r="E195" s="73">
        <f t="shared" ref="E195:F195" si="260">E196+E204</f>
        <v>0</v>
      </c>
      <c r="F195" s="170">
        <f t="shared" si="260"/>
        <v>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694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3"/>
        <v>0</v>
      </c>
      <c r="D204" s="171">
        <f>D205+D215+D216+D225+D226+D227+D229</f>
        <v>0</v>
      </c>
      <c r="E204" s="37">
        <f t="shared" ref="E204:F204" si="276">E205+E215+E216+E225+E226+E227+E229</f>
        <v>0</v>
      </c>
      <c r="F204" s="172">
        <f t="shared" si="276"/>
        <v>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88"/>
        <v>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88"/>
        <v>0</v>
      </c>
      <c r="D219" s="177"/>
      <c r="E219" s="44"/>
      <c r="F219" s="96">
        <f t="shared" si="293"/>
        <v>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694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694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694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694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x14ac:dyDescent="0.25">
      <c r="A269" s="98">
        <v>7000</v>
      </c>
      <c r="B269" s="98" t="s">
        <v>311</v>
      </c>
      <c r="C269" s="237">
        <f t="shared" si="288"/>
        <v>21812</v>
      </c>
      <c r="D269" s="184">
        <f>SUM(D270,D281)</f>
        <v>0</v>
      </c>
      <c r="E269" s="99">
        <f t="shared" ref="E269:F269" si="355">SUM(E270,E281)</f>
        <v>21812</v>
      </c>
      <c r="F269" s="185">
        <f t="shared" si="355"/>
        <v>21812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694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694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x14ac:dyDescent="0.25">
      <c r="A281" s="54">
        <v>7700</v>
      </c>
      <c r="B281" s="107" t="s">
        <v>266</v>
      </c>
      <c r="C281" s="225">
        <f t="shared" si="371"/>
        <v>21812</v>
      </c>
      <c r="D281" s="186">
        <f t="shared" ref="D281:O281" si="378">D282</f>
        <v>0</v>
      </c>
      <c r="E281" s="108">
        <f t="shared" si="378"/>
        <v>21812</v>
      </c>
      <c r="F281" s="187">
        <f t="shared" si="378"/>
        <v>21812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customHeight="1" x14ac:dyDescent="0.25">
      <c r="A282" s="75">
        <v>7720</v>
      </c>
      <c r="B282" s="39" t="s">
        <v>267</v>
      </c>
      <c r="C282" s="224">
        <f t="shared" si="371"/>
        <v>21812</v>
      </c>
      <c r="D282" s="188"/>
      <c r="E282" s="48">
        <v>21812</v>
      </c>
      <c r="F282" s="94">
        <f>D282+E282</f>
        <v>21812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x14ac:dyDescent="0.25">
      <c r="A286" s="95"/>
      <c r="B286" s="42" t="s">
        <v>238</v>
      </c>
      <c r="C286" s="223">
        <f t="shared" si="371"/>
        <v>7576</v>
      </c>
      <c r="D286" s="173">
        <f>SUM(D287:D288)</f>
        <v>0</v>
      </c>
      <c r="E286" s="78">
        <f t="shared" ref="E286:F286" si="381">SUM(E287:E288)</f>
        <v>7576</v>
      </c>
      <c r="F286" s="96">
        <f t="shared" si="381"/>
        <v>7576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customHeight="1" x14ac:dyDescent="0.25">
      <c r="A288" s="95" t="s">
        <v>241</v>
      </c>
      <c r="B288" s="100" t="s">
        <v>242</v>
      </c>
      <c r="C288" s="222">
        <f t="shared" si="371"/>
        <v>7576</v>
      </c>
      <c r="D288" s="178"/>
      <c r="E288" s="41">
        <v>7576</v>
      </c>
      <c r="F288" s="176">
        <f t="shared" si="385"/>
        <v>7576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45456</v>
      </c>
      <c r="D289" s="191">
        <f t="shared" ref="D289:O289" si="389">SUM(D286,D269,D230,D195,D187,D173,D75,D53,D283)</f>
        <v>0</v>
      </c>
      <c r="E289" s="112">
        <f t="shared" si="389"/>
        <v>45456</v>
      </c>
      <c r="F289" s="113">
        <f t="shared" si="389"/>
        <v>45456</v>
      </c>
      <c r="G289" s="191">
        <f t="shared" si="389"/>
        <v>0</v>
      </c>
      <c r="H289" s="112">
        <f t="shared" si="389"/>
        <v>0</v>
      </c>
      <c r="I289" s="113">
        <f t="shared" si="389"/>
        <v>0</v>
      </c>
      <c r="J289" s="191">
        <f t="shared" si="389"/>
        <v>0</v>
      </c>
      <c r="K289" s="112">
        <f t="shared" si="389"/>
        <v>0</v>
      </c>
      <c r="L289" s="113">
        <f t="shared" si="389"/>
        <v>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thickTop="1" thickBot="1" x14ac:dyDescent="0.3">
      <c r="A290" s="717" t="s">
        <v>244</v>
      </c>
      <c r="B290" s="718"/>
      <c r="C290" s="240">
        <f t="shared" si="371"/>
        <v>7576</v>
      </c>
      <c r="D290" s="192">
        <f>SUM(D24,D25,D41)-D51</f>
        <v>0</v>
      </c>
      <c r="E290" s="114">
        <f t="shared" ref="E290:F290" si="390">SUM(E24,E25,E41)-E51</f>
        <v>7576</v>
      </c>
      <c r="F290" s="115">
        <f t="shared" si="390"/>
        <v>7576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thickTop="1" x14ac:dyDescent="0.25">
      <c r="A291" s="731" t="s">
        <v>245</v>
      </c>
      <c r="B291" s="732"/>
      <c r="C291" s="241">
        <f t="shared" si="371"/>
        <v>-7576</v>
      </c>
      <c r="D291" s="193">
        <f t="shared" ref="D291:O291" si="394">SUM(D292,D293)-D300+D301</f>
        <v>0</v>
      </c>
      <c r="E291" s="104">
        <f t="shared" si="394"/>
        <v>-7576</v>
      </c>
      <c r="F291" s="110">
        <f t="shared" si="394"/>
        <v>-7576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2.75" thickBot="1" x14ac:dyDescent="0.3">
      <c r="A292" s="65" t="s">
        <v>246</v>
      </c>
      <c r="B292" s="65" t="s">
        <v>247</v>
      </c>
      <c r="C292" s="231">
        <f t="shared" si="371"/>
        <v>-7576</v>
      </c>
      <c r="D292" s="163">
        <f t="shared" ref="D292:O292" si="395">D21-D286</f>
        <v>0</v>
      </c>
      <c r="E292" s="66">
        <f t="shared" si="395"/>
        <v>-7576</v>
      </c>
      <c r="F292" s="164">
        <f t="shared" si="395"/>
        <v>-7576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3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</sheetData>
  <sheetProtection formatCells="0" formatColumns="0" formatRows="0" deleteColumns="0"/>
  <autoFilter ref="A18:P301">
    <filterColumn colId="2">
      <filters blank="1">
        <filter val="100"/>
        <filter val="16 068"/>
        <filter val="180"/>
        <filter val="2 640"/>
        <filter val="2 920"/>
        <filter val="21 812"/>
        <filter val="280"/>
        <filter val="3 420"/>
        <filter val="300"/>
        <filter val="37 880"/>
        <filter val="4 030"/>
        <filter val="4 560"/>
        <filter val="4 868"/>
        <filter val="45 456"/>
        <filter val="7 576"/>
        <filter val="-7 576"/>
        <filter val="8 280"/>
        <filter val="838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35.pielikums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</sheetPr>
  <dimension ref="A1:Q319"/>
  <sheetViews>
    <sheetView showGridLines="0" tabSelected="1" view="pageLayout" zoomScaleNormal="100" workbookViewId="0">
      <selection activeCell="C8" sqref="C8:P8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768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758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759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760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785" t="s">
        <v>761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762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763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764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765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335953</v>
      </c>
      <c r="D20" s="139">
        <f>SUM(D21,D24,D25,D41,D43)</f>
        <v>166947</v>
      </c>
      <c r="E20" s="22">
        <f t="shared" ref="E20:F20" si="1">SUM(E21,E24,E25,E41,E43)</f>
        <v>0</v>
      </c>
      <c r="F20" s="140">
        <f t="shared" si="1"/>
        <v>166947</v>
      </c>
      <c r="G20" s="139">
        <f>SUM(G21,G24,G43)</f>
        <v>168028</v>
      </c>
      <c r="H20" s="22">
        <f t="shared" ref="H20:I20" si="2">SUM(H21,H24,H43)</f>
        <v>0</v>
      </c>
      <c r="I20" s="140">
        <f t="shared" si="2"/>
        <v>168028</v>
      </c>
      <c r="J20" s="139">
        <f>SUM(J21,J26,J43)</f>
        <v>978</v>
      </c>
      <c r="K20" s="22">
        <f t="shared" ref="K20:L20" si="3">SUM(K21,K26,K43)</f>
        <v>0</v>
      </c>
      <c r="L20" s="140">
        <f t="shared" si="3"/>
        <v>978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334975</v>
      </c>
      <c r="D24" s="145">
        <v>166947</v>
      </c>
      <c r="E24" s="132"/>
      <c r="F24" s="242">
        <f t="shared" si="9"/>
        <v>166947</v>
      </c>
      <c r="G24" s="145">
        <v>168028</v>
      </c>
      <c r="H24" s="132"/>
      <c r="I24" s="242">
        <f t="shared" si="10"/>
        <v>168028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978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978</v>
      </c>
      <c r="K26" s="56">
        <f t="shared" ref="K26:L26" si="11">SUM(K27,K31,K33,K36)</f>
        <v>0</v>
      </c>
      <c r="L26" s="158">
        <f t="shared" si="11"/>
        <v>978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978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978</v>
      </c>
      <c r="K36" s="56">
        <f t="shared" ref="K36:L36" si="19">SUM(K37:K40)</f>
        <v>0</v>
      </c>
      <c r="L36" s="158">
        <f t="shared" si="19"/>
        <v>978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978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978</v>
      </c>
      <c r="K40" s="123"/>
      <c r="L40" s="209">
        <f t="shared" si="20"/>
        <v>978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335953</v>
      </c>
      <c r="D50" s="163">
        <f>SUM(D51,D286)</f>
        <v>166947</v>
      </c>
      <c r="E50" s="66">
        <f t="shared" ref="E50:F50" si="26">SUM(E51,E286)</f>
        <v>0</v>
      </c>
      <c r="F50" s="164">
        <f t="shared" si="26"/>
        <v>166947</v>
      </c>
      <c r="G50" s="163">
        <f>SUM(G51,G286)</f>
        <v>168028</v>
      </c>
      <c r="H50" s="66">
        <f>SUM(H51,H286)</f>
        <v>0</v>
      </c>
      <c r="I50" s="164">
        <f t="shared" ref="I50" si="27">SUM(I51,I286)</f>
        <v>168028</v>
      </c>
      <c r="J50" s="139">
        <f>SUM(J51,J286)</f>
        <v>978</v>
      </c>
      <c r="K50" s="22">
        <f t="shared" ref="K50:L50" si="28">SUM(K51,K286)</f>
        <v>0</v>
      </c>
      <c r="L50" s="140">
        <f t="shared" si="28"/>
        <v>978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335953</v>
      </c>
      <c r="D51" s="165">
        <f>SUM(D52,D194)</f>
        <v>166947</v>
      </c>
      <c r="E51" s="69">
        <f t="shared" ref="E51:F51" si="30">SUM(E52,E194)</f>
        <v>0</v>
      </c>
      <c r="F51" s="166">
        <f t="shared" si="30"/>
        <v>166947</v>
      </c>
      <c r="G51" s="165">
        <f>SUM(G52,G194)</f>
        <v>168028</v>
      </c>
      <c r="H51" s="69">
        <f t="shared" ref="H51:I51" si="31">SUM(H52,H194)</f>
        <v>0</v>
      </c>
      <c r="I51" s="166">
        <f t="shared" si="31"/>
        <v>168028</v>
      </c>
      <c r="J51" s="211">
        <f>SUM(J52,J194)</f>
        <v>978</v>
      </c>
      <c r="K51" s="212">
        <f t="shared" ref="K51:L51" si="32">SUM(K52,K194)</f>
        <v>0</v>
      </c>
      <c r="L51" s="213">
        <f t="shared" si="32"/>
        <v>978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335953</v>
      </c>
      <c r="D52" s="167">
        <f>SUM(D53,D75,D173,D187)</f>
        <v>166947</v>
      </c>
      <c r="E52" s="71">
        <f t="shared" ref="E52:F52" si="34">SUM(E53,E75,E173,E187)</f>
        <v>0</v>
      </c>
      <c r="F52" s="168">
        <f t="shared" si="34"/>
        <v>166947</v>
      </c>
      <c r="G52" s="167">
        <f>SUM(G53,G75,G173,G187)</f>
        <v>168028</v>
      </c>
      <c r="H52" s="71">
        <f t="shared" ref="H52:I52" si="35">SUM(H53,H75,H173,H187)</f>
        <v>0</v>
      </c>
      <c r="I52" s="168">
        <f t="shared" si="35"/>
        <v>168028</v>
      </c>
      <c r="J52" s="167">
        <f>SUM(J53,J75,J173,J187)</f>
        <v>978</v>
      </c>
      <c r="K52" s="71">
        <f t="shared" ref="K52:L52" si="36">SUM(K53,K75,K173,K187)</f>
        <v>0</v>
      </c>
      <c r="L52" s="168">
        <f t="shared" si="36"/>
        <v>978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314829</v>
      </c>
      <c r="D53" s="169">
        <f>SUM(D54,D67)</f>
        <v>146801</v>
      </c>
      <c r="E53" s="73">
        <f t="shared" ref="E53:F53" si="38">SUM(E54,E67)</f>
        <v>0</v>
      </c>
      <c r="F53" s="170">
        <f t="shared" si="38"/>
        <v>146801</v>
      </c>
      <c r="G53" s="169">
        <f>SUM(G54,G67)</f>
        <v>168028</v>
      </c>
      <c r="H53" s="73">
        <f t="shared" ref="H53:I53" si="39">SUM(H54,H67)</f>
        <v>0</v>
      </c>
      <c r="I53" s="170">
        <f t="shared" si="39"/>
        <v>168028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238161</v>
      </c>
      <c r="D54" s="171">
        <f>SUM(D55,D58,D66)</f>
        <v>103653</v>
      </c>
      <c r="E54" s="37">
        <f t="shared" ref="E54:F54" si="42">SUM(E55,E58,E66)</f>
        <v>0</v>
      </c>
      <c r="F54" s="172">
        <f t="shared" si="42"/>
        <v>103653</v>
      </c>
      <c r="G54" s="171">
        <f>SUM(G55,G58,G66)</f>
        <v>134508</v>
      </c>
      <c r="H54" s="37">
        <f t="shared" ref="H54:I54" si="43">SUM(H55,H58,H66)</f>
        <v>0</v>
      </c>
      <c r="I54" s="172">
        <f t="shared" si="43"/>
        <v>134508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201967</v>
      </c>
      <c r="D55" s="87">
        <f>SUM(D56:D57)</f>
        <v>82831</v>
      </c>
      <c r="E55" s="76">
        <f t="shared" ref="E55:F55" si="46">SUM(E56:E57)</f>
        <v>0</v>
      </c>
      <c r="F55" s="161">
        <f t="shared" si="46"/>
        <v>82831</v>
      </c>
      <c r="G55" s="87">
        <f>SUM(G56:G57)</f>
        <v>119722</v>
      </c>
      <c r="H55" s="76">
        <f t="shared" ref="H55:I55" si="47">SUM(H56:H57)</f>
        <v>-586</v>
      </c>
      <c r="I55" s="161">
        <f t="shared" si="47"/>
        <v>119136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33.75" customHeight="1" x14ac:dyDescent="0.25">
      <c r="A57" s="30">
        <v>1119</v>
      </c>
      <c r="B57" s="42" t="s">
        <v>51</v>
      </c>
      <c r="C57" s="223">
        <f t="shared" si="0"/>
        <v>201967</v>
      </c>
      <c r="D57" s="144">
        <v>82831</v>
      </c>
      <c r="E57" s="31"/>
      <c r="F57" s="96">
        <f t="shared" si="50"/>
        <v>82831</v>
      </c>
      <c r="G57" s="144">
        <v>119722</v>
      </c>
      <c r="H57" s="31">
        <v>-586</v>
      </c>
      <c r="I57" s="96">
        <f t="shared" si="51"/>
        <v>119136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 t="s">
        <v>766</v>
      </c>
    </row>
    <row r="58" spans="1:16" x14ac:dyDescent="0.25">
      <c r="A58" s="77">
        <v>1140</v>
      </c>
      <c r="B58" s="42" t="s">
        <v>275</v>
      </c>
      <c r="C58" s="223">
        <f t="shared" si="0"/>
        <v>33406</v>
      </c>
      <c r="D58" s="173">
        <f>SUM(D59:D65)</f>
        <v>18034</v>
      </c>
      <c r="E58" s="78">
        <f>SUM(E59:E65)</f>
        <v>0</v>
      </c>
      <c r="F58" s="96">
        <f t="shared" ref="F58" si="54">SUM(F59:F65)</f>
        <v>18034</v>
      </c>
      <c r="G58" s="173">
        <f>SUM(G59:G65)</f>
        <v>14786</v>
      </c>
      <c r="H58" s="78">
        <f t="shared" ref="H58:I58" si="55">SUM(H59:H65)</f>
        <v>586</v>
      </c>
      <c r="I58" s="96">
        <f t="shared" si="55"/>
        <v>15372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customHeight="1" x14ac:dyDescent="0.25">
      <c r="A61" s="30">
        <v>1145</v>
      </c>
      <c r="B61" s="42" t="s">
        <v>54</v>
      </c>
      <c r="C61" s="223">
        <f t="shared" si="0"/>
        <v>10370</v>
      </c>
      <c r="D61" s="144"/>
      <c r="E61" s="31"/>
      <c r="F61" s="96">
        <f t="shared" si="58"/>
        <v>0</v>
      </c>
      <c r="G61" s="144">
        <v>10370</v>
      </c>
      <c r="H61" s="31"/>
      <c r="I61" s="96">
        <f t="shared" si="59"/>
        <v>10370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75.75" customHeight="1" x14ac:dyDescent="0.25">
      <c r="A63" s="30">
        <v>1147</v>
      </c>
      <c r="B63" s="42" t="s">
        <v>56</v>
      </c>
      <c r="C63" s="223">
        <f t="shared" si="0"/>
        <v>2325</v>
      </c>
      <c r="D63" s="144">
        <v>1739</v>
      </c>
      <c r="E63" s="31"/>
      <c r="F63" s="96">
        <f t="shared" si="58"/>
        <v>1739</v>
      </c>
      <c r="G63" s="144"/>
      <c r="H63" s="31">
        <v>586</v>
      </c>
      <c r="I63" s="96">
        <f t="shared" si="59"/>
        <v>586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 t="s">
        <v>767</v>
      </c>
    </row>
    <row r="64" spans="1:16" ht="12" customHeight="1" x14ac:dyDescent="0.25">
      <c r="A64" s="30">
        <v>1148</v>
      </c>
      <c r="B64" s="42" t="s">
        <v>57</v>
      </c>
      <c r="C64" s="223">
        <f t="shared" si="0"/>
        <v>11094</v>
      </c>
      <c r="D64" s="144">
        <v>11094</v>
      </c>
      <c r="E64" s="31"/>
      <c r="F64" s="96">
        <f t="shared" si="58"/>
        <v>11094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4416</v>
      </c>
      <c r="D65" s="144"/>
      <c r="E65" s="31"/>
      <c r="F65" s="96">
        <f t="shared" si="58"/>
        <v>0</v>
      </c>
      <c r="G65" s="144">
        <v>4416</v>
      </c>
      <c r="H65" s="31"/>
      <c r="I65" s="96">
        <f t="shared" si="59"/>
        <v>4416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2788</v>
      </c>
      <c r="D66" s="174">
        <v>2788</v>
      </c>
      <c r="E66" s="133"/>
      <c r="F66" s="161">
        <f t="shared" si="58"/>
        <v>2788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76668</v>
      </c>
      <c r="D67" s="171">
        <f>SUM(D68:D69)</f>
        <v>43148</v>
      </c>
      <c r="E67" s="37">
        <f t="shared" ref="E67:F67" si="62">SUM(E68:E69)</f>
        <v>0</v>
      </c>
      <c r="F67" s="172">
        <f t="shared" si="62"/>
        <v>43148</v>
      </c>
      <c r="G67" s="171">
        <f>SUM(G68:G69)</f>
        <v>33520</v>
      </c>
      <c r="H67" s="37">
        <f t="shared" ref="H67:I67" si="63">SUM(H68:H69)</f>
        <v>0</v>
      </c>
      <c r="I67" s="172">
        <f t="shared" si="63"/>
        <v>33520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697">
        <v>1210</v>
      </c>
      <c r="B68" s="39" t="s">
        <v>60</v>
      </c>
      <c r="C68" s="222">
        <f t="shared" si="0"/>
        <v>59908</v>
      </c>
      <c r="D68" s="143">
        <v>27288</v>
      </c>
      <c r="E68" s="28"/>
      <c r="F68" s="176">
        <f>D68+E68</f>
        <v>27288</v>
      </c>
      <c r="G68" s="143">
        <v>32620</v>
      </c>
      <c r="H68" s="28"/>
      <c r="I68" s="176">
        <f>G68+H68</f>
        <v>32620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16760</v>
      </c>
      <c r="D69" s="173">
        <f>SUM(D70:D74)</f>
        <v>15860</v>
      </c>
      <c r="E69" s="78">
        <f t="shared" ref="E69:F69" si="66">SUM(E70:E74)</f>
        <v>0</v>
      </c>
      <c r="F69" s="96">
        <f t="shared" si="66"/>
        <v>15860</v>
      </c>
      <c r="G69" s="173">
        <f>SUM(G70:G74)</f>
        <v>900</v>
      </c>
      <c r="H69" s="78">
        <f t="shared" ref="H69:I69" si="67">SUM(H70:H74)</f>
        <v>0</v>
      </c>
      <c r="I69" s="96">
        <f t="shared" si="67"/>
        <v>900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10524</v>
      </c>
      <c r="D70" s="144">
        <v>9624</v>
      </c>
      <c r="E70" s="31"/>
      <c r="F70" s="96">
        <f t="shared" ref="F70:F74" si="70">D70+E70</f>
        <v>9624</v>
      </c>
      <c r="G70" s="144">
        <v>900</v>
      </c>
      <c r="H70" s="31"/>
      <c r="I70" s="96">
        <f t="shared" ref="I70:I74" si="71">G70+H70</f>
        <v>900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5736</v>
      </c>
      <c r="D73" s="144">
        <v>5736</v>
      </c>
      <c r="E73" s="31"/>
      <c r="F73" s="96">
        <f t="shared" si="70"/>
        <v>5736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144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21124</v>
      </c>
      <c r="D75" s="169">
        <f>SUM(D76,D83,D130,D164,D165,D172)</f>
        <v>20146</v>
      </c>
      <c r="E75" s="73">
        <f t="shared" ref="E75:F75" si="74">SUM(E76,E83,E130,E164,E165,E172)</f>
        <v>0</v>
      </c>
      <c r="F75" s="170">
        <f t="shared" si="74"/>
        <v>20146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978</v>
      </c>
      <c r="K75" s="73">
        <f t="shared" ref="K75:L75" si="76">SUM(K76,K83,K130,K164,K165,K172)</f>
        <v>0</v>
      </c>
      <c r="L75" s="170">
        <f t="shared" si="76"/>
        <v>978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697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17207</v>
      </c>
      <c r="D83" s="171">
        <f>SUM(D84,D89,D95,D103,D112,D116,D122,D128)</f>
        <v>17207</v>
      </c>
      <c r="E83" s="37">
        <f t="shared" ref="E83:F83" si="98">SUM(E84,E89,E95,E103,E112,E116,E122,E128)</f>
        <v>0</v>
      </c>
      <c r="F83" s="172">
        <f t="shared" si="98"/>
        <v>17207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483</v>
      </c>
      <c r="D84" s="87">
        <f>SUM(D85:D88)</f>
        <v>483</v>
      </c>
      <c r="E84" s="76">
        <f t="shared" ref="E84:F84" si="103">SUM(E85:E88)</f>
        <v>0</v>
      </c>
      <c r="F84" s="161">
        <f t="shared" si="103"/>
        <v>483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412</v>
      </c>
      <c r="D86" s="177">
        <v>412</v>
      </c>
      <c r="E86" s="44"/>
      <c r="F86" s="96">
        <f t="shared" si="107"/>
        <v>412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51</v>
      </c>
      <c r="D87" s="177">
        <v>51</v>
      </c>
      <c r="E87" s="44"/>
      <c r="F87" s="96">
        <f t="shared" si="107"/>
        <v>51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20</v>
      </c>
      <c r="D88" s="177">
        <v>20</v>
      </c>
      <c r="E88" s="44"/>
      <c r="F88" s="96">
        <f t="shared" si="107"/>
        <v>20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13163</v>
      </c>
      <c r="D89" s="173">
        <f>SUM(D90:D94)</f>
        <v>13163</v>
      </c>
      <c r="E89" s="78">
        <f t="shared" ref="E89:F89" si="111">SUM(E90:E94)</f>
        <v>0</v>
      </c>
      <c r="F89" s="96">
        <f t="shared" si="111"/>
        <v>13163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7333</v>
      </c>
      <c r="D90" s="177">
        <v>7333</v>
      </c>
      <c r="E90" s="44"/>
      <c r="F90" s="96">
        <f t="shared" ref="F90:F94" si="115">D90+E90</f>
        <v>7333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1366</v>
      </c>
      <c r="D91" s="177">
        <v>1366</v>
      </c>
      <c r="E91" s="44"/>
      <c r="F91" s="96">
        <f t="shared" si="115"/>
        <v>1366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3952</v>
      </c>
      <c r="D92" s="177">
        <v>3952</v>
      </c>
      <c r="E92" s="44"/>
      <c r="F92" s="96">
        <f t="shared" si="115"/>
        <v>3952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512</v>
      </c>
      <c r="D93" s="177">
        <v>512</v>
      </c>
      <c r="E93" s="44"/>
      <c r="F93" s="96">
        <f t="shared" si="115"/>
        <v>512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852</v>
      </c>
      <c r="D95" s="173">
        <f>SUM(D96:D102)</f>
        <v>852</v>
      </c>
      <c r="E95" s="78">
        <f t="shared" ref="E95:F95" si="119">SUM(E96:E102)</f>
        <v>0</v>
      </c>
      <c r="F95" s="96">
        <f t="shared" si="119"/>
        <v>852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852</v>
      </c>
      <c r="D102" s="177">
        <v>852</v>
      </c>
      <c r="E102" s="44"/>
      <c r="F102" s="96">
        <f t="shared" si="123"/>
        <v>852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2383</v>
      </c>
      <c r="D103" s="173">
        <f>SUM(D104:D111)</f>
        <v>2383</v>
      </c>
      <c r="E103" s="78">
        <f t="shared" ref="E103:F103" si="127">SUM(E104:E111)</f>
        <v>0</v>
      </c>
      <c r="F103" s="96">
        <f t="shared" si="127"/>
        <v>2383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385</v>
      </c>
      <c r="D106" s="177">
        <v>385</v>
      </c>
      <c r="E106" s="44"/>
      <c r="F106" s="96">
        <f t="shared" si="131"/>
        <v>385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1272</v>
      </c>
      <c r="D107" s="177">
        <v>1272</v>
      </c>
      <c r="E107" s="44"/>
      <c r="F107" s="96">
        <f t="shared" si="131"/>
        <v>1272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customHeight="1" x14ac:dyDescent="0.25">
      <c r="A111" s="30">
        <v>2249</v>
      </c>
      <c r="B111" s="42" t="s">
        <v>93</v>
      </c>
      <c r="C111" s="223">
        <f t="shared" si="102"/>
        <v>726</v>
      </c>
      <c r="D111" s="177">
        <v>726</v>
      </c>
      <c r="E111" s="44"/>
      <c r="F111" s="96">
        <f t="shared" si="131"/>
        <v>726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290</v>
      </c>
      <c r="D112" s="173">
        <f>SUM(D113:D115)</f>
        <v>290</v>
      </c>
      <c r="E112" s="78">
        <f t="shared" ref="E112:F112" si="135">SUM(E113:E115)</f>
        <v>0</v>
      </c>
      <c r="F112" s="96">
        <f t="shared" si="135"/>
        <v>290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166</v>
      </c>
      <c r="D113" s="177">
        <v>166</v>
      </c>
      <c r="E113" s="44"/>
      <c r="F113" s="96">
        <f t="shared" ref="F113:F115" si="139">D113+E113</f>
        <v>166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124</v>
      </c>
      <c r="D114" s="177">
        <v>124</v>
      </c>
      <c r="E114" s="44"/>
      <c r="F114" s="96">
        <f t="shared" si="139"/>
        <v>124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26</v>
      </c>
      <c r="D116" s="173">
        <f>SUM(D117:D121)</f>
        <v>26</v>
      </c>
      <c r="E116" s="78">
        <f t="shared" ref="E116:F116" si="143">SUM(E117:E121)</f>
        <v>0</v>
      </c>
      <c r="F116" s="96">
        <f t="shared" si="143"/>
        <v>26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26</v>
      </c>
      <c r="D121" s="177">
        <v>26</v>
      </c>
      <c r="E121" s="44"/>
      <c r="F121" s="96">
        <f t="shared" si="147"/>
        <v>26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10</v>
      </c>
      <c r="D122" s="173">
        <f>SUM(D123:D127)</f>
        <v>10</v>
      </c>
      <c r="E122" s="78">
        <f t="shared" ref="E122:F122" si="151">SUM(E123:E127)</f>
        <v>0</v>
      </c>
      <c r="F122" s="96">
        <f t="shared" si="151"/>
        <v>10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customHeight="1" x14ac:dyDescent="0.25">
      <c r="A127" s="30">
        <v>2279</v>
      </c>
      <c r="B127" s="42" t="s">
        <v>108</v>
      </c>
      <c r="C127" s="223">
        <f t="shared" si="102"/>
        <v>10</v>
      </c>
      <c r="D127" s="177">
        <v>10</v>
      </c>
      <c r="E127" s="44"/>
      <c r="F127" s="96">
        <f t="shared" si="155"/>
        <v>10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697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3917</v>
      </c>
      <c r="D130" s="171">
        <f>SUM(D131,D136,D140,D141,D144,D151,D159,D160,D163)</f>
        <v>2939</v>
      </c>
      <c r="E130" s="37">
        <f t="shared" ref="E130:F130" si="160">SUM(E131,E136,E140,E141,E144,E151,E159,E160,E163)</f>
        <v>0</v>
      </c>
      <c r="F130" s="172">
        <f t="shared" si="160"/>
        <v>2939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978</v>
      </c>
      <c r="K130" s="37">
        <f t="shared" ref="K130:L130" si="162">SUM(K131,K136,K140,K141,K144,K151,K159,K160,K163)</f>
        <v>0</v>
      </c>
      <c r="L130" s="172">
        <f t="shared" si="162"/>
        <v>978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697">
        <v>2310</v>
      </c>
      <c r="B131" s="39" t="s">
        <v>111</v>
      </c>
      <c r="C131" s="222">
        <f t="shared" si="102"/>
        <v>830</v>
      </c>
      <c r="D131" s="175">
        <f t="shared" ref="D131:O131" si="164">SUM(D132:D135)</f>
        <v>830</v>
      </c>
      <c r="E131" s="80">
        <f t="shared" si="164"/>
        <v>0</v>
      </c>
      <c r="F131" s="176">
        <f t="shared" si="164"/>
        <v>830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66</v>
      </c>
      <c r="D132" s="177">
        <v>66</v>
      </c>
      <c r="E132" s="44"/>
      <c r="F132" s="96">
        <f t="shared" ref="F132:F135" si="165">D132+E132</f>
        <v>66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764</v>
      </c>
      <c r="D133" s="177">
        <v>764</v>
      </c>
      <c r="E133" s="44"/>
      <c r="F133" s="96">
        <f t="shared" si="165"/>
        <v>764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102"/>
        <v>0</v>
      </c>
      <c r="D135" s="177"/>
      <c r="E135" s="44"/>
      <c r="F135" s="96">
        <f t="shared" si="165"/>
        <v>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33</v>
      </c>
      <c r="D136" s="173">
        <f>SUM(D137:D139)</f>
        <v>33</v>
      </c>
      <c r="E136" s="78">
        <f t="shared" ref="E136:F136" si="169">SUM(E137:E139)</f>
        <v>0</v>
      </c>
      <c r="F136" s="96">
        <f t="shared" si="169"/>
        <v>33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33</v>
      </c>
      <c r="D138" s="177">
        <v>33</v>
      </c>
      <c r="E138" s="44"/>
      <c r="F138" s="96">
        <f t="shared" si="173"/>
        <v>33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35</v>
      </c>
      <c r="D141" s="173">
        <f>SUM(D142:D143)</f>
        <v>35</v>
      </c>
      <c r="E141" s="78">
        <f t="shared" ref="E141:F141" si="177">SUM(E142:E143)</f>
        <v>0</v>
      </c>
      <c r="F141" s="96">
        <f t="shared" si="177"/>
        <v>35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35</v>
      </c>
      <c r="D142" s="177">
        <v>35</v>
      </c>
      <c r="E142" s="44"/>
      <c r="F142" s="96">
        <f t="shared" ref="F142:F143" si="181">D142+E142</f>
        <v>35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1354</v>
      </c>
      <c r="D144" s="87">
        <f>SUM(D145:D150)</f>
        <v>1354</v>
      </c>
      <c r="E144" s="76">
        <f t="shared" ref="E144:F144" si="185">SUM(E145:E150)</f>
        <v>0</v>
      </c>
      <c r="F144" s="161">
        <f t="shared" si="185"/>
        <v>1354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270</v>
      </c>
      <c r="D145" s="178">
        <v>270</v>
      </c>
      <c r="E145" s="41"/>
      <c r="F145" s="176">
        <f t="shared" ref="F145:F150" si="189">D145+E145</f>
        <v>270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1034</v>
      </c>
      <c r="D146" s="177">
        <v>1034</v>
      </c>
      <c r="E146" s="44"/>
      <c r="F146" s="96">
        <f t="shared" si="189"/>
        <v>1034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50</v>
      </c>
      <c r="D149" s="177">
        <v>50</v>
      </c>
      <c r="E149" s="44"/>
      <c r="F149" s="96">
        <f t="shared" si="189"/>
        <v>50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1083</v>
      </c>
      <c r="D151" s="173">
        <f>SUM(D152:D158)</f>
        <v>105</v>
      </c>
      <c r="E151" s="78">
        <f t="shared" ref="E151:F151" si="194">SUM(E152:E158)</f>
        <v>0</v>
      </c>
      <c r="F151" s="96">
        <f t="shared" si="194"/>
        <v>105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978</v>
      </c>
      <c r="K151" s="78">
        <f t="shared" ref="K151:L151" si="196">SUM(K152:K158)</f>
        <v>0</v>
      </c>
      <c r="L151" s="96">
        <f t="shared" si="196"/>
        <v>978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customHeight="1" x14ac:dyDescent="0.25">
      <c r="A153" s="29">
        <v>2362</v>
      </c>
      <c r="B153" s="42" t="s">
        <v>131</v>
      </c>
      <c r="C153" s="223">
        <f t="shared" si="193"/>
        <v>105</v>
      </c>
      <c r="D153" s="177">
        <v>105</v>
      </c>
      <c r="E153" s="44"/>
      <c r="F153" s="96">
        <f t="shared" si="198"/>
        <v>105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customHeight="1" x14ac:dyDescent="0.25">
      <c r="A154" s="29">
        <v>2363</v>
      </c>
      <c r="B154" s="42" t="s">
        <v>132</v>
      </c>
      <c r="C154" s="223">
        <f t="shared" si="193"/>
        <v>978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>
        <v>978</v>
      </c>
      <c r="K154" s="31"/>
      <c r="L154" s="96">
        <f t="shared" si="200"/>
        <v>978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582</v>
      </c>
      <c r="D159" s="179">
        <v>582</v>
      </c>
      <c r="E159" s="79"/>
      <c r="F159" s="161">
        <f t="shared" si="198"/>
        <v>582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697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697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697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697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697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hidden="1" x14ac:dyDescent="0.25">
      <c r="A194" s="90"/>
      <c r="B194" s="17" t="s">
        <v>166</v>
      </c>
      <c r="C194" s="233">
        <f t="shared" si="193"/>
        <v>0</v>
      </c>
      <c r="D194" s="167">
        <f t="shared" ref="D194:O194" si="259">SUM(D195,D230,D269,D283)</f>
        <v>0</v>
      </c>
      <c r="E194" s="71">
        <f t="shared" si="259"/>
        <v>0</v>
      </c>
      <c r="F194" s="168">
        <f t="shared" si="259"/>
        <v>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3"/>
        <v>0</v>
      </c>
      <c r="D195" s="169">
        <f>D196+D204</f>
        <v>0</v>
      </c>
      <c r="E195" s="73">
        <f t="shared" ref="E195:F195" si="260">E196+E204</f>
        <v>0</v>
      </c>
      <c r="F195" s="170">
        <f t="shared" si="260"/>
        <v>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697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3"/>
        <v>0</v>
      </c>
      <c r="D204" s="171">
        <f>D205+D215+D216+D225+D226+D227+D229</f>
        <v>0</v>
      </c>
      <c r="E204" s="37">
        <f t="shared" ref="E204:F204" si="276">E205+E215+E216+E225+E226+E227+E229</f>
        <v>0</v>
      </c>
      <c r="F204" s="172">
        <f t="shared" si="276"/>
        <v>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88"/>
        <v>0</v>
      </c>
      <c r="D216" s="173">
        <f>SUM(D217:D224)</f>
        <v>0</v>
      </c>
      <c r="E216" s="78">
        <f t="shared" ref="E216:F216" si="289">SUM(E217:E224)</f>
        <v>0</v>
      </c>
      <c r="F216" s="96">
        <f t="shared" si="289"/>
        <v>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88"/>
        <v>0</v>
      </c>
      <c r="D219" s="177"/>
      <c r="E219" s="44"/>
      <c r="F219" s="96">
        <f t="shared" si="293"/>
        <v>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697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697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697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697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697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697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335953</v>
      </c>
      <c r="D289" s="191">
        <f t="shared" ref="D289:O289" si="389">SUM(D286,D269,D230,D195,D187,D173,D75,D53,D283)</f>
        <v>166947</v>
      </c>
      <c r="E289" s="112">
        <f t="shared" si="389"/>
        <v>0</v>
      </c>
      <c r="F289" s="113">
        <f t="shared" si="389"/>
        <v>166947</v>
      </c>
      <c r="G289" s="191">
        <f t="shared" si="389"/>
        <v>168028</v>
      </c>
      <c r="H289" s="112">
        <f t="shared" si="389"/>
        <v>0</v>
      </c>
      <c r="I289" s="113">
        <f t="shared" si="389"/>
        <v>168028</v>
      </c>
      <c r="J289" s="191">
        <f t="shared" si="389"/>
        <v>978</v>
      </c>
      <c r="K289" s="112">
        <f t="shared" si="389"/>
        <v>0</v>
      </c>
      <c r="L289" s="113">
        <f t="shared" si="389"/>
        <v>978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3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29"/>
        <filter val="1 034"/>
        <filter val="1 083"/>
        <filter val="1 272"/>
        <filter val="1 354"/>
        <filter val="1 366"/>
        <filter val="10"/>
        <filter val="10 370"/>
        <filter val="10 524"/>
        <filter val="105"/>
        <filter val="11 094"/>
        <filter val="124"/>
        <filter val="13 163"/>
        <filter val="16 760"/>
        <filter val="166"/>
        <filter val="17 207"/>
        <filter val="2 325"/>
        <filter val="2 383"/>
        <filter val="2 788"/>
        <filter val="20"/>
        <filter val="201 967"/>
        <filter val="21 124"/>
        <filter val="238 161"/>
        <filter val="26"/>
        <filter val="270"/>
        <filter val="290"/>
        <filter val="3 917"/>
        <filter val="3 952"/>
        <filter val="314 829"/>
        <filter val="33"/>
        <filter val="33 406"/>
        <filter val="334 975"/>
        <filter val="335 953"/>
        <filter val="35"/>
        <filter val="385"/>
        <filter val="4 172"/>
        <filter val="4 416"/>
        <filter val="412"/>
        <filter val="483"/>
        <filter val="5 736"/>
        <filter val="50"/>
        <filter val="500"/>
        <filter val="51"/>
        <filter val="512"/>
        <filter val="582"/>
        <filter val="59 908"/>
        <filter val="66"/>
        <filter val="7 333"/>
        <filter val="726"/>
        <filter val="76 668"/>
        <filter val="764"/>
        <filter val="830"/>
        <filter val="852"/>
        <filter val="978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36.pielikums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70C0"/>
  </sheetPr>
  <dimension ref="A1:Q319"/>
  <sheetViews>
    <sheetView showGridLines="0" view="pageLayout" zoomScaleNormal="100" workbookViewId="0">
      <selection activeCell="U1" sqref="U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334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332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325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770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36" customHeight="1" x14ac:dyDescent="0.25">
      <c r="A7" s="2" t="s">
        <v>4</v>
      </c>
      <c r="B7" s="3"/>
      <c r="C7" s="706" t="s">
        <v>335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333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/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196834</v>
      </c>
      <c r="D20" s="139">
        <f>SUM(D21,D24,D25,D41,D43)</f>
        <v>231300</v>
      </c>
      <c r="E20" s="22">
        <f t="shared" ref="E20:F20" si="1">SUM(E21,E24,E25,E41,E43)</f>
        <v>-34466</v>
      </c>
      <c r="F20" s="140">
        <f t="shared" si="1"/>
        <v>196834</v>
      </c>
      <c r="G20" s="139">
        <f>SUM(G21,G24,G43)</f>
        <v>0</v>
      </c>
      <c r="H20" s="22">
        <f t="shared" ref="H20:I20" si="2">SUM(H21,H24,H43)</f>
        <v>0</v>
      </c>
      <c r="I20" s="140">
        <f t="shared" si="2"/>
        <v>0</v>
      </c>
      <c r="J20" s="139">
        <f>SUM(J21,J26,J43)</f>
        <v>0</v>
      </c>
      <c r="K20" s="22">
        <f t="shared" ref="K20:L20" si="3">SUM(K21,K26,K43)</f>
        <v>0</v>
      </c>
      <c r="L20" s="140">
        <f t="shared" si="3"/>
        <v>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196834</v>
      </c>
      <c r="D24" s="145">
        <f>D51</f>
        <v>231300</v>
      </c>
      <c r="E24" s="132">
        <f>-4364-2719-7576-19807</f>
        <v>-34466</v>
      </c>
      <c r="F24" s="242">
        <f t="shared" si="9"/>
        <v>196834</v>
      </c>
      <c r="G24" s="145"/>
      <c r="H24" s="132"/>
      <c r="I24" s="242">
        <f t="shared" si="10"/>
        <v>0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/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hidden="1" customHeight="1" x14ac:dyDescent="0.25">
      <c r="A26" s="34">
        <v>21300</v>
      </c>
      <c r="B26" s="34" t="s">
        <v>284</v>
      </c>
      <c r="C26" s="221">
        <f>L26</f>
        <v>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0</v>
      </c>
      <c r="K26" s="56">
        <f t="shared" ref="K26:L26" si="11">SUM(K27,K31,K33,K36)</f>
        <v>0</v>
      </c>
      <c r="L26" s="158">
        <f t="shared" si="11"/>
        <v>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hidden="1" customHeight="1" x14ac:dyDescent="0.25">
      <c r="A36" s="38">
        <v>21390</v>
      </c>
      <c r="B36" s="34" t="s">
        <v>286</v>
      </c>
      <c r="C36" s="221">
        <f t="shared" si="16"/>
        <v>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0</v>
      </c>
      <c r="K36" s="56">
        <f t="shared" ref="K36:L36" si="19">SUM(K37:K40)</f>
        <v>0</v>
      </c>
      <c r="L36" s="158">
        <f t="shared" si="19"/>
        <v>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hidden="1" customHeight="1" x14ac:dyDescent="0.25">
      <c r="A40" s="120">
        <v>21399</v>
      </c>
      <c r="B40" s="107" t="s">
        <v>36</v>
      </c>
      <c r="C40" s="225">
        <f t="shared" si="16"/>
        <v>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/>
      <c r="K40" s="123"/>
      <c r="L40" s="209">
        <f t="shared" si="20"/>
        <v>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.75" hidden="1" thickTop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thickTop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196834</v>
      </c>
      <c r="D50" s="163">
        <f>SUM(D51,D286)</f>
        <v>231300</v>
      </c>
      <c r="E50" s="66">
        <f t="shared" ref="E50:F50" si="26">SUM(E51,E286)</f>
        <v>-34466</v>
      </c>
      <c r="F50" s="164">
        <f t="shared" si="26"/>
        <v>196834</v>
      </c>
      <c r="G50" s="163">
        <f>SUM(G51,G286)</f>
        <v>0</v>
      </c>
      <c r="H50" s="66">
        <f>SUM(H51,H286)</f>
        <v>0</v>
      </c>
      <c r="I50" s="164">
        <f t="shared" ref="I50" si="27">SUM(I51,I286)</f>
        <v>0</v>
      </c>
      <c r="J50" s="139">
        <f>SUM(J51,J286)</f>
        <v>0</v>
      </c>
      <c r="K50" s="22">
        <f t="shared" ref="K50:L50" si="28">SUM(K51,K286)</f>
        <v>0</v>
      </c>
      <c r="L50" s="140">
        <f t="shared" si="28"/>
        <v>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196834</v>
      </c>
      <c r="D51" s="165">
        <f>SUM(D52,D194)</f>
        <v>231300</v>
      </c>
      <c r="E51" s="69">
        <f t="shared" ref="E51:F51" si="30">SUM(E52,E194)</f>
        <v>-34466</v>
      </c>
      <c r="F51" s="166">
        <f t="shared" si="30"/>
        <v>196834</v>
      </c>
      <c r="G51" s="165">
        <f>SUM(G52,G194)</f>
        <v>0</v>
      </c>
      <c r="H51" s="69">
        <f t="shared" ref="H51:I51" si="31">SUM(H52,H194)</f>
        <v>0</v>
      </c>
      <c r="I51" s="166">
        <f t="shared" si="31"/>
        <v>0</v>
      </c>
      <c r="J51" s="211">
        <f>SUM(J52,J194)</f>
        <v>0</v>
      </c>
      <c r="K51" s="212">
        <f t="shared" ref="K51:L51" si="32">SUM(K52,K194)</f>
        <v>0</v>
      </c>
      <c r="L51" s="213">
        <f t="shared" si="32"/>
        <v>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196834</v>
      </c>
      <c r="D52" s="167">
        <f>SUM(D53,D75,D173,D187)</f>
        <v>231300</v>
      </c>
      <c r="E52" s="71">
        <f t="shared" ref="E52:F52" si="34">SUM(E53,E75,E173,E187)</f>
        <v>-34466</v>
      </c>
      <c r="F52" s="168">
        <f t="shared" si="34"/>
        <v>196834</v>
      </c>
      <c r="G52" s="167">
        <f>SUM(G53,G75,G173,G187)</f>
        <v>0</v>
      </c>
      <c r="H52" s="71">
        <f t="shared" ref="H52:I52" si="35">SUM(H53,H75,H173,H187)</f>
        <v>0</v>
      </c>
      <c r="I52" s="168">
        <f t="shared" si="35"/>
        <v>0</v>
      </c>
      <c r="J52" s="167">
        <f>SUM(J53,J75,J173,J187)</f>
        <v>0</v>
      </c>
      <c r="K52" s="71">
        <f t="shared" ref="K52:L52" si="36">SUM(K53,K75,K173,K187)</f>
        <v>0</v>
      </c>
      <c r="L52" s="168">
        <f t="shared" si="36"/>
        <v>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hidden="1" x14ac:dyDescent="0.25">
      <c r="A53" s="72">
        <v>1000</v>
      </c>
      <c r="B53" s="72" t="s">
        <v>47</v>
      </c>
      <c r="C53" s="234">
        <f t="shared" si="0"/>
        <v>0</v>
      </c>
      <c r="D53" s="169">
        <f>SUM(D54,D67)</f>
        <v>0</v>
      </c>
      <c r="E53" s="73">
        <f t="shared" ref="E53:F53" si="38">SUM(E54,E67)</f>
        <v>0</v>
      </c>
      <c r="F53" s="170">
        <f t="shared" si="38"/>
        <v>0</v>
      </c>
      <c r="G53" s="169">
        <f>SUM(G54,G67)</f>
        <v>0</v>
      </c>
      <c r="H53" s="73">
        <f t="shared" ref="H53:I53" si="39">SUM(H54,H67)</f>
        <v>0</v>
      </c>
      <c r="I53" s="170">
        <f t="shared" si="39"/>
        <v>0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hidden="1" x14ac:dyDescent="0.25">
      <c r="A54" s="34">
        <v>1100</v>
      </c>
      <c r="B54" s="74" t="s">
        <v>48</v>
      </c>
      <c r="C54" s="221">
        <f t="shared" si="0"/>
        <v>0</v>
      </c>
      <c r="D54" s="171">
        <f>SUM(D55,D58,D66)</f>
        <v>0</v>
      </c>
      <c r="E54" s="37">
        <f t="shared" ref="E54:F54" si="42">SUM(E55,E58,E66)</f>
        <v>0</v>
      </c>
      <c r="F54" s="172">
        <f t="shared" si="42"/>
        <v>0</v>
      </c>
      <c r="G54" s="171">
        <f>SUM(G55,G58,G66)</f>
        <v>0</v>
      </c>
      <c r="H54" s="37">
        <f t="shared" ref="H54:I54" si="43">SUM(H55,H58,H66)</f>
        <v>0</v>
      </c>
      <c r="I54" s="172">
        <f t="shared" si="43"/>
        <v>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hidden="1" x14ac:dyDescent="0.25">
      <c r="A55" s="75">
        <v>1110</v>
      </c>
      <c r="B55" s="59" t="s">
        <v>49</v>
      </c>
      <c r="C55" s="229">
        <f t="shared" si="0"/>
        <v>0</v>
      </c>
      <c r="D55" s="87">
        <f>SUM(D56:D57)</f>
        <v>0</v>
      </c>
      <c r="E55" s="76">
        <f t="shared" ref="E55:F55" si="46">SUM(E56:E57)</f>
        <v>0</v>
      </c>
      <c r="F55" s="161">
        <f t="shared" si="46"/>
        <v>0</v>
      </c>
      <c r="G55" s="87">
        <f>SUM(G56:G57)</f>
        <v>0</v>
      </c>
      <c r="H55" s="76">
        <f t="shared" ref="H55:I55" si="47">SUM(H56:H57)</f>
        <v>0</v>
      </c>
      <c r="I55" s="161">
        <f t="shared" si="47"/>
        <v>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hidden="1" customHeight="1" x14ac:dyDescent="0.25">
      <c r="A57" s="30">
        <v>1119</v>
      </c>
      <c r="B57" s="42" t="s">
        <v>51</v>
      </c>
      <c r="C57" s="223">
        <f t="shared" si="0"/>
        <v>0</v>
      </c>
      <c r="D57" s="144"/>
      <c r="E57" s="31"/>
      <c r="F57" s="96">
        <f t="shared" si="50"/>
        <v>0</v>
      </c>
      <c r="G57" s="144"/>
      <c r="H57" s="31"/>
      <c r="I57" s="96">
        <f t="shared" si="51"/>
        <v>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hidden="1" x14ac:dyDescent="0.25">
      <c r="A58" s="77">
        <v>1140</v>
      </c>
      <c r="B58" s="42" t="s">
        <v>275</v>
      </c>
      <c r="C58" s="223">
        <f t="shared" si="0"/>
        <v>0</v>
      </c>
      <c r="D58" s="173">
        <f>SUM(D59:D65)</f>
        <v>0</v>
      </c>
      <c r="E58" s="78">
        <f>SUM(E59:E65)</f>
        <v>0</v>
      </c>
      <c r="F58" s="96">
        <f t="shared" ref="F58" si="54">SUM(F59:F65)</f>
        <v>0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hidden="1" customHeight="1" x14ac:dyDescent="0.25">
      <c r="A59" s="30">
        <v>1141</v>
      </c>
      <c r="B59" s="42" t="s">
        <v>52</v>
      </c>
      <c r="C59" s="223">
        <f t="shared" si="0"/>
        <v>0</v>
      </c>
      <c r="D59" s="144"/>
      <c r="E59" s="31"/>
      <c r="F59" s="96">
        <f t="shared" ref="F59:F66" si="58">D59+E59</f>
        <v>0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hidden="1" customHeight="1" x14ac:dyDescent="0.25">
      <c r="A60" s="30">
        <v>1142</v>
      </c>
      <c r="B60" s="42" t="s">
        <v>53</v>
      </c>
      <c r="C60" s="223">
        <f t="shared" si="0"/>
        <v>0</v>
      </c>
      <c r="D60" s="144"/>
      <c r="E60" s="31"/>
      <c r="F60" s="96">
        <f t="shared" si="58"/>
        <v>0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hidden="1" customHeight="1" x14ac:dyDescent="0.25">
      <c r="A63" s="30">
        <v>1147</v>
      </c>
      <c r="B63" s="42" t="s">
        <v>56</v>
      </c>
      <c r="C63" s="223">
        <f t="shared" si="0"/>
        <v>0</v>
      </c>
      <c r="D63" s="144"/>
      <c r="E63" s="31"/>
      <c r="F63" s="96">
        <f t="shared" si="58"/>
        <v>0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hidden="1" customHeight="1" x14ac:dyDescent="0.25">
      <c r="A64" s="30">
        <v>1148</v>
      </c>
      <c r="B64" s="42" t="s">
        <v>57</v>
      </c>
      <c r="C64" s="223">
        <f t="shared" si="0"/>
        <v>0</v>
      </c>
      <c r="D64" s="144"/>
      <c r="E64" s="31"/>
      <c r="F64" s="96">
        <f t="shared" si="58"/>
        <v>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hidden="1" x14ac:dyDescent="0.25">
      <c r="A67" s="34">
        <v>1200</v>
      </c>
      <c r="B67" s="74" t="s">
        <v>276</v>
      </c>
      <c r="C67" s="221">
        <f t="shared" si="0"/>
        <v>0</v>
      </c>
      <c r="D67" s="171">
        <f>SUM(D68:D69)</f>
        <v>0</v>
      </c>
      <c r="E67" s="37">
        <f t="shared" ref="E67:F67" si="62">SUM(E68:E69)</f>
        <v>0</v>
      </c>
      <c r="F67" s="172">
        <f t="shared" si="62"/>
        <v>0</v>
      </c>
      <c r="G67" s="171">
        <f>SUM(G68:G69)</f>
        <v>0</v>
      </c>
      <c r="H67" s="37">
        <f t="shared" ref="H67:I67" si="63">SUM(H68:H69)</f>
        <v>0</v>
      </c>
      <c r="I67" s="172">
        <f t="shared" si="63"/>
        <v>0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hidden="1" customHeight="1" x14ac:dyDescent="0.25">
      <c r="A68" s="273">
        <v>1210</v>
      </c>
      <c r="B68" s="39" t="s">
        <v>60</v>
      </c>
      <c r="C68" s="222">
        <f t="shared" si="0"/>
        <v>0</v>
      </c>
      <c r="D68" s="143"/>
      <c r="E68" s="28"/>
      <c r="F68" s="176">
        <f>D68+E68</f>
        <v>0</v>
      </c>
      <c r="G68" s="143"/>
      <c r="H68" s="28"/>
      <c r="I68" s="176">
        <f>G68+H68</f>
        <v>0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hidden="1" x14ac:dyDescent="0.25">
      <c r="A69" s="77">
        <v>1220</v>
      </c>
      <c r="B69" s="42" t="s">
        <v>61</v>
      </c>
      <c r="C69" s="223">
        <f t="shared" si="0"/>
        <v>0</v>
      </c>
      <c r="D69" s="173">
        <f>SUM(D70:D74)</f>
        <v>0</v>
      </c>
      <c r="E69" s="78">
        <f t="shared" ref="E69:F69" si="66">SUM(E70:E74)</f>
        <v>0</v>
      </c>
      <c r="F69" s="96">
        <f t="shared" si="66"/>
        <v>0</v>
      </c>
      <c r="G69" s="173">
        <f>SUM(G70:G74)</f>
        <v>0</v>
      </c>
      <c r="H69" s="78">
        <f t="shared" ref="H69:I69" si="67">SUM(H70:H74)</f>
        <v>0</v>
      </c>
      <c r="I69" s="96">
        <f t="shared" si="67"/>
        <v>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hidden="1" customHeight="1" x14ac:dyDescent="0.25">
      <c r="A70" s="30">
        <v>1221</v>
      </c>
      <c r="B70" s="42" t="s">
        <v>277</v>
      </c>
      <c r="C70" s="223">
        <f t="shared" si="0"/>
        <v>0</v>
      </c>
      <c r="D70" s="144"/>
      <c r="E70" s="31"/>
      <c r="F70" s="96">
        <f t="shared" ref="F70:F74" si="70">D70+E70</f>
        <v>0</v>
      </c>
      <c r="G70" s="144"/>
      <c r="H70" s="31"/>
      <c r="I70" s="96">
        <f t="shared" ref="I70:I74" si="71">G70+H70</f>
        <v>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hidden="1" customHeight="1" x14ac:dyDescent="0.25">
      <c r="A73" s="30">
        <v>1227</v>
      </c>
      <c r="B73" s="42" t="s">
        <v>64</v>
      </c>
      <c r="C73" s="223">
        <f t="shared" si="0"/>
        <v>0</v>
      </c>
      <c r="D73" s="144"/>
      <c r="E73" s="31"/>
      <c r="F73" s="96">
        <f t="shared" si="70"/>
        <v>0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hidden="1" customHeight="1" x14ac:dyDescent="0.25">
      <c r="A74" s="30">
        <v>1228</v>
      </c>
      <c r="B74" s="42" t="s">
        <v>278</v>
      </c>
      <c r="C74" s="223">
        <f t="shared" si="0"/>
        <v>0</v>
      </c>
      <c r="D74" s="144"/>
      <c r="E74" s="31"/>
      <c r="F74" s="96">
        <f t="shared" si="70"/>
        <v>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196834</v>
      </c>
      <c r="D75" s="169">
        <f>SUM(D76,D83,D130,D164,D165,D172)</f>
        <v>231300</v>
      </c>
      <c r="E75" s="73">
        <f t="shared" ref="E75:F75" si="74">SUM(E76,E83,E130,E164,E165,E172)</f>
        <v>-34466</v>
      </c>
      <c r="F75" s="170">
        <f t="shared" si="74"/>
        <v>196834</v>
      </c>
      <c r="G75" s="169">
        <f>SUM(G76,G83,G130,G164,G165,G172)</f>
        <v>0</v>
      </c>
      <c r="H75" s="73">
        <f t="shared" ref="H75:I75" si="75">SUM(H76,H83,H130,H164,H165,H172)</f>
        <v>0</v>
      </c>
      <c r="I75" s="170">
        <f t="shared" si="75"/>
        <v>0</v>
      </c>
      <c r="J75" s="169">
        <f>SUM(J76,J83,J130,J164,J165,J172)</f>
        <v>0</v>
      </c>
      <c r="K75" s="73">
        <f t="shared" ref="K75:L75" si="76">SUM(K76,K83,K130,K164,K165,K172)</f>
        <v>0</v>
      </c>
      <c r="L75" s="170">
        <f t="shared" si="76"/>
        <v>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3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196834</v>
      </c>
      <c r="D83" s="171">
        <f>SUM(D84,D89,D95,D103,D112,D116,D122,D128)</f>
        <v>231300</v>
      </c>
      <c r="E83" s="37">
        <f t="shared" ref="E83:F83" si="98">SUM(E84,E89,E95,E103,E112,E116,E122,E128)</f>
        <v>-34466</v>
      </c>
      <c r="F83" s="172">
        <f t="shared" si="98"/>
        <v>196834</v>
      </c>
      <c r="G83" s="171">
        <f>SUM(G84,G89,G95,G103,G112,G116,G122,G128)</f>
        <v>0</v>
      </c>
      <c r="H83" s="37">
        <f t="shared" ref="H83:I83" si="99">SUM(H84,H89,H95,H103,H112,H116,H122,H128)</f>
        <v>0</v>
      </c>
      <c r="I83" s="172">
        <f t="shared" si="99"/>
        <v>0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hidden="1" x14ac:dyDescent="0.25">
      <c r="A84" s="75">
        <v>2210</v>
      </c>
      <c r="B84" s="59" t="s">
        <v>296</v>
      </c>
      <c r="C84" s="229">
        <f t="shared" ref="C84:C147" si="102">F84+I84+L84+O84</f>
        <v>0</v>
      </c>
      <c r="D84" s="87">
        <f>SUM(D85:D88)</f>
        <v>0</v>
      </c>
      <c r="E84" s="76">
        <f t="shared" ref="E84:F84" si="103">SUM(E85:E88)</f>
        <v>0</v>
      </c>
      <c r="F84" s="161">
        <f t="shared" si="103"/>
        <v>0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hidden="1" customHeight="1" x14ac:dyDescent="0.25">
      <c r="A86" s="30">
        <v>2212</v>
      </c>
      <c r="B86" s="42" t="s">
        <v>73</v>
      </c>
      <c r="C86" s="223">
        <f t="shared" si="102"/>
        <v>0</v>
      </c>
      <c r="D86" s="177"/>
      <c r="E86" s="44"/>
      <c r="F86" s="96">
        <f t="shared" si="107"/>
        <v>0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hidden="1" customHeight="1" x14ac:dyDescent="0.25">
      <c r="A87" s="30">
        <v>2214</v>
      </c>
      <c r="B87" s="42" t="s">
        <v>74</v>
      </c>
      <c r="C87" s="223">
        <f t="shared" si="102"/>
        <v>0</v>
      </c>
      <c r="D87" s="177"/>
      <c r="E87" s="44"/>
      <c r="F87" s="96">
        <f t="shared" si="107"/>
        <v>0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hidden="1" customHeight="1" x14ac:dyDescent="0.25">
      <c r="A88" s="30">
        <v>2219</v>
      </c>
      <c r="B88" s="42" t="s">
        <v>75</v>
      </c>
      <c r="C88" s="223">
        <f t="shared" si="102"/>
        <v>0</v>
      </c>
      <c r="D88" s="177"/>
      <c r="E88" s="44"/>
      <c r="F88" s="96">
        <f t="shared" si="107"/>
        <v>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hidden="1" x14ac:dyDescent="0.25">
      <c r="A89" s="77">
        <v>2220</v>
      </c>
      <c r="B89" s="42" t="s">
        <v>76</v>
      </c>
      <c r="C89" s="223">
        <f t="shared" si="102"/>
        <v>0</v>
      </c>
      <c r="D89" s="173">
        <f>SUM(D90:D94)</f>
        <v>0</v>
      </c>
      <c r="E89" s="78">
        <f t="shared" ref="E89:F89" si="111">SUM(E90:E94)</f>
        <v>0</v>
      </c>
      <c r="F89" s="96">
        <f t="shared" si="111"/>
        <v>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hidden="1" customHeight="1" x14ac:dyDescent="0.25">
      <c r="A90" s="30">
        <v>2221</v>
      </c>
      <c r="B90" s="42" t="s">
        <v>271</v>
      </c>
      <c r="C90" s="223">
        <f t="shared" si="102"/>
        <v>0</v>
      </c>
      <c r="D90" s="177"/>
      <c r="E90" s="44"/>
      <c r="F90" s="96">
        <f t="shared" ref="F90:F94" si="115">D90+E90</f>
        <v>0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hidden="1" customHeight="1" x14ac:dyDescent="0.25">
      <c r="A91" s="30">
        <v>2222</v>
      </c>
      <c r="B91" s="42" t="s">
        <v>77</v>
      </c>
      <c r="C91" s="223">
        <f t="shared" si="102"/>
        <v>0</v>
      </c>
      <c r="D91" s="177"/>
      <c r="E91" s="44"/>
      <c r="F91" s="96">
        <f t="shared" si="115"/>
        <v>0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hidden="1" customHeight="1" x14ac:dyDescent="0.25">
      <c r="A92" s="30">
        <v>2223</v>
      </c>
      <c r="B92" s="42" t="s">
        <v>78</v>
      </c>
      <c r="C92" s="223">
        <f t="shared" si="102"/>
        <v>0</v>
      </c>
      <c r="D92" s="177"/>
      <c r="E92" s="44"/>
      <c r="F92" s="96">
        <f t="shared" si="115"/>
        <v>0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hidden="1" customHeight="1" x14ac:dyDescent="0.25">
      <c r="A93" s="30">
        <v>2224</v>
      </c>
      <c r="B93" s="42" t="s">
        <v>279</v>
      </c>
      <c r="C93" s="223">
        <f t="shared" si="102"/>
        <v>0</v>
      </c>
      <c r="D93" s="177"/>
      <c r="E93" s="44"/>
      <c r="F93" s="96">
        <f t="shared" si="115"/>
        <v>0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hidden="1" x14ac:dyDescent="0.25">
      <c r="A95" s="77">
        <v>2230</v>
      </c>
      <c r="B95" s="42" t="s">
        <v>80</v>
      </c>
      <c r="C95" s="223">
        <f t="shared" si="102"/>
        <v>0</v>
      </c>
      <c r="D95" s="173">
        <f>SUM(D96:D102)</f>
        <v>0</v>
      </c>
      <c r="E95" s="78">
        <f t="shared" ref="E95:F95" si="119">SUM(E96:E102)</f>
        <v>0</v>
      </c>
      <c r="F95" s="96">
        <f t="shared" si="119"/>
        <v>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hidden="1" customHeight="1" x14ac:dyDescent="0.25">
      <c r="A102" s="30">
        <v>2239</v>
      </c>
      <c r="B102" s="42" t="s">
        <v>85</v>
      </c>
      <c r="C102" s="223">
        <f t="shared" si="102"/>
        <v>0</v>
      </c>
      <c r="D102" s="177"/>
      <c r="E102" s="44"/>
      <c r="F102" s="96">
        <f t="shared" si="123"/>
        <v>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hidden="1" x14ac:dyDescent="0.25">
      <c r="A103" s="77">
        <v>2240</v>
      </c>
      <c r="B103" s="42" t="s">
        <v>86</v>
      </c>
      <c r="C103" s="223">
        <f t="shared" si="102"/>
        <v>0</v>
      </c>
      <c r="D103" s="173">
        <f>SUM(D104:D111)</f>
        <v>0</v>
      </c>
      <c r="E103" s="78">
        <f t="shared" ref="E103:F103" si="127">SUM(E104:E111)</f>
        <v>0</v>
      </c>
      <c r="F103" s="96">
        <f t="shared" si="127"/>
        <v>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hidden="1" customHeight="1" x14ac:dyDescent="0.25">
      <c r="A106" s="30">
        <v>2243</v>
      </c>
      <c r="B106" s="42" t="s">
        <v>89</v>
      </c>
      <c r="C106" s="223">
        <f t="shared" si="102"/>
        <v>0</v>
      </c>
      <c r="D106" s="177"/>
      <c r="E106" s="44"/>
      <c r="F106" s="96">
        <f t="shared" si="131"/>
        <v>0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hidden="1" customHeight="1" x14ac:dyDescent="0.25">
      <c r="A107" s="30">
        <v>2244</v>
      </c>
      <c r="B107" s="42" t="s">
        <v>90</v>
      </c>
      <c r="C107" s="223">
        <f t="shared" si="102"/>
        <v>0</v>
      </c>
      <c r="D107" s="177"/>
      <c r="E107" s="44"/>
      <c r="F107" s="96">
        <f t="shared" si="131"/>
        <v>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hidden="1" x14ac:dyDescent="0.25">
      <c r="A112" s="77">
        <v>2250</v>
      </c>
      <c r="B112" s="42" t="s">
        <v>94</v>
      </c>
      <c r="C112" s="223">
        <f t="shared" si="102"/>
        <v>0</v>
      </c>
      <c r="D112" s="173">
        <f>SUM(D113:D115)</f>
        <v>0</v>
      </c>
      <c r="E112" s="78">
        <f t="shared" ref="E112:F112" si="135">SUM(E113:E115)</f>
        <v>0</v>
      </c>
      <c r="F112" s="96">
        <f t="shared" si="135"/>
        <v>0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hidden="1" customHeight="1" x14ac:dyDescent="0.25">
      <c r="A113" s="30">
        <v>2251</v>
      </c>
      <c r="B113" s="42" t="s">
        <v>95</v>
      </c>
      <c r="C113" s="223">
        <f t="shared" si="102"/>
        <v>0</v>
      </c>
      <c r="D113" s="177"/>
      <c r="E113" s="44"/>
      <c r="F113" s="96">
        <f t="shared" ref="F113:F115" si="139">D113+E113</f>
        <v>0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hidden="1" customHeight="1" x14ac:dyDescent="0.25">
      <c r="A114" s="30">
        <v>2252</v>
      </c>
      <c r="B114" s="42" t="s">
        <v>96</v>
      </c>
      <c r="C114" s="223">
        <f t="shared" si="102"/>
        <v>0</v>
      </c>
      <c r="D114" s="177"/>
      <c r="E114" s="44"/>
      <c r="F114" s="96">
        <f t="shared" si="139"/>
        <v>0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hidden="1" customHeight="1" x14ac:dyDescent="0.25">
      <c r="A115" s="30">
        <v>2259</v>
      </c>
      <c r="B115" s="42" t="s">
        <v>97</v>
      </c>
      <c r="C115" s="223">
        <f t="shared" si="102"/>
        <v>0</v>
      </c>
      <c r="D115" s="177"/>
      <c r="E115" s="44"/>
      <c r="F115" s="96">
        <f t="shared" si="139"/>
        <v>0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hidden="1" x14ac:dyDescent="0.25">
      <c r="A116" s="77">
        <v>2260</v>
      </c>
      <c r="B116" s="42" t="s">
        <v>98</v>
      </c>
      <c r="C116" s="223">
        <f t="shared" si="102"/>
        <v>0</v>
      </c>
      <c r="D116" s="173">
        <f>SUM(D117:D121)</f>
        <v>0</v>
      </c>
      <c r="E116" s="78">
        <f t="shared" ref="E116:F116" si="143">SUM(E117:E121)</f>
        <v>0</v>
      </c>
      <c r="F116" s="96">
        <f t="shared" si="143"/>
        <v>0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hidden="1" customHeight="1" x14ac:dyDescent="0.25">
      <c r="A118" s="30">
        <v>2262</v>
      </c>
      <c r="B118" s="42" t="s">
        <v>100</v>
      </c>
      <c r="C118" s="223">
        <f t="shared" si="102"/>
        <v>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hidden="1" customHeight="1" x14ac:dyDescent="0.25">
      <c r="A121" s="30">
        <v>2269</v>
      </c>
      <c r="B121" s="42" t="s">
        <v>103</v>
      </c>
      <c r="C121" s="223">
        <f t="shared" si="102"/>
        <v>0</v>
      </c>
      <c r="D121" s="177"/>
      <c r="E121" s="44"/>
      <c r="F121" s="96">
        <f t="shared" si="147"/>
        <v>0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196834</v>
      </c>
      <c r="D122" s="173">
        <f>SUM(D123:D127)</f>
        <v>231300</v>
      </c>
      <c r="E122" s="78">
        <f t="shared" ref="E122:F122" si="151">SUM(E123:E127)</f>
        <v>-34466</v>
      </c>
      <c r="F122" s="96">
        <f t="shared" si="151"/>
        <v>196834</v>
      </c>
      <c r="G122" s="173">
        <f>SUM(G123:G127)</f>
        <v>0</v>
      </c>
      <c r="H122" s="78">
        <f t="shared" ref="H122:I122" si="152">SUM(H123:H127)</f>
        <v>0</v>
      </c>
      <c r="I122" s="96">
        <f t="shared" si="152"/>
        <v>0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customHeight="1" x14ac:dyDescent="0.25">
      <c r="A125" s="30">
        <v>2275</v>
      </c>
      <c r="B125" s="42" t="s">
        <v>106</v>
      </c>
      <c r="C125" s="223">
        <f t="shared" si="102"/>
        <v>196834</v>
      </c>
      <c r="D125" s="177">
        <v>231300</v>
      </c>
      <c r="E125" s="44">
        <f>-4364-2719-7576-19807</f>
        <v>-34466</v>
      </c>
      <c r="F125" s="96">
        <f t="shared" si="155"/>
        <v>196834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24" hidden="1" customHeight="1" x14ac:dyDescent="0.25">
      <c r="A127" s="30">
        <v>2279</v>
      </c>
      <c r="B127" s="42" t="s">
        <v>108</v>
      </c>
      <c r="C127" s="223">
        <f t="shared" si="102"/>
        <v>0</v>
      </c>
      <c r="D127" s="177"/>
      <c r="E127" s="44"/>
      <c r="F127" s="96">
        <f t="shared" si="155"/>
        <v>0</v>
      </c>
      <c r="G127" s="144"/>
      <c r="H127" s="31"/>
      <c r="I127" s="96">
        <f t="shared" si="156"/>
        <v>0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/>
    </row>
    <row r="128" spans="1:16" ht="48" hidden="1" x14ac:dyDescent="0.25">
      <c r="A128" s="273">
        <v>2280</v>
      </c>
      <c r="B128" s="39" t="s">
        <v>299</v>
      </c>
      <c r="C128" s="222">
        <f t="shared" si="102"/>
        <v>0</v>
      </c>
      <c r="D128" s="175">
        <f t="shared" ref="D128" si="159">SUM(D129)</f>
        <v>0</v>
      </c>
      <c r="E128" s="80">
        <f t="shared" ref="E128:O128" si="160">SUM(E129)</f>
        <v>0</v>
      </c>
      <c r="F128" s="176">
        <f t="shared" si="160"/>
        <v>0</v>
      </c>
      <c r="G128" s="175">
        <f t="shared" si="160"/>
        <v>0</v>
      </c>
      <c r="H128" s="80">
        <f t="shared" si="160"/>
        <v>0</v>
      </c>
      <c r="I128" s="176">
        <f t="shared" si="160"/>
        <v>0</v>
      </c>
      <c r="J128" s="175">
        <f t="shared" si="160"/>
        <v>0</v>
      </c>
      <c r="K128" s="80">
        <f t="shared" si="160"/>
        <v>0</v>
      </c>
      <c r="L128" s="176">
        <f t="shared" si="160"/>
        <v>0</v>
      </c>
      <c r="M128" s="175">
        <f t="shared" si="160"/>
        <v>0</v>
      </c>
      <c r="N128" s="80">
        <f t="shared" si="160"/>
        <v>0</v>
      </c>
      <c r="O128" s="176">
        <f t="shared" si="160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hidden="1" customHeight="1" x14ac:dyDescent="0.25">
      <c r="A130" s="34">
        <v>2300</v>
      </c>
      <c r="B130" s="74" t="s">
        <v>110</v>
      </c>
      <c r="C130" s="221">
        <f t="shared" si="102"/>
        <v>0</v>
      </c>
      <c r="D130" s="171">
        <f>SUM(D131,D136,D140,D141,D144,D151,D159,D160,D163)</f>
        <v>0</v>
      </c>
      <c r="E130" s="37">
        <f t="shared" ref="E130:F130" si="161">SUM(E131,E136,E140,E141,E144,E151,E159,E160,E163)</f>
        <v>0</v>
      </c>
      <c r="F130" s="172">
        <f t="shared" si="161"/>
        <v>0</v>
      </c>
      <c r="G130" s="171">
        <f>SUM(G131,G136,G140,G141,G144,G151,G159,G160,G163)</f>
        <v>0</v>
      </c>
      <c r="H130" s="37">
        <f t="shared" ref="H130:I130" si="162">SUM(H131,H136,H140,H141,H144,H151,H159,H160,H163)</f>
        <v>0</v>
      </c>
      <c r="I130" s="172">
        <f t="shared" si="162"/>
        <v>0</v>
      </c>
      <c r="J130" s="171">
        <f>SUM(J131,J136,J140,J141,J144,J151,J159,J160,J163)</f>
        <v>0</v>
      </c>
      <c r="K130" s="37">
        <f t="shared" ref="K130:L130" si="163">SUM(K131,K136,K140,K141,K144,K151,K159,K160,K163)</f>
        <v>0</v>
      </c>
      <c r="L130" s="172">
        <f t="shared" si="163"/>
        <v>0</v>
      </c>
      <c r="M130" s="171">
        <f>SUM(M131,M136,M140,M141,M144,M151,M159,M160,M163)</f>
        <v>0</v>
      </c>
      <c r="N130" s="37">
        <f t="shared" ref="N130:O130" si="164">SUM(N131,N136,N140,N141,N144,N151,N159,N160,N163)</f>
        <v>0</v>
      </c>
      <c r="O130" s="172">
        <f t="shared" si="164"/>
        <v>0</v>
      </c>
      <c r="P130" s="257"/>
    </row>
    <row r="131" spans="1:16" ht="24" hidden="1" x14ac:dyDescent="0.25">
      <c r="A131" s="273">
        <v>2310</v>
      </c>
      <c r="B131" s="39" t="s">
        <v>111</v>
      </c>
      <c r="C131" s="222">
        <f t="shared" si="102"/>
        <v>0</v>
      </c>
      <c r="D131" s="175">
        <f t="shared" ref="D131" si="165">SUM(D132:D135)</f>
        <v>0</v>
      </c>
      <c r="E131" s="80">
        <f t="shared" ref="E131:O131" si="166">SUM(E132:E135)</f>
        <v>0</v>
      </c>
      <c r="F131" s="176">
        <f t="shared" si="166"/>
        <v>0</v>
      </c>
      <c r="G131" s="175">
        <f t="shared" si="166"/>
        <v>0</v>
      </c>
      <c r="H131" s="80">
        <f t="shared" si="166"/>
        <v>0</v>
      </c>
      <c r="I131" s="176">
        <f t="shared" si="166"/>
        <v>0</v>
      </c>
      <c r="J131" s="175">
        <f t="shared" si="166"/>
        <v>0</v>
      </c>
      <c r="K131" s="80">
        <f t="shared" si="166"/>
        <v>0</v>
      </c>
      <c r="L131" s="176">
        <f t="shared" si="166"/>
        <v>0</v>
      </c>
      <c r="M131" s="175">
        <f t="shared" si="166"/>
        <v>0</v>
      </c>
      <c r="N131" s="80">
        <f t="shared" si="166"/>
        <v>0</v>
      </c>
      <c r="O131" s="176">
        <f t="shared" si="166"/>
        <v>0</v>
      </c>
      <c r="P131" s="254"/>
    </row>
    <row r="132" spans="1:16" ht="12" hidden="1" customHeight="1" x14ac:dyDescent="0.25">
      <c r="A132" s="30">
        <v>2311</v>
      </c>
      <c r="B132" s="42" t="s">
        <v>112</v>
      </c>
      <c r="C132" s="223">
        <f t="shared" si="102"/>
        <v>0</v>
      </c>
      <c r="D132" s="177"/>
      <c r="E132" s="44"/>
      <c r="F132" s="96">
        <f t="shared" ref="F132:F135" si="167">D132+E132</f>
        <v>0</v>
      </c>
      <c r="G132" s="144"/>
      <c r="H132" s="31"/>
      <c r="I132" s="96">
        <f t="shared" ref="I132:I135" si="168">G132+H132</f>
        <v>0</v>
      </c>
      <c r="J132" s="144"/>
      <c r="K132" s="31"/>
      <c r="L132" s="96">
        <f t="shared" ref="L132:L135" si="169">K132+J132</f>
        <v>0</v>
      </c>
      <c r="M132" s="144"/>
      <c r="N132" s="31"/>
      <c r="O132" s="96">
        <f t="shared" ref="O132:O135" si="170">N132+M132</f>
        <v>0</v>
      </c>
      <c r="P132" s="255"/>
    </row>
    <row r="133" spans="1:16" ht="12" hidden="1" customHeight="1" x14ac:dyDescent="0.25">
      <c r="A133" s="30">
        <v>2312</v>
      </c>
      <c r="B133" s="42" t="s">
        <v>113</v>
      </c>
      <c r="C133" s="223">
        <f t="shared" si="102"/>
        <v>0</v>
      </c>
      <c r="D133" s="177"/>
      <c r="E133" s="44"/>
      <c r="F133" s="96">
        <f t="shared" si="167"/>
        <v>0</v>
      </c>
      <c r="G133" s="144"/>
      <c r="H133" s="31"/>
      <c r="I133" s="96">
        <f t="shared" si="168"/>
        <v>0</v>
      </c>
      <c r="J133" s="144"/>
      <c r="K133" s="31"/>
      <c r="L133" s="96">
        <f t="shared" si="169"/>
        <v>0</v>
      </c>
      <c r="M133" s="144"/>
      <c r="N133" s="31"/>
      <c r="O133" s="96">
        <f t="shared" si="170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7"/>
        <v>0</v>
      </c>
      <c r="G134" s="144"/>
      <c r="H134" s="31"/>
      <c r="I134" s="96">
        <f t="shared" si="168"/>
        <v>0</v>
      </c>
      <c r="J134" s="144"/>
      <c r="K134" s="31"/>
      <c r="L134" s="96">
        <f t="shared" si="169"/>
        <v>0</v>
      </c>
      <c r="M134" s="144"/>
      <c r="N134" s="31"/>
      <c r="O134" s="96">
        <f t="shared" si="170"/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102"/>
        <v>0</v>
      </c>
      <c r="D135" s="177"/>
      <c r="E135" s="44"/>
      <c r="F135" s="96">
        <f t="shared" si="167"/>
        <v>0</v>
      </c>
      <c r="G135" s="144"/>
      <c r="H135" s="31"/>
      <c r="I135" s="96">
        <f t="shared" si="168"/>
        <v>0</v>
      </c>
      <c r="J135" s="144"/>
      <c r="K135" s="31"/>
      <c r="L135" s="96">
        <f t="shared" si="169"/>
        <v>0</v>
      </c>
      <c r="M135" s="144"/>
      <c r="N135" s="31"/>
      <c r="O135" s="96">
        <f t="shared" si="170"/>
        <v>0</v>
      </c>
      <c r="P135" s="255"/>
    </row>
    <row r="136" spans="1:16" hidden="1" x14ac:dyDescent="0.25">
      <c r="A136" s="77">
        <v>2320</v>
      </c>
      <c r="B136" s="42" t="s">
        <v>115</v>
      </c>
      <c r="C136" s="223">
        <f t="shared" si="102"/>
        <v>0</v>
      </c>
      <c r="D136" s="173">
        <f>SUM(D137:D139)</f>
        <v>0</v>
      </c>
      <c r="E136" s="78">
        <f t="shared" ref="E136:F136" si="171">SUM(E137:E139)</f>
        <v>0</v>
      </c>
      <c r="F136" s="96">
        <f t="shared" si="171"/>
        <v>0</v>
      </c>
      <c r="G136" s="173">
        <f>SUM(G137:G139)</f>
        <v>0</v>
      </c>
      <c r="H136" s="78">
        <f t="shared" ref="H136:I136" si="172">SUM(H137:H139)</f>
        <v>0</v>
      </c>
      <c r="I136" s="96">
        <f t="shared" si="172"/>
        <v>0</v>
      </c>
      <c r="J136" s="173">
        <f>SUM(J137:J139)</f>
        <v>0</v>
      </c>
      <c r="K136" s="78">
        <f t="shared" ref="K136:L136" si="173">SUM(K137:K139)</f>
        <v>0</v>
      </c>
      <c r="L136" s="96">
        <f t="shared" si="173"/>
        <v>0</v>
      </c>
      <c r="M136" s="173">
        <f>SUM(M137:M139)</f>
        <v>0</v>
      </c>
      <c r="N136" s="78">
        <f t="shared" ref="N136:O136" si="174">SUM(N137:N139)</f>
        <v>0</v>
      </c>
      <c r="O136" s="96">
        <f t="shared" si="174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5">D137+E137</f>
        <v>0</v>
      </c>
      <c r="G137" s="144"/>
      <c r="H137" s="31"/>
      <c r="I137" s="96">
        <f t="shared" ref="I137:I140" si="176">G137+H137</f>
        <v>0</v>
      </c>
      <c r="J137" s="144"/>
      <c r="K137" s="31"/>
      <c r="L137" s="96">
        <f t="shared" ref="L137:L140" si="177">K137+J137</f>
        <v>0</v>
      </c>
      <c r="M137" s="144"/>
      <c r="N137" s="31"/>
      <c r="O137" s="96">
        <f t="shared" ref="O137:O140" si="178">N137+M137</f>
        <v>0</v>
      </c>
      <c r="P137" s="255"/>
    </row>
    <row r="138" spans="1:16" ht="12" hidden="1" customHeight="1" x14ac:dyDescent="0.25">
      <c r="A138" s="30">
        <v>2322</v>
      </c>
      <c r="B138" s="42" t="s">
        <v>117</v>
      </c>
      <c r="C138" s="223">
        <f t="shared" si="102"/>
        <v>0</v>
      </c>
      <c r="D138" s="177"/>
      <c r="E138" s="44"/>
      <c r="F138" s="96">
        <f t="shared" si="175"/>
        <v>0</v>
      </c>
      <c r="G138" s="144"/>
      <c r="H138" s="31"/>
      <c r="I138" s="96">
        <f t="shared" si="176"/>
        <v>0</v>
      </c>
      <c r="J138" s="144"/>
      <c r="K138" s="31"/>
      <c r="L138" s="96">
        <f t="shared" si="177"/>
        <v>0</v>
      </c>
      <c r="M138" s="144"/>
      <c r="N138" s="31"/>
      <c r="O138" s="96">
        <f t="shared" si="178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5"/>
        <v>0</v>
      </c>
      <c r="G139" s="144"/>
      <c r="H139" s="31"/>
      <c r="I139" s="96">
        <f t="shared" si="176"/>
        <v>0</v>
      </c>
      <c r="J139" s="144"/>
      <c r="K139" s="31"/>
      <c r="L139" s="96">
        <f t="shared" si="177"/>
        <v>0</v>
      </c>
      <c r="M139" s="144"/>
      <c r="N139" s="31"/>
      <c r="O139" s="96">
        <f t="shared" si="178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5"/>
        <v>0</v>
      </c>
      <c r="G140" s="144"/>
      <c r="H140" s="31"/>
      <c r="I140" s="96">
        <f t="shared" si="176"/>
        <v>0</v>
      </c>
      <c r="J140" s="144"/>
      <c r="K140" s="31"/>
      <c r="L140" s="96">
        <f t="shared" si="177"/>
        <v>0</v>
      </c>
      <c r="M140" s="144"/>
      <c r="N140" s="31"/>
      <c r="O140" s="96">
        <f t="shared" si="178"/>
        <v>0</v>
      </c>
      <c r="P140" s="255"/>
    </row>
    <row r="141" spans="1:16" ht="48" hidden="1" x14ac:dyDescent="0.25">
      <c r="A141" s="77">
        <v>2340</v>
      </c>
      <c r="B141" s="42" t="s">
        <v>281</v>
      </c>
      <c r="C141" s="223">
        <f t="shared" si="102"/>
        <v>0</v>
      </c>
      <c r="D141" s="173">
        <f>SUM(D142:D143)</f>
        <v>0</v>
      </c>
      <c r="E141" s="78">
        <f t="shared" ref="E141:F141" si="179">SUM(E142:E143)</f>
        <v>0</v>
      </c>
      <c r="F141" s="96">
        <f t="shared" si="179"/>
        <v>0</v>
      </c>
      <c r="G141" s="173">
        <f>SUM(G142:G143)</f>
        <v>0</v>
      </c>
      <c r="H141" s="78">
        <f t="shared" ref="H141:I141" si="180">SUM(H142:H143)</f>
        <v>0</v>
      </c>
      <c r="I141" s="96">
        <f t="shared" si="180"/>
        <v>0</v>
      </c>
      <c r="J141" s="173">
        <f>SUM(J142:J143)</f>
        <v>0</v>
      </c>
      <c r="K141" s="78">
        <f t="shared" ref="K141:L141" si="181">SUM(K142:K143)</f>
        <v>0</v>
      </c>
      <c r="L141" s="96">
        <f t="shared" si="181"/>
        <v>0</v>
      </c>
      <c r="M141" s="173">
        <f>SUM(M142:M143)</f>
        <v>0</v>
      </c>
      <c r="N141" s="78">
        <f t="shared" ref="N141:O141" si="182">SUM(N142:N143)</f>
        <v>0</v>
      </c>
      <c r="O141" s="96">
        <f t="shared" si="182"/>
        <v>0</v>
      </c>
      <c r="P141" s="255"/>
    </row>
    <row r="142" spans="1:16" ht="12" hidden="1" customHeight="1" x14ac:dyDescent="0.25">
      <c r="A142" s="30">
        <v>2341</v>
      </c>
      <c r="B142" s="42" t="s">
        <v>120</v>
      </c>
      <c r="C142" s="223">
        <f t="shared" si="102"/>
        <v>0</v>
      </c>
      <c r="D142" s="177"/>
      <c r="E142" s="44"/>
      <c r="F142" s="96">
        <f t="shared" ref="F142:F143" si="183">D142+E142</f>
        <v>0</v>
      </c>
      <c r="G142" s="144"/>
      <c r="H142" s="31"/>
      <c r="I142" s="96">
        <f t="shared" ref="I142:I143" si="184">G142+H142</f>
        <v>0</v>
      </c>
      <c r="J142" s="144"/>
      <c r="K142" s="31"/>
      <c r="L142" s="96">
        <f t="shared" ref="L142:L143" si="185">K142+J142</f>
        <v>0</v>
      </c>
      <c r="M142" s="144"/>
      <c r="N142" s="31"/>
      <c r="O142" s="96">
        <f t="shared" ref="O142:O143" si="186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3"/>
        <v>0</v>
      </c>
      <c r="G143" s="144"/>
      <c r="H143" s="31"/>
      <c r="I143" s="96">
        <f t="shared" si="184"/>
        <v>0</v>
      </c>
      <c r="J143" s="144"/>
      <c r="K143" s="31"/>
      <c r="L143" s="96">
        <f t="shared" si="185"/>
        <v>0</v>
      </c>
      <c r="M143" s="144"/>
      <c r="N143" s="31"/>
      <c r="O143" s="96">
        <f t="shared" si="186"/>
        <v>0</v>
      </c>
      <c r="P143" s="255"/>
    </row>
    <row r="144" spans="1:16" ht="24" hidden="1" x14ac:dyDescent="0.25">
      <c r="A144" s="75">
        <v>2350</v>
      </c>
      <c r="B144" s="59" t="s">
        <v>122</v>
      </c>
      <c r="C144" s="229">
        <f t="shared" si="102"/>
        <v>0</v>
      </c>
      <c r="D144" s="87">
        <f>SUM(D145:D150)</f>
        <v>0</v>
      </c>
      <c r="E144" s="76">
        <f t="shared" ref="E144:F144" si="187">SUM(E145:E150)</f>
        <v>0</v>
      </c>
      <c r="F144" s="161">
        <f t="shared" si="187"/>
        <v>0</v>
      </c>
      <c r="G144" s="87">
        <f>SUM(G145:G150)</f>
        <v>0</v>
      </c>
      <c r="H144" s="76">
        <f t="shared" ref="H144:I144" si="188">SUM(H145:H150)</f>
        <v>0</v>
      </c>
      <c r="I144" s="161">
        <f t="shared" si="188"/>
        <v>0</v>
      </c>
      <c r="J144" s="87">
        <f>SUM(J145:J150)</f>
        <v>0</v>
      </c>
      <c r="K144" s="76">
        <f t="shared" ref="K144:L144" si="189">SUM(K145:K150)</f>
        <v>0</v>
      </c>
      <c r="L144" s="161">
        <f t="shared" si="189"/>
        <v>0</v>
      </c>
      <c r="M144" s="87">
        <f>SUM(M145:M150)</f>
        <v>0</v>
      </c>
      <c r="N144" s="76">
        <f t="shared" ref="N144:O144" si="190">SUM(N145:N150)</f>
        <v>0</v>
      </c>
      <c r="O144" s="161">
        <f t="shared" si="190"/>
        <v>0</v>
      </c>
      <c r="P144" s="260"/>
    </row>
    <row r="145" spans="1:16" ht="12" hidden="1" customHeight="1" x14ac:dyDescent="0.25">
      <c r="A145" s="27">
        <v>2351</v>
      </c>
      <c r="B145" s="39" t="s">
        <v>123</v>
      </c>
      <c r="C145" s="222">
        <f t="shared" si="102"/>
        <v>0</v>
      </c>
      <c r="D145" s="178"/>
      <c r="E145" s="41"/>
      <c r="F145" s="176">
        <f t="shared" ref="F145:F150" si="191">D145+E145</f>
        <v>0</v>
      </c>
      <c r="G145" s="143"/>
      <c r="H145" s="28"/>
      <c r="I145" s="176">
        <f t="shared" ref="I145:I150" si="192">G145+H145</f>
        <v>0</v>
      </c>
      <c r="J145" s="143"/>
      <c r="K145" s="28"/>
      <c r="L145" s="176">
        <f t="shared" ref="L145:L150" si="193">K145+J145</f>
        <v>0</v>
      </c>
      <c r="M145" s="143"/>
      <c r="N145" s="28"/>
      <c r="O145" s="176">
        <f t="shared" ref="O145:O150" si="194">N145+M145</f>
        <v>0</v>
      </c>
      <c r="P145" s="254"/>
    </row>
    <row r="146" spans="1:16" ht="12" hidden="1" customHeight="1" x14ac:dyDescent="0.25">
      <c r="A146" s="30">
        <v>2352</v>
      </c>
      <c r="B146" s="42" t="s">
        <v>124</v>
      </c>
      <c r="C146" s="223">
        <f t="shared" si="102"/>
        <v>0</v>
      </c>
      <c r="D146" s="177"/>
      <c r="E146" s="44"/>
      <c r="F146" s="96">
        <f t="shared" si="191"/>
        <v>0</v>
      </c>
      <c r="G146" s="144"/>
      <c r="H146" s="31"/>
      <c r="I146" s="96">
        <f t="shared" si="192"/>
        <v>0</v>
      </c>
      <c r="J146" s="144"/>
      <c r="K146" s="31"/>
      <c r="L146" s="96">
        <f t="shared" si="193"/>
        <v>0</v>
      </c>
      <c r="M146" s="144"/>
      <c r="N146" s="31"/>
      <c r="O146" s="96">
        <f t="shared" si="194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91"/>
        <v>0</v>
      </c>
      <c r="G147" s="144"/>
      <c r="H147" s="31"/>
      <c r="I147" s="96">
        <f t="shared" si="192"/>
        <v>0</v>
      </c>
      <c r="J147" s="144"/>
      <c r="K147" s="31"/>
      <c r="L147" s="96">
        <f t="shared" si="193"/>
        <v>0</v>
      </c>
      <c r="M147" s="144"/>
      <c r="N147" s="31"/>
      <c r="O147" s="96">
        <f t="shared" si="194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5">F148+I148+L148+O148</f>
        <v>0</v>
      </c>
      <c r="D148" s="177"/>
      <c r="E148" s="44"/>
      <c r="F148" s="96">
        <f t="shared" si="191"/>
        <v>0</v>
      </c>
      <c r="G148" s="144"/>
      <c r="H148" s="31"/>
      <c r="I148" s="96">
        <f t="shared" si="192"/>
        <v>0</v>
      </c>
      <c r="J148" s="144"/>
      <c r="K148" s="31"/>
      <c r="L148" s="96">
        <f t="shared" si="193"/>
        <v>0</v>
      </c>
      <c r="M148" s="144"/>
      <c r="N148" s="31"/>
      <c r="O148" s="96">
        <f t="shared" si="194"/>
        <v>0</v>
      </c>
      <c r="P148" s="255"/>
    </row>
    <row r="149" spans="1:16" ht="24" hidden="1" customHeight="1" x14ac:dyDescent="0.25">
      <c r="A149" s="30">
        <v>2355</v>
      </c>
      <c r="B149" s="42" t="s">
        <v>127</v>
      </c>
      <c r="C149" s="223">
        <f t="shared" si="195"/>
        <v>0</v>
      </c>
      <c r="D149" s="177"/>
      <c r="E149" s="44"/>
      <c r="F149" s="96">
        <f t="shared" si="191"/>
        <v>0</v>
      </c>
      <c r="G149" s="144"/>
      <c r="H149" s="31"/>
      <c r="I149" s="96">
        <f t="shared" si="192"/>
        <v>0</v>
      </c>
      <c r="J149" s="144"/>
      <c r="K149" s="31"/>
      <c r="L149" s="96">
        <f t="shared" si="193"/>
        <v>0</v>
      </c>
      <c r="M149" s="144"/>
      <c r="N149" s="31"/>
      <c r="O149" s="96">
        <f t="shared" si="194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5"/>
        <v>0</v>
      </c>
      <c r="D150" s="177"/>
      <c r="E150" s="44"/>
      <c r="F150" s="96">
        <f t="shared" si="191"/>
        <v>0</v>
      </c>
      <c r="G150" s="144"/>
      <c r="H150" s="31"/>
      <c r="I150" s="96">
        <f t="shared" si="192"/>
        <v>0</v>
      </c>
      <c r="J150" s="144"/>
      <c r="K150" s="31"/>
      <c r="L150" s="96">
        <f t="shared" si="193"/>
        <v>0</v>
      </c>
      <c r="M150" s="144"/>
      <c r="N150" s="31"/>
      <c r="O150" s="96">
        <f t="shared" si="194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5"/>
        <v>0</v>
      </c>
      <c r="D151" s="173">
        <f>SUM(D152:D158)</f>
        <v>0</v>
      </c>
      <c r="E151" s="78">
        <f t="shared" ref="E151:F151" si="196">SUM(E152:E158)</f>
        <v>0</v>
      </c>
      <c r="F151" s="96">
        <f t="shared" si="196"/>
        <v>0</v>
      </c>
      <c r="G151" s="173">
        <f>SUM(G152:G158)</f>
        <v>0</v>
      </c>
      <c r="H151" s="78">
        <f t="shared" ref="H151:I151" si="197">SUM(H152:H158)</f>
        <v>0</v>
      </c>
      <c r="I151" s="96">
        <f t="shared" si="197"/>
        <v>0</v>
      </c>
      <c r="J151" s="173">
        <f>SUM(J152:J158)</f>
        <v>0</v>
      </c>
      <c r="K151" s="78">
        <f t="shared" ref="K151:L151" si="198">SUM(K152:K158)</f>
        <v>0</v>
      </c>
      <c r="L151" s="96">
        <f t="shared" si="198"/>
        <v>0</v>
      </c>
      <c r="M151" s="173">
        <f>SUM(M152:M158)</f>
        <v>0</v>
      </c>
      <c r="N151" s="78">
        <f t="shared" ref="N151:O151" si="199">SUM(N152:N158)</f>
        <v>0</v>
      </c>
      <c r="O151" s="96">
        <f t="shared" si="199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5"/>
        <v>0</v>
      </c>
      <c r="D152" s="177"/>
      <c r="E152" s="44"/>
      <c r="F152" s="96">
        <f t="shared" ref="F152:F159" si="200">D152+E152</f>
        <v>0</v>
      </c>
      <c r="G152" s="144"/>
      <c r="H152" s="31"/>
      <c r="I152" s="96">
        <f t="shared" ref="I152:I159" si="201">G152+H152</f>
        <v>0</v>
      </c>
      <c r="J152" s="144"/>
      <c r="K152" s="31"/>
      <c r="L152" s="96">
        <f t="shared" ref="L152:L159" si="202">K152+J152</f>
        <v>0</v>
      </c>
      <c r="M152" s="144"/>
      <c r="N152" s="31"/>
      <c r="O152" s="96">
        <f t="shared" ref="O152:O159" si="203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5"/>
        <v>0</v>
      </c>
      <c r="D153" s="177"/>
      <c r="E153" s="44"/>
      <c r="F153" s="96">
        <f t="shared" si="200"/>
        <v>0</v>
      </c>
      <c r="G153" s="144"/>
      <c r="H153" s="31"/>
      <c r="I153" s="96">
        <f t="shared" si="201"/>
        <v>0</v>
      </c>
      <c r="J153" s="144"/>
      <c r="K153" s="31"/>
      <c r="L153" s="96">
        <f t="shared" si="202"/>
        <v>0</v>
      </c>
      <c r="M153" s="144"/>
      <c r="N153" s="31"/>
      <c r="O153" s="96">
        <f t="shared" si="203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5"/>
        <v>0</v>
      </c>
      <c r="D154" s="177"/>
      <c r="E154" s="44"/>
      <c r="F154" s="96">
        <f t="shared" si="200"/>
        <v>0</v>
      </c>
      <c r="G154" s="144"/>
      <c r="H154" s="31"/>
      <c r="I154" s="96">
        <f t="shared" si="201"/>
        <v>0</v>
      </c>
      <c r="J154" s="144"/>
      <c r="K154" s="31"/>
      <c r="L154" s="96">
        <f t="shared" si="202"/>
        <v>0</v>
      </c>
      <c r="M154" s="144"/>
      <c r="N154" s="31"/>
      <c r="O154" s="96">
        <f t="shared" si="203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5"/>
        <v>0</v>
      </c>
      <c r="D155" s="177"/>
      <c r="E155" s="44"/>
      <c r="F155" s="96">
        <f t="shared" si="200"/>
        <v>0</v>
      </c>
      <c r="G155" s="144"/>
      <c r="H155" s="31"/>
      <c r="I155" s="96">
        <f t="shared" si="201"/>
        <v>0</v>
      </c>
      <c r="J155" s="144"/>
      <c r="K155" s="31"/>
      <c r="L155" s="96">
        <f t="shared" si="202"/>
        <v>0</v>
      </c>
      <c r="M155" s="144"/>
      <c r="N155" s="31"/>
      <c r="O155" s="96">
        <f t="shared" si="203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5"/>
        <v>0</v>
      </c>
      <c r="D156" s="177"/>
      <c r="E156" s="44"/>
      <c r="F156" s="96">
        <f t="shared" si="200"/>
        <v>0</v>
      </c>
      <c r="G156" s="144"/>
      <c r="H156" s="31"/>
      <c r="I156" s="96">
        <f t="shared" si="201"/>
        <v>0</v>
      </c>
      <c r="J156" s="144"/>
      <c r="K156" s="31"/>
      <c r="L156" s="96">
        <f t="shared" si="202"/>
        <v>0</v>
      </c>
      <c r="M156" s="144"/>
      <c r="N156" s="31"/>
      <c r="O156" s="96">
        <f t="shared" si="203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5"/>
        <v>0</v>
      </c>
      <c r="D157" s="177"/>
      <c r="E157" s="44"/>
      <c r="F157" s="96">
        <f t="shared" si="200"/>
        <v>0</v>
      </c>
      <c r="G157" s="144"/>
      <c r="H157" s="31"/>
      <c r="I157" s="96">
        <f t="shared" si="201"/>
        <v>0</v>
      </c>
      <c r="J157" s="144"/>
      <c r="K157" s="31"/>
      <c r="L157" s="96">
        <f t="shared" si="202"/>
        <v>0</v>
      </c>
      <c r="M157" s="144"/>
      <c r="N157" s="31"/>
      <c r="O157" s="96">
        <f t="shared" si="203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5"/>
        <v>0</v>
      </c>
      <c r="D158" s="177"/>
      <c r="E158" s="44"/>
      <c r="F158" s="96">
        <f t="shared" si="200"/>
        <v>0</v>
      </c>
      <c r="G158" s="144"/>
      <c r="H158" s="31"/>
      <c r="I158" s="96">
        <f t="shared" si="201"/>
        <v>0</v>
      </c>
      <c r="J158" s="144"/>
      <c r="K158" s="31"/>
      <c r="L158" s="96">
        <f t="shared" si="202"/>
        <v>0</v>
      </c>
      <c r="M158" s="144"/>
      <c r="N158" s="31"/>
      <c r="O158" s="96">
        <f t="shared" si="203"/>
        <v>0</v>
      </c>
      <c r="P158" s="255"/>
    </row>
    <row r="159" spans="1:16" ht="12" hidden="1" customHeight="1" x14ac:dyDescent="0.25">
      <c r="A159" s="75">
        <v>2370</v>
      </c>
      <c r="B159" s="59" t="s">
        <v>136</v>
      </c>
      <c r="C159" s="229">
        <f t="shared" si="195"/>
        <v>0</v>
      </c>
      <c r="D159" s="179"/>
      <c r="E159" s="79"/>
      <c r="F159" s="161">
        <f t="shared" si="200"/>
        <v>0</v>
      </c>
      <c r="G159" s="174"/>
      <c r="H159" s="133"/>
      <c r="I159" s="161">
        <f t="shared" si="201"/>
        <v>0</v>
      </c>
      <c r="J159" s="174"/>
      <c r="K159" s="133"/>
      <c r="L159" s="161">
        <f t="shared" si="202"/>
        <v>0</v>
      </c>
      <c r="M159" s="174"/>
      <c r="N159" s="133"/>
      <c r="O159" s="161">
        <f t="shared" si="203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5"/>
        <v>0</v>
      </c>
      <c r="D160" s="87">
        <f>SUM(D161:D162)</f>
        <v>0</v>
      </c>
      <c r="E160" s="76">
        <f t="shared" ref="E160:F160" si="204">SUM(E161:E162)</f>
        <v>0</v>
      </c>
      <c r="F160" s="161">
        <f t="shared" si="204"/>
        <v>0</v>
      </c>
      <c r="G160" s="87">
        <f>SUM(G161:G162)</f>
        <v>0</v>
      </c>
      <c r="H160" s="76">
        <f t="shared" ref="H160:I160" si="205">SUM(H161:H162)</f>
        <v>0</v>
      </c>
      <c r="I160" s="161">
        <f t="shared" si="205"/>
        <v>0</v>
      </c>
      <c r="J160" s="87">
        <f>SUM(J161:J162)</f>
        <v>0</v>
      </c>
      <c r="K160" s="76">
        <f t="shared" ref="K160:L160" si="206">SUM(K161:K162)</f>
        <v>0</v>
      </c>
      <c r="L160" s="161">
        <f t="shared" si="206"/>
        <v>0</v>
      </c>
      <c r="M160" s="87">
        <f>SUM(M161:M162)</f>
        <v>0</v>
      </c>
      <c r="N160" s="76">
        <f t="shared" ref="N160:O160" si="207">SUM(N161:N162)</f>
        <v>0</v>
      </c>
      <c r="O160" s="161">
        <f t="shared" si="207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5"/>
        <v>0</v>
      </c>
      <c r="D161" s="178"/>
      <c r="E161" s="41"/>
      <c r="F161" s="176">
        <f t="shared" ref="F161:F164" si="208">D161+E161</f>
        <v>0</v>
      </c>
      <c r="G161" s="143"/>
      <c r="H161" s="28"/>
      <c r="I161" s="176">
        <f t="shared" ref="I161:I164" si="209">G161+H161</f>
        <v>0</v>
      </c>
      <c r="J161" s="143"/>
      <c r="K161" s="28"/>
      <c r="L161" s="176">
        <f t="shared" ref="L161:L164" si="210">K161+J161</f>
        <v>0</v>
      </c>
      <c r="M161" s="143"/>
      <c r="N161" s="28"/>
      <c r="O161" s="176">
        <f t="shared" ref="O161:O164" si="211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5"/>
        <v>0</v>
      </c>
      <c r="D162" s="177"/>
      <c r="E162" s="44"/>
      <c r="F162" s="96">
        <f t="shared" si="208"/>
        <v>0</v>
      </c>
      <c r="G162" s="144"/>
      <c r="H162" s="31"/>
      <c r="I162" s="96">
        <f t="shared" si="209"/>
        <v>0</v>
      </c>
      <c r="J162" s="144"/>
      <c r="K162" s="31"/>
      <c r="L162" s="96">
        <f t="shared" si="210"/>
        <v>0</v>
      </c>
      <c r="M162" s="144"/>
      <c r="N162" s="31"/>
      <c r="O162" s="96">
        <f t="shared" si="211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5"/>
        <v>0</v>
      </c>
      <c r="D163" s="179"/>
      <c r="E163" s="79"/>
      <c r="F163" s="161">
        <f t="shared" si="208"/>
        <v>0</v>
      </c>
      <c r="G163" s="174"/>
      <c r="H163" s="133"/>
      <c r="I163" s="161">
        <f t="shared" si="209"/>
        <v>0</v>
      </c>
      <c r="J163" s="174"/>
      <c r="K163" s="133"/>
      <c r="L163" s="161">
        <f t="shared" si="210"/>
        <v>0</v>
      </c>
      <c r="M163" s="174"/>
      <c r="N163" s="133"/>
      <c r="O163" s="161">
        <f t="shared" si="211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5"/>
        <v>0</v>
      </c>
      <c r="D164" s="180"/>
      <c r="E164" s="81"/>
      <c r="F164" s="172">
        <f t="shared" si="208"/>
        <v>0</v>
      </c>
      <c r="G164" s="146"/>
      <c r="H164" s="35"/>
      <c r="I164" s="172">
        <f t="shared" si="209"/>
        <v>0</v>
      </c>
      <c r="J164" s="146"/>
      <c r="K164" s="35"/>
      <c r="L164" s="172">
        <f t="shared" si="210"/>
        <v>0</v>
      </c>
      <c r="M164" s="146"/>
      <c r="N164" s="35"/>
      <c r="O164" s="172">
        <f t="shared" si="211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5"/>
        <v>0</v>
      </c>
      <c r="D165" s="171">
        <f>SUM(D166,D171)</f>
        <v>0</v>
      </c>
      <c r="E165" s="37">
        <f t="shared" ref="E165:O165" si="212">SUM(E166,E171)</f>
        <v>0</v>
      </c>
      <c r="F165" s="172">
        <f t="shared" si="212"/>
        <v>0</v>
      </c>
      <c r="G165" s="171">
        <f t="shared" si="212"/>
        <v>0</v>
      </c>
      <c r="H165" s="37">
        <f t="shared" si="212"/>
        <v>0</v>
      </c>
      <c r="I165" s="172">
        <f t="shared" si="212"/>
        <v>0</v>
      </c>
      <c r="J165" s="171">
        <f t="shared" si="212"/>
        <v>0</v>
      </c>
      <c r="K165" s="37">
        <f t="shared" si="212"/>
        <v>0</v>
      </c>
      <c r="L165" s="172">
        <f t="shared" si="212"/>
        <v>0</v>
      </c>
      <c r="M165" s="171">
        <f t="shared" si="212"/>
        <v>0</v>
      </c>
      <c r="N165" s="37">
        <f t="shared" si="212"/>
        <v>0</v>
      </c>
      <c r="O165" s="172">
        <f t="shared" si="212"/>
        <v>0</v>
      </c>
      <c r="P165" s="257"/>
    </row>
    <row r="166" spans="1:16" ht="16.5" hidden="1" customHeight="1" x14ac:dyDescent="0.25">
      <c r="A166" s="273">
        <v>2510</v>
      </c>
      <c r="B166" s="39" t="s">
        <v>302</v>
      </c>
      <c r="C166" s="222">
        <f t="shared" si="195"/>
        <v>0</v>
      </c>
      <c r="D166" s="175">
        <f>SUM(D167:D170)</f>
        <v>0</v>
      </c>
      <c r="E166" s="80">
        <f t="shared" ref="E166:O166" si="213">SUM(E167:E170)</f>
        <v>0</v>
      </c>
      <c r="F166" s="176">
        <f t="shared" si="213"/>
        <v>0</v>
      </c>
      <c r="G166" s="175">
        <f t="shared" si="213"/>
        <v>0</v>
      </c>
      <c r="H166" s="80">
        <f t="shared" si="213"/>
        <v>0</v>
      </c>
      <c r="I166" s="176">
        <f t="shared" si="213"/>
        <v>0</v>
      </c>
      <c r="J166" s="175">
        <f t="shared" si="213"/>
        <v>0</v>
      </c>
      <c r="K166" s="80">
        <f t="shared" si="213"/>
        <v>0</v>
      </c>
      <c r="L166" s="176">
        <f t="shared" si="213"/>
        <v>0</v>
      </c>
      <c r="M166" s="175">
        <f t="shared" si="213"/>
        <v>0</v>
      </c>
      <c r="N166" s="80">
        <f t="shared" si="213"/>
        <v>0</v>
      </c>
      <c r="O166" s="176">
        <f t="shared" si="213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5"/>
        <v>0</v>
      </c>
      <c r="D167" s="177"/>
      <c r="E167" s="44"/>
      <c r="F167" s="96">
        <f t="shared" ref="F167:F172" si="214">D167+E167</f>
        <v>0</v>
      </c>
      <c r="G167" s="144"/>
      <c r="H167" s="31"/>
      <c r="I167" s="96">
        <f t="shared" ref="I167:I172" si="215">G167+H167</f>
        <v>0</v>
      </c>
      <c r="J167" s="144"/>
      <c r="K167" s="31"/>
      <c r="L167" s="96">
        <f t="shared" ref="L167:L172" si="216">K167+J167</f>
        <v>0</v>
      </c>
      <c r="M167" s="144"/>
      <c r="N167" s="31"/>
      <c r="O167" s="96">
        <f t="shared" ref="O167:O172" si="217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5"/>
        <v>0</v>
      </c>
      <c r="D168" s="177"/>
      <c r="E168" s="44"/>
      <c r="F168" s="96">
        <f t="shared" si="214"/>
        <v>0</v>
      </c>
      <c r="G168" s="144"/>
      <c r="H168" s="31"/>
      <c r="I168" s="96">
        <f t="shared" si="215"/>
        <v>0</v>
      </c>
      <c r="J168" s="144"/>
      <c r="K168" s="31"/>
      <c r="L168" s="96">
        <f t="shared" si="216"/>
        <v>0</v>
      </c>
      <c r="M168" s="144"/>
      <c r="N168" s="31"/>
      <c r="O168" s="96">
        <f t="shared" si="217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5"/>
        <v>0</v>
      </c>
      <c r="D169" s="177"/>
      <c r="E169" s="44"/>
      <c r="F169" s="96">
        <f t="shared" si="214"/>
        <v>0</v>
      </c>
      <c r="G169" s="144"/>
      <c r="H169" s="31"/>
      <c r="I169" s="96">
        <f t="shared" si="215"/>
        <v>0</v>
      </c>
      <c r="J169" s="144"/>
      <c r="K169" s="31"/>
      <c r="L169" s="96">
        <f t="shared" si="216"/>
        <v>0</v>
      </c>
      <c r="M169" s="144"/>
      <c r="N169" s="31"/>
      <c r="O169" s="96">
        <f t="shared" si="217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5"/>
        <v>0</v>
      </c>
      <c r="D170" s="177"/>
      <c r="E170" s="44"/>
      <c r="F170" s="96">
        <f t="shared" si="214"/>
        <v>0</v>
      </c>
      <c r="G170" s="144"/>
      <c r="H170" s="31"/>
      <c r="I170" s="96">
        <f t="shared" si="215"/>
        <v>0</v>
      </c>
      <c r="J170" s="144"/>
      <c r="K170" s="31"/>
      <c r="L170" s="96">
        <f t="shared" si="216"/>
        <v>0</v>
      </c>
      <c r="M170" s="144"/>
      <c r="N170" s="31"/>
      <c r="O170" s="96">
        <f t="shared" si="217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5"/>
        <v>0</v>
      </c>
      <c r="D171" s="177"/>
      <c r="E171" s="44"/>
      <c r="F171" s="96">
        <f t="shared" si="214"/>
        <v>0</v>
      </c>
      <c r="G171" s="144"/>
      <c r="H171" s="31"/>
      <c r="I171" s="96">
        <f t="shared" si="215"/>
        <v>0</v>
      </c>
      <c r="J171" s="144"/>
      <c r="K171" s="31"/>
      <c r="L171" s="96">
        <f t="shared" si="216"/>
        <v>0</v>
      </c>
      <c r="M171" s="144"/>
      <c r="N171" s="31"/>
      <c r="O171" s="96">
        <f t="shared" si="217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5"/>
        <v>0</v>
      </c>
      <c r="D172" s="143"/>
      <c r="E172" s="28"/>
      <c r="F172" s="176">
        <f t="shared" si="214"/>
        <v>0</v>
      </c>
      <c r="G172" s="143"/>
      <c r="H172" s="28"/>
      <c r="I172" s="176">
        <f t="shared" si="215"/>
        <v>0</v>
      </c>
      <c r="J172" s="143"/>
      <c r="K172" s="28"/>
      <c r="L172" s="176">
        <f t="shared" si="216"/>
        <v>0</v>
      </c>
      <c r="M172" s="143"/>
      <c r="N172" s="28"/>
      <c r="O172" s="176">
        <f t="shared" si="217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5"/>
        <v>0</v>
      </c>
      <c r="D173" s="169">
        <f>SUM(D174,D184)</f>
        <v>0</v>
      </c>
      <c r="E173" s="73">
        <f t="shared" ref="E173:F173" si="218">SUM(E174,E184)</f>
        <v>0</v>
      </c>
      <c r="F173" s="170">
        <f t="shared" si="218"/>
        <v>0</v>
      </c>
      <c r="G173" s="169">
        <f>SUM(G174,G184)</f>
        <v>0</v>
      </c>
      <c r="H173" s="73">
        <f t="shared" ref="H173:I173" si="219">SUM(H174,H184)</f>
        <v>0</v>
      </c>
      <c r="I173" s="170">
        <f t="shared" si="219"/>
        <v>0</v>
      </c>
      <c r="J173" s="169">
        <f>SUM(J174,J184)</f>
        <v>0</v>
      </c>
      <c r="K173" s="73">
        <f t="shared" ref="K173:L173" si="220">SUM(K174,K184)</f>
        <v>0</v>
      </c>
      <c r="L173" s="170">
        <f t="shared" si="220"/>
        <v>0</v>
      </c>
      <c r="M173" s="169">
        <f>SUM(M174,M184)</f>
        <v>0</v>
      </c>
      <c r="N173" s="73">
        <f t="shared" ref="N173:O173" si="221">SUM(N174,N184)</f>
        <v>0</v>
      </c>
      <c r="O173" s="170">
        <f t="shared" si="221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5"/>
        <v>0</v>
      </c>
      <c r="D174" s="171">
        <f>SUM(D175,D179)</f>
        <v>0</v>
      </c>
      <c r="E174" s="37">
        <f t="shared" ref="E174:O174" si="222">SUM(E175,E179)</f>
        <v>0</v>
      </c>
      <c r="F174" s="172">
        <f t="shared" si="222"/>
        <v>0</v>
      </c>
      <c r="G174" s="171">
        <f t="shared" si="222"/>
        <v>0</v>
      </c>
      <c r="H174" s="37">
        <f t="shared" si="222"/>
        <v>0</v>
      </c>
      <c r="I174" s="172">
        <f t="shared" si="222"/>
        <v>0</v>
      </c>
      <c r="J174" s="171">
        <f t="shared" si="222"/>
        <v>0</v>
      </c>
      <c r="K174" s="37">
        <f t="shared" si="222"/>
        <v>0</v>
      </c>
      <c r="L174" s="172">
        <f t="shared" si="222"/>
        <v>0</v>
      </c>
      <c r="M174" s="171">
        <f t="shared" si="222"/>
        <v>0</v>
      </c>
      <c r="N174" s="37">
        <f t="shared" si="222"/>
        <v>0</v>
      </c>
      <c r="O174" s="172">
        <f t="shared" si="222"/>
        <v>0</v>
      </c>
      <c r="P174" s="257"/>
    </row>
    <row r="175" spans="1:16" ht="36" hidden="1" x14ac:dyDescent="0.25">
      <c r="A175" s="273">
        <v>3260</v>
      </c>
      <c r="B175" s="39" t="s">
        <v>148</v>
      </c>
      <c r="C175" s="222">
        <f t="shared" si="195"/>
        <v>0</v>
      </c>
      <c r="D175" s="175">
        <f>SUM(D176:D178)</f>
        <v>0</v>
      </c>
      <c r="E175" s="80">
        <f t="shared" ref="E175:F175" si="223">SUM(E176:E178)</f>
        <v>0</v>
      </c>
      <c r="F175" s="176">
        <f t="shared" si="223"/>
        <v>0</v>
      </c>
      <c r="G175" s="175">
        <f>SUM(G176:G178)</f>
        <v>0</v>
      </c>
      <c r="H175" s="80">
        <f t="shared" ref="H175:I175" si="224">SUM(H176:H178)</f>
        <v>0</v>
      </c>
      <c r="I175" s="176">
        <f t="shared" si="224"/>
        <v>0</v>
      </c>
      <c r="J175" s="175">
        <f>SUM(J176:J178)</f>
        <v>0</v>
      </c>
      <c r="K175" s="80">
        <f t="shared" ref="K175:L175" si="225">SUM(K176:K178)</f>
        <v>0</v>
      </c>
      <c r="L175" s="176">
        <f t="shared" si="225"/>
        <v>0</v>
      </c>
      <c r="M175" s="175">
        <f>SUM(M176:M178)</f>
        <v>0</v>
      </c>
      <c r="N175" s="80">
        <f t="shared" ref="N175:O175" si="226">SUM(N176:N178)</f>
        <v>0</v>
      </c>
      <c r="O175" s="176">
        <f t="shared" si="226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5"/>
        <v>0</v>
      </c>
      <c r="D176" s="177"/>
      <c r="E176" s="44"/>
      <c r="F176" s="96">
        <f t="shared" ref="F176:F178" si="227">D176+E176</f>
        <v>0</v>
      </c>
      <c r="G176" s="144"/>
      <c r="H176" s="31"/>
      <c r="I176" s="96">
        <f t="shared" ref="I176:I178" si="228">G176+H176</f>
        <v>0</v>
      </c>
      <c r="J176" s="144"/>
      <c r="K176" s="31"/>
      <c r="L176" s="96">
        <f t="shared" ref="L176:L178" si="229">K176+J176</f>
        <v>0</v>
      </c>
      <c r="M176" s="144"/>
      <c r="N176" s="31"/>
      <c r="O176" s="96">
        <f t="shared" ref="O176:O178" si="230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5"/>
        <v>0</v>
      </c>
      <c r="D177" s="177"/>
      <c r="E177" s="44"/>
      <c r="F177" s="96">
        <f t="shared" si="227"/>
        <v>0</v>
      </c>
      <c r="G177" s="144"/>
      <c r="H177" s="31"/>
      <c r="I177" s="96">
        <f t="shared" si="228"/>
        <v>0</v>
      </c>
      <c r="J177" s="144"/>
      <c r="K177" s="31"/>
      <c r="L177" s="96">
        <f t="shared" si="229"/>
        <v>0</v>
      </c>
      <c r="M177" s="144"/>
      <c r="N177" s="31"/>
      <c r="O177" s="96">
        <f t="shared" si="230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5"/>
        <v>0</v>
      </c>
      <c r="D178" s="177"/>
      <c r="E178" s="44"/>
      <c r="F178" s="96">
        <f t="shared" si="227"/>
        <v>0</v>
      </c>
      <c r="G178" s="144"/>
      <c r="H178" s="31"/>
      <c r="I178" s="96">
        <f t="shared" si="228"/>
        <v>0</v>
      </c>
      <c r="J178" s="144"/>
      <c r="K178" s="31"/>
      <c r="L178" s="96">
        <f t="shared" si="229"/>
        <v>0</v>
      </c>
      <c r="M178" s="144"/>
      <c r="N178" s="31"/>
      <c r="O178" s="96">
        <f t="shared" si="230"/>
        <v>0</v>
      </c>
      <c r="P178" s="255"/>
    </row>
    <row r="179" spans="1:16" ht="84" hidden="1" x14ac:dyDescent="0.25">
      <c r="A179" s="273">
        <v>3290</v>
      </c>
      <c r="B179" s="39" t="s">
        <v>268</v>
      </c>
      <c r="C179" s="235">
        <f t="shared" si="195"/>
        <v>0</v>
      </c>
      <c r="D179" s="175">
        <f>SUM(D180:D183)</f>
        <v>0</v>
      </c>
      <c r="E179" s="80">
        <f t="shared" ref="E179:O179" si="231">SUM(E180:E183)</f>
        <v>0</v>
      </c>
      <c r="F179" s="176">
        <f t="shared" si="231"/>
        <v>0</v>
      </c>
      <c r="G179" s="175">
        <f t="shared" si="231"/>
        <v>0</v>
      </c>
      <c r="H179" s="80">
        <f t="shared" si="231"/>
        <v>0</v>
      </c>
      <c r="I179" s="176">
        <f t="shared" si="231"/>
        <v>0</v>
      </c>
      <c r="J179" s="175">
        <f t="shared" si="231"/>
        <v>0</v>
      </c>
      <c r="K179" s="80">
        <f t="shared" si="231"/>
        <v>0</v>
      </c>
      <c r="L179" s="176">
        <f t="shared" si="231"/>
        <v>0</v>
      </c>
      <c r="M179" s="175">
        <f t="shared" si="231"/>
        <v>0</v>
      </c>
      <c r="N179" s="80">
        <f t="shared" si="231"/>
        <v>0</v>
      </c>
      <c r="O179" s="176">
        <f t="shared" si="231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5"/>
        <v>0</v>
      </c>
      <c r="D180" s="177"/>
      <c r="E180" s="44"/>
      <c r="F180" s="96">
        <f t="shared" ref="F180:F183" si="232">D180+E180</f>
        <v>0</v>
      </c>
      <c r="G180" s="144"/>
      <c r="H180" s="31"/>
      <c r="I180" s="96">
        <f t="shared" ref="I180:I183" si="233">G180+H180</f>
        <v>0</v>
      </c>
      <c r="J180" s="144"/>
      <c r="K180" s="31"/>
      <c r="L180" s="96">
        <f t="shared" ref="L180:L183" si="234">K180+J180</f>
        <v>0</v>
      </c>
      <c r="M180" s="144"/>
      <c r="N180" s="31"/>
      <c r="O180" s="96">
        <f t="shared" ref="O180:O183" si="235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5"/>
        <v>0</v>
      </c>
      <c r="D181" s="177"/>
      <c r="E181" s="44"/>
      <c r="F181" s="96">
        <f t="shared" si="232"/>
        <v>0</v>
      </c>
      <c r="G181" s="144"/>
      <c r="H181" s="31"/>
      <c r="I181" s="96">
        <f t="shared" si="233"/>
        <v>0</v>
      </c>
      <c r="J181" s="144"/>
      <c r="K181" s="31"/>
      <c r="L181" s="96">
        <f t="shared" si="234"/>
        <v>0</v>
      </c>
      <c r="M181" s="144"/>
      <c r="N181" s="31"/>
      <c r="O181" s="96">
        <f t="shared" si="235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5"/>
        <v>0</v>
      </c>
      <c r="D182" s="177"/>
      <c r="E182" s="44"/>
      <c r="F182" s="96">
        <f t="shared" si="232"/>
        <v>0</v>
      </c>
      <c r="G182" s="144"/>
      <c r="H182" s="31"/>
      <c r="I182" s="96">
        <f t="shared" si="233"/>
        <v>0</v>
      </c>
      <c r="J182" s="144"/>
      <c r="K182" s="31"/>
      <c r="L182" s="96">
        <f t="shared" si="234"/>
        <v>0</v>
      </c>
      <c r="M182" s="144"/>
      <c r="N182" s="31"/>
      <c r="O182" s="96">
        <f t="shared" si="235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5"/>
        <v>0</v>
      </c>
      <c r="D183" s="181"/>
      <c r="E183" s="85"/>
      <c r="F183" s="91">
        <f t="shared" si="232"/>
        <v>0</v>
      </c>
      <c r="G183" s="197"/>
      <c r="H183" s="195"/>
      <c r="I183" s="91">
        <f t="shared" si="233"/>
        <v>0</v>
      </c>
      <c r="J183" s="197"/>
      <c r="K183" s="195"/>
      <c r="L183" s="91">
        <f t="shared" si="234"/>
        <v>0</v>
      </c>
      <c r="M183" s="197"/>
      <c r="N183" s="195"/>
      <c r="O183" s="91">
        <f t="shared" si="235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5"/>
        <v>0</v>
      </c>
      <c r="D184" s="182">
        <f>SUM(D185:D186)</f>
        <v>0</v>
      </c>
      <c r="E184" s="86">
        <f t="shared" ref="E184:O184" si="236">SUM(E185:E186)</f>
        <v>0</v>
      </c>
      <c r="F184" s="183">
        <f t="shared" si="236"/>
        <v>0</v>
      </c>
      <c r="G184" s="182">
        <f t="shared" si="236"/>
        <v>0</v>
      </c>
      <c r="H184" s="86">
        <f t="shared" si="236"/>
        <v>0</v>
      </c>
      <c r="I184" s="183">
        <f t="shared" si="236"/>
        <v>0</v>
      </c>
      <c r="J184" s="182">
        <f t="shared" si="236"/>
        <v>0</v>
      </c>
      <c r="K184" s="86">
        <f t="shared" si="236"/>
        <v>0</v>
      </c>
      <c r="L184" s="183">
        <f t="shared" si="236"/>
        <v>0</v>
      </c>
      <c r="M184" s="182">
        <f t="shared" si="236"/>
        <v>0</v>
      </c>
      <c r="N184" s="86">
        <f t="shared" si="236"/>
        <v>0</v>
      </c>
      <c r="O184" s="183">
        <f t="shared" si="236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5"/>
        <v>0</v>
      </c>
      <c r="D185" s="179"/>
      <c r="E185" s="79"/>
      <c r="F185" s="161">
        <f t="shared" ref="F185:F186" si="237">D185+E185</f>
        <v>0</v>
      </c>
      <c r="G185" s="174"/>
      <c r="H185" s="133"/>
      <c r="I185" s="161">
        <f t="shared" ref="I185:I186" si="238">G185+H185</f>
        <v>0</v>
      </c>
      <c r="J185" s="174"/>
      <c r="K185" s="133"/>
      <c r="L185" s="161">
        <f t="shared" ref="L185:L186" si="239">K185+J185</f>
        <v>0</v>
      </c>
      <c r="M185" s="174"/>
      <c r="N185" s="133"/>
      <c r="O185" s="161">
        <f t="shared" ref="O185:O186" si="240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5"/>
        <v>0</v>
      </c>
      <c r="D186" s="178"/>
      <c r="E186" s="41"/>
      <c r="F186" s="176">
        <f t="shared" si="237"/>
        <v>0</v>
      </c>
      <c r="G186" s="143"/>
      <c r="H186" s="28"/>
      <c r="I186" s="176">
        <f t="shared" si="238"/>
        <v>0</v>
      </c>
      <c r="J186" s="143"/>
      <c r="K186" s="28"/>
      <c r="L186" s="176">
        <f t="shared" si="239"/>
        <v>0</v>
      </c>
      <c r="M186" s="143"/>
      <c r="N186" s="28"/>
      <c r="O186" s="176">
        <f t="shared" si="240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5"/>
        <v>0</v>
      </c>
      <c r="D187" s="169">
        <f>SUM(D188,D191)</f>
        <v>0</v>
      </c>
      <c r="E187" s="73">
        <f t="shared" ref="E187:F187" si="241">SUM(E188,E191)</f>
        <v>0</v>
      </c>
      <c r="F187" s="170">
        <f t="shared" si="241"/>
        <v>0</v>
      </c>
      <c r="G187" s="169">
        <f>SUM(G188,G191)</f>
        <v>0</v>
      </c>
      <c r="H187" s="73">
        <f t="shared" ref="H187:I187" si="242">SUM(H188,H191)</f>
        <v>0</v>
      </c>
      <c r="I187" s="170">
        <f t="shared" si="242"/>
        <v>0</v>
      </c>
      <c r="J187" s="169">
        <f>SUM(J188,J191)</f>
        <v>0</v>
      </c>
      <c r="K187" s="73">
        <f t="shared" ref="K187:L187" si="243">SUM(K188,K191)</f>
        <v>0</v>
      </c>
      <c r="L187" s="170">
        <f t="shared" si="243"/>
        <v>0</v>
      </c>
      <c r="M187" s="169">
        <f>SUM(M188,M191)</f>
        <v>0</v>
      </c>
      <c r="N187" s="73">
        <f t="shared" ref="N187:O187" si="244">SUM(N188,N191)</f>
        <v>0</v>
      </c>
      <c r="O187" s="170">
        <f t="shared" si="244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5"/>
        <v>0</v>
      </c>
      <c r="D188" s="171">
        <f>SUM(D189,D190)</f>
        <v>0</v>
      </c>
      <c r="E188" s="37">
        <f t="shared" ref="E188:F188" si="245">SUM(E189,E190)</f>
        <v>0</v>
      </c>
      <c r="F188" s="172">
        <f t="shared" si="245"/>
        <v>0</v>
      </c>
      <c r="G188" s="171">
        <f>SUM(G189,G190)</f>
        <v>0</v>
      </c>
      <c r="H188" s="37">
        <f t="shared" ref="H188:I188" si="246">SUM(H189,H190)</f>
        <v>0</v>
      </c>
      <c r="I188" s="172">
        <f t="shared" si="246"/>
        <v>0</v>
      </c>
      <c r="J188" s="171">
        <f>SUM(J189,J190)</f>
        <v>0</v>
      </c>
      <c r="K188" s="37">
        <f t="shared" ref="K188:L188" si="247">SUM(K189,K190)</f>
        <v>0</v>
      </c>
      <c r="L188" s="172">
        <f t="shared" si="247"/>
        <v>0</v>
      </c>
      <c r="M188" s="171">
        <f>SUM(M189,M190)</f>
        <v>0</v>
      </c>
      <c r="N188" s="37">
        <f t="shared" ref="N188:O188" si="248">SUM(N189,N190)</f>
        <v>0</v>
      </c>
      <c r="O188" s="172">
        <f t="shared" si="248"/>
        <v>0</v>
      </c>
      <c r="P188" s="257"/>
    </row>
    <row r="189" spans="1:16" ht="36" hidden="1" customHeight="1" x14ac:dyDescent="0.25">
      <c r="A189" s="273">
        <v>4240</v>
      </c>
      <c r="B189" s="39" t="s">
        <v>161</v>
      </c>
      <c r="C189" s="222">
        <f t="shared" si="195"/>
        <v>0</v>
      </c>
      <c r="D189" s="178"/>
      <c r="E189" s="41"/>
      <c r="F189" s="176">
        <f t="shared" ref="F189:F190" si="249">D189+E189</f>
        <v>0</v>
      </c>
      <c r="G189" s="143"/>
      <c r="H189" s="28"/>
      <c r="I189" s="176">
        <f t="shared" ref="I189:I190" si="250">G189+H189</f>
        <v>0</v>
      </c>
      <c r="J189" s="143"/>
      <c r="K189" s="28"/>
      <c r="L189" s="176">
        <f t="shared" ref="L189:L190" si="251">K189+J189</f>
        <v>0</v>
      </c>
      <c r="M189" s="143"/>
      <c r="N189" s="28"/>
      <c r="O189" s="176">
        <f t="shared" ref="O189:O190" si="252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5"/>
        <v>0</v>
      </c>
      <c r="D190" s="177"/>
      <c r="E190" s="44"/>
      <c r="F190" s="96">
        <f t="shared" si="249"/>
        <v>0</v>
      </c>
      <c r="G190" s="144"/>
      <c r="H190" s="31"/>
      <c r="I190" s="96">
        <f t="shared" si="250"/>
        <v>0</v>
      </c>
      <c r="J190" s="144"/>
      <c r="K190" s="31"/>
      <c r="L190" s="96">
        <f t="shared" si="251"/>
        <v>0</v>
      </c>
      <c r="M190" s="144"/>
      <c r="N190" s="31"/>
      <c r="O190" s="96">
        <f t="shared" si="252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5"/>
        <v>0</v>
      </c>
      <c r="D191" s="171">
        <f>SUM(D192)</f>
        <v>0</v>
      </c>
      <c r="E191" s="37">
        <f t="shared" ref="E191:F191" si="253">SUM(E192)</f>
        <v>0</v>
      </c>
      <c r="F191" s="172">
        <f t="shared" si="253"/>
        <v>0</v>
      </c>
      <c r="G191" s="171">
        <f>SUM(G192)</f>
        <v>0</v>
      </c>
      <c r="H191" s="37">
        <f t="shared" ref="H191:I191" si="254">SUM(H192)</f>
        <v>0</v>
      </c>
      <c r="I191" s="172">
        <f t="shared" si="254"/>
        <v>0</v>
      </c>
      <c r="J191" s="171">
        <f>SUM(J192)</f>
        <v>0</v>
      </c>
      <c r="K191" s="37">
        <f t="shared" ref="K191:L191" si="255">SUM(K192)</f>
        <v>0</v>
      </c>
      <c r="L191" s="172">
        <f t="shared" si="255"/>
        <v>0</v>
      </c>
      <c r="M191" s="171">
        <f>SUM(M192)</f>
        <v>0</v>
      </c>
      <c r="N191" s="37">
        <f t="shared" ref="N191:O191" si="256">SUM(N192)</f>
        <v>0</v>
      </c>
      <c r="O191" s="172">
        <f t="shared" si="256"/>
        <v>0</v>
      </c>
      <c r="P191" s="257"/>
    </row>
    <row r="192" spans="1:16" ht="24" hidden="1" x14ac:dyDescent="0.25">
      <c r="A192" s="273">
        <v>4310</v>
      </c>
      <c r="B192" s="39" t="s">
        <v>164</v>
      </c>
      <c r="C192" s="222">
        <f t="shared" si="195"/>
        <v>0</v>
      </c>
      <c r="D192" s="175">
        <f>SUM(D193:D193)</f>
        <v>0</v>
      </c>
      <c r="E192" s="80">
        <f t="shared" ref="E192:F192" si="257">SUM(E193:E193)</f>
        <v>0</v>
      </c>
      <c r="F192" s="176">
        <f t="shared" si="257"/>
        <v>0</v>
      </c>
      <c r="G192" s="175">
        <f>SUM(G193:G193)</f>
        <v>0</v>
      </c>
      <c r="H192" s="80">
        <f t="shared" ref="H192:I192" si="258">SUM(H193:H193)</f>
        <v>0</v>
      </c>
      <c r="I192" s="176">
        <f t="shared" si="258"/>
        <v>0</v>
      </c>
      <c r="J192" s="175">
        <f>SUM(J193:J193)</f>
        <v>0</v>
      </c>
      <c r="K192" s="80">
        <f t="shared" ref="K192:L192" si="259">SUM(K193:K193)</f>
        <v>0</v>
      </c>
      <c r="L192" s="176">
        <f t="shared" si="259"/>
        <v>0</v>
      </c>
      <c r="M192" s="175">
        <f>SUM(M193:M193)</f>
        <v>0</v>
      </c>
      <c r="N192" s="80">
        <f t="shared" ref="N192:O192" si="260">SUM(N193:N193)</f>
        <v>0</v>
      </c>
      <c r="O192" s="176">
        <f t="shared" si="260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5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hidden="1" x14ac:dyDescent="0.25">
      <c r="A194" s="90"/>
      <c r="B194" s="17" t="s">
        <v>166</v>
      </c>
      <c r="C194" s="233">
        <f t="shared" si="195"/>
        <v>0</v>
      </c>
      <c r="D194" s="167">
        <f t="shared" ref="D194" si="261">SUM(D195,D230,D269,D283)</f>
        <v>0</v>
      </c>
      <c r="E194" s="71">
        <f t="shared" ref="E194:O194" si="262">SUM(E195,E230,E269,E283)</f>
        <v>0</v>
      </c>
      <c r="F194" s="168">
        <f t="shared" si="262"/>
        <v>0</v>
      </c>
      <c r="G194" s="167">
        <f t="shared" si="262"/>
        <v>0</v>
      </c>
      <c r="H194" s="71">
        <f t="shared" si="262"/>
        <v>0</v>
      </c>
      <c r="I194" s="168">
        <f t="shared" si="262"/>
        <v>0</v>
      </c>
      <c r="J194" s="167">
        <f t="shared" si="262"/>
        <v>0</v>
      </c>
      <c r="K194" s="71">
        <f t="shared" si="262"/>
        <v>0</v>
      </c>
      <c r="L194" s="168">
        <f t="shared" si="262"/>
        <v>0</v>
      </c>
      <c r="M194" s="167">
        <f t="shared" si="262"/>
        <v>0</v>
      </c>
      <c r="N194" s="71">
        <f t="shared" si="262"/>
        <v>0</v>
      </c>
      <c r="O194" s="168">
        <f t="shared" si="262"/>
        <v>0</v>
      </c>
      <c r="P194" s="263"/>
    </row>
    <row r="195" spans="1:16" hidden="1" x14ac:dyDescent="0.25">
      <c r="A195" s="72">
        <v>5000</v>
      </c>
      <c r="B195" s="72" t="s">
        <v>167</v>
      </c>
      <c r="C195" s="234">
        <f t="shared" si="195"/>
        <v>0</v>
      </c>
      <c r="D195" s="169">
        <f>D196+D204</f>
        <v>0</v>
      </c>
      <c r="E195" s="73">
        <f t="shared" ref="E195:F195" si="263">E196+E204</f>
        <v>0</v>
      </c>
      <c r="F195" s="170">
        <f t="shared" si="263"/>
        <v>0</v>
      </c>
      <c r="G195" s="169">
        <f>G196+G204</f>
        <v>0</v>
      </c>
      <c r="H195" s="73">
        <f t="shared" ref="H195:I195" si="264">H196+H204</f>
        <v>0</v>
      </c>
      <c r="I195" s="170">
        <f t="shared" si="264"/>
        <v>0</v>
      </c>
      <c r="J195" s="169">
        <f>J196+J204</f>
        <v>0</v>
      </c>
      <c r="K195" s="73">
        <f t="shared" ref="K195:L195" si="265">K196+K204</f>
        <v>0</v>
      </c>
      <c r="L195" s="170">
        <f t="shared" si="265"/>
        <v>0</v>
      </c>
      <c r="M195" s="169">
        <f>M196+M204</f>
        <v>0</v>
      </c>
      <c r="N195" s="73">
        <f t="shared" ref="N195:O195" si="266">N196+N204</f>
        <v>0</v>
      </c>
      <c r="O195" s="170">
        <f t="shared" si="266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5"/>
        <v>0</v>
      </c>
      <c r="D196" s="171">
        <f>D197+D198+D201+D202+D203</f>
        <v>0</v>
      </c>
      <c r="E196" s="37">
        <f t="shared" ref="E196:F196" si="267">E197+E198+E201+E202+E203</f>
        <v>0</v>
      </c>
      <c r="F196" s="172">
        <f t="shared" si="267"/>
        <v>0</v>
      </c>
      <c r="G196" s="171">
        <f>G197+G198+G201+G202+G203</f>
        <v>0</v>
      </c>
      <c r="H196" s="37">
        <f t="shared" ref="H196:I196" si="268">H197+H198+H201+H202+H203</f>
        <v>0</v>
      </c>
      <c r="I196" s="172">
        <f t="shared" si="268"/>
        <v>0</v>
      </c>
      <c r="J196" s="171">
        <f>J197+J198+J201+J202+J203</f>
        <v>0</v>
      </c>
      <c r="K196" s="37">
        <f t="shared" ref="K196:L196" si="269">K197+K198+K201+K202+K203</f>
        <v>0</v>
      </c>
      <c r="L196" s="172">
        <f t="shared" si="269"/>
        <v>0</v>
      </c>
      <c r="M196" s="171">
        <f>M197+M198+M201+M202+M203</f>
        <v>0</v>
      </c>
      <c r="N196" s="37">
        <f t="shared" ref="N196:O196" si="270">N197+N198+N201+N202+N203</f>
        <v>0</v>
      </c>
      <c r="O196" s="172">
        <f t="shared" si="270"/>
        <v>0</v>
      </c>
      <c r="P196" s="257"/>
    </row>
    <row r="197" spans="1:16" ht="12" hidden="1" customHeight="1" x14ac:dyDescent="0.25">
      <c r="A197" s="273">
        <v>5110</v>
      </c>
      <c r="B197" s="39" t="s">
        <v>169</v>
      </c>
      <c r="C197" s="222">
        <f t="shared" si="195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5"/>
        <v>0</v>
      </c>
      <c r="D198" s="173">
        <f>D199+D200</f>
        <v>0</v>
      </c>
      <c r="E198" s="78">
        <f t="shared" ref="E198:F198" si="271">E199+E200</f>
        <v>0</v>
      </c>
      <c r="F198" s="96">
        <f t="shared" si="271"/>
        <v>0</v>
      </c>
      <c r="G198" s="173">
        <f>G199+G200</f>
        <v>0</v>
      </c>
      <c r="H198" s="78">
        <f t="shared" ref="H198:I198" si="272">H199+H200</f>
        <v>0</v>
      </c>
      <c r="I198" s="96">
        <f t="shared" si="272"/>
        <v>0</v>
      </c>
      <c r="J198" s="173">
        <f>J199+J200</f>
        <v>0</v>
      </c>
      <c r="K198" s="78">
        <f t="shared" ref="K198:L198" si="273">K199+K200</f>
        <v>0</v>
      </c>
      <c r="L198" s="96">
        <f t="shared" si="273"/>
        <v>0</v>
      </c>
      <c r="M198" s="173">
        <f>M199+M200</f>
        <v>0</v>
      </c>
      <c r="N198" s="78">
        <f t="shared" ref="N198:O198" si="274">N199+N200</f>
        <v>0</v>
      </c>
      <c r="O198" s="96">
        <f t="shared" si="274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5"/>
        <v>0</v>
      </c>
      <c r="D199" s="177"/>
      <c r="E199" s="44"/>
      <c r="F199" s="96">
        <f t="shared" ref="F199:F203" si="275">D199+E199</f>
        <v>0</v>
      </c>
      <c r="G199" s="144"/>
      <c r="H199" s="31"/>
      <c r="I199" s="96">
        <f t="shared" ref="I199:I203" si="276">G199+H199</f>
        <v>0</v>
      </c>
      <c r="J199" s="144"/>
      <c r="K199" s="31"/>
      <c r="L199" s="96">
        <f t="shared" ref="L199:L203" si="277">K199+J199</f>
        <v>0</v>
      </c>
      <c r="M199" s="144"/>
      <c r="N199" s="31"/>
      <c r="O199" s="96">
        <f t="shared" ref="O199:O203" si="278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5"/>
        <v>0</v>
      </c>
      <c r="D200" s="177"/>
      <c r="E200" s="44"/>
      <c r="F200" s="96">
        <f t="shared" si="275"/>
        <v>0</v>
      </c>
      <c r="G200" s="144"/>
      <c r="H200" s="31"/>
      <c r="I200" s="96">
        <f t="shared" si="276"/>
        <v>0</v>
      </c>
      <c r="J200" s="144"/>
      <c r="K200" s="31"/>
      <c r="L200" s="96">
        <f t="shared" si="277"/>
        <v>0</v>
      </c>
      <c r="M200" s="144"/>
      <c r="N200" s="31"/>
      <c r="O200" s="96">
        <f t="shared" si="278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5"/>
        <v>0</v>
      </c>
      <c r="D201" s="177"/>
      <c r="E201" s="44"/>
      <c r="F201" s="96">
        <f t="shared" si="275"/>
        <v>0</v>
      </c>
      <c r="G201" s="144"/>
      <c r="H201" s="31"/>
      <c r="I201" s="96">
        <f t="shared" si="276"/>
        <v>0</v>
      </c>
      <c r="J201" s="144"/>
      <c r="K201" s="31"/>
      <c r="L201" s="96">
        <f t="shared" si="277"/>
        <v>0</v>
      </c>
      <c r="M201" s="144"/>
      <c r="N201" s="31"/>
      <c r="O201" s="96">
        <f t="shared" si="278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5"/>
        <v>0</v>
      </c>
      <c r="D202" s="177"/>
      <c r="E202" s="44"/>
      <c r="F202" s="96">
        <f t="shared" si="275"/>
        <v>0</v>
      </c>
      <c r="G202" s="144"/>
      <c r="H202" s="31"/>
      <c r="I202" s="96">
        <f t="shared" si="276"/>
        <v>0</v>
      </c>
      <c r="J202" s="144"/>
      <c r="K202" s="31"/>
      <c r="L202" s="96">
        <f t="shared" si="277"/>
        <v>0</v>
      </c>
      <c r="M202" s="144"/>
      <c r="N202" s="31"/>
      <c r="O202" s="96">
        <f t="shared" si="278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5"/>
        <v>0</v>
      </c>
      <c r="D203" s="177"/>
      <c r="E203" s="44"/>
      <c r="F203" s="96">
        <f t="shared" si="275"/>
        <v>0</v>
      </c>
      <c r="G203" s="144"/>
      <c r="H203" s="31"/>
      <c r="I203" s="96">
        <f t="shared" si="276"/>
        <v>0</v>
      </c>
      <c r="J203" s="144"/>
      <c r="K203" s="31"/>
      <c r="L203" s="96">
        <f t="shared" si="277"/>
        <v>0</v>
      </c>
      <c r="M203" s="144"/>
      <c r="N203" s="31"/>
      <c r="O203" s="96">
        <f t="shared" si="278"/>
        <v>0</v>
      </c>
      <c r="P203" s="255"/>
    </row>
    <row r="204" spans="1:16" hidden="1" x14ac:dyDescent="0.25">
      <c r="A204" s="34">
        <v>5200</v>
      </c>
      <c r="B204" s="74" t="s">
        <v>176</v>
      </c>
      <c r="C204" s="221">
        <f t="shared" si="195"/>
        <v>0</v>
      </c>
      <c r="D204" s="171">
        <f>D205+D215+D216+D225+D226+D227+D229</f>
        <v>0</v>
      </c>
      <c r="E204" s="37">
        <f t="shared" ref="E204:F204" si="279">E205+E215+E216+E225+E226+E227+E229</f>
        <v>0</v>
      </c>
      <c r="F204" s="172">
        <f t="shared" si="279"/>
        <v>0</v>
      </c>
      <c r="G204" s="171">
        <f>G205+G215+G216+G225+G226+G227+G229</f>
        <v>0</v>
      </c>
      <c r="H204" s="37">
        <f t="shared" ref="H204:I204" si="280">H205+H215+H216+H225+H226+H227+H229</f>
        <v>0</v>
      </c>
      <c r="I204" s="172">
        <f t="shared" si="280"/>
        <v>0</v>
      </c>
      <c r="J204" s="171">
        <f>J205+J215+J216+J225+J226+J227+J229</f>
        <v>0</v>
      </c>
      <c r="K204" s="37">
        <f t="shared" ref="K204:L204" si="281">K205+K215+K216+K225+K226+K227+K229</f>
        <v>0</v>
      </c>
      <c r="L204" s="172">
        <f t="shared" si="281"/>
        <v>0</v>
      </c>
      <c r="M204" s="171">
        <f>M205+M215+M216+M225+M226+M227+M229</f>
        <v>0</v>
      </c>
      <c r="N204" s="37">
        <f t="shared" ref="N204:O204" si="282">N205+N215+N216+N225+N226+N227+N229</f>
        <v>0</v>
      </c>
      <c r="O204" s="172">
        <f t="shared" si="282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5"/>
        <v>0</v>
      </c>
      <c r="D205" s="87">
        <f>SUM(D206:D214)</f>
        <v>0</v>
      </c>
      <c r="E205" s="76">
        <f t="shared" ref="E205:F205" si="283">SUM(E206:E214)</f>
        <v>0</v>
      </c>
      <c r="F205" s="161">
        <f t="shared" si="283"/>
        <v>0</v>
      </c>
      <c r="G205" s="87">
        <f>SUM(G206:G214)</f>
        <v>0</v>
      </c>
      <c r="H205" s="76">
        <f t="shared" ref="H205:I205" si="284">SUM(H206:H214)</f>
        <v>0</v>
      </c>
      <c r="I205" s="161">
        <f t="shared" si="284"/>
        <v>0</v>
      </c>
      <c r="J205" s="87">
        <f>SUM(J206:J214)</f>
        <v>0</v>
      </c>
      <c r="K205" s="76">
        <f t="shared" ref="K205:L205" si="285">SUM(K206:K214)</f>
        <v>0</v>
      </c>
      <c r="L205" s="161">
        <f t="shared" si="285"/>
        <v>0</v>
      </c>
      <c r="M205" s="87">
        <f>SUM(M206:M214)</f>
        <v>0</v>
      </c>
      <c r="N205" s="76">
        <f t="shared" ref="N205:O205" si="286">SUM(N206:N214)</f>
        <v>0</v>
      </c>
      <c r="O205" s="161">
        <f t="shared" si="286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5"/>
        <v>0</v>
      </c>
      <c r="D206" s="178"/>
      <c r="E206" s="41"/>
      <c r="F206" s="176">
        <f t="shared" ref="F206:F215" si="287">D206+E206</f>
        <v>0</v>
      </c>
      <c r="G206" s="143"/>
      <c r="H206" s="28"/>
      <c r="I206" s="176">
        <f t="shared" ref="I206:I215" si="288">G206+H206</f>
        <v>0</v>
      </c>
      <c r="J206" s="143"/>
      <c r="K206" s="28"/>
      <c r="L206" s="176">
        <f t="shared" ref="L206:L215" si="289">K206+J206</f>
        <v>0</v>
      </c>
      <c r="M206" s="143"/>
      <c r="N206" s="28"/>
      <c r="O206" s="176">
        <f t="shared" ref="O206:O215" si="290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5"/>
        <v>0</v>
      </c>
      <c r="D207" s="177"/>
      <c r="E207" s="44"/>
      <c r="F207" s="96">
        <f t="shared" si="287"/>
        <v>0</v>
      </c>
      <c r="G207" s="144"/>
      <c r="H207" s="31"/>
      <c r="I207" s="96">
        <f t="shared" si="288"/>
        <v>0</v>
      </c>
      <c r="J207" s="144"/>
      <c r="K207" s="31"/>
      <c r="L207" s="96">
        <f t="shared" si="289"/>
        <v>0</v>
      </c>
      <c r="M207" s="144"/>
      <c r="N207" s="31"/>
      <c r="O207" s="96">
        <f t="shared" si="290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5"/>
        <v>0</v>
      </c>
      <c r="D208" s="177"/>
      <c r="E208" s="44"/>
      <c r="F208" s="96">
        <f t="shared" si="287"/>
        <v>0</v>
      </c>
      <c r="G208" s="144"/>
      <c r="H208" s="31"/>
      <c r="I208" s="96">
        <f t="shared" si="288"/>
        <v>0</v>
      </c>
      <c r="J208" s="144"/>
      <c r="K208" s="31"/>
      <c r="L208" s="96">
        <f t="shared" si="289"/>
        <v>0</v>
      </c>
      <c r="M208" s="144"/>
      <c r="N208" s="31"/>
      <c r="O208" s="96">
        <f t="shared" si="290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5"/>
        <v>0</v>
      </c>
      <c r="D209" s="177"/>
      <c r="E209" s="44"/>
      <c r="F209" s="96">
        <f t="shared" si="287"/>
        <v>0</v>
      </c>
      <c r="G209" s="144"/>
      <c r="H209" s="31"/>
      <c r="I209" s="96">
        <f t="shared" si="288"/>
        <v>0</v>
      </c>
      <c r="J209" s="144"/>
      <c r="K209" s="31"/>
      <c r="L209" s="96">
        <f t="shared" si="289"/>
        <v>0</v>
      </c>
      <c r="M209" s="144"/>
      <c r="N209" s="31"/>
      <c r="O209" s="96">
        <f t="shared" si="290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5"/>
        <v>0</v>
      </c>
      <c r="D210" s="177"/>
      <c r="E210" s="44"/>
      <c r="F210" s="96">
        <f t="shared" si="287"/>
        <v>0</v>
      </c>
      <c r="G210" s="144"/>
      <c r="H210" s="31"/>
      <c r="I210" s="96">
        <f t="shared" si="288"/>
        <v>0</v>
      </c>
      <c r="J210" s="144"/>
      <c r="K210" s="31"/>
      <c r="L210" s="96">
        <f t="shared" si="289"/>
        <v>0</v>
      </c>
      <c r="M210" s="144"/>
      <c r="N210" s="31"/>
      <c r="O210" s="96">
        <f t="shared" si="290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5"/>
        <v>0</v>
      </c>
      <c r="D211" s="177"/>
      <c r="E211" s="44"/>
      <c r="F211" s="96">
        <f t="shared" si="287"/>
        <v>0</v>
      </c>
      <c r="G211" s="144"/>
      <c r="H211" s="31"/>
      <c r="I211" s="96">
        <f t="shared" si="288"/>
        <v>0</v>
      </c>
      <c r="J211" s="144"/>
      <c r="K211" s="31"/>
      <c r="L211" s="96">
        <f t="shared" si="289"/>
        <v>0</v>
      </c>
      <c r="M211" s="144"/>
      <c r="N211" s="31"/>
      <c r="O211" s="96">
        <f t="shared" si="290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91">F212+I212+L212+O212</f>
        <v>0</v>
      </c>
      <c r="D212" s="177"/>
      <c r="E212" s="44"/>
      <c r="F212" s="96">
        <f t="shared" si="287"/>
        <v>0</v>
      </c>
      <c r="G212" s="144"/>
      <c r="H212" s="31"/>
      <c r="I212" s="96">
        <f t="shared" si="288"/>
        <v>0</v>
      </c>
      <c r="J212" s="144"/>
      <c r="K212" s="31"/>
      <c r="L212" s="96">
        <f t="shared" si="289"/>
        <v>0</v>
      </c>
      <c r="M212" s="144"/>
      <c r="N212" s="31"/>
      <c r="O212" s="96">
        <f t="shared" si="290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91"/>
        <v>0</v>
      </c>
      <c r="D213" s="177"/>
      <c r="E213" s="44"/>
      <c r="F213" s="96">
        <f t="shared" si="287"/>
        <v>0</v>
      </c>
      <c r="G213" s="144"/>
      <c r="H213" s="31"/>
      <c r="I213" s="96">
        <f t="shared" si="288"/>
        <v>0</v>
      </c>
      <c r="J213" s="144"/>
      <c r="K213" s="31"/>
      <c r="L213" s="96">
        <f t="shared" si="289"/>
        <v>0</v>
      </c>
      <c r="M213" s="144"/>
      <c r="N213" s="31"/>
      <c r="O213" s="96">
        <f t="shared" si="290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91"/>
        <v>0</v>
      </c>
      <c r="D214" s="177"/>
      <c r="E214" s="44"/>
      <c r="F214" s="96">
        <f t="shared" si="287"/>
        <v>0</v>
      </c>
      <c r="G214" s="144"/>
      <c r="H214" s="31"/>
      <c r="I214" s="96">
        <f t="shared" si="288"/>
        <v>0</v>
      </c>
      <c r="J214" s="144"/>
      <c r="K214" s="31"/>
      <c r="L214" s="96">
        <f t="shared" si="289"/>
        <v>0</v>
      </c>
      <c r="M214" s="144"/>
      <c r="N214" s="31"/>
      <c r="O214" s="96">
        <f t="shared" si="290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91"/>
        <v>0</v>
      </c>
      <c r="D215" s="177"/>
      <c r="E215" s="44"/>
      <c r="F215" s="96">
        <f t="shared" si="287"/>
        <v>0</v>
      </c>
      <c r="G215" s="144"/>
      <c r="H215" s="31"/>
      <c r="I215" s="96">
        <f t="shared" si="288"/>
        <v>0</v>
      </c>
      <c r="J215" s="144"/>
      <c r="K215" s="31"/>
      <c r="L215" s="96">
        <f t="shared" si="289"/>
        <v>0</v>
      </c>
      <c r="M215" s="144"/>
      <c r="N215" s="31"/>
      <c r="O215" s="96">
        <f t="shared" si="290"/>
        <v>0</v>
      </c>
      <c r="P215" s="255"/>
    </row>
    <row r="216" spans="1:16" hidden="1" x14ac:dyDescent="0.25">
      <c r="A216" s="77">
        <v>5230</v>
      </c>
      <c r="B216" s="42" t="s">
        <v>185</v>
      </c>
      <c r="C216" s="223">
        <f t="shared" si="291"/>
        <v>0</v>
      </c>
      <c r="D216" s="173">
        <f>SUM(D217:D224)</f>
        <v>0</v>
      </c>
      <c r="E216" s="78">
        <f t="shared" ref="E216:F216" si="292">SUM(E217:E224)</f>
        <v>0</v>
      </c>
      <c r="F216" s="96">
        <f t="shared" si="292"/>
        <v>0</v>
      </c>
      <c r="G216" s="173">
        <f>SUM(G217:G224)</f>
        <v>0</v>
      </c>
      <c r="H216" s="78">
        <f t="shared" ref="H216:I216" si="293">SUM(H217:H224)</f>
        <v>0</v>
      </c>
      <c r="I216" s="96">
        <f t="shared" si="293"/>
        <v>0</v>
      </c>
      <c r="J216" s="173">
        <f>SUM(J217:J224)</f>
        <v>0</v>
      </c>
      <c r="K216" s="78">
        <f t="shared" ref="K216:L216" si="294">SUM(K217:K224)</f>
        <v>0</v>
      </c>
      <c r="L216" s="96">
        <f t="shared" si="294"/>
        <v>0</v>
      </c>
      <c r="M216" s="173">
        <f>SUM(M217:M224)</f>
        <v>0</v>
      </c>
      <c r="N216" s="78">
        <f t="shared" ref="N216:O216" si="295">SUM(N217:N224)</f>
        <v>0</v>
      </c>
      <c r="O216" s="96">
        <f t="shared" si="295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91"/>
        <v>0</v>
      </c>
      <c r="D217" s="177"/>
      <c r="E217" s="44"/>
      <c r="F217" s="96">
        <f t="shared" ref="F217:F226" si="296">D217+E217</f>
        <v>0</v>
      </c>
      <c r="G217" s="144"/>
      <c r="H217" s="31"/>
      <c r="I217" s="96">
        <f t="shared" ref="I217:I226" si="297">G217+H217</f>
        <v>0</v>
      </c>
      <c r="J217" s="144"/>
      <c r="K217" s="31"/>
      <c r="L217" s="96">
        <f t="shared" ref="L217:L226" si="298">K217+J217</f>
        <v>0</v>
      </c>
      <c r="M217" s="144"/>
      <c r="N217" s="31"/>
      <c r="O217" s="96">
        <f t="shared" ref="O217:O226" si="299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91"/>
        <v>0</v>
      </c>
      <c r="D218" s="177"/>
      <c r="E218" s="44"/>
      <c r="F218" s="96">
        <f t="shared" si="296"/>
        <v>0</v>
      </c>
      <c r="G218" s="144"/>
      <c r="H218" s="31"/>
      <c r="I218" s="96">
        <f t="shared" si="297"/>
        <v>0</v>
      </c>
      <c r="J218" s="144"/>
      <c r="K218" s="31"/>
      <c r="L218" s="96">
        <f t="shared" si="298"/>
        <v>0</v>
      </c>
      <c r="M218" s="144"/>
      <c r="N218" s="31"/>
      <c r="O218" s="96">
        <f t="shared" si="299"/>
        <v>0</v>
      </c>
      <c r="P218" s="255"/>
    </row>
    <row r="219" spans="1:16" ht="12" hidden="1" customHeight="1" x14ac:dyDescent="0.25">
      <c r="A219" s="30">
        <v>5233</v>
      </c>
      <c r="B219" s="42" t="s">
        <v>188</v>
      </c>
      <c r="C219" s="223">
        <f t="shared" si="291"/>
        <v>0</v>
      </c>
      <c r="D219" s="177"/>
      <c r="E219" s="44"/>
      <c r="F219" s="96">
        <f t="shared" si="296"/>
        <v>0</v>
      </c>
      <c r="G219" s="144"/>
      <c r="H219" s="31"/>
      <c r="I219" s="96">
        <f t="shared" si="297"/>
        <v>0</v>
      </c>
      <c r="J219" s="144"/>
      <c r="K219" s="31"/>
      <c r="L219" s="96">
        <f t="shared" si="298"/>
        <v>0</v>
      </c>
      <c r="M219" s="144"/>
      <c r="N219" s="31"/>
      <c r="O219" s="96">
        <f t="shared" si="299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91"/>
        <v>0</v>
      </c>
      <c r="D220" s="177"/>
      <c r="E220" s="44"/>
      <c r="F220" s="96">
        <f t="shared" si="296"/>
        <v>0</v>
      </c>
      <c r="G220" s="144"/>
      <c r="H220" s="31"/>
      <c r="I220" s="96">
        <f t="shared" si="297"/>
        <v>0</v>
      </c>
      <c r="J220" s="144"/>
      <c r="K220" s="31"/>
      <c r="L220" s="96">
        <f t="shared" si="298"/>
        <v>0</v>
      </c>
      <c r="M220" s="144"/>
      <c r="N220" s="31"/>
      <c r="O220" s="96">
        <f t="shared" si="299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91"/>
        <v>0</v>
      </c>
      <c r="D221" s="177"/>
      <c r="E221" s="44"/>
      <c r="F221" s="96">
        <f t="shared" si="296"/>
        <v>0</v>
      </c>
      <c r="G221" s="144"/>
      <c r="H221" s="31"/>
      <c r="I221" s="96">
        <f t="shared" si="297"/>
        <v>0</v>
      </c>
      <c r="J221" s="144"/>
      <c r="K221" s="31"/>
      <c r="L221" s="96">
        <f t="shared" si="298"/>
        <v>0</v>
      </c>
      <c r="M221" s="144"/>
      <c r="N221" s="31"/>
      <c r="O221" s="96">
        <f t="shared" si="299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91"/>
        <v>0</v>
      </c>
      <c r="D222" s="177"/>
      <c r="E222" s="44"/>
      <c r="F222" s="96">
        <f t="shared" si="296"/>
        <v>0</v>
      </c>
      <c r="G222" s="144"/>
      <c r="H222" s="31"/>
      <c r="I222" s="96">
        <f t="shared" si="297"/>
        <v>0</v>
      </c>
      <c r="J222" s="144"/>
      <c r="K222" s="31"/>
      <c r="L222" s="96">
        <f t="shared" si="298"/>
        <v>0</v>
      </c>
      <c r="M222" s="144"/>
      <c r="N222" s="31"/>
      <c r="O222" s="96">
        <f t="shared" si="299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91"/>
        <v>0</v>
      </c>
      <c r="D223" s="177"/>
      <c r="E223" s="44"/>
      <c r="F223" s="96">
        <f t="shared" si="296"/>
        <v>0</v>
      </c>
      <c r="G223" s="144"/>
      <c r="H223" s="31"/>
      <c r="I223" s="96">
        <f t="shared" si="297"/>
        <v>0</v>
      </c>
      <c r="J223" s="144"/>
      <c r="K223" s="31"/>
      <c r="L223" s="96">
        <f t="shared" si="298"/>
        <v>0</v>
      </c>
      <c r="M223" s="144"/>
      <c r="N223" s="31"/>
      <c r="O223" s="96">
        <f t="shared" si="299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91"/>
        <v>0</v>
      </c>
      <c r="D224" s="177"/>
      <c r="E224" s="44"/>
      <c r="F224" s="96">
        <f t="shared" si="296"/>
        <v>0</v>
      </c>
      <c r="G224" s="144"/>
      <c r="H224" s="31"/>
      <c r="I224" s="96">
        <f t="shared" si="297"/>
        <v>0</v>
      </c>
      <c r="J224" s="144"/>
      <c r="K224" s="31"/>
      <c r="L224" s="96">
        <f t="shared" si="298"/>
        <v>0</v>
      </c>
      <c r="M224" s="144"/>
      <c r="N224" s="31"/>
      <c r="O224" s="96">
        <f t="shared" si="299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91"/>
        <v>0</v>
      </c>
      <c r="D225" s="177"/>
      <c r="E225" s="44"/>
      <c r="F225" s="96">
        <f t="shared" si="296"/>
        <v>0</v>
      </c>
      <c r="G225" s="144"/>
      <c r="H225" s="31"/>
      <c r="I225" s="96">
        <f t="shared" si="297"/>
        <v>0</v>
      </c>
      <c r="J225" s="144"/>
      <c r="K225" s="31"/>
      <c r="L225" s="96">
        <f t="shared" si="298"/>
        <v>0</v>
      </c>
      <c r="M225" s="144"/>
      <c r="N225" s="31"/>
      <c r="O225" s="96">
        <f t="shared" si="299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91"/>
        <v>0</v>
      </c>
      <c r="D226" s="177"/>
      <c r="E226" s="44"/>
      <c r="F226" s="96">
        <f t="shared" si="296"/>
        <v>0</v>
      </c>
      <c r="G226" s="144"/>
      <c r="H226" s="31"/>
      <c r="I226" s="96">
        <f t="shared" si="297"/>
        <v>0</v>
      </c>
      <c r="J226" s="144"/>
      <c r="K226" s="31"/>
      <c r="L226" s="96">
        <f t="shared" si="298"/>
        <v>0</v>
      </c>
      <c r="M226" s="144"/>
      <c r="N226" s="31"/>
      <c r="O226" s="96">
        <f t="shared" si="299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91"/>
        <v>0</v>
      </c>
      <c r="D227" s="173">
        <f>SUM(D228)</f>
        <v>0</v>
      </c>
      <c r="E227" s="78">
        <f t="shared" ref="E227:F227" si="300">SUM(E228)</f>
        <v>0</v>
      </c>
      <c r="F227" s="96">
        <f t="shared" si="300"/>
        <v>0</v>
      </c>
      <c r="G227" s="173">
        <f>SUM(G228)</f>
        <v>0</v>
      </c>
      <c r="H227" s="78">
        <f t="shared" ref="H227:I227" si="301">SUM(H228)</f>
        <v>0</v>
      </c>
      <c r="I227" s="96">
        <f t="shared" si="301"/>
        <v>0</v>
      </c>
      <c r="J227" s="173">
        <f>SUM(J228)</f>
        <v>0</v>
      </c>
      <c r="K227" s="78">
        <f t="shared" ref="K227:L227" si="302">SUM(K228)</f>
        <v>0</v>
      </c>
      <c r="L227" s="96">
        <f t="shared" si="302"/>
        <v>0</v>
      </c>
      <c r="M227" s="173">
        <f>SUM(M228)</f>
        <v>0</v>
      </c>
      <c r="N227" s="78">
        <f t="shared" ref="N227:O227" si="303">SUM(N228)</f>
        <v>0</v>
      </c>
      <c r="O227" s="96">
        <f t="shared" si="303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91"/>
        <v>0</v>
      </c>
      <c r="D228" s="177"/>
      <c r="E228" s="44"/>
      <c r="F228" s="96">
        <f t="shared" ref="F228:F229" si="304">D228+E228</f>
        <v>0</v>
      </c>
      <c r="G228" s="144"/>
      <c r="H228" s="31"/>
      <c r="I228" s="96">
        <f t="shared" ref="I228:I229" si="305">G228+H228</f>
        <v>0</v>
      </c>
      <c r="J228" s="144"/>
      <c r="K228" s="31"/>
      <c r="L228" s="96">
        <f t="shared" ref="L228:L229" si="306">K228+J228</f>
        <v>0</v>
      </c>
      <c r="M228" s="144"/>
      <c r="N228" s="31"/>
      <c r="O228" s="96">
        <f t="shared" ref="O228:O229" si="307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91"/>
        <v>0</v>
      </c>
      <c r="D229" s="179"/>
      <c r="E229" s="79"/>
      <c r="F229" s="161">
        <f t="shared" si="304"/>
        <v>0</v>
      </c>
      <c r="G229" s="174"/>
      <c r="H229" s="133"/>
      <c r="I229" s="161">
        <f t="shared" si="305"/>
        <v>0</v>
      </c>
      <c r="J229" s="174"/>
      <c r="K229" s="133"/>
      <c r="L229" s="161">
        <f t="shared" si="306"/>
        <v>0</v>
      </c>
      <c r="M229" s="174"/>
      <c r="N229" s="133"/>
      <c r="O229" s="161">
        <f t="shared" si="307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91"/>
        <v>0</v>
      </c>
      <c r="D230" s="169">
        <f>D231+D251+D259</f>
        <v>0</v>
      </c>
      <c r="E230" s="73">
        <f t="shared" ref="E230:F230" si="308">E231+E251+E259</f>
        <v>0</v>
      </c>
      <c r="F230" s="170">
        <f t="shared" si="308"/>
        <v>0</v>
      </c>
      <c r="G230" s="169">
        <f>G231+G251+G259</f>
        <v>0</v>
      </c>
      <c r="H230" s="73">
        <f t="shared" ref="H230:I230" si="309">H231+H251+H259</f>
        <v>0</v>
      </c>
      <c r="I230" s="170">
        <f t="shared" si="309"/>
        <v>0</v>
      </c>
      <c r="J230" s="169">
        <f>J231+J251+J259</f>
        <v>0</v>
      </c>
      <c r="K230" s="73">
        <f t="shared" ref="K230:L230" si="310">K231+K251+K259</f>
        <v>0</v>
      </c>
      <c r="L230" s="170">
        <f t="shared" si="310"/>
        <v>0</v>
      </c>
      <c r="M230" s="169">
        <f>M231+M251+M259</f>
        <v>0</v>
      </c>
      <c r="N230" s="73">
        <f t="shared" ref="N230:O230" si="311">N231+N251+N259</f>
        <v>0</v>
      </c>
      <c r="O230" s="170">
        <f t="shared" si="311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91"/>
        <v>0</v>
      </c>
      <c r="D231" s="182">
        <f>SUM(D232,D233,D235,D238,D244,D245,D246)</f>
        <v>0</v>
      </c>
      <c r="E231" s="86">
        <f t="shared" ref="E231:F231" si="312">SUM(E232,E233,E235,E238,E244,E245,E246)</f>
        <v>0</v>
      </c>
      <c r="F231" s="183">
        <f t="shared" si="312"/>
        <v>0</v>
      </c>
      <c r="G231" s="182">
        <f>SUM(G232,G233,G235,G238,G244,G245,G246)</f>
        <v>0</v>
      </c>
      <c r="H231" s="86">
        <f t="shared" ref="H231:I231" si="313">SUM(H232,H233,H235,H238,H244,H245,H246)</f>
        <v>0</v>
      </c>
      <c r="I231" s="183">
        <f t="shared" si="313"/>
        <v>0</v>
      </c>
      <c r="J231" s="182">
        <f>SUM(J232,J233,J235,J238,J244,J245,J246)</f>
        <v>0</v>
      </c>
      <c r="K231" s="86">
        <f t="shared" ref="K231:L231" si="314">SUM(K232,K233,K235,K238,K244,K245,K246)</f>
        <v>0</v>
      </c>
      <c r="L231" s="183">
        <f t="shared" si="314"/>
        <v>0</v>
      </c>
      <c r="M231" s="182">
        <f>SUM(M232,M233,M235,M238,M244,M245,M246)</f>
        <v>0</v>
      </c>
      <c r="N231" s="86">
        <f t="shared" ref="N231:O231" si="315">SUM(N232,N233,N235,N238,N244,N245,N246)</f>
        <v>0</v>
      </c>
      <c r="O231" s="183">
        <f t="shared" si="315"/>
        <v>0</v>
      </c>
      <c r="P231" s="266"/>
    </row>
    <row r="232" spans="1:16" ht="24" hidden="1" customHeight="1" x14ac:dyDescent="0.25">
      <c r="A232" s="273">
        <v>6220</v>
      </c>
      <c r="B232" s="39" t="s">
        <v>201</v>
      </c>
      <c r="C232" s="222">
        <f t="shared" si="291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91"/>
        <v>0</v>
      </c>
      <c r="D233" s="173">
        <f t="shared" ref="D233" si="316">SUM(D234)</f>
        <v>0</v>
      </c>
      <c r="E233" s="78">
        <f t="shared" ref="E233:O233" si="317">SUM(E234)</f>
        <v>0</v>
      </c>
      <c r="F233" s="96">
        <f t="shared" si="317"/>
        <v>0</v>
      </c>
      <c r="G233" s="173">
        <f t="shared" si="317"/>
        <v>0</v>
      </c>
      <c r="H233" s="78">
        <f t="shared" si="317"/>
        <v>0</v>
      </c>
      <c r="I233" s="96">
        <f t="shared" si="317"/>
        <v>0</v>
      </c>
      <c r="J233" s="173">
        <f t="shared" si="317"/>
        <v>0</v>
      </c>
      <c r="K233" s="78">
        <f t="shared" si="317"/>
        <v>0</v>
      </c>
      <c r="L233" s="96">
        <f t="shared" si="317"/>
        <v>0</v>
      </c>
      <c r="M233" s="173">
        <f t="shared" si="317"/>
        <v>0</v>
      </c>
      <c r="N233" s="78">
        <f t="shared" si="317"/>
        <v>0</v>
      </c>
      <c r="O233" s="96">
        <f t="shared" si="317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91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91"/>
        <v>0</v>
      </c>
      <c r="D235" s="173">
        <f>SUM(D236:D237)</f>
        <v>0</v>
      </c>
      <c r="E235" s="78">
        <f t="shared" ref="E235:F235" si="318">SUM(E236:E237)</f>
        <v>0</v>
      </c>
      <c r="F235" s="96">
        <f t="shared" si="318"/>
        <v>0</v>
      </c>
      <c r="G235" s="173">
        <f>SUM(G236:G237)</f>
        <v>0</v>
      </c>
      <c r="H235" s="78">
        <f t="shared" ref="H235:I235" si="319">SUM(H236:H237)</f>
        <v>0</v>
      </c>
      <c r="I235" s="96">
        <f t="shared" si="319"/>
        <v>0</v>
      </c>
      <c r="J235" s="173">
        <f>SUM(J236:J237)</f>
        <v>0</v>
      </c>
      <c r="K235" s="78">
        <f t="shared" ref="K235:L235" si="320">SUM(K236:K237)</f>
        <v>0</v>
      </c>
      <c r="L235" s="96">
        <f t="shared" si="320"/>
        <v>0</v>
      </c>
      <c r="M235" s="173">
        <f>SUM(M236:M237)</f>
        <v>0</v>
      </c>
      <c r="N235" s="78">
        <f t="shared" ref="N235:O235" si="321">SUM(N236:N237)</f>
        <v>0</v>
      </c>
      <c r="O235" s="96">
        <f t="shared" si="321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91"/>
        <v>0</v>
      </c>
      <c r="D236" s="177"/>
      <c r="E236" s="44"/>
      <c r="F236" s="96">
        <f t="shared" ref="F236:F237" si="322">D236+E236</f>
        <v>0</v>
      </c>
      <c r="G236" s="144"/>
      <c r="H236" s="31"/>
      <c r="I236" s="96">
        <f t="shared" ref="I236:I237" si="323">G236+H236</f>
        <v>0</v>
      </c>
      <c r="J236" s="144"/>
      <c r="K236" s="31"/>
      <c r="L236" s="96">
        <f t="shared" ref="L236:L237" si="324">K236+J236</f>
        <v>0</v>
      </c>
      <c r="M236" s="144"/>
      <c r="N236" s="31"/>
      <c r="O236" s="96">
        <f t="shared" ref="O236:O237" si="325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91"/>
        <v>0</v>
      </c>
      <c r="D237" s="177"/>
      <c r="E237" s="44"/>
      <c r="F237" s="96">
        <f t="shared" si="322"/>
        <v>0</v>
      </c>
      <c r="G237" s="144"/>
      <c r="H237" s="31"/>
      <c r="I237" s="96">
        <f t="shared" si="323"/>
        <v>0</v>
      </c>
      <c r="J237" s="144"/>
      <c r="K237" s="31"/>
      <c r="L237" s="96">
        <f t="shared" si="324"/>
        <v>0</v>
      </c>
      <c r="M237" s="144"/>
      <c r="N237" s="31"/>
      <c r="O237" s="96">
        <f t="shared" si="325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91"/>
        <v>0</v>
      </c>
      <c r="D238" s="173">
        <f>SUM(D239:D243)</f>
        <v>0</v>
      </c>
      <c r="E238" s="78">
        <f t="shared" ref="E238:F238" si="326">SUM(E239:E243)</f>
        <v>0</v>
      </c>
      <c r="F238" s="96">
        <f t="shared" si="326"/>
        <v>0</v>
      </c>
      <c r="G238" s="173">
        <f>SUM(G239:G243)</f>
        <v>0</v>
      </c>
      <c r="H238" s="78">
        <f t="shared" ref="H238:I238" si="327">SUM(H239:H243)</f>
        <v>0</v>
      </c>
      <c r="I238" s="96">
        <f t="shared" si="327"/>
        <v>0</v>
      </c>
      <c r="J238" s="173">
        <f>SUM(J239:J243)</f>
        <v>0</v>
      </c>
      <c r="K238" s="78">
        <f t="shared" ref="K238:L238" si="328">SUM(K239:K243)</f>
        <v>0</v>
      </c>
      <c r="L238" s="96">
        <f t="shared" si="328"/>
        <v>0</v>
      </c>
      <c r="M238" s="173">
        <f>SUM(M239:M243)</f>
        <v>0</v>
      </c>
      <c r="N238" s="78">
        <f t="shared" ref="N238:O238" si="329">SUM(N239:N243)</f>
        <v>0</v>
      </c>
      <c r="O238" s="96">
        <f t="shared" si="329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91"/>
        <v>0</v>
      </c>
      <c r="D239" s="177"/>
      <c r="E239" s="44"/>
      <c r="F239" s="96">
        <f t="shared" ref="F239:F245" si="330">D239+E239</f>
        <v>0</v>
      </c>
      <c r="G239" s="144"/>
      <c r="H239" s="31"/>
      <c r="I239" s="96">
        <f t="shared" ref="I239:I245" si="331">G239+H239</f>
        <v>0</v>
      </c>
      <c r="J239" s="144"/>
      <c r="K239" s="31"/>
      <c r="L239" s="96">
        <f t="shared" ref="L239:L245" si="332">K239+J239</f>
        <v>0</v>
      </c>
      <c r="M239" s="144"/>
      <c r="N239" s="31"/>
      <c r="O239" s="96">
        <f t="shared" ref="O239:O245" si="333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91"/>
        <v>0</v>
      </c>
      <c r="D240" s="177"/>
      <c r="E240" s="44"/>
      <c r="F240" s="96">
        <f t="shared" si="330"/>
        <v>0</v>
      </c>
      <c r="G240" s="144"/>
      <c r="H240" s="31"/>
      <c r="I240" s="96">
        <f t="shared" si="331"/>
        <v>0</v>
      </c>
      <c r="J240" s="144"/>
      <c r="K240" s="31"/>
      <c r="L240" s="96">
        <f t="shared" si="332"/>
        <v>0</v>
      </c>
      <c r="M240" s="144"/>
      <c r="N240" s="31"/>
      <c r="O240" s="96">
        <f t="shared" si="333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91"/>
        <v>0</v>
      </c>
      <c r="D241" s="177"/>
      <c r="E241" s="44"/>
      <c r="F241" s="96">
        <f t="shared" si="330"/>
        <v>0</v>
      </c>
      <c r="G241" s="144"/>
      <c r="H241" s="31"/>
      <c r="I241" s="96">
        <f t="shared" si="331"/>
        <v>0</v>
      </c>
      <c r="J241" s="144"/>
      <c r="K241" s="31"/>
      <c r="L241" s="96">
        <f t="shared" si="332"/>
        <v>0</v>
      </c>
      <c r="M241" s="144"/>
      <c r="N241" s="31"/>
      <c r="O241" s="96">
        <f t="shared" si="333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91"/>
        <v>0</v>
      </c>
      <c r="D242" s="177"/>
      <c r="E242" s="44"/>
      <c r="F242" s="96">
        <f t="shared" si="330"/>
        <v>0</v>
      </c>
      <c r="G242" s="144"/>
      <c r="H242" s="31"/>
      <c r="I242" s="96">
        <f t="shared" si="331"/>
        <v>0</v>
      </c>
      <c r="J242" s="144"/>
      <c r="K242" s="31"/>
      <c r="L242" s="96">
        <f t="shared" si="332"/>
        <v>0</v>
      </c>
      <c r="M242" s="144"/>
      <c r="N242" s="31"/>
      <c r="O242" s="96">
        <f t="shared" si="333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91"/>
        <v>0</v>
      </c>
      <c r="D243" s="177"/>
      <c r="E243" s="44"/>
      <c r="F243" s="96">
        <f t="shared" si="330"/>
        <v>0</v>
      </c>
      <c r="G243" s="144"/>
      <c r="H243" s="31"/>
      <c r="I243" s="96">
        <f t="shared" si="331"/>
        <v>0</v>
      </c>
      <c r="J243" s="144"/>
      <c r="K243" s="31"/>
      <c r="L243" s="96">
        <f t="shared" si="332"/>
        <v>0</v>
      </c>
      <c r="M243" s="144"/>
      <c r="N243" s="31"/>
      <c r="O243" s="96">
        <f t="shared" si="333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91"/>
        <v>0</v>
      </c>
      <c r="D244" s="177"/>
      <c r="E244" s="44"/>
      <c r="F244" s="96">
        <f t="shared" si="330"/>
        <v>0</v>
      </c>
      <c r="G244" s="144"/>
      <c r="H244" s="31"/>
      <c r="I244" s="96">
        <f t="shared" si="331"/>
        <v>0</v>
      </c>
      <c r="J244" s="144"/>
      <c r="K244" s="31"/>
      <c r="L244" s="96">
        <f t="shared" si="332"/>
        <v>0</v>
      </c>
      <c r="M244" s="144"/>
      <c r="N244" s="31"/>
      <c r="O244" s="96">
        <f t="shared" si="333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91"/>
        <v>0</v>
      </c>
      <c r="D245" s="177"/>
      <c r="E245" s="44"/>
      <c r="F245" s="96">
        <f t="shared" si="330"/>
        <v>0</v>
      </c>
      <c r="G245" s="144"/>
      <c r="H245" s="31"/>
      <c r="I245" s="96">
        <f t="shared" si="331"/>
        <v>0</v>
      </c>
      <c r="J245" s="144"/>
      <c r="K245" s="31"/>
      <c r="L245" s="96">
        <f t="shared" si="332"/>
        <v>0</v>
      </c>
      <c r="M245" s="144"/>
      <c r="N245" s="31"/>
      <c r="O245" s="96">
        <f t="shared" si="333"/>
        <v>0</v>
      </c>
      <c r="P245" s="255"/>
    </row>
    <row r="246" spans="1:16" ht="24" hidden="1" x14ac:dyDescent="0.25">
      <c r="A246" s="273">
        <v>6290</v>
      </c>
      <c r="B246" s="39" t="s">
        <v>214</v>
      </c>
      <c r="C246" s="235">
        <f t="shared" si="291"/>
        <v>0</v>
      </c>
      <c r="D246" s="175">
        <f>SUM(D247:D250)</f>
        <v>0</v>
      </c>
      <c r="E246" s="80">
        <f t="shared" ref="E246:O246" si="334">SUM(E247:E250)</f>
        <v>0</v>
      </c>
      <c r="F246" s="176">
        <f t="shared" si="334"/>
        <v>0</v>
      </c>
      <c r="G246" s="175">
        <f t="shared" si="334"/>
        <v>0</v>
      </c>
      <c r="H246" s="80">
        <f t="shared" si="334"/>
        <v>0</v>
      </c>
      <c r="I246" s="176">
        <f t="shared" si="334"/>
        <v>0</v>
      </c>
      <c r="J246" s="175">
        <f t="shared" si="334"/>
        <v>0</v>
      </c>
      <c r="K246" s="80">
        <f t="shared" si="334"/>
        <v>0</v>
      </c>
      <c r="L246" s="176">
        <f t="shared" si="334"/>
        <v>0</v>
      </c>
      <c r="M246" s="175">
        <f t="shared" si="334"/>
        <v>0</v>
      </c>
      <c r="N246" s="80">
        <f t="shared" si="334"/>
        <v>0</v>
      </c>
      <c r="O246" s="176">
        <f t="shared" si="334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91"/>
        <v>0</v>
      </c>
      <c r="D247" s="177"/>
      <c r="E247" s="44"/>
      <c r="F247" s="96">
        <f t="shared" ref="F247:F250" si="335">D247+E247</f>
        <v>0</v>
      </c>
      <c r="G247" s="144"/>
      <c r="H247" s="31"/>
      <c r="I247" s="96">
        <f t="shared" ref="I247:I250" si="336">G247+H247</f>
        <v>0</v>
      </c>
      <c r="J247" s="144"/>
      <c r="K247" s="31"/>
      <c r="L247" s="96">
        <f t="shared" ref="L247:L250" si="337">K247+J247</f>
        <v>0</v>
      </c>
      <c r="M247" s="144"/>
      <c r="N247" s="31"/>
      <c r="O247" s="96">
        <f t="shared" ref="O247:O250" si="338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91"/>
        <v>0</v>
      </c>
      <c r="D248" s="177"/>
      <c r="E248" s="44"/>
      <c r="F248" s="96">
        <f t="shared" si="335"/>
        <v>0</v>
      </c>
      <c r="G248" s="144"/>
      <c r="H248" s="31"/>
      <c r="I248" s="96">
        <f t="shared" si="336"/>
        <v>0</v>
      </c>
      <c r="J248" s="144"/>
      <c r="K248" s="31"/>
      <c r="L248" s="96">
        <f t="shared" si="337"/>
        <v>0</v>
      </c>
      <c r="M248" s="144"/>
      <c r="N248" s="31"/>
      <c r="O248" s="96">
        <f t="shared" si="338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91"/>
        <v>0</v>
      </c>
      <c r="D249" s="177"/>
      <c r="E249" s="44"/>
      <c r="F249" s="96">
        <f t="shared" si="335"/>
        <v>0</v>
      </c>
      <c r="G249" s="144"/>
      <c r="H249" s="31"/>
      <c r="I249" s="96">
        <f t="shared" si="336"/>
        <v>0</v>
      </c>
      <c r="J249" s="144"/>
      <c r="K249" s="31"/>
      <c r="L249" s="96">
        <f t="shared" si="337"/>
        <v>0</v>
      </c>
      <c r="M249" s="144"/>
      <c r="N249" s="31"/>
      <c r="O249" s="96">
        <f t="shared" si="338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91"/>
        <v>0</v>
      </c>
      <c r="D250" s="177"/>
      <c r="E250" s="44"/>
      <c r="F250" s="96">
        <f t="shared" si="335"/>
        <v>0</v>
      </c>
      <c r="G250" s="144"/>
      <c r="H250" s="31"/>
      <c r="I250" s="96">
        <f t="shared" si="336"/>
        <v>0</v>
      </c>
      <c r="J250" s="144"/>
      <c r="K250" s="31"/>
      <c r="L250" s="96">
        <f t="shared" si="337"/>
        <v>0</v>
      </c>
      <c r="M250" s="144"/>
      <c r="N250" s="31"/>
      <c r="O250" s="96">
        <f t="shared" si="338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91"/>
        <v>0</v>
      </c>
      <c r="D251" s="171">
        <f>SUM(D252,D257,D258)</f>
        <v>0</v>
      </c>
      <c r="E251" s="37">
        <f t="shared" ref="E251:O251" si="339">SUM(E252,E257,E258)</f>
        <v>0</v>
      </c>
      <c r="F251" s="172">
        <f t="shared" si="339"/>
        <v>0</v>
      </c>
      <c r="G251" s="171">
        <f t="shared" si="339"/>
        <v>0</v>
      </c>
      <c r="H251" s="37">
        <f t="shared" si="339"/>
        <v>0</v>
      </c>
      <c r="I251" s="172">
        <f t="shared" si="339"/>
        <v>0</v>
      </c>
      <c r="J251" s="171">
        <f t="shared" si="339"/>
        <v>0</v>
      </c>
      <c r="K251" s="37">
        <f t="shared" si="339"/>
        <v>0</v>
      </c>
      <c r="L251" s="172">
        <f t="shared" si="339"/>
        <v>0</v>
      </c>
      <c r="M251" s="171">
        <f t="shared" si="339"/>
        <v>0</v>
      </c>
      <c r="N251" s="37">
        <f t="shared" si="339"/>
        <v>0</v>
      </c>
      <c r="O251" s="172">
        <f t="shared" si="339"/>
        <v>0</v>
      </c>
      <c r="P251" s="257"/>
    </row>
    <row r="252" spans="1:16" ht="24" hidden="1" x14ac:dyDescent="0.25">
      <c r="A252" s="273">
        <v>6320</v>
      </c>
      <c r="B252" s="39" t="s">
        <v>282</v>
      </c>
      <c r="C252" s="235">
        <f t="shared" si="291"/>
        <v>0</v>
      </c>
      <c r="D252" s="175">
        <f>SUM(D253:D256)</f>
        <v>0</v>
      </c>
      <c r="E252" s="80">
        <f t="shared" ref="E252:O252" si="340">SUM(E253:E256)</f>
        <v>0</v>
      </c>
      <c r="F252" s="176">
        <f t="shared" si="340"/>
        <v>0</v>
      </c>
      <c r="G252" s="175">
        <f t="shared" si="340"/>
        <v>0</v>
      </c>
      <c r="H252" s="80">
        <f t="shared" si="340"/>
        <v>0</v>
      </c>
      <c r="I252" s="176">
        <f t="shared" si="340"/>
        <v>0</v>
      </c>
      <c r="J252" s="175">
        <f t="shared" si="340"/>
        <v>0</v>
      </c>
      <c r="K252" s="80">
        <f t="shared" si="340"/>
        <v>0</v>
      </c>
      <c r="L252" s="176">
        <f t="shared" si="340"/>
        <v>0</v>
      </c>
      <c r="M252" s="175">
        <f t="shared" si="340"/>
        <v>0</v>
      </c>
      <c r="N252" s="80">
        <f t="shared" si="340"/>
        <v>0</v>
      </c>
      <c r="O252" s="176">
        <f t="shared" si="340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91"/>
        <v>0</v>
      </c>
      <c r="D253" s="177"/>
      <c r="E253" s="44"/>
      <c r="F253" s="96">
        <f t="shared" ref="F253:F258" si="341">D253+E253</f>
        <v>0</v>
      </c>
      <c r="G253" s="144"/>
      <c r="H253" s="31"/>
      <c r="I253" s="96">
        <f t="shared" ref="I253:I258" si="342">G253+H253</f>
        <v>0</v>
      </c>
      <c r="J253" s="144"/>
      <c r="K253" s="31"/>
      <c r="L253" s="96">
        <f t="shared" ref="L253:L258" si="343">K253+J253</f>
        <v>0</v>
      </c>
      <c r="M253" s="144"/>
      <c r="N253" s="31"/>
      <c r="O253" s="96">
        <f t="shared" ref="O253:O258" si="344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91"/>
        <v>0</v>
      </c>
      <c r="D254" s="177"/>
      <c r="E254" s="44"/>
      <c r="F254" s="96">
        <f t="shared" si="341"/>
        <v>0</v>
      </c>
      <c r="G254" s="144"/>
      <c r="H254" s="31"/>
      <c r="I254" s="96">
        <f t="shared" si="342"/>
        <v>0</v>
      </c>
      <c r="J254" s="144"/>
      <c r="K254" s="31"/>
      <c r="L254" s="96">
        <f t="shared" si="343"/>
        <v>0</v>
      </c>
      <c r="M254" s="144"/>
      <c r="N254" s="31"/>
      <c r="O254" s="96">
        <f t="shared" si="344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91"/>
        <v>0</v>
      </c>
      <c r="D255" s="177"/>
      <c r="E255" s="44"/>
      <c r="F255" s="96">
        <f t="shared" si="341"/>
        <v>0</v>
      </c>
      <c r="G255" s="144"/>
      <c r="H255" s="31"/>
      <c r="I255" s="96">
        <f t="shared" si="342"/>
        <v>0</v>
      </c>
      <c r="J255" s="144"/>
      <c r="K255" s="31"/>
      <c r="L255" s="96">
        <f t="shared" si="343"/>
        <v>0</v>
      </c>
      <c r="M255" s="144"/>
      <c r="N255" s="31"/>
      <c r="O255" s="96">
        <f t="shared" si="344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91"/>
        <v>0</v>
      </c>
      <c r="D256" s="178"/>
      <c r="E256" s="41"/>
      <c r="F256" s="176">
        <f t="shared" si="341"/>
        <v>0</v>
      </c>
      <c r="G256" s="143"/>
      <c r="H256" s="28"/>
      <c r="I256" s="176">
        <f t="shared" si="342"/>
        <v>0</v>
      </c>
      <c r="J256" s="143"/>
      <c r="K256" s="28"/>
      <c r="L256" s="176">
        <f t="shared" si="343"/>
        <v>0</v>
      </c>
      <c r="M256" s="143"/>
      <c r="N256" s="28"/>
      <c r="O256" s="176">
        <f t="shared" si="344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91"/>
        <v>0</v>
      </c>
      <c r="D257" s="181"/>
      <c r="E257" s="85"/>
      <c r="F257" s="91">
        <f t="shared" si="341"/>
        <v>0</v>
      </c>
      <c r="G257" s="197"/>
      <c r="H257" s="195"/>
      <c r="I257" s="91">
        <f t="shared" si="342"/>
        <v>0</v>
      </c>
      <c r="J257" s="197"/>
      <c r="K257" s="195"/>
      <c r="L257" s="91">
        <f t="shared" si="343"/>
        <v>0</v>
      </c>
      <c r="M257" s="197"/>
      <c r="N257" s="195"/>
      <c r="O257" s="91">
        <f t="shared" si="344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91"/>
        <v>0</v>
      </c>
      <c r="D258" s="177"/>
      <c r="E258" s="44"/>
      <c r="F258" s="96">
        <f t="shared" si="341"/>
        <v>0</v>
      </c>
      <c r="G258" s="144"/>
      <c r="H258" s="31"/>
      <c r="I258" s="96">
        <f t="shared" si="342"/>
        <v>0</v>
      </c>
      <c r="J258" s="144"/>
      <c r="K258" s="31"/>
      <c r="L258" s="96">
        <f t="shared" si="343"/>
        <v>0</v>
      </c>
      <c r="M258" s="144"/>
      <c r="N258" s="31"/>
      <c r="O258" s="96">
        <f t="shared" si="344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91"/>
        <v>0</v>
      </c>
      <c r="D259" s="171">
        <f>SUM(D260,D264)</f>
        <v>0</v>
      </c>
      <c r="E259" s="37">
        <f t="shared" ref="E259:O259" si="345">SUM(E260,E264)</f>
        <v>0</v>
      </c>
      <c r="F259" s="172">
        <f t="shared" si="345"/>
        <v>0</v>
      </c>
      <c r="G259" s="171">
        <f t="shared" si="345"/>
        <v>0</v>
      </c>
      <c r="H259" s="37">
        <f t="shared" si="345"/>
        <v>0</v>
      </c>
      <c r="I259" s="172">
        <f t="shared" si="345"/>
        <v>0</v>
      </c>
      <c r="J259" s="171">
        <f t="shared" si="345"/>
        <v>0</v>
      </c>
      <c r="K259" s="37">
        <f t="shared" si="345"/>
        <v>0</v>
      </c>
      <c r="L259" s="172">
        <f t="shared" si="345"/>
        <v>0</v>
      </c>
      <c r="M259" s="171">
        <f t="shared" si="345"/>
        <v>0</v>
      </c>
      <c r="N259" s="37">
        <f t="shared" si="345"/>
        <v>0</v>
      </c>
      <c r="O259" s="172">
        <f t="shared" si="345"/>
        <v>0</v>
      </c>
      <c r="P259" s="257"/>
    </row>
    <row r="260" spans="1:16" ht="24" hidden="1" x14ac:dyDescent="0.25">
      <c r="A260" s="273">
        <v>6410</v>
      </c>
      <c r="B260" s="39" t="s">
        <v>224</v>
      </c>
      <c r="C260" s="222">
        <f t="shared" si="291"/>
        <v>0</v>
      </c>
      <c r="D260" s="175">
        <f>SUM(D261:D263)</f>
        <v>0</v>
      </c>
      <c r="E260" s="80">
        <f t="shared" ref="E260:O260" si="346">SUM(E261:E263)</f>
        <v>0</v>
      </c>
      <c r="F260" s="176">
        <f t="shared" si="346"/>
        <v>0</v>
      </c>
      <c r="G260" s="175">
        <f t="shared" si="346"/>
        <v>0</v>
      </c>
      <c r="H260" s="80">
        <f t="shared" si="346"/>
        <v>0</v>
      </c>
      <c r="I260" s="176">
        <f t="shared" si="346"/>
        <v>0</v>
      </c>
      <c r="J260" s="175">
        <f t="shared" si="346"/>
        <v>0</v>
      </c>
      <c r="K260" s="80">
        <f t="shared" si="346"/>
        <v>0</v>
      </c>
      <c r="L260" s="176">
        <f t="shared" si="346"/>
        <v>0</v>
      </c>
      <c r="M260" s="175">
        <f t="shared" si="346"/>
        <v>0</v>
      </c>
      <c r="N260" s="80">
        <f t="shared" si="346"/>
        <v>0</v>
      </c>
      <c r="O260" s="176">
        <f t="shared" si="346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91"/>
        <v>0</v>
      </c>
      <c r="D261" s="177"/>
      <c r="E261" s="44"/>
      <c r="F261" s="96">
        <f t="shared" ref="F261:F263" si="347">D261+E261</f>
        <v>0</v>
      </c>
      <c r="G261" s="144"/>
      <c r="H261" s="31"/>
      <c r="I261" s="96">
        <f t="shared" ref="I261:I263" si="348">G261+H261</f>
        <v>0</v>
      </c>
      <c r="J261" s="144"/>
      <c r="K261" s="31"/>
      <c r="L261" s="96">
        <f t="shared" ref="L261:L263" si="349">K261+J261</f>
        <v>0</v>
      </c>
      <c r="M261" s="144"/>
      <c r="N261" s="31"/>
      <c r="O261" s="96">
        <f t="shared" ref="O261:O263" si="350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91"/>
        <v>0</v>
      </c>
      <c r="D262" s="177"/>
      <c r="E262" s="44"/>
      <c r="F262" s="96">
        <f t="shared" si="347"/>
        <v>0</v>
      </c>
      <c r="G262" s="144"/>
      <c r="H262" s="31"/>
      <c r="I262" s="96">
        <f t="shared" si="348"/>
        <v>0</v>
      </c>
      <c r="J262" s="144"/>
      <c r="K262" s="31"/>
      <c r="L262" s="96">
        <f t="shared" si="349"/>
        <v>0</v>
      </c>
      <c r="M262" s="144"/>
      <c r="N262" s="31"/>
      <c r="O262" s="96">
        <f t="shared" si="350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91"/>
        <v>0</v>
      </c>
      <c r="D263" s="177"/>
      <c r="E263" s="44"/>
      <c r="F263" s="96">
        <f t="shared" si="347"/>
        <v>0</v>
      </c>
      <c r="G263" s="144"/>
      <c r="H263" s="31"/>
      <c r="I263" s="96">
        <f t="shared" si="348"/>
        <v>0</v>
      </c>
      <c r="J263" s="144"/>
      <c r="K263" s="31"/>
      <c r="L263" s="96">
        <f t="shared" si="349"/>
        <v>0</v>
      </c>
      <c r="M263" s="144"/>
      <c r="N263" s="31"/>
      <c r="O263" s="96">
        <f t="shared" si="350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91"/>
        <v>0</v>
      </c>
      <c r="D264" s="173">
        <f>SUM(D265:D268)</f>
        <v>0</v>
      </c>
      <c r="E264" s="78">
        <f t="shared" ref="E264:F264" si="351">SUM(E265:E268)</f>
        <v>0</v>
      </c>
      <c r="F264" s="96">
        <f t="shared" si="351"/>
        <v>0</v>
      </c>
      <c r="G264" s="173">
        <f>SUM(G265:G268)</f>
        <v>0</v>
      </c>
      <c r="H264" s="78">
        <f t="shared" ref="H264:I264" si="352">SUM(H265:H268)</f>
        <v>0</v>
      </c>
      <c r="I264" s="96">
        <f t="shared" si="352"/>
        <v>0</v>
      </c>
      <c r="J264" s="173">
        <f>SUM(J265:J268)</f>
        <v>0</v>
      </c>
      <c r="K264" s="78">
        <f t="shared" ref="K264:L264" si="353">SUM(K265:K268)</f>
        <v>0</v>
      </c>
      <c r="L264" s="96">
        <f t="shared" si="353"/>
        <v>0</v>
      </c>
      <c r="M264" s="173">
        <f>SUM(M265:M268)</f>
        <v>0</v>
      </c>
      <c r="N264" s="78">
        <f t="shared" ref="N264:O264" si="354">SUM(N265:N268)</f>
        <v>0</v>
      </c>
      <c r="O264" s="96">
        <f t="shared" si="354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91"/>
        <v>0</v>
      </c>
      <c r="D265" s="177"/>
      <c r="E265" s="44"/>
      <c r="F265" s="96">
        <f t="shared" ref="F265:F268" si="355">D265+E265</f>
        <v>0</v>
      </c>
      <c r="G265" s="144"/>
      <c r="H265" s="31"/>
      <c r="I265" s="96">
        <f t="shared" ref="I265:I268" si="356">G265+H265</f>
        <v>0</v>
      </c>
      <c r="J265" s="144"/>
      <c r="K265" s="31"/>
      <c r="L265" s="96">
        <f t="shared" ref="L265:L268" si="357">K265+J265</f>
        <v>0</v>
      </c>
      <c r="M265" s="144"/>
      <c r="N265" s="31"/>
      <c r="O265" s="96">
        <f t="shared" ref="O265:O268" si="358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91"/>
        <v>0</v>
      </c>
      <c r="D266" s="177"/>
      <c r="E266" s="44"/>
      <c r="F266" s="96">
        <f t="shared" si="355"/>
        <v>0</v>
      </c>
      <c r="G266" s="144"/>
      <c r="H266" s="31"/>
      <c r="I266" s="96">
        <f t="shared" si="356"/>
        <v>0</v>
      </c>
      <c r="J266" s="144"/>
      <c r="K266" s="31"/>
      <c r="L266" s="96">
        <f t="shared" si="357"/>
        <v>0</v>
      </c>
      <c r="M266" s="144"/>
      <c r="N266" s="31"/>
      <c r="O266" s="96">
        <f t="shared" si="358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91"/>
        <v>0</v>
      </c>
      <c r="D267" s="177"/>
      <c r="E267" s="44"/>
      <c r="F267" s="96">
        <f t="shared" si="355"/>
        <v>0</v>
      </c>
      <c r="G267" s="144"/>
      <c r="H267" s="31"/>
      <c r="I267" s="96">
        <f t="shared" si="356"/>
        <v>0</v>
      </c>
      <c r="J267" s="144"/>
      <c r="K267" s="31"/>
      <c r="L267" s="96">
        <f t="shared" si="357"/>
        <v>0</v>
      </c>
      <c r="M267" s="144"/>
      <c r="N267" s="31"/>
      <c r="O267" s="96">
        <f t="shared" si="358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91"/>
        <v>0</v>
      </c>
      <c r="D268" s="177"/>
      <c r="E268" s="44"/>
      <c r="F268" s="96">
        <f t="shared" si="355"/>
        <v>0</v>
      </c>
      <c r="G268" s="144"/>
      <c r="H268" s="31"/>
      <c r="I268" s="96">
        <f t="shared" si="356"/>
        <v>0</v>
      </c>
      <c r="J268" s="144"/>
      <c r="K268" s="31"/>
      <c r="L268" s="96">
        <f t="shared" si="357"/>
        <v>0</v>
      </c>
      <c r="M268" s="144"/>
      <c r="N268" s="31"/>
      <c r="O268" s="96">
        <f t="shared" si="358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91"/>
        <v>0</v>
      </c>
      <c r="D269" s="184">
        <f>SUM(D270,D281)</f>
        <v>0</v>
      </c>
      <c r="E269" s="99">
        <f t="shared" ref="E269:F269" si="359">SUM(E270,E281)</f>
        <v>0</v>
      </c>
      <c r="F269" s="185">
        <f t="shared" si="359"/>
        <v>0</v>
      </c>
      <c r="G269" s="184">
        <f>SUM(G270,G281)</f>
        <v>0</v>
      </c>
      <c r="H269" s="99">
        <f t="shared" ref="H269:I269" si="360">SUM(H270,H281)</f>
        <v>0</v>
      </c>
      <c r="I269" s="185">
        <f t="shared" si="360"/>
        <v>0</v>
      </c>
      <c r="J269" s="184">
        <f>SUM(J270,J281)</f>
        <v>0</v>
      </c>
      <c r="K269" s="99">
        <f t="shared" ref="K269:L269" si="361">SUM(K270,K281)</f>
        <v>0</v>
      </c>
      <c r="L269" s="185">
        <f t="shared" si="361"/>
        <v>0</v>
      </c>
      <c r="M269" s="184">
        <f>SUM(M270,M281)</f>
        <v>0</v>
      </c>
      <c r="N269" s="99">
        <f t="shared" ref="N269:O269" si="362">SUM(N270,N281)</f>
        <v>0</v>
      </c>
      <c r="O269" s="185">
        <f t="shared" si="362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91"/>
        <v>0</v>
      </c>
      <c r="D270" s="171">
        <f>SUM(D271,D272,D275,D276,D280)</f>
        <v>0</v>
      </c>
      <c r="E270" s="37">
        <f t="shared" ref="E270:F270" si="363">SUM(E271,E272,E275,E276,E280)</f>
        <v>0</v>
      </c>
      <c r="F270" s="172">
        <f t="shared" si="363"/>
        <v>0</v>
      </c>
      <c r="G270" s="171">
        <f>SUM(G271,G272,G275,G276,G280)</f>
        <v>0</v>
      </c>
      <c r="H270" s="37">
        <f t="shared" ref="H270:I270" si="364">SUM(H271,H272,H275,H276,H280)</f>
        <v>0</v>
      </c>
      <c r="I270" s="172">
        <f t="shared" si="364"/>
        <v>0</v>
      </c>
      <c r="J270" s="171">
        <f>SUM(J271,J272,J275,J276,J280)</f>
        <v>0</v>
      </c>
      <c r="K270" s="37">
        <f t="shared" ref="K270:L270" si="365">SUM(K271,K272,K275,K276,K280)</f>
        <v>0</v>
      </c>
      <c r="L270" s="172">
        <f t="shared" si="365"/>
        <v>0</v>
      </c>
      <c r="M270" s="171">
        <f>SUM(M271,M272,M275,M276,M280)</f>
        <v>0</v>
      </c>
      <c r="N270" s="37">
        <f t="shared" ref="N270:O270" si="366">SUM(N271,N272,N275,N276,N280)</f>
        <v>0</v>
      </c>
      <c r="O270" s="172">
        <f t="shared" si="366"/>
        <v>0</v>
      </c>
      <c r="P270" s="257"/>
    </row>
    <row r="271" spans="1:16" ht="24" hidden="1" customHeight="1" x14ac:dyDescent="0.25">
      <c r="A271" s="273">
        <v>7210</v>
      </c>
      <c r="B271" s="39" t="s">
        <v>231</v>
      </c>
      <c r="C271" s="222">
        <f t="shared" si="291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91"/>
        <v>0</v>
      </c>
      <c r="D272" s="173">
        <f>SUM(D273:D274)</f>
        <v>0</v>
      </c>
      <c r="E272" s="78">
        <f t="shared" ref="E272:F272" si="367">SUM(E273:E274)</f>
        <v>0</v>
      </c>
      <c r="F272" s="96">
        <f t="shared" si="367"/>
        <v>0</v>
      </c>
      <c r="G272" s="173">
        <f>SUM(G273:G274)</f>
        <v>0</v>
      </c>
      <c r="H272" s="78">
        <f t="shared" ref="H272:I272" si="368">SUM(H273:H274)</f>
        <v>0</v>
      </c>
      <c r="I272" s="96">
        <f t="shared" si="368"/>
        <v>0</v>
      </c>
      <c r="J272" s="173">
        <f>SUM(J273:J274)</f>
        <v>0</v>
      </c>
      <c r="K272" s="78">
        <f t="shared" ref="K272:L272" si="369">SUM(K273:K274)</f>
        <v>0</v>
      </c>
      <c r="L272" s="96">
        <f t="shared" si="369"/>
        <v>0</v>
      </c>
      <c r="M272" s="173">
        <f>SUM(M273:M274)</f>
        <v>0</v>
      </c>
      <c r="N272" s="78">
        <f t="shared" ref="N272:O272" si="370">SUM(N273:N274)</f>
        <v>0</v>
      </c>
      <c r="O272" s="96">
        <f t="shared" si="370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91"/>
        <v>0</v>
      </c>
      <c r="D273" s="177"/>
      <c r="E273" s="44"/>
      <c r="F273" s="96">
        <f t="shared" ref="F273:F275" si="371">D273+E273</f>
        <v>0</v>
      </c>
      <c r="G273" s="144"/>
      <c r="H273" s="31"/>
      <c r="I273" s="96">
        <f t="shared" ref="I273:I275" si="372">G273+H273</f>
        <v>0</v>
      </c>
      <c r="J273" s="144"/>
      <c r="K273" s="31"/>
      <c r="L273" s="96">
        <f t="shared" ref="L273:L275" si="373">K273+J273</f>
        <v>0</v>
      </c>
      <c r="M273" s="144"/>
      <c r="N273" s="31"/>
      <c r="O273" s="96">
        <f t="shared" ref="O273:O275" si="374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91"/>
        <v>0</v>
      </c>
      <c r="D274" s="177"/>
      <c r="E274" s="44"/>
      <c r="F274" s="96">
        <f t="shared" si="371"/>
        <v>0</v>
      </c>
      <c r="G274" s="144"/>
      <c r="H274" s="31"/>
      <c r="I274" s="96">
        <f t="shared" si="372"/>
        <v>0</v>
      </c>
      <c r="J274" s="144"/>
      <c r="K274" s="31"/>
      <c r="L274" s="96">
        <f t="shared" si="373"/>
        <v>0</v>
      </c>
      <c r="M274" s="144"/>
      <c r="N274" s="31"/>
      <c r="O274" s="96">
        <f t="shared" si="374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91"/>
        <v>0</v>
      </c>
      <c r="D275" s="177"/>
      <c r="E275" s="44"/>
      <c r="F275" s="96">
        <f t="shared" si="371"/>
        <v>0</v>
      </c>
      <c r="G275" s="144"/>
      <c r="H275" s="31"/>
      <c r="I275" s="96">
        <f t="shared" si="372"/>
        <v>0</v>
      </c>
      <c r="J275" s="144"/>
      <c r="K275" s="31"/>
      <c r="L275" s="96">
        <f t="shared" si="373"/>
        <v>0</v>
      </c>
      <c r="M275" s="144"/>
      <c r="N275" s="31"/>
      <c r="O275" s="96">
        <f t="shared" si="374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5">F276+I276+L276+O276</f>
        <v>0</v>
      </c>
      <c r="D276" s="173">
        <f t="shared" ref="D276" si="376">SUM(D277:D279)</f>
        <v>0</v>
      </c>
      <c r="E276" s="78">
        <f t="shared" ref="E276:O276" si="377">SUM(E277:E279)</f>
        <v>0</v>
      </c>
      <c r="F276" s="96">
        <f t="shared" si="377"/>
        <v>0</v>
      </c>
      <c r="G276" s="173">
        <f t="shared" si="377"/>
        <v>0</v>
      </c>
      <c r="H276" s="78">
        <f t="shared" si="377"/>
        <v>0</v>
      </c>
      <c r="I276" s="96">
        <f t="shared" si="377"/>
        <v>0</v>
      </c>
      <c r="J276" s="173">
        <f>SUM(J277:J279)</f>
        <v>0</v>
      </c>
      <c r="K276" s="78">
        <f t="shared" ref="K276:L276" si="378">SUM(K277:K279)</f>
        <v>0</v>
      </c>
      <c r="L276" s="96">
        <f t="shared" si="378"/>
        <v>0</v>
      </c>
      <c r="M276" s="173">
        <f t="shared" si="377"/>
        <v>0</v>
      </c>
      <c r="N276" s="78">
        <f t="shared" si="377"/>
        <v>0</v>
      </c>
      <c r="O276" s="96">
        <f t="shared" si="377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5"/>
        <v>0</v>
      </c>
      <c r="D277" s="177"/>
      <c r="E277" s="44"/>
      <c r="F277" s="96">
        <f t="shared" ref="F277:F280" si="379">D277+E277</f>
        <v>0</v>
      </c>
      <c r="G277" s="144"/>
      <c r="H277" s="31"/>
      <c r="I277" s="96">
        <f t="shared" ref="I277:I280" si="380">G277+H277</f>
        <v>0</v>
      </c>
      <c r="J277" s="144"/>
      <c r="K277" s="31"/>
      <c r="L277" s="96">
        <f t="shared" ref="L277:L280" si="381">K277+J277</f>
        <v>0</v>
      </c>
      <c r="M277" s="144"/>
      <c r="N277" s="31"/>
      <c r="O277" s="96">
        <f t="shared" ref="O277:O280" si="382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5"/>
        <v>0</v>
      </c>
      <c r="D278" s="177"/>
      <c r="E278" s="44"/>
      <c r="F278" s="96">
        <f t="shared" si="379"/>
        <v>0</v>
      </c>
      <c r="G278" s="144"/>
      <c r="H278" s="31"/>
      <c r="I278" s="96">
        <f t="shared" si="380"/>
        <v>0</v>
      </c>
      <c r="J278" s="144"/>
      <c r="K278" s="31"/>
      <c r="L278" s="96">
        <f t="shared" si="381"/>
        <v>0</v>
      </c>
      <c r="M278" s="144"/>
      <c r="N278" s="31"/>
      <c r="O278" s="96">
        <f t="shared" si="382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5"/>
        <v>0</v>
      </c>
      <c r="D279" s="177"/>
      <c r="E279" s="44"/>
      <c r="F279" s="96">
        <f t="shared" si="379"/>
        <v>0</v>
      </c>
      <c r="G279" s="144"/>
      <c r="H279" s="31"/>
      <c r="I279" s="96">
        <f t="shared" si="380"/>
        <v>0</v>
      </c>
      <c r="J279" s="144"/>
      <c r="K279" s="31"/>
      <c r="L279" s="96">
        <f t="shared" si="381"/>
        <v>0</v>
      </c>
      <c r="M279" s="144"/>
      <c r="N279" s="31"/>
      <c r="O279" s="96">
        <f t="shared" si="382"/>
        <v>0</v>
      </c>
      <c r="P279" s="255"/>
    </row>
    <row r="280" spans="1:16" ht="24" hidden="1" customHeight="1" x14ac:dyDescent="0.25">
      <c r="A280" s="273">
        <v>7260</v>
      </c>
      <c r="B280" s="39" t="s">
        <v>237</v>
      </c>
      <c r="C280" s="222">
        <f t="shared" si="375"/>
        <v>0</v>
      </c>
      <c r="D280" s="178"/>
      <c r="E280" s="41"/>
      <c r="F280" s="176">
        <f t="shared" si="379"/>
        <v>0</v>
      </c>
      <c r="G280" s="143"/>
      <c r="H280" s="28"/>
      <c r="I280" s="176">
        <f t="shared" si="380"/>
        <v>0</v>
      </c>
      <c r="J280" s="143"/>
      <c r="K280" s="28"/>
      <c r="L280" s="176">
        <f t="shared" si="381"/>
        <v>0</v>
      </c>
      <c r="M280" s="143"/>
      <c r="N280" s="28"/>
      <c r="O280" s="176">
        <f t="shared" si="382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5"/>
        <v>0</v>
      </c>
      <c r="D281" s="186">
        <f t="shared" ref="D281" si="383">D282</f>
        <v>0</v>
      </c>
      <c r="E281" s="108">
        <f t="shared" ref="E281:O281" si="384">E282</f>
        <v>0</v>
      </c>
      <c r="F281" s="187">
        <f t="shared" si="384"/>
        <v>0</v>
      </c>
      <c r="G281" s="186">
        <f t="shared" si="384"/>
        <v>0</v>
      </c>
      <c r="H281" s="108">
        <f t="shared" si="384"/>
        <v>0</v>
      </c>
      <c r="I281" s="187">
        <f t="shared" si="384"/>
        <v>0</v>
      </c>
      <c r="J281" s="186">
        <f t="shared" si="384"/>
        <v>0</v>
      </c>
      <c r="K281" s="108">
        <f t="shared" si="384"/>
        <v>0</v>
      </c>
      <c r="L281" s="187">
        <f t="shared" si="384"/>
        <v>0</v>
      </c>
      <c r="M281" s="186">
        <f t="shared" si="384"/>
        <v>0</v>
      </c>
      <c r="N281" s="108">
        <f t="shared" si="384"/>
        <v>0</v>
      </c>
      <c r="O281" s="187">
        <f t="shared" si="384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5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5"/>
        <v>0</v>
      </c>
      <c r="D283" s="189">
        <f t="shared" ref="D283:D284" si="385">D284</f>
        <v>0</v>
      </c>
      <c r="E283" s="128">
        <f t="shared" ref="E283:O284" si="386">E284</f>
        <v>0</v>
      </c>
      <c r="F283" s="190">
        <f t="shared" si="386"/>
        <v>0</v>
      </c>
      <c r="G283" s="189">
        <f>G284</f>
        <v>0</v>
      </c>
      <c r="H283" s="128">
        <f t="shared" ref="H283:I283" si="387">H284</f>
        <v>0</v>
      </c>
      <c r="I283" s="190">
        <f t="shared" si="387"/>
        <v>0</v>
      </c>
      <c r="J283" s="189">
        <f t="shared" si="386"/>
        <v>0</v>
      </c>
      <c r="K283" s="128">
        <f t="shared" si="386"/>
        <v>0</v>
      </c>
      <c r="L283" s="190">
        <f t="shared" si="386"/>
        <v>0</v>
      </c>
      <c r="M283" s="189">
        <f t="shared" si="386"/>
        <v>0</v>
      </c>
      <c r="N283" s="128">
        <f t="shared" si="386"/>
        <v>0</v>
      </c>
      <c r="O283" s="190">
        <f t="shared" si="386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5"/>
        <v>0</v>
      </c>
      <c r="D284" s="87">
        <f t="shared" si="385"/>
        <v>0</v>
      </c>
      <c r="E284" s="76">
        <f t="shared" si="386"/>
        <v>0</v>
      </c>
      <c r="F284" s="161">
        <f t="shared" si="386"/>
        <v>0</v>
      </c>
      <c r="G284" s="87">
        <f t="shared" si="386"/>
        <v>0</v>
      </c>
      <c r="H284" s="76">
        <f t="shared" si="386"/>
        <v>0</v>
      </c>
      <c r="I284" s="161">
        <f t="shared" si="386"/>
        <v>0</v>
      </c>
      <c r="J284" s="87">
        <f t="shared" si="386"/>
        <v>0</v>
      </c>
      <c r="K284" s="76">
        <f t="shared" si="386"/>
        <v>0</v>
      </c>
      <c r="L284" s="161">
        <f t="shared" si="386"/>
        <v>0</v>
      </c>
      <c r="M284" s="87">
        <f t="shared" si="386"/>
        <v>0</v>
      </c>
      <c r="N284" s="76">
        <f t="shared" si="386"/>
        <v>0</v>
      </c>
      <c r="O284" s="161">
        <f t="shared" si="386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5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5"/>
        <v>0</v>
      </c>
      <c r="D286" s="173">
        <f>SUM(D287:D288)</f>
        <v>0</v>
      </c>
      <c r="E286" s="78">
        <f t="shared" ref="E286:F286" si="388">SUM(E287:E288)</f>
        <v>0</v>
      </c>
      <c r="F286" s="96">
        <f t="shared" si="388"/>
        <v>0</v>
      </c>
      <c r="G286" s="173">
        <f>SUM(G287:G288)</f>
        <v>0</v>
      </c>
      <c r="H286" s="78">
        <f t="shared" ref="H286:I286" si="389">SUM(H287:H288)</f>
        <v>0</v>
      </c>
      <c r="I286" s="96">
        <f t="shared" si="389"/>
        <v>0</v>
      </c>
      <c r="J286" s="173">
        <f>SUM(J287:J288)</f>
        <v>0</v>
      </c>
      <c r="K286" s="78">
        <f t="shared" ref="K286:L286" si="390">SUM(K287:K288)</f>
        <v>0</v>
      </c>
      <c r="L286" s="96">
        <f t="shared" si="390"/>
        <v>0</v>
      </c>
      <c r="M286" s="173">
        <f>SUM(M287:M288)</f>
        <v>0</v>
      </c>
      <c r="N286" s="78">
        <f t="shared" ref="N286:O286" si="391">SUM(N287:N288)</f>
        <v>0</v>
      </c>
      <c r="O286" s="96">
        <f t="shared" si="391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5"/>
        <v>0</v>
      </c>
      <c r="D287" s="177"/>
      <c r="E287" s="44"/>
      <c r="F287" s="96">
        <f t="shared" ref="F287:F288" si="392">D287+E287</f>
        <v>0</v>
      </c>
      <c r="G287" s="144"/>
      <c r="H287" s="31"/>
      <c r="I287" s="96">
        <f t="shared" ref="I287:I288" si="393">G287+H287</f>
        <v>0</v>
      </c>
      <c r="J287" s="144"/>
      <c r="K287" s="31"/>
      <c r="L287" s="96">
        <f t="shared" ref="L287:L288" si="394">K287+J287</f>
        <v>0</v>
      </c>
      <c r="M287" s="144"/>
      <c r="N287" s="31"/>
      <c r="O287" s="96">
        <f t="shared" ref="O287:O288" si="395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5"/>
        <v>0</v>
      </c>
      <c r="D288" s="178"/>
      <c r="E288" s="41"/>
      <c r="F288" s="176">
        <f t="shared" si="392"/>
        <v>0</v>
      </c>
      <c r="G288" s="143"/>
      <c r="H288" s="28"/>
      <c r="I288" s="176">
        <f t="shared" si="393"/>
        <v>0</v>
      </c>
      <c r="J288" s="143"/>
      <c r="K288" s="28"/>
      <c r="L288" s="176">
        <f t="shared" si="394"/>
        <v>0</v>
      </c>
      <c r="M288" s="143"/>
      <c r="N288" s="28"/>
      <c r="O288" s="176">
        <f t="shared" si="395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5"/>
        <v>196834</v>
      </c>
      <c r="D289" s="191">
        <f t="shared" ref="D289" si="396">SUM(D286,D269,D230,D195,D187,D173,D75,D53,D283)</f>
        <v>231300</v>
      </c>
      <c r="E289" s="112">
        <f t="shared" ref="E289:O289" si="397">SUM(E286,E269,E230,E195,E187,E173,E75,E53,E283)</f>
        <v>-34466</v>
      </c>
      <c r="F289" s="113">
        <f t="shared" si="397"/>
        <v>196834</v>
      </c>
      <c r="G289" s="191">
        <f t="shared" si="397"/>
        <v>0</v>
      </c>
      <c r="H289" s="112">
        <f t="shared" si="397"/>
        <v>0</v>
      </c>
      <c r="I289" s="113">
        <f t="shared" si="397"/>
        <v>0</v>
      </c>
      <c r="J289" s="191">
        <f t="shared" si="397"/>
        <v>0</v>
      </c>
      <c r="K289" s="112">
        <f t="shared" si="397"/>
        <v>0</v>
      </c>
      <c r="L289" s="113">
        <f t="shared" si="397"/>
        <v>0</v>
      </c>
      <c r="M289" s="191">
        <f t="shared" si="397"/>
        <v>0</v>
      </c>
      <c r="N289" s="112">
        <f t="shared" si="397"/>
        <v>0</v>
      </c>
      <c r="O289" s="113">
        <f t="shared" si="397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5"/>
        <v>0</v>
      </c>
      <c r="D290" s="192">
        <f>SUM(D24,D25,D41)-D51</f>
        <v>0</v>
      </c>
      <c r="E290" s="114">
        <f t="shared" ref="E290:F290" si="398">SUM(E24,E25,E41)-E51</f>
        <v>0</v>
      </c>
      <c r="F290" s="115">
        <f t="shared" si="398"/>
        <v>0</v>
      </c>
      <c r="G290" s="192">
        <f>SUM(G24,G25,G41)-G51</f>
        <v>0</v>
      </c>
      <c r="H290" s="114">
        <f t="shared" ref="H290:I290" si="399">SUM(H24,H25,H41)-H51</f>
        <v>0</v>
      </c>
      <c r="I290" s="115">
        <f t="shared" si="399"/>
        <v>0</v>
      </c>
      <c r="J290" s="192">
        <f>(J26+J43)-J51</f>
        <v>0</v>
      </c>
      <c r="K290" s="114">
        <f t="shared" ref="K290:L290" si="400">(K26+K43)-K51</f>
        <v>0</v>
      </c>
      <c r="L290" s="115">
        <f t="shared" si="400"/>
        <v>0</v>
      </c>
      <c r="M290" s="192">
        <f>M45-M51</f>
        <v>0</v>
      </c>
      <c r="N290" s="114">
        <f t="shared" ref="N290:O290" si="401">N45-N51</f>
        <v>0</v>
      </c>
      <c r="O290" s="115">
        <f t="shared" si="401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5"/>
        <v>0</v>
      </c>
      <c r="D291" s="193">
        <f t="shared" ref="D291" si="402">SUM(D292,D293)-D300+D301</f>
        <v>0</v>
      </c>
      <c r="E291" s="104">
        <f t="shared" ref="E291:O291" si="403">SUM(E292,E293)-E300+E301</f>
        <v>0</v>
      </c>
      <c r="F291" s="110">
        <f t="shared" si="403"/>
        <v>0</v>
      </c>
      <c r="G291" s="193">
        <f t="shared" si="403"/>
        <v>0</v>
      </c>
      <c r="H291" s="104">
        <f t="shared" si="403"/>
        <v>0</v>
      </c>
      <c r="I291" s="110">
        <f t="shared" si="403"/>
        <v>0</v>
      </c>
      <c r="J291" s="193">
        <f t="shared" si="403"/>
        <v>0</v>
      </c>
      <c r="K291" s="104">
        <f t="shared" si="403"/>
        <v>0</v>
      </c>
      <c r="L291" s="110">
        <f t="shared" si="403"/>
        <v>0</v>
      </c>
      <c r="M291" s="193">
        <f t="shared" si="403"/>
        <v>0</v>
      </c>
      <c r="N291" s="104">
        <f t="shared" si="403"/>
        <v>0</v>
      </c>
      <c r="O291" s="110">
        <f t="shared" si="403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5"/>
        <v>0</v>
      </c>
      <c r="D292" s="163">
        <f t="shared" ref="D292" si="404">D21-D286</f>
        <v>0</v>
      </c>
      <c r="E292" s="66">
        <f t="shared" ref="E292:O292" si="405">E21-E286</f>
        <v>0</v>
      </c>
      <c r="F292" s="164">
        <f t="shared" si="405"/>
        <v>0</v>
      </c>
      <c r="G292" s="163">
        <f t="shared" si="405"/>
        <v>0</v>
      </c>
      <c r="H292" s="66">
        <f t="shared" si="405"/>
        <v>0</v>
      </c>
      <c r="I292" s="164">
        <f t="shared" si="405"/>
        <v>0</v>
      </c>
      <c r="J292" s="163">
        <f t="shared" si="405"/>
        <v>0</v>
      </c>
      <c r="K292" s="66">
        <f t="shared" si="405"/>
        <v>0</v>
      </c>
      <c r="L292" s="164">
        <f t="shared" si="405"/>
        <v>0</v>
      </c>
      <c r="M292" s="163">
        <f t="shared" si="405"/>
        <v>0</v>
      </c>
      <c r="N292" s="66">
        <f t="shared" si="405"/>
        <v>0</v>
      </c>
      <c r="O292" s="164">
        <f t="shared" si="40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5"/>
        <v>0</v>
      </c>
      <c r="D293" s="193">
        <f t="shared" ref="D293" si="406">SUM(D294,D296,D298)-SUM(D295,D297,D299)</f>
        <v>0</v>
      </c>
      <c r="E293" s="104">
        <f t="shared" ref="E293:O293" si="407">SUM(E294,E296,E298)-SUM(E295,E297,E299)</f>
        <v>0</v>
      </c>
      <c r="F293" s="110">
        <f t="shared" si="407"/>
        <v>0</v>
      </c>
      <c r="G293" s="193">
        <f t="shared" si="407"/>
        <v>0</v>
      </c>
      <c r="H293" s="104">
        <f t="shared" si="407"/>
        <v>0</v>
      </c>
      <c r="I293" s="110">
        <f t="shared" si="407"/>
        <v>0</v>
      </c>
      <c r="J293" s="193">
        <f t="shared" si="407"/>
        <v>0</v>
      </c>
      <c r="K293" s="104">
        <f t="shared" si="407"/>
        <v>0</v>
      </c>
      <c r="L293" s="110">
        <f t="shared" si="407"/>
        <v>0</v>
      </c>
      <c r="M293" s="193">
        <f t="shared" si="407"/>
        <v>0</v>
      </c>
      <c r="N293" s="104">
        <f t="shared" si="407"/>
        <v>0</v>
      </c>
      <c r="O293" s="110">
        <f t="shared" si="407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5"/>
        <v>0</v>
      </c>
      <c r="D294" s="188"/>
      <c r="E294" s="48"/>
      <c r="F294" s="94">
        <f t="shared" ref="F294:F301" si="408">D294+E294</f>
        <v>0</v>
      </c>
      <c r="G294" s="198"/>
      <c r="H294" s="50"/>
      <c r="I294" s="94">
        <f t="shared" ref="I294:I301" si="409">G294+H294</f>
        <v>0</v>
      </c>
      <c r="J294" s="198"/>
      <c r="K294" s="50"/>
      <c r="L294" s="94">
        <f t="shared" ref="L294:L301" si="410">K294+J294</f>
        <v>0</v>
      </c>
      <c r="M294" s="198"/>
      <c r="N294" s="50"/>
      <c r="O294" s="94">
        <f t="shared" ref="O294:O301" si="411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5"/>
        <v>0</v>
      </c>
      <c r="D295" s="177"/>
      <c r="E295" s="44"/>
      <c r="F295" s="96">
        <f t="shared" si="408"/>
        <v>0</v>
      </c>
      <c r="G295" s="144"/>
      <c r="H295" s="31"/>
      <c r="I295" s="96">
        <f t="shared" si="409"/>
        <v>0</v>
      </c>
      <c r="J295" s="144"/>
      <c r="K295" s="31"/>
      <c r="L295" s="96">
        <f t="shared" si="410"/>
        <v>0</v>
      </c>
      <c r="M295" s="144"/>
      <c r="N295" s="31"/>
      <c r="O295" s="96">
        <f t="shared" si="411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5"/>
        <v>0</v>
      </c>
      <c r="D296" s="177"/>
      <c r="E296" s="44"/>
      <c r="F296" s="96">
        <f t="shared" si="408"/>
        <v>0</v>
      </c>
      <c r="G296" s="144"/>
      <c r="H296" s="31"/>
      <c r="I296" s="96">
        <f t="shared" si="409"/>
        <v>0</v>
      </c>
      <c r="J296" s="144"/>
      <c r="K296" s="31"/>
      <c r="L296" s="96">
        <f t="shared" si="410"/>
        <v>0</v>
      </c>
      <c r="M296" s="144"/>
      <c r="N296" s="31"/>
      <c r="O296" s="96">
        <f t="shared" si="411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5"/>
        <v>0</v>
      </c>
      <c r="D297" s="177"/>
      <c r="E297" s="44"/>
      <c r="F297" s="96">
        <f t="shared" si="408"/>
        <v>0</v>
      </c>
      <c r="G297" s="144"/>
      <c r="H297" s="31"/>
      <c r="I297" s="96">
        <f t="shared" si="409"/>
        <v>0</v>
      </c>
      <c r="J297" s="144"/>
      <c r="K297" s="31"/>
      <c r="L297" s="96">
        <f t="shared" si="410"/>
        <v>0</v>
      </c>
      <c r="M297" s="144"/>
      <c r="N297" s="31"/>
      <c r="O297" s="96">
        <f t="shared" si="411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5"/>
        <v>0</v>
      </c>
      <c r="D298" s="177"/>
      <c r="E298" s="44"/>
      <c r="F298" s="96">
        <f t="shared" si="408"/>
        <v>0</v>
      </c>
      <c r="G298" s="144"/>
      <c r="H298" s="31"/>
      <c r="I298" s="96">
        <f t="shared" si="409"/>
        <v>0</v>
      </c>
      <c r="J298" s="144"/>
      <c r="K298" s="31"/>
      <c r="L298" s="96">
        <f t="shared" si="410"/>
        <v>0</v>
      </c>
      <c r="M298" s="144"/>
      <c r="N298" s="31"/>
      <c r="O298" s="96">
        <f t="shared" si="411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5"/>
        <v>0</v>
      </c>
      <c r="D299" s="181"/>
      <c r="E299" s="85"/>
      <c r="F299" s="91">
        <f t="shared" si="408"/>
        <v>0</v>
      </c>
      <c r="G299" s="197"/>
      <c r="H299" s="195"/>
      <c r="I299" s="91">
        <f t="shared" si="409"/>
        <v>0</v>
      </c>
      <c r="J299" s="197"/>
      <c r="K299" s="195"/>
      <c r="L299" s="91">
        <f t="shared" si="410"/>
        <v>0</v>
      </c>
      <c r="M299" s="197"/>
      <c r="N299" s="195"/>
      <c r="O299" s="91">
        <f t="shared" si="411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5"/>
        <v>0</v>
      </c>
      <c r="D300" s="194"/>
      <c r="E300" s="118"/>
      <c r="F300" s="115">
        <f t="shared" si="408"/>
        <v>0</v>
      </c>
      <c r="G300" s="194"/>
      <c r="H300" s="118"/>
      <c r="I300" s="249">
        <f t="shared" si="409"/>
        <v>0</v>
      </c>
      <c r="J300" s="194"/>
      <c r="K300" s="118"/>
      <c r="L300" s="249">
        <f t="shared" si="410"/>
        <v>0</v>
      </c>
      <c r="M300" s="194"/>
      <c r="N300" s="118"/>
      <c r="O300" s="249">
        <f t="shared" si="411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5"/>
        <v>0</v>
      </c>
      <c r="D301" s="180"/>
      <c r="E301" s="81"/>
      <c r="F301" s="172">
        <f t="shared" si="408"/>
        <v>0</v>
      </c>
      <c r="G301" s="180"/>
      <c r="H301" s="81"/>
      <c r="I301" s="172">
        <f t="shared" si="409"/>
        <v>0</v>
      </c>
      <c r="J301" s="180"/>
      <c r="K301" s="81"/>
      <c r="L301" s="172">
        <f t="shared" si="410"/>
        <v>0</v>
      </c>
      <c r="M301" s="180"/>
      <c r="N301" s="81"/>
      <c r="O301" s="172">
        <f t="shared" si="411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>
        <filter val="224 217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6.pielikums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T3" sqref="T3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422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423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424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425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426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427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428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856043</v>
      </c>
      <c r="D20" s="139">
        <f>SUM(D21,D24,D25,D41,D43)</f>
        <v>604903</v>
      </c>
      <c r="E20" s="22">
        <f t="shared" ref="E20:F20" si="1">SUM(E21,E24,E25,E41,E43)</f>
        <v>0</v>
      </c>
      <c r="F20" s="140">
        <f t="shared" si="1"/>
        <v>604903</v>
      </c>
      <c r="G20" s="139">
        <f>SUM(G21,G24,G43)</f>
        <v>223203</v>
      </c>
      <c r="H20" s="22">
        <f t="shared" ref="H20:I20" si="2">SUM(H21,H24,H43)</f>
        <v>1183</v>
      </c>
      <c r="I20" s="140">
        <f t="shared" si="2"/>
        <v>224386</v>
      </c>
      <c r="J20" s="139">
        <f>SUM(J21,J26,J43)</f>
        <v>26754</v>
      </c>
      <c r="K20" s="22">
        <f t="shared" ref="K20:L20" si="3">SUM(K21,K26,K43)</f>
        <v>0</v>
      </c>
      <c r="L20" s="140">
        <f t="shared" si="3"/>
        <v>26754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289" customFormat="1" ht="24.75" customHeight="1" thickTop="1" thickBot="1" x14ac:dyDescent="0.3">
      <c r="A24" s="32">
        <v>19300</v>
      </c>
      <c r="B24" s="32" t="s">
        <v>283</v>
      </c>
      <c r="C24" s="220">
        <f>F24+I24</f>
        <v>829289</v>
      </c>
      <c r="D24" s="145">
        <v>604903</v>
      </c>
      <c r="E24" s="132"/>
      <c r="F24" s="242">
        <f t="shared" si="9"/>
        <v>604903</v>
      </c>
      <c r="G24" s="145">
        <v>223203</v>
      </c>
      <c r="H24" s="132">
        <v>1183</v>
      </c>
      <c r="I24" s="242">
        <f t="shared" si="10"/>
        <v>224386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88"/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26754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26754</v>
      </c>
      <c r="K26" s="56">
        <f t="shared" ref="K26:L26" si="11">SUM(K27,K31,K33,K36)</f>
        <v>0</v>
      </c>
      <c r="L26" s="158">
        <f t="shared" si="11"/>
        <v>26754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hidden="1" customHeight="1" x14ac:dyDescent="0.25">
      <c r="A33" s="38">
        <v>21380</v>
      </c>
      <c r="B33" s="34" t="s">
        <v>31</v>
      </c>
      <c r="C33" s="221">
        <f t="shared" si="16"/>
        <v>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0</v>
      </c>
      <c r="K33" s="56">
        <f t="shared" ref="K33:L33" si="17">SUM(K34:K35)</f>
        <v>0</v>
      </c>
      <c r="L33" s="158">
        <f t="shared" si="17"/>
        <v>0</v>
      </c>
      <c r="M33" s="55" t="s">
        <v>23</v>
      </c>
      <c r="N33" s="56" t="s">
        <v>23</v>
      </c>
      <c r="O33" s="158" t="s">
        <v>23</v>
      </c>
      <c r="P33" s="257"/>
    </row>
    <row r="34" spans="1:16" ht="12" hidden="1" customHeight="1" x14ac:dyDescent="0.25">
      <c r="A34" s="27">
        <v>21381</v>
      </c>
      <c r="B34" s="39" t="s">
        <v>285</v>
      </c>
      <c r="C34" s="222">
        <f t="shared" si="16"/>
        <v>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/>
      <c r="K34" s="28"/>
      <c r="L34" s="204">
        <f t="shared" ref="L34:L35" si="18">K34+J34</f>
        <v>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26754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26754</v>
      </c>
      <c r="K36" s="56">
        <f t="shared" ref="K36:L36" si="19">SUM(K37:K40)</f>
        <v>0</v>
      </c>
      <c r="L36" s="158">
        <f t="shared" si="19"/>
        <v>26754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26754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26754</v>
      </c>
      <c r="K40" s="123"/>
      <c r="L40" s="209">
        <f t="shared" si="20"/>
        <v>26754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856043</v>
      </c>
      <c r="D50" s="163">
        <f>SUM(D51,D286)</f>
        <v>604903</v>
      </c>
      <c r="E50" s="66">
        <f t="shared" ref="E50:F50" si="26">SUM(E51,E286)</f>
        <v>0</v>
      </c>
      <c r="F50" s="164">
        <f t="shared" si="26"/>
        <v>604903</v>
      </c>
      <c r="G50" s="163">
        <f>SUM(G51,G286)</f>
        <v>223203</v>
      </c>
      <c r="H50" s="66">
        <f>SUM(H51,H286)</f>
        <v>1183</v>
      </c>
      <c r="I50" s="164">
        <f t="shared" ref="I50" si="27">SUM(I51,I286)</f>
        <v>224386</v>
      </c>
      <c r="J50" s="139">
        <f>SUM(J51,J286)</f>
        <v>26754</v>
      </c>
      <c r="K50" s="22">
        <f t="shared" ref="K50:L50" si="28">SUM(K51,K286)</f>
        <v>0</v>
      </c>
      <c r="L50" s="140">
        <f t="shared" si="28"/>
        <v>26754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856043</v>
      </c>
      <c r="D51" s="165">
        <f>SUM(D52,D194)</f>
        <v>604903</v>
      </c>
      <c r="E51" s="69">
        <f t="shared" ref="E51:F51" si="30">SUM(E52,E194)</f>
        <v>0</v>
      </c>
      <c r="F51" s="166">
        <f t="shared" si="30"/>
        <v>604903</v>
      </c>
      <c r="G51" s="165">
        <f>SUM(G52,G194)</f>
        <v>223203</v>
      </c>
      <c r="H51" s="69">
        <f t="shared" ref="H51:I51" si="31">SUM(H52,H194)</f>
        <v>1183</v>
      </c>
      <c r="I51" s="166">
        <f t="shared" si="31"/>
        <v>224386</v>
      </c>
      <c r="J51" s="211">
        <f>SUM(J52,J194)</f>
        <v>26754</v>
      </c>
      <c r="K51" s="212">
        <f t="shared" ref="K51:L51" si="32">SUM(K52,K194)</f>
        <v>0</v>
      </c>
      <c r="L51" s="213">
        <f t="shared" si="32"/>
        <v>26754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854357</v>
      </c>
      <c r="D52" s="167">
        <f>SUM(D53,D75,D173,D187)</f>
        <v>603217</v>
      </c>
      <c r="E52" s="71">
        <f t="shared" ref="E52:F52" si="34">SUM(E53,E75,E173,E187)</f>
        <v>0</v>
      </c>
      <c r="F52" s="168">
        <f t="shared" si="34"/>
        <v>603217</v>
      </c>
      <c r="G52" s="167">
        <f>SUM(G53,G75,G173,G187)</f>
        <v>223203</v>
      </c>
      <c r="H52" s="71">
        <f t="shared" ref="H52:I52" si="35">SUM(H53,H75,H173,H187)</f>
        <v>1183</v>
      </c>
      <c r="I52" s="168">
        <f t="shared" si="35"/>
        <v>224386</v>
      </c>
      <c r="J52" s="167">
        <f>SUM(J53,J75,J173,J187)</f>
        <v>26754</v>
      </c>
      <c r="K52" s="71">
        <f t="shared" ref="K52:L52" si="36">SUM(K53,K75,K173,K187)</f>
        <v>0</v>
      </c>
      <c r="L52" s="168">
        <f t="shared" si="36"/>
        <v>26754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560817</v>
      </c>
      <c r="D53" s="169">
        <f>SUM(D54,D67)</f>
        <v>337614</v>
      </c>
      <c r="E53" s="73">
        <f t="shared" ref="E53:F53" si="38">SUM(E54,E67)</f>
        <v>0</v>
      </c>
      <c r="F53" s="170">
        <f t="shared" si="38"/>
        <v>337614</v>
      </c>
      <c r="G53" s="169">
        <f>SUM(G54,G67)</f>
        <v>223203</v>
      </c>
      <c r="H53" s="73">
        <f t="shared" ref="H53:I53" si="39">SUM(H54,H67)</f>
        <v>0</v>
      </c>
      <c r="I53" s="170">
        <f t="shared" si="39"/>
        <v>223203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421566</v>
      </c>
      <c r="D54" s="171">
        <f>SUM(D55,D58,D66)</f>
        <v>242534</v>
      </c>
      <c r="E54" s="37">
        <f t="shared" ref="E54:F54" si="42">SUM(E55,E58,E66)</f>
        <v>0</v>
      </c>
      <c r="F54" s="172">
        <f t="shared" si="42"/>
        <v>242534</v>
      </c>
      <c r="G54" s="171">
        <f>SUM(G55,G58,G66)</f>
        <v>179032</v>
      </c>
      <c r="H54" s="37">
        <f t="shared" ref="H54:I54" si="43">SUM(H55,H58,H66)</f>
        <v>0</v>
      </c>
      <c r="I54" s="172">
        <f t="shared" si="43"/>
        <v>179032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394972</v>
      </c>
      <c r="D55" s="87">
        <f>SUM(D56:D57)</f>
        <v>215940</v>
      </c>
      <c r="E55" s="76">
        <f t="shared" ref="E55:F55" si="46">SUM(E56:E57)</f>
        <v>0</v>
      </c>
      <c r="F55" s="161">
        <f t="shared" si="46"/>
        <v>215940</v>
      </c>
      <c r="G55" s="87">
        <f>SUM(G56:G57)</f>
        <v>179032</v>
      </c>
      <c r="H55" s="76">
        <f t="shared" ref="H55:I55" si="47">SUM(H56:H57)</f>
        <v>0</v>
      </c>
      <c r="I55" s="161">
        <f t="shared" si="47"/>
        <v>179032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394972</v>
      </c>
      <c r="D57" s="144">
        <v>215940</v>
      </c>
      <c r="E57" s="31"/>
      <c r="F57" s="96">
        <f t="shared" si="50"/>
        <v>215940</v>
      </c>
      <c r="G57" s="144">
        <v>179032</v>
      </c>
      <c r="H57" s="31"/>
      <c r="I57" s="96">
        <f t="shared" si="51"/>
        <v>179032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26594</v>
      </c>
      <c r="D58" s="173">
        <f>SUM(D59:D65)</f>
        <v>26594</v>
      </c>
      <c r="E58" s="78">
        <f>SUM(E59:E65)</f>
        <v>0</v>
      </c>
      <c r="F58" s="96">
        <f t="shared" ref="F58" si="54">SUM(F59:F65)</f>
        <v>26594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2824</v>
      </c>
      <c r="D59" s="144">
        <v>2824</v>
      </c>
      <c r="E59" s="31"/>
      <c r="F59" s="96">
        <f t="shared" ref="F59:F66" si="58">D59+E59</f>
        <v>2824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931</v>
      </c>
      <c r="D60" s="144">
        <v>931</v>
      </c>
      <c r="E60" s="31"/>
      <c r="F60" s="96">
        <f t="shared" si="58"/>
        <v>931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3813</v>
      </c>
      <c r="D63" s="144">
        <v>3813</v>
      </c>
      <c r="E63" s="31"/>
      <c r="F63" s="96">
        <f t="shared" si="58"/>
        <v>3813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19026</v>
      </c>
      <c r="D64" s="144">
        <v>19026</v>
      </c>
      <c r="E64" s="31"/>
      <c r="F64" s="96">
        <f t="shared" si="58"/>
        <v>19026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hidden="1" customHeight="1" x14ac:dyDescent="0.25">
      <c r="A66" s="75">
        <v>1150</v>
      </c>
      <c r="B66" s="59" t="s">
        <v>59</v>
      </c>
      <c r="C66" s="229">
        <f t="shared" si="0"/>
        <v>0</v>
      </c>
      <c r="D66" s="174"/>
      <c r="E66" s="133"/>
      <c r="F66" s="161">
        <f t="shared" si="58"/>
        <v>0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139251</v>
      </c>
      <c r="D67" s="171">
        <f>SUM(D68:D69)</f>
        <v>95080</v>
      </c>
      <c r="E67" s="37">
        <f t="shared" ref="E67:F67" si="62">SUM(E68:E69)</f>
        <v>0</v>
      </c>
      <c r="F67" s="172">
        <f t="shared" si="62"/>
        <v>95080</v>
      </c>
      <c r="G67" s="171">
        <f>SUM(G68:G69)</f>
        <v>44171</v>
      </c>
      <c r="H67" s="37">
        <f t="shared" ref="H67:I67" si="63">SUM(H68:H69)</f>
        <v>0</v>
      </c>
      <c r="I67" s="172">
        <f t="shared" si="63"/>
        <v>44171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6">
        <v>1210</v>
      </c>
      <c r="B68" s="39" t="s">
        <v>60</v>
      </c>
      <c r="C68" s="222">
        <f t="shared" si="0"/>
        <v>106030</v>
      </c>
      <c r="D68" s="143">
        <v>62699</v>
      </c>
      <c r="E68" s="28"/>
      <c r="F68" s="176">
        <f>D68+E68</f>
        <v>62699</v>
      </c>
      <c r="G68" s="143">
        <v>43331</v>
      </c>
      <c r="H68" s="28"/>
      <c r="I68" s="176">
        <f>G68+H68</f>
        <v>43331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33221</v>
      </c>
      <c r="D69" s="173">
        <f>SUM(D70:D74)</f>
        <v>32381</v>
      </c>
      <c r="E69" s="78">
        <f t="shared" ref="E69:F69" si="66">SUM(E70:E74)</f>
        <v>0</v>
      </c>
      <c r="F69" s="96">
        <f t="shared" si="66"/>
        <v>32381</v>
      </c>
      <c r="G69" s="173">
        <f>SUM(G70:G74)</f>
        <v>840</v>
      </c>
      <c r="H69" s="78">
        <f t="shared" ref="H69:I69" si="67">SUM(H70:H74)</f>
        <v>0</v>
      </c>
      <c r="I69" s="96">
        <f t="shared" si="67"/>
        <v>840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18574</v>
      </c>
      <c r="D70" s="144">
        <v>17734</v>
      </c>
      <c r="E70" s="31"/>
      <c r="F70" s="96">
        <f t="shared" ref="F70:F74" si="70">D70+E70</f>
        <v>17734</v>
      </c>
      <c r="G70" s="144">
        <v>840</v>
      </c>
      <c r="H70" s="31"/>
      <c r="I70" s="96">
        <f t="shared" ref="I70:I74" si="71">G70+H70</f>
        <v>840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14087</v>
      </c>
      <c r="D73" s="144">
        <v>14087</v>
      </c>
      <c r="E73" s="31"/>
      <c r="F73" s="96">
        <f t="shared" si="70"/>
        <v>14087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560</v>
      </c>
      <c r="D74" s="144">
        <v>560</v>
      </c>
      <c r="E74" s="31"/>
      <c r="F74" s="96">
        <f t="shared" si="70"/>
        <v>560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293540</v>
      </c>
      <c r="D75" s="169">
        <f>SUM(D76,D83,D130,D164,D165,D172)</f>
        <v>265603</v>
      </c>
      <c r="E75" s="73">
        <f t="shared" ref="E75:F75" si="74">SUM(E76,E83,E130,E164,E165,E172)</f>
        <v>0</v>
      </c>
      <c r="F75" s="170">
        <f t="shared" si="74"/>
        <v>265603</v>
      </c>
      <c r="G75" s="169">
        <f>SUM(G76,G83,G130,G164,G165,G172)</f>
        <v>0</v>
      </c>
      <c r="H75" s="73">
        <f t="shared" ref="H75:I75" si="75">SUM(H76,H83,H130,H164,H165,H172)</f>
        <v>1183</v>
      </c>
      <c r="I75" s="170">
        <f t="shared" si="75"/>
        <v>1183</v>
      </c>
      <c r="J75" s="169">
        <f>SUM(J76,J83,J130,J164,J165,J172)</f>
        <v>26754</v>
      </c>
      <c r="K75" s="73">
        <f t="shared" ref="K75:L75" si="76">SUM(K76,K83,K130,K164,K165,K172)</f>
        <v>0</v>
      </c>
      <c r="L75" s="170">
        <f t="shared" si="76"/>
        <v>26754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6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244027</v>
      </c>
      <c r="D83" s="171">
        <f>SUM(D84,D89,D95,D103,D112,D116,D122,D128)</f>
        <v>242844</v>
      </c>
      <c r="E83" s="37">
        <f t="shared" ref="E83:F83" si="98">SUM(E84,E89,E95,E103,E112,E116,E122,E128)</f>
        <v>0</v>
      </c>
      <c r="F83" s="172">
        <f t="shared" si="98"/>
        <v>242844</v>
      </c>
      <c r="G83" s="171">
        <f>SUM(G84,G89,G95,G103,G112,G116,G122,G128)</f>
        <v>0</v>
      </c>
      <c r="H83" s="37">
        <f t="shared" ref="H83:I83" si="99">SUM(H84,H89,H95,H103,H112,H116,H122,H128)</f>
        <v>1183</v>
      </c>
      <c r="I83" s="172">
        <f t="shared" si="99"/>
        <v>1183</v>
      </c>
      <c r="J83" s="171">
        <f>SUM(J84,J89,J95,J103,J112,J116,J122,J128)</f>
        <v>0</v>
      </c>
      <c r="K83" s="37">
        <f t="shared" ref="K83:L83" si="100">SUM(K84,K89,K95,K103,K112,K116,K122,K128)</f>
        <v>0</v>
      </c>
      <c r="L83" s="172">
        <f t="shared" si="100"/>
        <v>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2545</v>
      </c>
      <c r="D84" s="87">
        <f>SUM(D85:D88)</f>
        <v>2545</v>
      </c>
      <c r="E84" s="76">
        <f t="shared" ref="E84:F84" si="103">SUM(E85:E88)</f>
        <v>0</v>
      </c>
      <c r="F84" s="161">
        <f t="shared" si="103"/>
        <v>2545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2152</v>
      </c>
      <c r="D86" s="177">
        <v>2152</v>
      </c>
      <c r="E86" s="44"/>
      <c r="F86" s="96">
        <f t="shared" si="107"/>
        <v>2152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273</v>
      </c>
      <c r="D87" s="177">
        <v>273</v>
      </c>
      <c r="E87" s="44"/>
      <c r="F87" s="96">
        <f t="shared" si="107"/>
        <v>273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120</v>
      </c>
      <c r="D88" s="177">
        <v>120</v>
      </c>
      <c r="E88" s="44"/>
      <c r="F88" s="96">
        <f t="shared" si="107"/>
        <v>120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81364</v>
      </c>
      <c r="D89" s="173">
        <f>SUM(D90:D94)</f>
        <v>81364</v>
      </c>
      <c r="E89" s="78">
        <f t="shared" ref="E89:F89" si="111">SUM(E90:E94)</f>
        <v>0</v>
      </c>
      <c r="F89" s="96">
        <f t="shared" si="111"/>
        <v>81364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0</v>
      </c>
      <c r="K89" s="78">
        <f t="shared" ref="K89:L89" si="113">SUM(K90:K94)</f>
        <v>0</v>
      </c>
      <c r="L89" s="96">
        <f t="shared" si="113"/>
        <v>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37448</v>
      </c>
      <c r="D90" s="177">
        <v>37448</v>
      </c>
      <c r="E90" s="44"/>
      <c r="F90" s="96">
        <f t="shared" ref="F90:F94" si="115">D90+E90</f>
        <v>37448</v>
      </c>
      <c r="G90" s="144"/>
      <c r="H90" s="31"/>
      <c r="I90" s="96">
        <f t="shared" ref="I90:I94" si="116">G90+H90</f>
        <v>0</v>
      </c>
      <c r="J90" s="144"/>
      <c r="K90" s="31"/>
      <c r="L90" s="96">
        <f t="shared" ref="L90:L94" si="117">K90+J90</f>
        <v>0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3939</v>
      </c>
      <c r="D91" s="177">
        <v>3939</v>
      </c>
      <c r="E91" s="44"/>
      <c r="F91" s="96">
        <f t="shared" si="115"/>
        <v>3939</v>
      </c>
      <c r="G91" s="144"/>
      <c r="H91" s="31"/>
      <c r="I91" s="96">
        <f t="shared" si="116"/>
        <v>0</v>
      </c>
      <c r="J91" s="144"/>
      <c r="K91" s="31"/>
      <c r="L91" s="96">
        <f t="shared" si="117"/>
        <v>0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38463</v>
      </c>
      <c r="D92" s="177">
        <v>38463</v>
      </c>
      <c r="E92" s="44"/>
      <c r="F92" s="96">
        <f t="shared" si="115"/>
        <v>38463</v>
      </c>
      <c r="G92" s="144"/>
      <c r="H92" s="31"/>
      <c r="I92" s="96">
        <f t="shared" si="116"/>
        <v>0</v>
      </c>
      <c r="J92" s="144"/>
      <c r="K92" s="31"/>
      <c r="L92" s="96">
        <f t="shared" si="117"/>
        <v>0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1514</v>
      </c>
      <c r="D93" s="177">
        <v>1514</v>
      </c>
      <c r="E93" s="44"/>
      <c r="F93" s="96">
        <f t="shared" si="115"/>
        <v>1514</v>
      </c>
      <c r="G93" s="144"/>
      <c r="H93" s="31"/>
      <c r="I93" s="96">
        <f t="shared" si="116"/>
        <v>0</v>
      </c>
      <c r="J93" s="144"/>
      <c r="K93" s="31"/>
      <c r="L93" s="96">
        <f t="shared" si="117"/>
        <v>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1660</v>
      </c>
      <c r="D95" s="173">
        <f>SUM(D96:D102)</f>
        <v>1660</v>
      </c>
      <c r="E95" s="78">
        <f t="shared" ref="E95:F95" si="119">SUM(E96:E102)</f>
        <v>0</v>
      </c>
      <c r="F95" s="96">
        <f t="shared" si="119"/>
        <v>1660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1660</v>
      </c>
      <c r="D102" s="177">
        <v>1660</v>
      </c>
      <c r="E102" s="44"/>
      <c r="F102" s="96">
        <f t="shared" si="123"/>
        <v>1660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6986</v>
      </c>
      <c r="D103" s="173">
        <f>SUM(D104:D111)</f>
        <v>6986</v>
      </c>
      <c r="E103" s="78">
        <f t="shared" ref="E103:F103" si="127">SUM(E104:E111)</f>
        <v>0</v>
      </c>
      <c r="F103" s="96">
        <f t="shared" si="127"/>
        <v>6986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2995</v>
      </c>
      <c r="D106" s="177">
        <v>2995</v>
      </c>
      <c r="E106" s="44"/>
      <c r="F106" s="96">
        <f t="shared" si="131"/>
        <v>2995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3991</v>
      </c>
      <c r="D107" s="177">
        <v>3991</v>
      </c>
      <c r="E107" s="44"/>
      <c r="F107" s="96">
        <f t="shared" si="131"/>
        <v>3991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3452</v>
      </c>
      <c r="D112" s="173">
        <f>SUM(D113:D115)</f>
        <v>3452</v>
      </c>
      <c r="E112" s="78">
        <f t="shared" ref="E112:F112" si="135">SUM(E113:E115)</f>
        <v>0</v>
      </c>
      <c r="F112" s="96">
        <f t="shared" si="135"/>
        <v>3452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348</v>
      </c>
      <c r="D113" s="177">
        <v>348</v>
      </c>
      <c r="E113" s="44"/>
      <c r="F113" s="96">
        <f t="shared" ref="F113:F115" si="139">D113+E113</f>
        <v>348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2668</v>
      </c>
      <c r="D114" s="177">
        <v>2668</v>
      </c>
      <c r="E114" s="44"/>
      <c r="F114" s="96">
        <f t="shared" si="139"/>
        <v>2668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436</v>
      </c>
      <c r="D115" s="177">
        <v>436</v>
      </c>
      <c r="E115" s="44"/>
      <c r="F115" s="96">
        <f t="shared" si="139"/>
        <v>436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146874</v>
      </c>
      <c r="D116" s="173">
        <f>SUM(D117:D121)</f>
        <v>146762</v>
      </c>
      <c r="E116" s="78">
        <f t="shared" ref="E116:F116" si="143">SUM(E117:E121)</f>
        <v>0</v>
      </c>
      <c r="F116" s="96">
        <f t="shared" si="143"/>
        <v>146762</v>
      </c>
      <c r="G116" s="173">
        <f>SUM(G117:G121)</f>
        <v>0</v>
      </c>
      <c r="H116" s="78">
        <f t="shared" ref="H116:I116" si="144">SUM(H117:H121)</f>
        <v>112</v>
      </c>
      <c r="I116" s="96">
        <f t="shared" si="144"/>
        <v>112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customHeight="1" x14ac:dyDescent="0.25">
      <c r="A117" s="30">
        <v>2261</v>
      </c>
      <c r="B117" s="42" t="s">
        <v>99</v>
      </c>
      <c r="C117" s="223">
        <f t="shared" si="102"/>
        <v>146710</v>
      </c>
      <c r="D117" s="177">
        <v>146710</v>
      </c>
      <c r="E117" s="44"/>
      <c r="F117" s="96">
        <f t="shared" ref="F117:F121" si="147">D117+E117</f>
        <v>146710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s="290" customFormat="1" ht="26.25" customHeight="1" x14ac:dyDescent="0.25">
      <c r="A118" s="30">
        <v>2262</v>
      </c>
      <c r="B118" s="42" t="s">
        <v>100</v>
      </c>
      <c r="C118" s="223">
        <f t="shared" si="102"/>
        <v>112</v>
      </c>
      <c r="D118" s="177"/>
      <c r="E118" s="44"/>
      <c r="F118" s="96">
        <f t="shared" si="147"/>
        <v>0</v>
      </c>
      <c r="G118" s="144"/>
      <c r="H118" s="31">
        <v>112</v>
      </c>
      <c r="I118" s="96">
        <f t="shared" si="148"/>
        <v>112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 t="s">
        <v>429</v>
      </c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>
        <v>0</v>
      </c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52</v>
      </c>
      <c r="D121" s="177">
        <v>52</v>
      </c>
      <c r="E121" s="44"/>
      <c r="F121" s="96">
        <f t="shared" si="147"/>
        <v>52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1146</v>
      </c>
      <c r="D122" s="173">
        <f>SUM(D123:D127)</f>
        <v>75</v>
      </c>
      <c r="E122" s="78">
        <f t="shared" ref="E122:F122" si="151">SUM(E123:E127)</f>
        <v>0</v>
      </c>
      <c r="F122" s="96">
        <f t="shared" si="151"/>
        <v>75</v>
      </c>
      <c r="G122" s="173">
        <f>SUM(G123:G127)</f>
        <v>0</v>
      </c>
      <c r="H122" s="78">
        <f t="shared" ref="H122:I122" si="152">SUM(H123:H127)</f>
        <v>1071</v>
      </c>
      <c r="I122" s="96">
        <f t="shared" si="152"/>
        <v>1071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s="290" customFormat="1" ht="90" customHeight="1" x14ac:dyDescent="0.25">
      <c r="A127" s="30">
        <v>2279</v>
      </c>
      <c r="B127" s="42" t="s">
        <v>108</v>
      </c>
      <c r="C127" s="223">
        <f t="shared" si="102"/>
        <v>1146</v>
      </c>
      <c r="D127" s="177">
        <v>75</v>
      </c>
      <c r="E127" s="44"/>
      <c r="F127" s="96">
        <f t="shared" si="155"/>
        <v>75</v>
      </c>
      <c r="G127" s="144"/>
      <c r="H127" s="31">
        <v>1071</v>
      </c>
      <c r="I127" s="96">
        <f t="shared" si="156"/>
        <v>1071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430</v>
      </c>
    </row>
    <row r="128" spans="1:16" ht="48" hidden="1" x14ac:dyDescent="0.25">
      <c r="A128" s="276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49327</v>
      </c>
      <c r="D130" s="171">
        <f>SUM(D131,D136,D140,D141,D144,D151,D159,D160,D163)</f>
        <v>22573</v>
      </c>
      <c r="E130" s="37">
        <f t="shared" ref="E130:F130" si="160">SUM(E131,E136,E140,E141,E144,E151,E159,E160,E163)</f>
        <v>0</v>
      </c>
      <c r="F130" s="172">
        <f t="shared" si="160"/>
        <v>22573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26754</v>
      </c>
      <c r="K130" s="37">
        <f t="shared" ref="K130:L130" si="162">SUM(K131,K136,K140,K141,K144,K151,K159,K160,K163)</f>
        <v>0</v>
      </c>
      <c r="L130" s="172">
        <f t="shared" si="162"/>
        <v>26754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6">
        <v>2310</v>
      </c>
      <c r="B131" s="39" t="s">
        <v>111</v>
      </c>
      <c r="C131" s="222">
        <f t="shared" si="102"/>
        <v>7323</v>
      </c>
      <c r="D131" s="175">
        <f t="shared" ref="D131:O131" si="164">SUM(D132:D135)</f>
        <v>7323</v>
      </c>
      <c r="E131" s="80">
        <f t="shared" si="164"/>
        <v>0</v>
      </c>
      <c r="F131" s="176">
        <f t="shared" si="164"/>
        <v>7323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2716</v>
      </c>
      <c r="D132" s="177">
        <v>2716</v>
      </c>
      <c r="E132" s="44"/>
      <c r="F132" s="96">
        <f t="shared" ref="F132:F135" si="165">D132+E132</f>
        <v>2716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4337</v>
      </c>
      <c r="D133" s="177">
        <v>4337</v>
      </c>
      <c r="E133" s="44"/>
      <c r="F133" s="96">
        <f t="shared" si="165"/>
        <v>4337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customHeight="1" x14ac:dyDescent="0.25">
      <c r="A134" s="30">
        <v>2313</v>
      </c>
      <c r="B134" s="42" t="s">
        <v>114</v>
      </c>
      <c r="C134" s="223">
        <f t="shared" si="102"/>
        <v>150</v>
      </c>
      <c r="D134" s="177">
        <v>150</v>
      </c>
      <c r="E134" s="44"/>
      <c r="F134" s="96">
        <f t="shared" si="165"/>
        <v>150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120</v>
      </c>
      <c r="D135" s="177">
        <v>120</v>
      </c>
      <c r="E135" s="44"/>
      <c r="F135" s="96">
        <f t="shared" si="165"/>
        <v>120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3672</v>
      </c>
      <c r="D136" s="173">
        <f>SUM(D137:D139)</f>
        <v>3672</v>
      </c>
      <c r="E136" s="78">
        <f t="shared" ref="E136:F136" si="169">SUM(E137:E139)</f>
        <v>0</v>
      </c>
      <c r="F136" s="96">
        <f t="shared" si="169"/>
        <v>3672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customHeight="1" x14ac:dyDescent="0.25">
      <c r="A137" s="30">
        <v>2321</v>
      </c>
      <c r="B137" s="42" t="s">
        <v>116</v>
      </c>
      <c r="C137" s="223">
        <f t="shared" si="102"/>
        <v>3380</v>
      </c>
      <c r="D137" s="177">
        <v>3380</v>
      </c>
      <c r="E137" s="44"/>
      <c r="F137" s="96">
        <f t="shared" ref="F137:F140" si="173">D137+E137</f>
        <v>3380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292</v>
      </c>
      <c r="D138" s="177">
        <v>292</v>
      </c>
      <c r="E138" s="44"/>
      <c r="F138" s="96">
        <f t="shared" si="173"/>
        <v>292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245</v>
      </c>
      <c r="D141" s="173">
        <f>SUM(D142:D143)</f>
        <v>245</v>
      </c>
      <c r="E141" s="78">
        <f t="shared" ref="E141:F141" si="177">SUM(E142:E143)</f>
        <v>0</v>
      </c>
      <c r="F141" s="96">
        <f t="shared" si="177"/>
        <v>245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245</v>
      </c>
      <c r="D142" s="177">
        <v>245</v>
      </c>
      <c r="E142" s="44"/>
      <c r="F142" s="96">
        <f t="shared" ref="F142:F143" si="181">D142+E142</f>
        <v>245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5703</v>
      </c>
      <c r="D144" s="87">
        <f>SUM(D145:D150)</f>
        <v>5703</v>
      </c>
      <c r="E144" s="76">
        <f t="shared" ref="E144:F144" si="185">SUM(E145:E150)</f>
        <v>0</v>
      </c>
      <c r="F144" s="161">
        <f t="shared" si="185"/>
        <v>5703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1588</v>
      </c>
      <c r="D145" s="178">
        <v>1588</v>
      </c>
      <c r="E145" s="41"/>
      <c r="F145" s="176">
        <f t="shared" ref="F145:F150" si="189">D145+E145</f>
        <v>1588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3425</v>
      </c>
      <c r="D146" s="177">
        <v>3425</v>
      </c>
      <c r="E146" s="44"/>
      <c r="F146" s="96">
        <f t="shared" si="189"/>
        <v>3425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690</v>
      </c>
      <c r="D149" s="177">
        <v>690</v>
      </c>
      <c r="E149" s="44"/>
      <c r="F149" s="96">
        <f t="shared" si="189"/>
        <v>690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27984</v>
      </c>
      <c r="D151" s="173">
        <f>SUM(D152:D158)</f>
        <v>1230</v>
      </c>
      <c r="E151" s="78">
        <f t="shared" ref="E151:F151" si="194">SUM(E152:E158)</f>
        <v>0</v>
      </c>
      <c r="F151" s="96">
        <f t="shared" si="194"/>
        <v>1230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26754</v>
      </c>
      <c r="K151" s="78">
        <f t="shared" ref="K151:L151" si="196">SUM(K152:K158)</f>
        <v>0</v>
      </c>
      <c r="L151" s="96">
        <f t="shared" si="196"/>
        <v>26754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customHeight="1" x14ac:dyDescent="0.25">
      <c r="A152" s="29">
        <v>2361</v>
      </c>
      <c r="B152" s="42" t="s">
        <v>130</v>
      </c>
      <c r="C152" s="223">
        <f t="shared" si="193"/>
        <v>330</v>
      </c>
      <c r="D152" s="177">
        <v>330</v>
      </c>
      <c r="E152" s="44"/>
      <c r="F152" s="96">
        <f t="shared" ref="F152:F159" si="198">D152+E152</f>
        <v>330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customHeight="1" x14ac:dyDescent="0.25">
      <c r="A153" s="29">
        <v>2362</v>
      </c>
      <c r="B153" s="42" t="s">
        <v>131</v>
      </c>
      <c r="C153" s="223">
        <f t="shared" si="193"/>
        <v>900</v>
      </c>
      <c r="D153" s="177">
        <v>900</v>
      </c>
      <c r="E153" s="44"/>
      <c r="F153" s="96">
        <f t="shared" si="198"/>
        <v>900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customHeight="1" x14ac:dyDescent="0.25">
      <c r="A154" s="29">
        <v>2363</v>
      </c>
      <c r="B154" s="42" t="s">
        <v>132</v>
      </c>
      <c r="C154" s="223">
        <f t="shared" si="193"/>
        <v>26754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>
        <v>26754</v>
      </c>
      <c r="K154" s="31"/>
      <c r="L154" s="96">
        <f t="shared" si="200"/>
        <v>26754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4400</v>
      </c>
      <c r="D159" s="179">
        <v>4400</v>
      </c>
      <c r="E159" s="79"/>
      <c r="F159" s="161">
        <f t="shared" si="198"/>
        <v>4400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customHeight="1" x14ac:dyDescent="0.25">
      <c r="A164" s="34">
        <v>2400</v>
      </c>
      <c r="B164" s="74" t="s">
        <v>140</v>
      </c>
      <c r="C164" s="221">
        <f t="shared" si="193"/>
        <v>186</v>
      </c>
      <c r="D164" s="180">
        <v>186</v>
      </c>
      <c r="E164" s="81"/>
      <c r="F164" s="172">
        <f t="shared" si="206"/>
        <v>186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76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6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6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6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6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1686</v>
      </c>
      <c r="D194" s="167">
        <f t="shared" ref="D194:O194" si="259">SUM(D195,D230,D269,D283)</f>
        <v>1686</v>
      </c>
      <c r="E194" s="71">
        <f t="shared" si="259"/>
        <v>0</v>
      </c>
      <c r="F194" s="168">
        <f t="shared" si="259"/>
        <v>1686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1686</v>
      </c>
      <c r="D195" s="169">
        <f>D196+D204</f>
        <v>1686</v>
      </c>
      <c r="E195" s="73">
        <f t="shared" ref="E195:F195" si="260">E196+E204</f>
        <v>0</v>
      </c>
      <c r="F195" s="170">
        <f t="shared" si="260"/>
        <v>1686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6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1686</v>
      </c>
      <c r="D204" s="171">
        <f>D205+D215+D216+D225+D226+D227+D229</f>
        <v>1686</v>
      </c>
      <c r="E204" s="37">
        <f t="shared" ref="E204:F204" si="276">E205+E215+E216+E225+E226+E227+E229</f>
        <v>0</v>
      </c>
      <c r="F204" s="172">
        <f t="shared" si="276"/>
        <v>1686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1686</v>
      </c>
      <c r="D216" s="173">
        <f>SUM(D217:D224)</f>
        <v>1686</v>
      </c>
      <c r="E216" s="78">
        <f t="shared" ref="E216:F216" si="289">SUM(E217:E224)</f>
        <v>0</v>
      </c>
      <c r="F216" s="96">
        <f t="shared" si="289"/>
        <v>1686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customHeight="1" x14ac:dyDescent="0.25">
      <c r="A218" s="30">
        <v>5232</v>
      </c>
      <c r="B218" s="42" t="s">
        <v>187</v>
      </c>
      <c r="C218" s="223">
        <f t="shared" si="288"/>
        <v>600</v>
      </c>
      <c r="D218" s="177">
        <v>600</v>
      </c>
      <c r="E218" s="44"/>
      <c r="F218" s="96">
        <f t="shared" si="293"/>
        <v>600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1086</v>
      </c>
      <c r="D219" s="177">
        <v>1086</v>
      </c>
      <c r="E219" s="44"/>
      <c r="F219" s="96">
        <f t="shared" si="293"/>
        <v>1086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hidden="1" customHeight="1" x14ac:dyDescent="0.25">
      <c r="A223" s="30">
        <v>5238</v>
      </c>
      <c r="B223" s="42" t="s">
        <v>192</v>
      </c>
      <c r="C223" s="223">
        <f t="shared" si="288"/>
        <v>0</v>
      </c>
      <c r="D223" s="177"/>
      <c r="E223" s="44"/>
      <c r="F223" s="96">
        <f t="shared" si="293"/>
        <v>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6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6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6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6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6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6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856043</v>
      </c>
      <c r="D289" s="191">
        <f t="shared" ref="D289:O289" si="389">SUM(D286,D269,D230,D195,D187,D173,D75,D53,D283)</f>
        <v>604903</v>
      </c>
      <c r="E289" s="112">
        <f t="shared" si="389"/>
        <v>0</v>
      </c>
      <c r="F289" s="113">
        <f t="shared" si="389"/>
        <v>604903</v>
      </c>
      <c r="G289" s="191">
        <f t="shared" si="389"/>
        <v>223203</v>
      </c>
      <c r="H289" s="112">
        <f t="shared" si="389"/>
        <v>1183</v>
      </c>
      <c r="I289" s="113">
        <f t="shared" si="389"/>
        <v>224386</v>
      </c>
      <c r="J289" s="191">
        <f t="shared" si="389"/>
        <v>26754</v>
      </c>
      <c r="K289" s="112">
        <f t="shared" si="389"/>
        <v>0</v>
      </c>
      <c r="L289" s="113">
        <f t="shared" si="389"/>
        <v>26754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86"/>
        <filter val="1 146"/>
        <filter val="1 514"/>
        <filter val="1 588"/>
        <filter val="1 660"/>
        <filter val="1 686"/>
        <filter val="106 030"/>
        <filter val="112"/>
        <filter val="120"/>
        <filter val="139 251"/>
        <filter val="14 087"/>
        <filter val="146 710"/>
        <filter val="146 874"/>
        <filter val="150"/>
        <filter val="18 574"/>
        <filter val="186"/>
        <filter val="19 026"/>
        <filter val="2 152"/>
        <filter val="2 545"/>
        <filter val="2 668"/>
        <filter val="2 716"/>
        <filter val="2 824"/>
        <filter val="2 995"/>
        <filter val="244 027"/>
        <filter val="245"/>
        <filter val="26 594"/>
        <filter val="26 754"/>
        <filter val="27 984"/>
        <filter val="273"/>
        <filter val="292"/>
        <filter val="293 540"/>
        <filter val="3 380"/>
        <filter val="3 425"/>
        <filter val="3 452"/>
        <filter val="3 672"/>
        <filter val="3 813"/>
        <filter val="3 939"/>
        <filter val="3 991"/>
        <filter val="33 221"/>
        <filter val="330"/>
        <filter val="348"/>
        <filter val="37 448"/>
        <filter val="38 463"/>
        <filter val="394 972"/>
        <filter val="4 337"/>
        <filter val="4 400"/>
        <filter val="421 566"/>
        <filter val="436"/>
        <filter val="49 327"/>
        <filter val="5 703"/>
        <filter val="52"/>
        <filter val="560"/>
        <filter val="560 817"/>
        <filter val="6 986"/>
        <filter val="600"/>
        <filter val="690"/>
        <filter val="7 323"/>
        <filter val="81 364"/>
        <filter val="829 289"/>
        <filter val="854 357"/>
        <filter val="856 043"/>
        <filter val="900"/>
        <filter val="931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7.pielikums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S2" sqref="S2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401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402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403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411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404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405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406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 t="s">
        <v>407</v>
      </c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718077</v>
      </c>
      <c r="D20" s="139">
        <f>SUM(D21,D24,D25,D41,D43)</f>
        <v>343518</v>
      </c>
      <c r="E20" s="22">
        <f t="shared" ref="E20:F20" si="1">SUM(E21,E24,E25,E41,E43)</f>
        <v>0</v>
      </c>
      <c r="F20" s="140">
        <f t="shared" si="1"/>
        <v>343518</v>
      </c>
      <c r="G20" s="139">
        <f>SUM(G21,G24,G43)</f>
        <v>352962</v>
      </c>
      <c r="H20" s="22">
        <f t="shared" ref="H20:I20" si="2">SUM(H21,H24,H43)</f>
        <v>2247</v>
      </c>
      <c r="I20" s="140">
        <f t="shared" si="2"/>
        <v>355209</v>
      </c>
      <c r="J20" s="139">
        <f>SUM(J21,J26,J43)</f>
        <v>19350</v>
      </c>
      <c r="K20" s="22">
        <f t="shared" ref="K20:L20" si="3">SUM(K21,K26,K43)</f>
        <v>0</v>
      </c>
      <c r="L20" s="140">
        <f t="shared" si="3"/>
        <v>19350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thickTop="1" x14ac:dyDescent="0.25">
      <c r="A21" s="23"/>
      <c r="B21" s="24" t="s">
        <v>20</v>
      </c>
      <c r="C21" s="217">
        <f t="shared" si="0"/>
        <v>1851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1851</v>
      </c>
      <c r="K21" s="25">
        <f t="shared" ref="K21:L21" si="7">SUM(K22:K23)</f>
        <v>0</v>
      </c>
      <c r="L21" s="142">
        <f t="shared" si="7"/>
        <v>1851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x14ac:dyDescent="0.25">
      <c r="A23" s="29"/>
      <c r="B23" s="30" t="s">
        <v>22</v>
      </c>
      <c r="C23" s="219">
        <f t="shared" si="0"/>
        <v>1851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>
        <v>1851</v>
      </c>
      <c r="K23" s="31"/>
      <c r="L23" s="201">
        <f>K23+J23</f>
        <v>1851</v>
      </c>
      <c r="M23" s="144"/>
      <c r="N23" s="31"/>
      <c r="O23" s="96">
        <f>N23+M23</f>
        <v>0</v>
      </c>
      <c r="P23" s="255"/>
    </row>
    <row r="24" spans="1:16" s="19" customFormat="1" ht="24.75" customHeight="1" thickBot="1" x14ac:dyDescent="0.3">
      <c r="A24" s="32">
        <v>19300</v>
      </c>
      <c r="B24" s="32" t="s">
        <v>283</v>
      </c>
      <c r="C24" s="220">
        <f>F24+I24</f>
        <v>698727</v>
      </c>
      <c r="D24" s="145">
        <v>343518</v>
      </c>
      <c r="E24" s="132"/>
      <c r="F24" s="242">
        <f t="shared" si="9"/>
        <v>343518</v>
      </c>
      <c r="G24" s="145">
        <v>352962</v>
      </c>
      <c r="H24" s="132">
        <v>2247</v>
      </c>
      <c r="I24" s="242">
        <f t="shared" si="10"/>
        <v>355209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408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17299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17299</v>
      </c>
      <c r="K26" s="56">
        <f t="shared" ref="K26:L26" si="11">SUM(K27,K31,K33,K36)</f>
        <v>0</v>
      </c>
      <c r="L26" s="158">
        <f t="shared" si="11"/>
        <v>17299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6208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6208</v>
      </c>
      <c r="K33" s="56">
        <f t="shared" ref="K33:L33" si="17">SUM(K34:K35)</f>
        <v>0</v>
      </c>
      <c r="L33" s="158">
        <f t="shared" si="17"/>
        <v>6208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6208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6208</v>
      </c>
      <c r="K34" s="28"/>
      <c r="L34" s="204">
        <f t="shared" ref="L34:L35" si="18">K34+J34</f>
        <v>6208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11091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11091</v>
      </c>
      <c r="K36" s="56">
        <f t="shared" ref="K36:L36" si="19">SUM(K37:K40)</f>
        <v>0</v>
      </c>
      <c r="L36" s="158">
        <f t="shared" si="19"/>
        <v>11091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11091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11091</v>
      </c>
      <c r="K40" s="123"/>
      <c r="L40" s="209">
        <f t="shared" si="20"/>
        <v>11091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200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200</v>
      </c>
      <c r="K43" s="56">
        <f t="shared" si="22"/>
        <v>0</v>
      </c>
      <c r="L43" s="158">
        <f t="shared" si="22"/>
        <v>200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200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>
        <v>200</v>
      </c>
      <c r="K44" s="28"/>
      <c r="L44" s="204">
        <f>K44+J44</f>
        <v>200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718077</v>
      </c>
      <c r="D50" s="163">
        <f>SUM(D51,D286)</f>
        <v>343518</v>
      </c>
      <c r="E50" s="66">
        <f t="shared" ref="E50:F50" si="26">SUM(E51,E286)</f>
        <v>0</v>
      </c>
      <c r="F50" s="164">
        <f t="shared" si="26"/>
        <v>343518</v>
      </c>
      <c r="G50" s="163">
        <f>SUM(G51,G286)</f>
        <v>352962</v>
      </c>
      <c r="H50" s="66">
        <f>SUM(H51,H286)</f>
        <v>2247</v>
      </c>
      <c r="I50" s="164">
        <f t="shared" ref="I50" si="27">SUM(I51,I286)</f>
        <v>355209</v>
      </c>
      <c r="J50" s="139">
        <f>SUM(J51,J286)</f>
        <v>19350</v>
      </c>
      <c r="K50" s="22">
        <f t="shared" ref="K50:L50" si="28">SUM(K51,K286)</f>
        <v>0</v>
      </c>
      <c r="L50" s="140">
        <f t="shared" si="28"/>
        <v>19350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718077</v>
      </c>
      <c r="D51" s="165">
        <f>SUM(D52,D194)</f>
        <v>343518</v>
      </c>
      <c r="E51" s="69">
        <f t="shared" ref="E51:F51" si="30">SUM(E52,E194)</f>
        <v>0</v>
      </c>
      <c r="F51" s="166">
        <f t="shared" si="30"/>
        <v>343518</v>
      </c>
      <c r="G51" s="165">
        <f>SUM(G52,G194)</f>
        <v>352962</v>
      </c>
      <c r="H51" s="69">
        <f t="shared" ref="H51:I51" si="31">SUM(H52,H194)</f>
        <v>2247</v>
      </c>
      <c r="I51" s="166">
        <f t="shared" si="31"/>
        <v>355209</v>
      </c>
      <c r="J51" s="211">
        <f>SUM(J52,J194)</f>
        <v>19350</v>
      </c>
      <c r="K51" s="212">
        <f t="shared" ref="K51:L51" si="32">SUM(K52,K194)</f>
        <v>0</v>
      </c>
      <c r="L51" s="213">
        <f t="shared" si="32"/>
        <v>19350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705425</v>
      </c>
      <c r="D52" s="167">
        <f>SUM(D53,D75,D173,D187)</f>
        <v>331008</v>
      </c>
      <c r="E52" s="71">
        <f t="shared" ref="E52:F52" si="34">SUM(E53,E75,E173,E187)</f>
        <v>0</v>
      </c>
      <c r="F52" s="168">
        <f t="shared" si="34"/>
        <v>331008</v>
      </c>
      <c r="G52" s="167">
        <f>SUM(G53,G75,G173,G187)</f>
        <v>352962</v>
      </c>
      <c r="H52" s="71">
        <f t="shared" ref="H52:I52" si="35">SUM(H53,H75,H173,H187)</f>
        <v>2247</v>
      </c>
      <c r="I52" s="168">
        <f t="shared" si="35"/>
        <v>355209</v>
      </c>
      <c r="J52" s="167">
        <f>SUM(J53,J75,J173,J187)</f>
        <v>19208</v>
      </c>
      <c r="K52" s="71">
        <f t="shared" ref="K52:L52" si="36">SUM(K53,K75,K173,K187)</f>
        <v>0</v>
      </c>
      <c r="L52" s="168">
        <f t="shared" si="36"/>
        <v>19208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592761</v>
      </c>
      <c r="D53" s="169">
        <f>SUM(D54,D67)</f>
        <v>239799</v>
      </c>
      <c r="E53" s="73">
        <f t="shared" ref="E53:F53" si="38">SUM(E54,E67)</f>
        <v>0</v>
      </c>
      <c r="F53" s="170">
        <f t="shared" si="38"/>
        <v>239799</v>
      </c>
      <c r="G53" s="169">
        <f>SUM(G54,G67)</f>
        <v>352962</v>
      </c>
      <c r="H53" s="73">
        <f t="shared" ref="H53:I53" si="39">SUM(H54,H67)</f>
        <v>0</v>
      </c>
      <c r="I53" s="170">
        <f t="shared" si="39"/>
        <v>352962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447797</v>
      </c>
      <c r="D54" s="171">
        <f>SUM(D55,D58,D66)</f>
        <v>164757</v>
      </c>
      <c r="E54" s="37">
        <f t="shared" ref="E54:F54" si="42">SUM(E55,E58,E66)</f>
        <v>0</v>
      </c>
      <c r="F54" s="172">
        <f t="shared" si="42"/>
        <v>164757</v>
      </c>
      <c r="G54" s="171">
        <f>SUM(G55,G58,G66)</f>
        <v>283040</v>
      </c>
      <c r="H54" s="37">
        <f t="shared" ref="H54:I54" si="43">SUM(H55,H58,H66)</f>
        <v>0</v>
      </c>
      <c r="I54" s="172">
        <f t="shared" si="43"/>
        <v>283040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417146</v>
      </c>
      <c r="D55" s="87">
        <f>SUM(D56:D57)</f>
        <v>134106</v>
      </c>
      <c r="E55" s="76">
        <f t="shared" ref="E55:F55" si="46">SUM(E56:E57)</f>
        <v>0</v>
      </c>
      <c r="F55" s="161">
        <f t="shared" si="46"/>
        <v>134106</v>
      </c>
      <c r="G55" s="87">
        <f>SUM(G56:G57)</f>
        <v>283040</v>
      </c>
      <c r="H55" s="76">
        <f t="shared" ref="H55:I55" si="47">SUM(H56:H57)</f>
        <v>0</v>
      </c>
      <c r="I55" s="161">
        <f t="shared" si="47"/>
        <v>283040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417146</v>
      </c>
      <c r="D57" s="144">
        <v>134106</v>
      </c>
      <c r="E57" s="31"/>
      <c r="F57" s="96">
        <f t="shared" si="50"/>
        <v>134106</v>
      </c>
      <c r="G57" s="144">
        <v>283040</v>
      </c>
      <c r="H57" s="31"/>
      <c r="I57" s="96">
        <f t="shared" si="51"/>
        <v>283040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27863</v>
      </c>
      <c r="D58" s="173">
        <f>SUM(D59:D65)</f>
        <v>27863</v>
      </c>
      <c r="E58" s="78">
        <f>SUM(E59:E65)</f>
        <v>0</v>
      </c>
      <c r="F58" s="96">
        <f t="shared" ref="F58" si="54">SUM(F59:F65)</f>
        <v>27863</v>
      </c>
      <c r="G58" s="173">
        <f>SUM(G59:G65)</f>
        <v>0</v>
      </c>
      <c r="H58" s="78">
        <f t="shared" ref="H58:I58" si="55">SUM(H59:H65)</f>
        <v>0</v>
      </c>
      <c r="I58" s="96">
        <f t="shared" si="55"/>
        <v>0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2430</v>
      </c>
      <c r="D63" s="144">
        <v>2430</v>
      </c>
      <c r="E63" s="31"/>
      <c r="F63" s="96">
        <f t="shared" si="58"/>
        <v>2430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20232</v>
      </c>
      <c r="D64" s="144">
        <v>20232</v>
      </c>
      <c r="E64" s="31"/>
      <c r="F64" s="96">
        <f t="shared" si="58"/>
        <v>20232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hidden="1" customHeight="1" x14ac:dyDescent="0.25">
      <c r="A65" s="30">
        <v>1149</v>
      </c>
      <c r="B65" s="42" t="s">
        <v>58</v>
      </c>
      <c r="C65" s="223">
        <f t="shared" si="0"/>
        <v>0</v>
      </c>
      <c r="D65" s="144"/>
      <c r="E65" s="31"/>
      <c r="F65" s="96">
        <f t="shared" si="58"/>
        <v>0</v>
      </c>
      <c r="G65" s="144"/>
      <c r="H65" s="31"/>
      <c r="I65" s="96">
        <f t="shared" si="59"/>
        <v>0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2788</v>
      </c>
      <c r="D66" s="174">
        <v>2788</v>
      </c>
      <c r="E66" s="133"/>
      <c r="F66" s="161">
        <f t="shared" si="58"/>
        <v>2788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144964</v>
      </c>
      <c r="D67" s="171">
        <f>SUM(D68:D69)</f>
        <v>75042</v>
      </c>
      <c r="E67" s="37">
        <f t="shared" ref="E67:F67" si="62">SUM(E68:E69)</f>
        <v>0</v>
      </c>
      <c r="F67" s="172">
        <f t="shared" si="62"/>
        <v>75042</v>
      </c>
      <c r="G67" s="171">
        <f>SUM(G68:G69)</f>
        <v>69922</v>
      </c>
      <c r="H67" s="37">
        <f t="shared" ref="H67:I67" si="63">SUM(H68:H69)</f>
        <v>0</v>
      </c>
      <c r="I67" s="172">
        <f t="shared" si="63"/>
        <v>69922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5">
        <v>1210</v>
      </c>
      <c r="B68" s="39" t="s">
        <v>60</v>
      </c>
      <c r="C68" s="222">
        <f t="shared" si="0"/>
        <v>112688</v>
      </c>
      <c r="D68" s="143">
        <v>44166</v>
      </c>
      <c r="E68" s="28"/>
      <c r="F68" s="176">
        <f>D68+E68</f>
        <v>44166</v>
      </c>
      <c r="G68" s="143">
        <v>68522</v>
      </c>
      <c r="H68" s="28"/>
      <c r="I68" s="176">
        <f>G68+H68</f>
        <v>68522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32276</v>
      </c>
      <c r="D69" s="173">
        <f>SUM(D70:D74)</f>
        <v>30876</v>
      </c>
      <c r="E69" s="78">
        <f t="shared" ref="E69:F69" si="66">SUM(E70:E74)</f>
        <v>0</v>
      </c>
      <c r="F69" s="96">
        <f t="shared" si="66"/>
        <v>30876</v>
      </c>
      <c r="G69" s="173">
        <f>SUM(G70:G74)</f>
        <v>1400</v>
      </c>
      <c r="H69" s="78">
        <f t="shared" ref="H69:I69" si="67">SUM(H70:H74)</f>
        <v>0</v>
      </c>
      <c r="I69" s="96">
        <f t="shared" si="67"/>
        <v>1400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19985</v>
      </c>
      <c r="D70" s="144">
        <v>18585</v>
      </c>
      <c r="E70" s="31"/>
      <c r="F70" s="96">
        <f t="shared" ref="F70:F74" si="70">D70+E70</f>
        <v>18585</v>
      </c>
      <c r="G70" s="144">
        <v>1400</v>
      </c>
      <c r="H70" s="31"/>
      <c r="I70" s="96">
        <f t="shared" ref="I70:I74" si="71">G70+H70</f>
        <v>1400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11739</v>
      </c>
      <c r="D73" s="144">
        <v>11739</v>
      </c>
      <c r="E73" s="31"/>
      <c r="F73" s="96">
        <f t="shared" si="70"/>
        <v>11739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552</v>
      </c>
      <c r="D74" s="144">
        <v>552</v>
      </c>
      <c r="E74" s="31"/>
      <c r="F74" s="96">
        <f t="shared" si="70"/>
        <v>552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112664</v>
      </c>
      <c r="D75" s="169">
        <f>SUM(D76,D83,D130,D164,D165,D172)</f>
        <v>91209</v>
      </c>
      <c r="E75" s="73">
        <f t="shared" ref="E75:F75" si="74">SUM(E76,E83,E130,E164,E165,E172)</f>
        <v>0</v>
      </c>
      <c r="F75" s="170">
        <f t="shared" si="74"/>
        <v>91209</v>
      </c>
      <c r="G75" s="169">
        <f>SUM(G76,G83,G130,G164,G165,G172)</f>
        <v>0</v>
      </c>
      <c r="H75" s="73">
        <f t="shared" ref="H75:I75" si="75">SUM(H76,H83,H130,H164,H165,H172)</f>
        <v>2247</v>
      </c>
      <c r="I75" s="170">
        <f t="shared" si="75"/>
        <v>2247</v>
      </c>
      <c r="J75" s="169">
        <f>SUM(J76,J83,J130,J164,J165,J172)</f>
        <v>19208</v>
      </c>
      <c r="K75" s="73">
        <f t="shared" ref="K75:L75" si="76">SUM(K76,K83,K130,K164,K165,K172)</f>
        <v>0</v>
      </c>
      <c r="L75" s="170">
        <f t="shared" si="76"/>
        <v>19208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hidden="1" x14ac:dyDescent="0.25">
      <c r="A76" s="34">
        <v>2100</v>
      </c>
      <c r="B76" s="74" t="s">
        <v>66</v>
      </c>
      <c r="C76" s="221">
        <f t="shared" si="0"/>
        <v>0</v>
      </c>
      <c r="D76" s="171">
        <f>SUM(D77,D80)</f>
        <v>0</v>
      </c>
      <c r="E76" s="37">
        <f t="shared" ref="E76:F76" si="78">SUM(E77,E80)</f>
        <v>0</v>
      </c>
      <c r="F76" s="172">
        <f t="shared" si="78"/>
        <v>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hidden="1" x14ac:dyDescent="0.25">
      <c r="A77" s="275">
        <v>2110</v>
      </c>
      <c r="B77" s="39" t="s">
        <v>67</v>
      </c>
      <c r="C77" s="222">
        <f t="shared" si="0"/>
        <v>0</v>
      </c>
      <c r="D77" s="175">
        <f>SUM(D78:D79)</f>
        <v>0</v>
      </c>
      <c r="E77" s="80">
        <f t="shared" ref="E77:F77" si="82">SUM(E78:E79)</f>
        <v>0</v>
      </c>
      <c r="F77" s="176">
        <f t="shared" si="82"/>
        <v>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hidden="1" customHeight="1" x14ac:dyDescent="0.25">
      <c r="A79" s="30">
        <v>2112</v>
      </c>
      <c r="B79" s="42" t="s">
        <v>69</v>
      </c>
      <c r="C79" s="223">
        <f t="shared" si="0"/>
        <v>0</v>
      </c>
      <c r="D79" s="177"/>
      <c r="E79" s="44"/>
      <c r="F79" s="96">
        <f t="shared" si="86"/>
        <v>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92751</v>
      </c>
      <c r="D83" s="171">
        <f>SUM(D84,D89,D95,D103,D112,D116,D122,D128)</f>
        <v>71296</v>
      </c>
      <c r="E83" s="37">
        <f t="shared" ref="E83:F83" si="98">SUM(E84,E89,E95,E103,E112,E116,E122,E128)</f>
        <v>0</v>
      </c>
      <c r="F83" s="172">
        <f t="shared" si="98"/>
        <v>71296</v>
      </c>
      <c r="G83" s="171">
        <f>SUM(G84,G89,G95,G103,G112,G116,G122,G128)</f>
        <v>0</v>
      </c>
      <c r="H83" s="37">
        <f t="shared" ref="H83:I83" si="99">SUM(H84,H89,H95,H103,H112,H116,H122,H128)</f>
        <v>2247</v>
      </c>
      <c r="I83" s="172">
        <f t="shared" si="99"/>
        <v>2247</v>
      </c>
      <c r="J83" s="171">
        <f>SUM(J84,J89,J95,J103,J112,J116,J122,J128)</f>
        <v>19208</v>
      </c>
      <c r="K83" s="37">
        <f t="shared" ref="K83:L83" si="100">SUM(K84,K89,K95,K103,K112,K116,K122,K128)</f>
        <v>0</v>
      </c>
      <c r="L83" s="172">
        <f t="shared" si="100"/>
        <v>19208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2264</v>
      </c>
      <c r="D84" s="87">
        <f>SUM(D85:D88)</f>
        <v>2064</v>
      </c>
      <c r="E84" s="76">
        <f t="shared" ref="E84:F84" si="103">SUM(E85:E88)</f>
        <v>0</v>
      </c>
      <c r="F84" s="161">
        <f t="shared" si="103"/>
        <v>2064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200</v>
      </c>
      <c r="K84" s="76">
        <f t="shared" ref="K84:L84" si="105">SUM(K85:K88)</f>
        <v>0</v>
      </c>
      <c r="L84" s="161">
        <f t="shared" si="105"/>
        <v>200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1932</v>
      </c>
      <c r="D86" s="177">
        <v>1932</v>
      </c>
      <c r="E86" s="44"/>
      <c r="F86" s="96">
        <f t="shared" si="107"/>
        <v>1932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302</v>
      </c>
      <c r="D87" s="177">
        <v>102</v>
      </c>
      <c r="E87" s="44"/>
      <c r="F87" s="96">
        <f t="shared" si="107"/>
        <v>102</v>
      </c>
      <c r="G87" s="144"/>
      <c r="H87" s="31"/>
      <c r="I87" s="96">
        <f t="shared" si="108"/>
        <v>0</v>
      </c>
      <c r="J87" s="144">
        <v>200</v>
      </c>
      <c r="K87" s="31"/>
      <c r="L87" s="96">
        <f t="shared" si="109"/>
        <v>200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30</v>
      </c>
      <c r="D88" s="177">
        <v>30</v>
      </c>
      <c r="E88" s="44"/>
      <c r="F88" s="96">
        <f t="shared" si="107"/>
        <v>30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75945</v>
      </c>
      <c r="D89" s="173">
        <f>SUM(D90:D94)</f>
        <v>56937</v>
      </c>
      <c r="E89" s="78">
        <f t="shared" ref="E89:F89" si="111">SUM(E90:E94)</f>
        <v>0</v>
      </c>
      <c r="F89" s="96">
        <f t="shared" si="111"/>
        <v>56937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19008</v>
      </c>
      <c r="K89" s="78">
        <f t="shared" ref="K89:L89" si="113">SUM(K90:K94)</f>
        <v>0</v>
      </c>
      <c r="L89" s="96">
        <f t="shared" si="113"/>
        <v>19008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45327</v>
      </c>
      <c r="D90" s="177">
        <v>33455</v>
      </c>
      <c r="E90" s="44"/>
      <c r="F90" s="96">
        <f t="shared" ref="F90:F94" si="115">D90+E90</f>
        <v>33455</v>
      </c>
      <c r="G90" s="144"/>
      <c r="H90" s="31"/>
      <c r="I90" s="96">
        <f t="shared" ref="I90:I94" si="116">G90+H90</f>
        <v>0</v>
      </c>
      <c r="J90" s="144">
        <v>11872</v>
      </c>
      <c r="K90" s="31"/>
      <c r="L90" s="96">
        <f t="shared" ref="L90:L94" si="117">K90+J90</f>
        <v>11872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4061</v>
      </c>
      <c r="D91" s="177">
        <v>455</v>
      </c>
      <c r="E91" s="44"/>
      <c r="F91" s="96">
        <f t="shared" si="115"/>
        <v>455</v>
      </c>
      <c r="G91" s="144"/>
      <c r="H91" s="31"/>
      <c r="I91" s="96">
        <f t="shared" si="116"/>
        <v>0</v>
      </c>
      <c r="J91" s="144">
        <v>3606</v>
      </c>
      <c r="K91" s="31"/>
      <c r="L91" s="96">
        <f t="shared" si="117"/>
        <v>3606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25786</v>
      </c>
      <c r="D92" s="177">
        <v>22456</v>
      </c>
      <c r="E92" s="44"/>
      <c r="F92" s="96">
        <f t="shared" si="115"/>
        <v>22456</v>
      </c>
      <c r="G92" s="144"/>
      <c r="H92" s="31"/>
      <c r="I92" s="96">
        <f t="shared" si="116"/>
        <v>0</v>
      </c>
      <c r="J92" s="144">
        <v>3330</v>
      </c>
      <c r="K92" s="31"/>
      <c r="L92" s="96">
        <f t="shared" si="117"/>
        <v>3330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771</v>
      </c>
      <c r="D93" s="177">
        <v>571</v>
      </c>
      <c r="E93" s="44"/>
      <c r="F93" s="96">
        <f t="shared" si="115"/>
        <v>571</v>
      </c>
      <c r="G93" s="144"/>
      <c r="H93" s="31"/>
      <c r="I93" s="96">
        <f t="shared" si="116"/>
        <v>0</v>
      </c>
      <c r="J93" s="144">
        <v>200</v>
      </c>
      <c r="K93" s="31"/>
      <c r="L93" s="96">
        <f t="shared" si="117"/>
        <v>200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1704</v>
      </c>
      <c r="D95" s="173">
        <f>SUM(D96:D102)</f>
        <v>1704</v>
      </c>
      <c r="E95" s="78">
        <f t="shared" ref="E95:F95" si="119">SUM(E96:E102)</f>
        <v>0</v>
      </c>
      <c r="F95" s="96">
        <f t="shared" si="119"/>
        <v>1704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customHeight="1" x14ac:dyDescent="0.25">
      <c r="A99" s="30">
        <v>2234</v>
      </c>
      <c r="B99" s="42" t="s">
        <v>84</v>
      </c>
      <c r="C99" s="223">
        <f t="shared" si="102"/>
        <v>45</v>
      </c>
      <c r="D99" s="177">
        <v>45</v>
      </c>
      <c r="E99" s="44"/>
      <c r="F99" s="96">
        <f t="shared" si="123"/>
        <v>45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1659</v>
      </c>
      <c r="D102" s="177">
        <v>1659</v>
      </c>
      <c r="E102" s="44"/>
      <c r="F102" s="96">
        <f t="shared" si="123"/>
        <v>1659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7458</v>
      </c>
      <c r="D103" s="173">
        <f>SUM(D104:D111)</f>
        <v>7458</v>
      </c>
      <c r="E103" s="78">
        <f t="shared" ref="E103:F103" si="127">SUM(E104:E111)</f>
        <v>0</v>
      </c>
      <c r="F103" s="96">
        <f t="shared" si="127"/>
        <v>7458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102"/>
        <v>0</v>
      </c>
      <c r="D105" s="177"/>
      <c r="E105" s="44"/>
      <c r="F105" s="96">
        <f t="shared" si="131"/>
        <v>0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518</v>
      </c>
      <c r="D106" s="177">
        <v>518</v>
      </c>
      <c r="E106" s="44"/>
      <c r="F106" s="96">
        <f t="shared" si="131"/>
        <v>518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6940</v>
      </c>
      <c r="D107" s="177">
        <v>6940</v>
      </c>
      <c r="E107" s="44"/>
      <c r="F107" s="96">
        <f t="shared" si="131"/>
        <v>6940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3107</v>
      </c>
      <c r="D112" s="173">
        <f>SUM(D113:D115)</f>
        <v>3107</v>
      </c>
      <c r="E112" s="78">
        <f t="shared" ref="E112:F112" si="135">SUM(E113:E115)</f>
        <v>0</v>
      </c>
      <c r="F112" s="96">
        <f t="shared" si="135"/>
        <v>3107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85</v>
      </c>
      <c r="D113" s="177">
        <v>85</v>
      </c>
      <c r="E113" s="44"/>
      <c r="F113" s="96">
        <f t="shared" ref="F113:F115" si="139">D113+E113</f>
        <v>85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2586</v>
      </c>
      <c r="D114" s="177">
        <v>2586</v>
      </c>
      <c r="E114" s="44"/>
      <c r="F114" s="96">
        <f t="shared" si="139"/>
        <v>2586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436</v>
      </c>
      <c r="D115" s="177">
        <v>436</v>
      </c>
      <c r="E115" s="44"/>
      <c r="F115" s="96">
        <f t="shared" si="139"/>
        <v>436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407</v>
      </c>
      <c r="D116" s="173">
        <f>SUM(D117:D121)</f>
        <v>26</v>
      </c>
      <c r="E116" s="78">
        <f t="shared" ref="E116:F116" si="143">SUM(E117:E121)</f>
        <v>0</v>
      </c>
      <c r="F116" s="96">
        <f t="shared" si="143"/>
        <v>26</v>
      </c>
      <c r="G116" s="173">
        <f>SUM(G117:G121)</f>
        <v>0</v>
      </c>
      <c r="H116" s="78">
        <f t="shared" ref="H116:I116" si="144">SUM(H117:H121)</f>
        <v>381</v>
      </c>
      <c r="I116" s="96">
        <f t="shared" si="144"/>
        <v>381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39.75" customHeight="1" x14ac:dyDescent="0.25">
      <c r="A118" s="30">
        <v>2262</v>
      </c>
      <c r="B118" s="42" t="s">
        <v>100</v>
      </c>
      <c r="C118" s="223">
        <f t="shared" si="102"/>
        <v>381</v>
      </c>
      <c r="D118" s="177"/>
      <c r="E118" s="44"/>
      <c r="F118" s="96">
        <f t="shared" si="147"/>
        <v>0</v>
      </c>
      <c r="G118" s="144"/>
      <c r="H118" s="31">
        <v>381</v>
      </c>
      <c r="I118" s="96">
        <f t="shared" si="148"/>
        <v>381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 t="s">
        <v>409</v>
      </c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26</v>
      </c>
      <c r="D121" s="177">
        <v>26</v>
      </c>
      <c r="E121" s="44"/>
      <c r="F121" s="96">
        <f t="shared" si="147"/>
        <v>26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1866</v>
      </c>
      <c r="D122" s="173">
        <f>SUM(D123:D127)</f>
        <v>0</v>
      </c>
      <c r="E122" s="78">
        <f t="shared" ref="E122:F122" si="151">SUM(E123:E127)</f>
        <v>0</v>
      </c>
      <c r="F122" s="96">
        <f t="shared" si="151"/>
        <v>0</v>
      </c>
      <c r="G122" s="173">
        <f>SUM(G123:G127)</f>
        <v>0</v>
      </c>
      <c r="H122" s="78">
        <f t="shared" ref="H122:I122" si="152">SUM(H123:H127)</f>
        <v>1866</v>
      </c>
      <c r="I122" s="96">
        <f t="shared" si="152"/>
        <v>1866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72" customHeight="1" x14ac:dyDescent="0.25">
      <c r="A127" s="30">
        <v>2279</v>
      </c>
      <c r="B127" s="42" t="s">
        <v>108</v>
      </c>
      <c r="C127" s="223">
        <f t="shared" si="102"/>
        <v>1866</v>
      </c>
      <c r="D127" s="177"/>
      <c r="E127" s="44"/>
      <c r="F127" s="96">
        <f t="shared" si="155"/>
        <v>0</v>
      </c>
      <c r="G127" s="144"/>
      <c r="H127" s="31">
        <v>1866</v>
      </c>
      <c r="I127" s="96">
        <f t="shared" si="156"/>
        <v>1866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410</v>
      </c>
    </row>
    <row r="128" spans="1:16" ht="48" hidden="1" x14ac:dyDescent="0.25">
      <c r="A128" s="275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19913</v>
      </c>
      <c r="D130" s="171">
        <f>SUM(D131,D136,D140,D141,D144,D151,D159,D160,D163)</f>
        <v>19913</v>
      </c>
      <c r="E130" s="37">
        <f t="shared" ref="E130:F130" si="160">SUM(E131,E136,E140,E141,E144,E151,E159,E160,E163)</f>
        <v>0</v>
      </c>
      <c r="F130" s="172">
        <f t="shared" si="160"/>
        <v>19913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5">
        <v>2310</v>
      </c>
      <c r="B131" s="39" t="s">
        <v>111</v>
      </c>
      <c r="C131" s="222">
        <f t="shared" si="102"/>
        <v>8763</v>
      </c>
      <c r="D131" s="175">
        <f t="shared" ref="D131:O131" si="164">SUM(D132:D135)</f>
        <v>8763</v>
      </c>
      <c r="E131" s="80">
        <f t="shared" si="164"/>
        <v>0</v>
      </c>
      <c r="F131" s="176">
        <f t="shared" si="164"/>
        <v>8763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1988</v>
      </c>
      <c r="D132" s="177">
        <v>1988</v>
      </c>
      <c r="E132" s="44"/>
      <c r="F132" s="96">
        <f t="shared" ref="F132:F135" si="165">D132+E132</f>
        <v>1988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6625</v>
      </c>
      <c r="D133" s="177">
        <v>6625</v>
      </c>
      <c r="E133" s="44"/>
      <c r="F133" s="96">
        <f t="shared" si="165"/>
        <v>6625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150</v>
      </c>
      <c r="D135" s="177">
        <v>150</v>
      </c>
      <c r="E135" s="44"/>
      <c r="F135" s="96">
        <f t="shared" si="165"/>
        <v>150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292</v>
      </c>
      <c r="D136" s="173">
        <f>SUM(D137:D139)</f>
        <v>292</v>
      </c>
      <c r="E136" s="78">
        <f t="shared" ref="E136:F136" si="169">SUM(E137:E139)</f>
        <v>0</v>
      </c>
      <c r="F136" s="96">
        <f t="shared" si="169"/>
        <v>292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292</v>
      </c>
      <c r="D138" s="177">
        <v>292</v>
      </c>
      <c r="E138" s="44"/>
      <c r="F138" s="96">
        <f t="shared" si="173"/>
        <v>292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130</v>
      </c>
      <c r="D141" s="173">
        <f>SUM(D142:D143)</f>
        <v>130</v>
      </c>
      <c r="E141" s="78">
        <f t="shared" ref="E141:F141" si="177">SUM(E142:E143)</f>
        <v>0</v>
      </c>
      <c r="F141" s="96">
        <f t="shared" si="177"/>
        <v>130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130</v>
      </c>
      <c r="D142" s="177">
        <v>130</v>
      </c>
      <c r="E142" s="44"/>
      <c r="F142" s="96">
        <f t="shared" ref="F142:F143" si="181">D142+E142</f>
        <v>130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3041</v>
      </c>
      <c r="D144" s="87">
        <f>SUM(D145:D150)</f>
        <v>3041</v>
      </c>
      <c r="E144" s="76">
        <f t="shared" ref="E144:F144" si="185">SUM(E145:E150)</f>
        <v>0</v>
      </c>
      <c r="F144" s="161">
        <f t="shared" si="185"/>
        <v>3041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712</v>
      </c>
      <c r="D145" s="178">
        <v>712</v>
      </c>
      <c r="E145" s="41"/>
      <c r="F145" s="176">
        <f t="shared" ref="F145:F150" si="189">D145+E145</f>
        <v>712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1629</v>
      </c>
      <c r="D146" s="177">
        <v>1629</v>
      </c>
      <c r="E146" s="44"/>
      <c r="F146" s="96">
        <f t="shared" si="189"/>
        <v>1629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customHeight="1" x14ac:dyDescent="0.25">
      <c r="A147" s="30">
        <v>2353</v>
      </c>
      <c r="B147" s="42" t="s">
        <v>125</v>
      </c>
      <c r="C147" s="223">
        <f t="shared" si="102"/>
        <v>200</v>
      </c>
      <c r="D147" s="177">
        <v>200</v>
      </c>
      <c r="E147" s="44"/>
      <c r="F147" s="96">
        <f t="shared" si="189"/>
        <v>200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193">F148+I148+L148+O148</f>
        <v>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500</v>
      </c>
      <c r="D149" s="177">
        <v>500</v>
      </c>
      <c r="E149" s="44"/>
      <c r="F149" s="96">
        <f t="shared" si="189"/>
        <v>500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7687</v>
      </c>
      <c r="D159" s="179">
        <v>7687</v>
      </c>
      <c r="E159" s="79"/>
      <c r="F159" s="161">
        <f t="shared" si="198"/>
        <v>7687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193"/>
        <v>0</v>
      </c>
      <c r="D164" s="180"/>
      <c r="E164" s="81"/>
      <c r="F164" s="172">
        <f t="shared" si="206"/>
        <v>0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hidden="1" x14ac:dyDescent="0.25">
      <c r="A165" s="34">
        <v>2500</v>
      </c>
      <c r="B165" s="74" t="s">
        <v>301</v>
      </c>
      <c r="C165" s="221">
        <f t="shared" si="193"/>
        <v>0</v>
      </c>
      <c r="D165" s="171">
        <f>SUM(D166,D171)</f>
        <v>0</v>
      </c>
      <c r="E165" s="37">
        <f t="shared" ref="E165:O165" si="210">SUM(E166,E171)</f>
        <v>0</v>
      </c>
      <c r="F165" s="172">
        <f t="shared" si="210"/>
        <v>0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hidden="1" customHeight="1" x14ac:dyDescent="0.25">
      <c r="A166" s="275">
        <v>2510</v>
      </c>
      <c r="B166" s="39" t="s">
        <v>302</v>
      </c>
      <c r="C166" s="222">
        <f t="shared" si="193"/>
        <v>0</v>
      </c>
      <c r="D166" s="175">
        <f>SUM(D167:D170)</f>
        <v>0</v>
      </c>
      <c r="E166" s="80">
        <f t="shared" ref="E166:O166" si="211">SUM(E167:E170)</f>
        <v>0</v>
      </c>
      <c r="F166" s="176">
        <f t="shared" si="211"/>
        <v>0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193"/>
        <v>0</v>
      </c>
      <c r="D170" s="177"/>
      <c r="E170" s="44"/>
      <c r="F170" s="96">
        <f t="shared" si="212"/>
        <v>0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5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5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5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5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12652</v>
      </c>
      <c r="D194" s="167">
        <f t="shared" ref="D194:O194" si="259">SUM(D195,D230,D269,D283)</f>
        <v>12510</v>
      </c>
      <c r="E194" s="71">
        <f t="shared" si="259"/>
        <v>0</v>
      </c>
      <c r="F194" s="168">
        <f t="shared" si="259"/>
        <v>12510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142</v>
      </c>
      <c r="K194" s="71">
        <f t="shared" si="259"/>
        <v>0</v>
      </c>
      <c r="L194" s="168">
        <f t="shared" si="259"/>
        <v>142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12510</v>
      </c>
      <c r="D195" s="169">
        <f>D196+D204</f>
        <v>12510</v>
      </c>
      <c r="E195" s="73">
        <f t="shared" ref="E195:F195" si="260">E196+E204</f>
        <v>0</v>
      </c>
      <c r="F195" s="170">
        <f t="shared" si="260"/>
        <v>12510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x14ac:dyDescent="0.25">
      <c r="A196" s="34">
        <v>5100</v>
      </c>
      <c r="B196" s="74" t="s">
        <v>168</v>
      </c>
      <c r="C196" s="221">
        <f t="shared" si="193"/>
        <v>325</v>
      </c>
      <c r="D196" s="171">
        <f>D197+D198+D201+D202+D203</f>
        <v>325</v>
      </c>
      <c r="E196" s="37">
        <f t="shared" ref="E196:F196" si="264">E197+E198+E201+E202+E203</f>
        <v>0</v>
      </c>
      <c r="F196" s="172">
        <f t="shared" si="264"/>
        <v>325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5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x14ac:dyDescent="0.25">
      <c r="A198" s="77">
        <v>5120</v>
      </c>
      <c r="B198" s="42" t="s">
        <v>170</v>
      </c>
      <c r="C198" s="223">
        <f t="shared" si="193"/>
        <v>325</v>
      </c>
      <c r="D198" s="173">
        <f>D199+D200</f>
        <v>325</v>
      </c>
      <c r="E198" s="78">
        <f t="shared" ref="E198:F198" si="268">E199+E200</f>
        <v>0</v>
      </c>
      <c r="F198" s="96">
        <f t="shared" si="268"/>
        <v>325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customHeight="1" x14ac:dyDescent="0.25">
      <c r="A199" s="30">
        <v>5121</v>
      </c>
      <c r="B199" s="42" t="s">
        <v>171</v>
      </c>
      <c r="C199" s="223">
        <f t="shared" si="193"/>
        <v>325</v>
      </c>
      <c r="D199" s="177">
        <v>325</v>
      </c>
      <c r="E199" s="44"/>
      <c r="F199" s="96">
        <f t="shared" ref="F199:F203" si="272">D199+E199</f>
        <v>325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12185</v>
      </c>
      <c r="D204" s="171">
        <f>D205+D215+D216+D225+D226+D227+D229</f>
        <v>12185</v>
      </c>
      <c r="E204" s="37">
        <f t="shared" ref="E204:F204" si="276">E205+E215+E216+E225+E226+E227+E229</f>
        <v>0</v>
      </c>
      <c r="F204" s="172">
        <f t="shared" si="276"/>
        <v>12185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12185</v>
      </c>
      <c r="D216" s="173">
        <f>SUM(D217:D224)</f>
        <v>12185</v>
      </c>
      <c r="E216" s="78">
        <f t="shared" ref="E216:F216" si="289">SUM(E217:E224)</f>
        <v>0</v>
      </c>
      <c r="F216" s="96">
        <f t="shared" si="289"/>
        <v>12185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3985</v>
      </c>
      <c r="D219" s="177">
        <v>3985</v>
      </c>
      <c r="E219" s="44"/>
      <c r="F219" s="96">
        <f t="shared" si="293"/>
        <v>3985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8200</v>
      </c>
      <c r="D223" s="177">
        <v>8200</v>
      </c>
      <c r="E223" s="44"/>
      <c r="F223" s="96">
        <f t="shared" si="293"/>
        <v>8200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5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5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5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5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x14ac:dyDescent="0.25">
      <c r="A269" s="98">
        <v>7000</v>
      </c>
      <c r="B269" s="98" t="s">
        <v>311</v>
      </c>
      <c r="C269" s="237">
        <f t="shared" si="288"/>
        <v>142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142</v>
      </c>
      <c r="K269" s="99">
        <f t="shared" ref="K269:L269" si="357">SUM(K270,K281)</f>
        <v>0</v>
      </c>
      <c r="L269" s="185">
        <f t="shared" si="357"/>
        <v>142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x14ac:dyDescent="0.25">
      <c r="A270" s="34">
        <v>7200</v>
      </c>
      <c r="B270" s="74" t="s">
        <v>312</v>
      </c>
      <c r="C270" s="221">
        <f t="shared" si="288"/>
        <v>142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142</v>
      </c>
      <c r="K270" s="37">
        <f t="shared" ref="K270:L270" si="361">SUM(K271,K272,K275,K276,K280)</f>
        <v>0</v>
      </c>
      <c r="L270" s="172">
        <f t="shared" si="361"/>
        <v>142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5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customHeight="1" x14ac:dyDescent="0.25">
      <c r="A275" s="77">
        <v>7230</v>
      </c>
      <c r="B275" s="42" t="s">
        <v>274</v>
      </c>
      <c r="C275" s="223">
        <f t="shared" si="288"/>
        <v>142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>
        <v>142</v>
      </c>
      <c r="K275" s="31"/>
      <c r="L275" s="96">
        <f t="shared" si="369"/>
        <v>142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5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718077</v>
      </c>
      <c r="D289" s="191">
        <f t="shared" ref="D289:O289" si="389">SUM(D286,D269,D230,D195,D187,D173,D75,D53,D283)</f>
        <v>343518</v>
      </c>
      <c r="E289" s="112">
        <f t="shared" si="389"/>
        <v>0</v>
      </c>
      <c r="F289" s="113">
        <f t="shared" si="389"/>
        <v>343518</v>
      </c>
      <c r="G289" s="191">
        <f t="shared" si="389"/>
        <v>352962</v>
      </c>
      <c r="H289" s="112">
        <f t="shared" si="389"/>
        <v>2247</v>
      </c>
      <c r="I289" s="113">
        <f t="shared" si="389"/>
        <v>355209</v>
      </c>
      <c r="J289" s="191">
        <f t="shared" si="389"/>
        <v>19350</v>
      </c>
      <c r="K289" s="112">
        <f t="shared" si="389"/>
        <v>0</v>
      </c>
      <c r="L289" s="113">
        <f t="shared" si="389"/>
        <v>19350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thickTop="1" thickBot="1" x14ac:dyDescent="0.3">
      <c r="A290" s="717" t="s">
        <v>244</v>
      </c>
      <c r="B290" s="718"/>
      <c r="C290" s="240">
        <f t="shared" si="371"/>
        <v>-1851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-1851</v>
      </c>
      <c r="K290" s="114">
        <f t="shared" ref="K290:L290" si="392">(K26+K43)-K51</f>
        <v>0</v>
      </c>
      <c r="L290" s="115">
        <f t="shared" si="392"/>
        <v>-1851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thickTop="1" x14ac:dyDescent="0.25">
      <c r="A291" s="731" t="s">
        <v>245</v>
      </c>
      <c r="B291" s="732"/>
      <c r="C291" s="241">
        <f t="shared" si="371"/>
        <v>1851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1851</v>
      </c>
      <c r="K291" s="104">
        <f t="shared" si="394"/>
        <v>0</v>
      </c>
      <c r="L291" s="110">
        <f t="shared" si="394"/>
        <v>1851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2.75" thickBot="1" x14ac:dyDescent="0.3">
      <c r="A292" s="65" t="s">
        <v>246</v>
      </c>
      <c r="B292" s="65" t="s">
        <v>247</v>
      </c>
      <c r="C292" s="231">
        <f t="shared" si="371"/>
        <v>1851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1851</v>
      </c>
      <c r="K292" s="66">
        <f t="shared" si="395"/>
        <v>0</v>
      </c>
      <c r="L292" s="164">
        <f t="shared" si="395"/>
        <v>1851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29"/>
        <filter val="1 629"/>
        <filter val="1 659"/>
        <filter val="1 704"/>
        <filter val="1 851"/>
        <filter val="-1 851"/>
        <filter val="1 866"/>
        <filter val="1 932"/>
        <filter val="1 988"/>
        <filter val="11 091"/>
        <filter val="11 739"/>
        <filter val="112 664"/>
        <filter val="112 688"/>
        <filter val="12 185"/>
        <filter val="12 510"/>
        <filter val="12 652"/>
        <filter val="130"/>
        <filter val="142"/>
        <filter val="144 964"/>
        <filter val="150"/>
        <filter val="17 299"/>
        <filter val="19 913"/>
        <filter val="19 985"/>
        <filter val="2 264"/>
        <filter val="2 430"/>
        <filter val="2 586"/>
        <filter val="2 788"/>
        <filter val="20 232"/>
        <filter val="200"/>
        <filter val="25 786"/>
        <filter val="26"/>
        <filter val="27 863"/>
        <filter val="292"/>
        <filter val="3 041"/>
        <filter val="3 107"/>
        <filter val="3 985"/>
        <filter val="30"/>
        <filter val="302"/>
        <filter val="32 276"/>
        <filter val="325"/>
        <filter val="381"/>
        <filter val="4 061"/>
        <filter val="4 172"/>
        <filter val="407"/>
        <filter val="417 146"/>
        <filter val="436"/>
        <filter val="447 797"/>
        <filter val="45"/>
        <filter val="45 327"/>
        <filter val="500"/>
        <filter val="518"/>
        <filter val="552"/>
        <filter val="592 761"/>
        <filter val="6 208"/>
        <filter val="6 625"/>
        <filter val="6 940"/>
        <filter val="698 727"/>
        <filter val="7 458"/>
        <filter val="7 687"/>
        <filter val="705 425"/>
        <filter val="712"/>
        <filter val="718 077"/>
        <filter val="75 945"/>
        <filter val="771"/>
        <filter val="8 200"/>
        <filter val="8 763"/>
        <filter val="85"/>
        <filter val="92 751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8.pielikums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C11" sqref="C11:P11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431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432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433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434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435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436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437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934088</v>
      </c>
      <c r="D20" s="139">
        <f>SUM(D21,D24,D25,D41,D43)</f>
        <v>407899</v>
      </c>
      <c r="E20" s="22">
        <f t="shared" ref="E20:F20" si="1">SUM(E21,E24,E25,E41,E43)</f>
        <v>0</v>
      </c>
      <c r="F20" s="140">
        <f t="shared" si="1"/>
        <v>407899</v>
      </c>
      <c r="G20" s="139">
        <f>SUM(G21,G24,G43)</f>
        <v>513962</v>
      </c>
      <c r="H20" s="22">
        <f t="shared" ref="H20:I20" si="2">SUM(H21,H24,H43)</f>
        <v>2226</v>
      </c>
      <c r="I20" s="140">
        <f t="shared" si="2"/>
        <v>516188</v>
      </c>
      <c r="J20" s="139">
        <f>SUM(J21,J26,J43)</f>
        <v>10001</v>
      </c>
      <c r="K20" s="22">
        <f t="shared" ref="K20:L20" si="3">SUM(K21,K26,K43)</f>
        <v>0</v>
      </c>
      <c r="L20" s="140">
        <f t="shared" si="3"/>
        <v>10001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2.75" hidden="1" thickTop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24.75" customHeight="1" thickTop="1" thickBot="1" x14ac:dyDescent="0.3">
      <c r="A24" s="32">
        <v>19300</v>
      </c>
      <c r="B24" s="32" t="s">
        <v>283</v>
      </c>
      <c r="C24" s="220">
        <f>F24+I24</f>
        <v>924087</v>
      </c>
      <c r="D24" s="145">
        <v>407899</v>
      </c>
      <c r="E24" s="132"/>
      <c r="F24" s="242">
        <f t="shared" si="9"/>
        <v>407899</v>
      </c>
      <c r="G24" s="145">
        <v>513962</v>
      </c>
      <c r="H24" s="132">
        <v>2226</v>
      </c>
      <c r="I24" s="242">
        <f t="shared" si="10"/>
        <v>516188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438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9881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9881</v>
      </c>
      <c r="K26" s="56">
        <f t="shared" ref="K26:L26" si="11">SUM(K27,K31,K33,K36)</f>
        <v>0</v>
      </c>
      <c r="L26" s="158">
        <f t="shared" si="11"/>
        <v>9881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5443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5443</v>
      </c>
      <c r="K33" s="56">
        <f t="shared" ref="K33:L33" si="17">SUM(K34:K35)</f>
        <v>0</v>
      </c>
      <c r="L33" s="158">
        <f t="shared" si="17"/>
        <v>5443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5443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5443</v>
      </c>
      <c r="K34" s="28"/>
      <c r="L34" s="204">
        <f t="shared" ref="L34:L35" si="18">K34+J34</f>
        <v>5443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4438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4438</v>
      </c>
      <c r="K36" s="56">
        <f t="shared" ref="K36:L36" si="19">SUM(K37:K40)</f>
        <v>0</v>
      </c>
      <c r="L36" s="158">
        <f t="shared" si="19"/>
        <v>4438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4438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4438</v>
      </c>
      <c r="K40" s="123"/>
      <c r="L40" s="209">
        <f t="shared" si="20"/>
        <v>4438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120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120</v>
      </c>
      <c r="K43" s="56">
        <f t="shared" si="22"/>
        <v>0</v>
      </c>
      <c r="L43" s="158">
        <f t="shared" si="22"/>
        <v>120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120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>
        <v>120</v>
      </c>
      <c r="K44" s="28"/>
      <c r="L44" s="204">
        <f>K44+J44</f>
        <v>120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934088</v>
      </c>
      <c r="D50" s="163">
        <f>SUM(D51,D286)</f>
        <v>407899</v>
      </c>
      <c r="E50" s="66">
        <f t="shared" ref="E50:F50" si="26">SUM(E51,E286)</f>
        <v>0</v>
      </c>
      <c r="F50" s="164">
        <f t="shared" si="26"/>
        <v>407899</v>
      </c>
      <c r="G50" s="163">
        <f>SUM(G51,G286)</f>
        <v>513962</v>
      </c>
      <c r="H50" s="66">
        <f>SUM(H51,H286)</f>
        <v>2226</v>
      </c>
      <c r="I50" s="164">
        <f t="shared" ref="I50" si="27">SUM(I51,I286)</f>
        <v>516188</v>
      </c>
      <c r="J50" s="139">
        <f>SUM(J51,J286)</f>
        <v>10001</v>
      </c>
      <c r="K50" s="22">
        <f t="shared" ref="K50:L50" si="28">SUM(K51,K286)</f>
        <v>0</v>
      </c>
      <c r="L50" s="140">
        <f t="shared" si="28"/>
        <v>10001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934088</v>
      </c>
      <c r="D51" s="165">
        <f>SUM(D52,D194)</f>
        <v>407899</v>
      </c>
      <c r="E51" s="69">
        <f t="shared" ref="E51:F51" si="30">SUM(E52,E194)</f>
        <v>0</v>
      </c>
      <c r="F51" s="166">
        <f t="shared" si="30"/>
        <v>407899</v>
      </c>
      <c r="G51" s="165">
        <f>SUM(G52,G194)</f>
        <v>513962</v>
      </c>
      <c r="H51" s="69">
        <f t="shared" ref="H51:I51" si="31">SUM(H52,H194)</f>
        <v>2226</v>
      </c>
      <c r="I51" s="166">
        <f t="shared" si="31"/>
        <v>516188</v>
      </c>
      <c r="J51" s="211">
        <f>SUM(J52,J194)</f>
        <v>10001</v>
      </c>
      <c r="K51" s="212">
        <f t="shared" ref="K51:L51" si="32">SUM(K52,K194)</f>
        <v>0</v>
      </c>
      <c r="L51" s="213">
        <f t="shared" si="32"/>
        <v>10001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922988</v>
      </c>
      <c r="D52" s="167">
        <f>SUM(D53,D75,D173,D187)</f>
        <v>396799</v>
      </c>
      <c r="E52" s="71">
        <f t="shared" ref="E52:F52" si="34">SUM(E53,E75,E173,E187)</f>
        <v>0</v>
      </c>
      <c r="F52" s="168">
        <f t="shared" si="34"/>
        <v>396799</v>
      </c>
      <c r="G52" s="167">
        <f>SUM(G53,G75,G173,G187)</f>
        <v>513962</v>
      </c>
      <c r="H52" s="71">
        <f t="shared" ref="H52:I52" si="35">SUM(H53,H75,H173,H187)</f>
        <v>2226</v>
      </c>
      <c r="I52" s="168">
        <f t="shared" si="35"/>
        <v>516188</v>
      </c>
      <c r="J52" s="167">
        <f>SUM(J53,J75,J173,J187)</f>
        <v>10001</v>
      </c>
      <c r="K52" s="71">
        <f t="shared" ref="K52:L52" si="36">SUM(K53,K75,K173,K187)</f>
        <v>0</v>
      </c>
      <c r="L52" s="168">
        <f t="shared" si="36"/>
        <v>10001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819894</v>
      </c>
      <c r="D53" s="169">
        <f>SUM(D54,D67)</f>
        <v>305932</v>
      </c>
      <c r="E53" s="73">
        <f t="shared" ref="E53:F53" si="38">SUM(E54,E67)</f>
        <v>0</v>
      </c>
      <c r="F53" s="170">
        <f t="shared" si="38"/>
        <v>305932</v>
      </c>
      <c r="G53" s="169">
        <f>SUM(G54,G67)</f>
        <v>513962</v>
      </c>
      <c r="H53" s="73">
        <f t="shared" ref="H53:I53" si="39">SUM(H54,H67)</f>
        <v>0</v>
      </c>
      <c r="I53" s="170">
        <f t="shared" si="39"/>
        <v>513962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623606</v>
      </c>
      <c r="D54" s="171">
        <f>SUM(D55,D58,D66)</f>
        <v>212422</v>
      </c>
      <c r="E54" s="37">
        <f t="shared" ref="E54:F54" si="42">SUM(E55,E58,E66)</f>
        <v>0</v>
      </c>
      <c r="F54" s="172">
        <f t="shared" si="42"/>
        <v>212422</v>
      </c>
      <c r="G54" s="171">
        <f>SUM(G55,G58,G66)</f>
        <v>411184</v>
      </c>
      <c r="H54" s="37">
        <f t="shared" ref="H54:I54" si="43">SUM(H55,H58,H66)</f>
        <v>0</v>
      </c>
      <c r="I54" s="172">
        <f t="shared" si="43"/>
        <v>411184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541046</v>
      </c>
      <c r="D55" s="87">
        <f>SUM(D56:D57)</f>
        <v>171454</v>
      </c>
      <c r="E55" s="76">
        <f t="shared" ref="E55:F55" si="46">SUM(E56:E57)</f>
        <v>0</v>
      </c>
      <c r="F55" s="161">
        <f t="shared" si="46"/>
        <v>171454</v>
      </c>
      <c r="G55" s="87">
        <f>SUM(G56:G57)</f>
        <v>369592</v>
      </c>
      <c r="H55" s="76">
        <f t="shared" ref="H55:I55" si="47">SUM(H56:H57)</f>
        <v>0</v>
      </c>
      <c r="I55" s="161">
        <f t="shared" si="47"/>
        <v>369592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541046</v>
      </c>
      <c r="D57" s="144">
        <v>171454</v>
      </c>
      <c r="E57" s="31"/>
      <c r="F57" s="96">
        <f t="shared" si="50"/>
        <v>171454</v>
      </c>
      <c r="G57" s="144">
        <v>369592</v>
      </c>
      <c r="H57" s="31"/>
      <c r="I57" s="96">
        <f t="shared" si="51"/>
        <v>369592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79551</v>
      </c>
      <c r="D58" s="173">
        <f>SUM(D59:D65)</f>
        <v>37959</v>
      </c>
      <c r="E58" s="78">
        <f>SUM(E59:E65)</f>
        <v>0</v>
      </c>
      <c r="F58" s="96">
        <f t="shared" ref="F58" si="54">SUM(F59:F65)</f>
        <v>37959</v>
      </c>
      <c r="G58" s="173">
        <f>SUM(G59:G65)</f>
        <v>41592</v>
      </c>
      <c r="H58" s="78">
        <f t="shared" ref="H58:I58" si="55">SUM(H59:H65)</f>
        <v>0</v>
      </c>
      <c r="I58" s="96">
        <f t="shared" si="55"/>
        <v>41592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4193</v>
      </c>
      <c r="D59" s="144">
        <v>4193</v>
      </c>
      <c r="E59" s="31"/>
      <c r="F59" s="96">
        <f t="shared" ref="F59:F66" si="58">D59+E59</f>
        <v>4193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1098</v>
      </c>
      <c r="D60" s="144">
        <v>1098</v>
      </c>
      <c r="E60" s="31"/>
      <c r="F60" s="96">
        <f t="shared" si="58"/>
        <v>1098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3391</v>
      </c>
      <c r="D63" s="144">
        <v>3391</v>
      </c>
      <c r="E63" s="31"/>
      <c r="F63" s="96">
        <f t="shared" si="58"/>
        <v>3391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29043</v>
      </c>
      <c r="D64" s="144">
        <v>29043</v>
      </c>
      <c r="E64" s="31"/>
      <c r="F64" s="96">
        <f t="shared" si="58"/>
        <v>29043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41826</v>
      </c>
      <c r="D65" s="144">
        <v>234</v>
      </c>
      <c r="E65" s="31"/>
      <c r="F65" s="96">
        <f t="shared" si="58"/>
        <v>234</v>
      </c>
      <c r="G65" s="144">
        <v>41592</v>
      </c>
      <c r="H65" s="31"/>
      <c r="I65" s="96">
        <f t="shared" si="59"/>
        <v>41592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3009</v>
      </c>
      <c r="D66" s="174">
        <v>3009</v>
      </c>
      <c r="E66" s="133"/>
      <c r="F66" s="161">
        <f t="shared" si="58"/>
        <v>3009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196288</v>
      </c>
      <c r="D67" s="171">
        <f>SUM(D68:D69)</f>
        <v>93510</v>
      </c>
      <c r="E67" s="37">
        <f t="shared" ref="E67:F67" si="62">SUM(E68:E69)</f>
        <v>0</v>
      </c>
      <c r="F67" s="172">
        <f t="shared" si="62"/>
        <v>93510</v>
      </c>
      <c r="G67" s="171">
        <f>SUM(G68:G69)</f>
        <v>102778</v>
      </c>
      <c r="H67" s="37">
        <f t="shared" ref="H67:I67" si="63">SUM(H68:H69)</f>
        <v>0</v>
      </c>
      <c r="I67" s="172">
        <f t="shared" si="63"/>
        <v>102778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6">
        <v>1210</v>
      </c>
      <c r="B68" s="39" t="s">
        <v>60</v>
      </c>
      <c r="C68" s="222">
        <f t="shared" si="0"/>
        <v>156625</v>
      </c>
      <c r="D68" s="143">
        <v>56847</v>
      </c>
      <c r="E68" s="28"/>
      <c r="F68" s="176">
        <f>D68+E68</f>
        <v>56847</v>
      </c>
      <c r="G68" s="143">
        <v>99778</v>
      </c>
      <c r="H68" s="28"/>
      <c r="I68" s="176">
        <f>G68+H68</f>
        <v>99778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39663</v>
      </c>
      <c r="D69" s="173">
        <f>SUM(D70:D74)</f>
        <v>36663</v>
      </c>
      <c r="E69" s="78">
        <f t="shared" ref="E69:F69" si="66">SUM(E70:E74)</f>
        <v>0</v>
      </c>
      <c r="F69" s="96">
        <f t="shared" si="66"/>
        <v>36663</v>
      </c>
      <c r="G69" s="173">
        <f>SUM(G70:G74)</f>
        <v>3000</v>
      </c>
      <c r="H69" s="78">
        <f t="shared" ref="H69:I69" si="67">SUM(H70:H74)</f>
        <v>0</v>
      </c>
      <c r="I69" s="96">
        <f t="shared" si="67"/>
        <v>3000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26554</v>
      </c>
      <c r="D70" s="144">
        <v>23554</v>
      </c>
      <c r="E70" s="31"/>
      <c r="F70" s="96">
        <f t="shared" ref="F70:F74" si="70">D70+E70</f>
        <v>23554</v>
      </c>
      <c r="G70" s="144">
        <v>3000</v>
      </c>
      <c r="H70" s="31"/>
      <c r="I70" s="96">
        <f t="shared" ref="I70:I74" si="71">G70+H70</f>
        <v>3000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12513</v>
      </c>
      <c r="D73" s="144">
        <v>12513</v>
      </c>
      <c r="E73" s="31"/>
      <c r="F73" s="96">
        <f t="shared" si="70"/>
        <v>12513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596</v>
      </c>
      <c r="D74" s="144">
        <v>596</v>
      </c>
      <c r="E74" s="31"/>
      <c r="F74" s="96">
        <f t="shared" si="70"/>
        <v>596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103094</v>
      </c>
      <c r="D75" s="169">
        <f>SUM(D76,D83,D130,D164,D165,D172)</f>
        <v>90867</v>
      </c>
      <c r="E75" s="73">
        <f t="shared" ref="E75:F75" si="74">SUM(E76,E83,E130,E164,E165,E172)</f>
        <v>0</v>
      </c>
      <c r="F75" s="170">
        <f t="shared" si="74"/>
        <v>90867</v>
      </c>
      <c r="G75" s="169">
        <f>SUM(G76,G83,G130,G164,G165,G172)</f>
        <v>0</v>
      </c>
      <c r="H75" s="73">
        <f t="shared" ref="H75:I75" si="75">SUM(H76,H83,H130,H164,H165,H172)</f>
        <v>2226</v>
      </c>
      <c r="I75" s="170">
        <f t="shared" si="75"/>
        <v>2226</v>
      </c>
      <c r="J75" s="169">
        <f>SUM(J76,J83,J130,J164,J165,J172)</f>
        <v>10001</v>
      </c>
      <c r="K75" s="73">
        <f t="shared" ref="K75:L75" si="76">SUM(K76,K83,K130,K164,K165,K172)</f>
        <v>0</v>
      </c>
      <c r="L75" s="170">
        <f t="shared" si="76"/>
        <v>10001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x14ac:dyDescent="0.25">
      <c r="A76" s="34">
        <v>2100</v>
      </c>
      <c r="B76" s="74" t="s">
        <v>66</v>
      </c>
      <c r="C76" s="221">
        <f t="shared" si="0"/>
        <v>98</v>
      </c>
      <c r="D76" s="171">
        <f>SUM(D77,D80)</f>
        <v>98</v>
      </c>
      <c r="E76" s="37">
        <f t="shared" ref="E76:F76" si="78">SUM(E77,E80)</f>
        <v>0</v>
      </c>
      <c r="F76" s="172">
        <f t="shared" si="78"/>
        <v>98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x14ac:dyDescent="0.25">
      <c r="A77" s="276">
        <v>2110</v>
      </c>
      <c r="B77" s="39" t="s">
        <v>67</v>
      </c>
      <c r="C77" s="222">
        <f t="shared" si="0"/>
        <v>98</v>
      </c>
      <c r="D77" s="175">
        <f>SUM(D78:D79)</f>
        <v>98</v>
      </c>
      <c r="E77" s="80">
        <f t="shared" ref="E77:F77" si="82">SUM(E78:E79)</f>
        <v>0</v>
      </c>
      <c r="F77" s="176">
        <f t="shared" si="82"/>
        <v>98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customHeight="1" x14ac:dyDescent="0.25">
      <c r="A78" s="30">
        <v>2111</v>
      </c>
      <c r="B78" s="42" t="s">
        <v>68</v>
      </c>
      <c r="C78" s="223">
        <f t="shared" si="0"/>
        <v>24</v>
      </c>
      <c r="D78" s="177">
        <v>24</v>
      </c>
      <c r="E78" s="44"/>
      <c r="F78" s="96">
        <f t="shared" ref="F78:F79" si="86">D78+E78</f>
        <v>24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customHeight="1" x14ac:dyDescent="0.25">
      <c r="A79" s="30">
        <v>2112</v>
      </c>
      <c r="B79" s="42" t="s">
        <v>69</v>
      </c>
      <c r="C79" s="223">
        <f t="shared" si="0"/>
        <v>74</v>
      </c>
      <c r="D79" s="177">
        <v>74</v>
      </c>
      <c r="E79" s="44"/>
      <c r="F79" s="96">
        <f t="shared" si="86"/>
        <v>74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76920</v>
      </c>
      <c r="D83" s="171">
        <f>SUM(D84,D89,D95,D103,D112,D116,D122,D128)</f>
        <v>66742</v>
      </c>
      <c r="E83" s="37">
        <f t="shared" ref="E83:F83" si="98">SUM(E84,E89,E95,E103,E112,E116,E122,E128)</f>
        <v>0</v>
      </c>
      <c r="F83" s="172">
        <f t="shared" si="98"/>
        <v>66742</v>
      </c>
      <c r="G83" s="171">
        <f>SUM(G84,G89,G95,G103,G112,G116,G122,G128)</f>
        <v>0</v>
      </c>
      <c r="H83" s="37">
        <f t="shared" ref="H83:I83" si="99">SUM(H84,H89,H95,H103,H112,H116,H122,H128)</f>
        <v>2226</v>
      </c>
      <c r="I83" s="172">
        <f t="shared" si="99"/>
        <v>2226</v>
      </c>
      <c r="J83" s="171">
        <f>SUM(J84,J89,J95,J103,J112,J116,J122,J128)</f>
        <v>7952</v>
      </c>
      <c r="K83" s="37">
        <f t="shared" ref="K83:L83" si="100">SUM(K84,K89,K95,K103,K112,K116,K122,K128)</f>
        <v>0</v>
      </c>
      <c r="L83" s="172">
        <f t="shared" si="100"/>
        <v>7952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726</v>
      </c>
      <c r="D84" s="87">
        <f>SUM(D85:D88)</f>
        <v>656</v>
      </c>
      <c r="E84" s="76">
        <f t="shared" ref="E84:F84" si="103">SUM(E85:E88)</f>
        <v>0</v>
      </c>
      <c r="F84" s="161">
        <f t="shared" si="103"/>
        <v>656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70</v>
      </c>
      <c r="K84" s="76">
        <f t="shared" ref="K84:L84" si="105">SUM(K85:K88)</f>
        <v>0</v>
      </c>
      <c r="L84" s="161">
        <f t="shared" si="105"/>
        <v>70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481</v>
      </c>
      <c r="D86" s="177">
        <v>461</v>
      </c>
      <c r="E86" s="44"/>
      <c r="F86" s="96">
        <f t="shared" si="107"/>
        <v>461</v>
      </c>
      <c r="G86" s="144"/>
      <c r="H86" s="31"/>
      <c r="I86" s="96">
        <f t="shared" si="108"/>
        <v>0</v>
      </c>
      <c r="J86" s="144">
        <v>20</v>
      </c>
      <c r="K86" s="31"/>
      <c r="L86" s="96">
        <f t="shared" si="109"/>
        <v>20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215</v>
      </c>
      <c r="D87" s="177">
        <v>165</v>
      </c>
      <c r="E87" s="44"/>
      <c r="F87" s="96">
        <f t="shared" si="107"/>
        <v>165</v>
      </c>
      <c r="G87" s="144"/>
      <c r="H87" s="31"/>
      <c r="I87" s="96">
        <f t="shared" si="108"/>
        <v>0</v>
      </c>
      <c r="J87" s="144">
        <v>50</v>
      </c>
      <c r="K87" s="31"/>
      <c r="L87" s="96">
        <f t="shared" si="109"/>
        <v>50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30</v>
      </c>
      <c r="D88" s="177">
        <v>30</v>
      </c>
      <c r="E88" s="44"/>
      <c r="F88" s="96">
        <f t="shared" si="107"/>
        <v>30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61052</v>
      </c>
      <c r="D89" s="173">
        <f>SUM(D90:D94)</f>
        <v>53928</v>
      </c>
      <c r="E89" s="78">
        <f t="shared" ref="E89:F89" si="111">SUM(E90:E94)</f>
        <v>0</v>
      </c>
      <c r="F89" s="96">
        <f t="shared" si="111"/>
        <v>53928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7124</v>
      </c>
      <c r="K89" s="78">
        <f t="shared" ref="K89:L89" si="113">SUM(K90:K94)</f>
        <v>0</v>
      </c>
      <c r="L89" s="96">
        <f t="shared" si="113"/>
        <v>7124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37332</v>
      </c>
      <c r="D90" s="177">
        <v>36714</v>
      </c>
      <c r="E90" s="44"/>
      <c r="F90" s="96">
        <f t="shared" ref="F90:F94" si="115">D90+E90</f>
        <v>36714</v>
      </c>
      <c r="G90" s="144"/>
      <c r="H90" s="31"/>
      <c r="I90" s="96">
        <f t="shared" ref="I90:I94" si="116">G90+H90</f>
        <v>0</v>
      </c>
      <c r="J90" s="144">
        <v>618</v>
      </c>
      <c r="K90" s="31"/>
      <c r="L90" s="96">
        <f t="shared" ref="L90:L94" si="117">K90+J90</f>
        <v>618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3393</v>
      </c>
      <c r="D91" s="177">
        <v>1609</v>
      </c>
      <c r="E91" s="44"/>
      <c r="F91" s="96">
        <f t="shared" si="115"/>
        <v>1609</v>
      </c>
      <c r="G91" s="144"/>
      <c r="H91" s="31"/>
      <c r="I91" s="96">
        <f t="shared" si="116"/>
        <v>0</v>
      </c>
      <c r="J91" s="144">
        <v>1784</v>
      </c>
      <c r="K91" s="31"/>
      <c r="L91" s="96">
        <f t="shared" si="117"/>
        <v>1784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19831</v>
      </c>
      <c r="D92" s="177">
        <v>15194</v>
      </c>
      <c r="E92" s="44"/>
      <c r="F92" s="96">
        <f t="shared" si="115"/>
        <v>15194</v>
      </c>
      <c r="G92" s="144"/>
      <c r="H92" s="31"/>
      <c r="I92" s="96">
        <f t="shared" si="116"/>
        <v>0</v>
      </c>
      <c r="J92" s="144">
        <v>4637</v>
      </c>
      <c r="K92" s="31"/>
      <c r="L92" s="96">
        <f t="shared" si="117"/>
        <v>4637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496</v>
      </c>
      <c r="D93" s="177">
        <v>411</v>
      </c>
      <c r="E93" s="44"/>
      <c r="F93" s="96">
        <f t="shared" si="115"/>
        <v>411</v>
      </c>
      <c r="G93" s="144"/>
      <c r="H93" s="31"/>
      <c r="I93" s="96">
        <f t="shared" si="116"/>
        <v>0</v>
      </c>
      <c r="J93" s="144">
        <v>85</v>
      </c>
      <c r="K93" s="31"/>
      <c r="L93" s="96">
        <f t="shared" si="117"/>
        <v>85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1797</v>
      </c>
      <c r="D95" s="173">
        <f>SUM(D96:D102)</f>
        <v>1797</v>
      </c>
      <c r="E95" s="78">
        <f t="shared" ref="E95:F95" si="119">SUM(E96:E102)</f>
        <v>0</v>
      </c>
      <c r="F95" s="96">
        <f t="shared" si="119"/>
        <v>1797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customHeight="1" x14ac:dyDescent="0.25">
      <c r="A100" s="30">
        <v>2235</v>
      </c>
      <c r="B100" s="42" t="s">
        <v>297</v>
      </c>
      <c r="C100" s="223">
        <f t="shared" si="102"/>
        <v>121</v>
      </c>
      <c r="D100" s="177">
        <v>121</v>
      </c>
      <c r="E100" s="44"/>
      <c r="F100" s="96">
        <f t="shared" si="123"/>
        <v>121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1676</v>
      </c>
      <c r="D102" s="177">
        <v>1676</v>
      </c>
      <c r="E102" s="44"/>
      <c r="F102" s="96">
        <f t="shared" si="123"/>
        <v>1676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8198</v>
      </c>
      <c r="D103" s="173">
        <f>SUM(D104:D111)</f>
        <v>7440</v>
      </c>
      <c r="E103" s="78">
        <f t="shared" ref="E103:F103" si="127">SUM(E104:E111)</f>
        <v>0</v>
      </c>
      <c r="F103" s="96">
        <f t="shared" si="127"/>
        <v>7440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758</v>
      </c>
      <c r="K103" s="78">
        <f t="shared" ref="K103:L103" si="129">SUM(K104:K111)</f>
        <v>0</v>
      </c>
      <c r="L103" s="96">
        <f t="shared" si="129"/>
        <v>758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customHeight="1" x14ac:dyDescent="0.25">
      <c r="A105" s="30">
        <v>2242</v>
      </c>
      <c r="B105" s="42" t="s">
        <v>88</v>
      </c>
      <c r="C105" s="223">
        <f t="shared" si="102"/>
        <v>2956</v>
      </c>
      <c r="D105" s="177">
        <v>2198</v>
      </c>
      <c r="E105" s="44"/>
      <c r="F105" s="96">
        <f t="shared" si="131"/>
        <v>2198</v>
      </c>
      <c r="G105" s="144"/>
      <c r="H105" s="31"/>
      <c r="I105" s="96">
        <f t="shared" si="132"/>
        <v>0</v>
      </c>
      <c r="J105" s="144">
        <v>758</v>
      </c>
      <c r="K105" s="31"/>
      <c r="L105" s="96">
        <f t="shared" si="133"/>
        <v>758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944</v>
      </c>
      <c r="D106" s="177">
        <v>944</v>
      </c>
      <c r="E106" s="44"/>
      <c r="F106" s="96">
        <f t="shared" si="131"/>
        <v>944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4298</v>
      </c>
      <c r="D107" s="177">
        <v>4298</v>
      </c>
      <c r="E107" s="44"/>
      <c r="F107" s="96">
        <f t="shared" si="131"/>
        <v>4298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2742</v>
      </c>
      <c r="D112" s="173">
        <f>SUM(D113:D115)</f>
        <v>2742</v>
      </c>
      <c r="E112" s="78">
        <f t="shared" ref="E112:F112" si="135">SUM(E113:E115)</f>
        <v>0</v>
      </c>
      <c r="F112" s="96">
        <f t="shared" si="135"/>
        <v>2742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85</v>
      </c>
      <c r="D113" s="177">
        <v>85</v>
      </c>
      <c r="E113" s="44"/>
      <c r="F113" s="96">
        <f t="shared" ref="F113:F115" si="139">D113+E113</f>
        <v>85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2053</v>
      </c>
      <c r="D114" s="177">
        <v>2053</v>
      </c>
      <c r="E114" s="44"/>
      <c r="F114" s="96">
        <f t="shared" si="139"/>
        <v>2053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604</v>
      </c>
      <c r="D115" s="177">
        <v>604</v>
      </c>
      <c r="E115" s="44"/>
      <c r="F115" s="96">
        <f t="shared" si="139"/>
        <v>604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763</v>
      </c>
      <c r="D116" s="173">
        <f>SUM(D117:D121)</f>
        <v>52</v>
      </c>
      <c r="E116" s="78">
        <f t="shared" ref="E116:F116" si="143">SUM(E117:E121)</f>
        <v>0</v>
      </c>
      <c r="F116" s="96">
        <f t="shared" si="143"/>
        <v>52</v>
      </c>
      <c r="G116" s="173">
        <f>SUM(G117:G121)</f>
        <v>0</v>
      </c>
      <c r="H116" s="78">
        <f t="shared" ref="H116:I116" si="144">SUM(H117:H121)</f>
        <v>711</v>
      </c>
      <c r="I116" s="96">
        <f t="shared" si="144"/>
        <v>711</v>
      </c>
      <c r="J116" s="173">
        <f>SUM(J117:J121)</f>
        <v>0</v>
      </c>
      <c r="K116" s="78">
        <f t="shared" ref="K116:L116" si="145">SUM(K117:K121)</f>
        <v>0</v>
      </c>
      <c r="L116" s="96">
        <f t="shared" si="145"/>
        <v>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customHeight="1" x14ac:dyDescent="0.25">
      <c r="A118" s="30">
        <v>2262</v>
      </c>
      <c r="B118" s="42" t="s">
        <v>100</v>
      </c>
      <c r="C118" s="223">
        <f t="shared" si="102"/>
        <v>711</v>
      </c>
      <c r="D118" s="177"/>
      <c r="E118" s="44"/>
      <c r="F118" s="96">
        <f t="shared" si="147"/>
        <v>0</v>
      </c>
      <c r="G118" s="144"/>
      <c r="H118" s="31">
        <f>331+380</f>
        <v>711</v>
      </c>
      <c r="I118" s="96">
        <f t="shared" si="148"/>
        <v>711</v>
      </c>
      <c r="J118" s="144"/>
      <c r="K118" s="31"/>
      <c r="L118" s="96">
        <f t="shared" si="149"/>
        <v>0</v>
      </c>
      <c r="M118" s="144"/>
      <c r="N118" s="31"/>
      <c r="O118" s="96">
        <f t="shared" si="150"/>
        <v>0</v>
      </c>
      <c r="P118" s="255" t="s">
        <v>439</v>
      </c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52</v>
      </c>
      <c r="D121" s="177">
        <v>52</v>
      </c>
      <c r="E121" s="44"/>
      <c r="F121" s="96">
        <f t="shared" si="147"/>
        <v>52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1642</v>
      </c>
      <c r="D122" s="173">
        <f>SUM(D123:D127)</f>
        <v>127</v>
      </c>
      <c r="E122" s="78">
        <f t="shared" ref="E122:F122" si="151">SUM(E123:E127)</f>
        <v>0</v>
      </c>
      <c r="F122" s="96">
        <f t="shared" si="151"/>
        <v>127</v>
      </c>
      <c r="G122" s="173">
        <f>SUM(G123:G127)</f>
        <v>0</v>
      </c>
      <c r="H122" s="78">
        <f t="shared" ref="H122:I122" si="152">SUM(H123:H127)</f>
        <v>1515</v>
      </c>
      <c r="I122" s="96">
        <f t="shared" si="152"/>
        <v>1515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24" hidden="1" customHeight="1" x14ac:dyDescent="0.25">
      <c r="A125" s="30">
        <v>2275</v>
      </c>
      <c r="B125" s="42" t="s">
        <v>106</v>
      </c>
      <c r="C125" s="223">
        <f t="shared" si="102"/>
        <v>0</v>
      </c>
      <c r="D125" s="177"/>
      <c r="E125" s="44"/>
      <c r="F125" s="96">
        <f t="shared" si="155"/>
        <v>0</v>
      </c>
      <c r="G125" s="144"/>
      <c r="H125" s="31"/>
      <c r="I125" s="96">
        <f t="shared" si="156"/>
        <v>0</v>
      </c>
      <c r="J125" s="144"/>
      <c r="K125" s="31"/>
      <c r="L125" s="96">
        <f t="shared" si="157"/>
        <v>0</v>
      </c>
      <c r="M125" s="144"/>
      <c r="N125" s="31"/>
      <c r="O125" s="96">
        <f t="shared" si="158"/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72" customHeight="1" x14ac:dyDescent="0.25">
      <c r="A127" s="30">
        <v>2279</v>
      </c>
      <c r="B127" s="42" t="s">
        <v>108</v>
      </c>
      <c r="C127" s="223">
        <f t="shared" si="102"/>
        <v>1642</v>
      </c>
      <c r="D127" s="177">
        <v>127</v>
      </c>
      <c r="E127" s="44"/>
      <c r="F127" s="96">
        <f t="shared" si="155"/>
        <v>127</v>
      </c>
      <c r="G127" s="144"/>
      <c r="H127" s="31">
        <f>100+519+95+282+30+489</f>
        <v>1515</v>
      </c>
      <c r="I127" s="96">
        <f t="shared" si="156"/>
        <v>1515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440</v>
      </c>
    </row>
    <row r="128" spans="1:16" ht="48" hidden="1" x14ac:dyDescent="0.25">
      <c r="A128" s="276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25789</v>
      </c>
      <c r="D130" s="171">
        <f>SUM(D131,D136,D140,D141,D144,D151,D159,D160,D163)</f>
        <v>23740</v>
      </c>
      <c r="E130" s="37">
        <f t="shared" ref="E130:F130" si="160">SUM(E131,E136,E140,E141,E144,E151,E159,E160,E163)</f>
        <v>0</v>
      </c>
      <c r="F130" s="172">
        <f t="shared" si="160"/>
        <v>23740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2049</v>
      </c>
      <c r="K130" s="37">
        <f t="shared" ref="K130:L130" si="162">SUM(K131,K136,K140,K141,K144,K151,K159,K160,K163)</f>
        <v>0</v>
      </c>
      <c r="L130" s="172">
        <f t="shared" si="162"/>
        <v>2049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6">
        <v>2310</v>
      </c>
      <c r="B131" s="39" t="s">
        <v>111</v>
      </c>
      <c r="C131" s="222">
        <f t="shared" si="102"/>
        <v>6901</v>
      </c>
      <c r="D131" s="175">
        <f t="shared" ref="D131:O131" si="164">SUM(D132:D135)</f>
        <v>6765</v>
      </c>
      <c r="E131" s="80">
        <f t="shared" si="164"/>
        <v>0</v>
      </c>
      <c r="F131" s="176">
        <f t="shared" si="164"/>
        <v>6765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136</v>
      </c>
      <c r="K131" s="80">
        <f t="shared" si="164"/>
        <v>0</v>
      </c>
      <c r="L131" s="176">
        <f t="shared" si="164"/>
        <v>136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1630</v>
      </c>
      <c r="D132" s="177">
        <v>1630</v>
      </c>
      <c r="E132" s="44"/>
      <c r="F132" s="96">
        <f t="shared" ref="F132:F135" si="165">D132+E132</f>
        <v>1630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4895</v>
      </c>
      <c r="D133" s="177">
        <v>4895</v>
      </c>
      <c r="E133" s="44"/>
      <c r="F133" s="96">
        <f t="shared" si="165"/>
        <v>4895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376</v>
      </c>
      <c r="D135" s="177">
        <v>240</v>
      </c>
      <c r="E135" s="44"/>
      <c r="F135" s="96">
        <f t="shared" si="165"/>
        <v>240</v>
      </c>
      <c r="G135" s="144"/>
      <c r="H135" s="31"/>
      <c r="I135" s="96">
        <f t="shared" si="166"/>
        <v>0</v>
      </c>
      <c r="J135" s="144">
        <v>136</v>
      </c>
      <c r="K135" s="31"/>
      <c r="L135" s="96">
        <f t="shared" si="167"/>
        <v>136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3952</v>
      </c>
      <c r="D136" s="173">
        <f>SUM(D137:D139)</f>
        <v>2209</v>
      </c>
      <c r="E136" s="78">
        <f t="shared" ref="E136:F136" si="169">SUM(E137:E139)</f>
        <v>0</v>
      </c>
      <c r="F136" s="96">
        <f t="shared" si="169"/>
        <v>2209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1743</v>
      </c>
      <c r="K136" s="78">
        <f t="shared" ref="K136:L136" si="171">SUM(K137:K139)</f>
        <v>0</v>
      </c>
      <c r="L136" s="96">
        <f t="shared" si="171"/>
        <v>1743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3952</v>
      </c>
      <c r="D138" s="177">
        <v>2209</v>
      </c>
      <c r="E138" s="44"/>
      <c r="F138" s="96">
        <f t="shared" si="173"/>
        <v>2209</v>
      </c>
      <c r="G138" s="144"/>
      <c r="H138" s="31"/>
      <c r="I138" s="96">
        <f t="shared" si="174"/>
        <v>0</v>
      </c>
      <c r="J138" s="144">
        <v>1743</v>
      </c>
      <c r="K138" s="31"/>
      <c r="L138" s="96">
        <f t="shared" si="175"/>
        <v>1743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250</v>
      </c>
      <c r="D141" s="173">
        <f>SUM(D142:D143)</f>
        <v>250</v>
      </c>
      <c r="E141" s="78">
        <f t="shared" ref="E141:F141" si="177">SUM(E142:E143)</f>
        <v>0</v>
      </c>
      <c r="F141" s="96">
        <f t="shared" si="177"/>
        <v>250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250</v>
      </c>
      <c r="D142" s="177">
        <v>250</v>
      </c>
      <c r="E142" s="44"/>
      <c r="F142" s="96">
        <f t="shared" ref="F142:F143" si="181">D142+E142</f>
        <v>250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2680</v>
      </c>
      <c r="D144" s="87">
        <f>SUM(D145:D150)</f>
        <v>2510</v>
      </c>
      <c r="E144" s="76">
        <f t="shared" ref="E144:F144" si="185">SUM(E145:E150)</f>
        <v>0</v>
      </c>
      <c r="F144" s="161">
        <f t="shared" si="185"/>
        <v>2510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170</v>
      </c>
      <c r="K144" s="76">
        <f t="shared" ref="K144:L144" si="187">SUM(K145:K150)</f>
        <v>0</v>
      </c>
      <c r="L144" s="161">
        <f t="shared" si="187"/>
        <v>170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350</v>
      </c>
      <c r="D145" s="178">
        <v>350</v>
      </c>
      <c r="E145" s="41"/>
      <c r="F145" s="176">
        <f t="shared" ref="F145:F150" si="189">D145+E145</f>
        <v>350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1720</v>
      </c>
      <c r="D146" s="177">
        <v>1720</v>
      </c>
      <c r="E146" s="44"/>
      <c r="F146" s="96">
        <f t="shared" si="189"/>
        <v>1720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customHeight="1" x14ac:dyDescent="0.25">
      <c r="A147" s="30">
        <v>2353</v>
      </c>
      <c r="B147" s="42" t="s">
        <v>125</v>
      </c>
      <c r="C147" s="223">
        <f t="shared" si="102"/>
        <v>200</v>
      </c>
      <c r="D147" s="177">
        <v>200</v>
      </c>
      <c r="E147" s="44"/>
      <c r="F147" s="96">
        <f t="shared" si="189"/>
        <v>200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customHeight="1" x14ac:dyDescent="0.25">
      <c r="A148" s="30">
        <v>2354</v>
      </c>
      <c r="B148" s="42" t="s">
        <v>126</v>
      </c>
      <c r="C148" s="223">
        <f t="shared" ref="C148:C211" si="193">F148+I148+L148+O148</f>
        <v>170</v>
      </c>
      <c r="D148" s="177"/>
      <c r="E148" s="44"/>
      <c r="F148" s="96">
        <f t="shared" si="189"/>
        <v>0</v>
      </c>
      <c r="G148" s="144"/>
      <c r="H148" s="31"/>
      <c r="I148" s="96">
        <f t="shared" si="190"/>
        <v>0</v>
      </c>
      <c r="J148" s="144">
        <v>170</v>
      </c>
      <c r="K148" s="31"/>
      <c r="L148" s="96">
        <f t="shared" si="191"/>
        <v>170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240</v>
      </c>
      <c r="D149" s="177">
        <v>240</v>
      </c>
      <c r="E149" s="44"/>
      <c r="F149" s="96">
        <f t="shared" si="189"/>
        <v>240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customHeight="1" x14ac:dyDescent="0.25">
      <c r="A151" s="77">
        <v>2360</v>
      </c>
      <c r="B151" s="42" t="s">
        <v>129</v>
      </c>
      <c r="C151" s="223">
        <f t="shared" si="193"/>
        <v>543</v>
      </c>
      <c r="D151" s="173">
        <f>SUM(D152:D158)</f>
        <v>543</v>
      </c>
      <c r="E151" s="78">
        <f t="shared" ref="E151:F151" si="194">SUM(E152:E158)</f>
        <v>0</v>
      </c>
      <c r="F151" s="96">
        <f t="shared" si="194"/>
        <v>543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customHeight="1" x14ac:dyDescent="0.25">
      <c r="A154" s="29">
        <v>2363</v>
      </c>
      <c r="B154" s="42" t="s">
        <v>132</v>
      </c>
      <c r="C154" s="223">
        <f t="shared" si="193"/>
        <v>543</v>
      </c>
      <c r="D154" s="177">
        <v>543</v>
      </c>
      <c r="E154" s="44"/>
      <c r="F154" s="96">
        <f t="shared" si="198"/>
        <v>543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11463</v>
      </c>
      <c r="D159" s="179">
        <v>11463</v>
      </c>
      <c r="E159" s="79"/>
      <c r="F159" s="161">
        <f t="shared" si="198"/>
        <v>11463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193"/>
        <v>0</v>
      </c>
      <c r="D163" s="179"/>
      <c r="E163" s="79"/>
      <c r="F163" s="161">
        <f t="shared" si="206"/>
        <v>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customHeight="1" x14ac:dyDescent="0.25">
      <c r="A164" s="34">
        <v>2400</v>
      </c>
      <c r="B164" s="74" t="s">
        <v>140</v>
      </c>
      <c r="C164" s="221">
        <f t="shared" si="193"/>
        <v>176</v>
      </c>
      <c r="D164" s="180">
        <v>176</v>
      </c>
      <c r="E164" s="81"/>
      <c r="F164" s="172">
        <f t="shared" si="206"/>
        <v>176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x14ac:dyDescent="0.25">
      <c r="A165" s="34">
        <v>2500</v>
      </c>
      <c r="B165" s="74" t="s">
        <v>301</v>
      </c>
      <c r="C165" s="221">
        <f t="shared" si="193"/>
        <v>111</v>
      </c>
      <c r="D165" s="171">
        <f>SUM(D166,D171)</f>
        <v>111</v>
      </c>
      <c r="E165" s="37">
        <f t="shared" ref="E165:O165" si="210">SUM(E166,E171)</f>
        <v>0</v>
      </c>
      <c r="F165" s="172">
        <f t="shared" si="210"/>
        <v>111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customHeight="1" x14ac:dyDescent="0.25">
      <c r="A166" s="276">
        <v>2510</v>
      </c>
      <c r="B166" s="39" t="s">
        <v>302</v>
      </c>
      <c r="C166" s="222">
        <f t="shared" si="193"/>
        <v>111</v>
      </c>
      <c r="D166" s="175">
        <f>SUM(D167:D170)</f>
        <v>111</v>
      </c>
      <c r="E166" s="80">
        <f t="shared" ref="E166:O166" si="211">SUM(E167:E170)</f>
        <v>0</v>
      </c>
      <c r="F166" s="176">
        <f t="shared" si="211"/>
        <v>111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customHeight="1" x14ac:dyDescent="0.25">
      <c r="A170" s="30">
        <v>2519</v>
      </c>
      <c r="B170" s="42" t="s">
        <v>144</v>
      </c>
      <c r="C170" s="223">
        <f t="shared" si="193"/>
        <v>111</v>
      </c>
      <c r="D170" s="177">
        <v>111</v>
      </c>
      <c r="E170" s="44"/>
      <c r="F170" s="96">
        <f t="shared" si="212"/>
        <v>111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6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6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6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6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11100</v>
      </c>
      <c r="D194" s="167">
        <f t="shared" ref="D194:O194" si="259">SUM(D195,D230,D269,D283)</f>
        <v>11100</v>
      </c>
      <c r="E194" s="71">
        <f t="shared" si="259"/>
        <v>0</v>
      </c>
      <c r="F194" s="168">
        <f t="shared" si="259"/>
        <v>11100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11100</v>
      </c>
      <c r="D195" s="169">
        <f>D196+D204</f>
        <v>11100</v>
      </c>
      <c r="E195" s="73">
        <f t="shared" ref="E195:F195" si="260">E196+E204</f>
        <v>0</v>
      </c>
      <c r="F195" s="170">
        <f t="shared" si="260"/>
        <v>11100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6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11100</v>
      </c>
      <c r="D204" s="171">
        <f>D205+D215+D216+D225+D226+D227+D229</f>
        <v>11100</v>
      </c>
      <c r="E204" s="37">
        <f t="shared" ref="E204:F204" si="276">E205+E215+E216+E225+E226+E227+E229</f>
        <v>0</v>
      </c>
      <c r="F204" s="172">
        <f t="shared" si="276"/>
        <v>11100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11100</v>
      </c>
      <c r="D216" s="173">
        <f>SUM(D217:D224)</f>
        <v>11100</v>
      </c>
      <c r="E216" s="78">
        <f t="shared" ref="E216:F216" si="289">SUM(E217:E224)</f>
        <v>0</v>
      </c>
      <c r="F216" s="96">
        <f t="shared" si="289"/>
        <v>11100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2000</v>
      </c>
      <c r="D219" s="177">
        <v>2000</v>
      </c>
      <c r="E219" s="44"/>
      <c r="F219" s="96">
        <f t="shared" si="293"/>
        <v>2000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9100</v>
      </c>
      <c r="D223" s="177">
        <v>9100</v>
      </c>
      <c r="E223" s="44"/>
      <c r="F223" s="96">
        <f t="shared" si="293"/>
        <v>9100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6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6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6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6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6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6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934088</v>
      </c>
      <c r="D289" s="191">
        <f t="shared" ref="D289:O289" si="389">SUM(D286,D269,D230,D195,D187,D173,D75,D53,D283)</f>
        <v>407899</v>
      </c>
      <c r="E289" s="112">
        <f t="shared" si="389"/>
        <v>0</v>
      </c>
      <c r="F289" s="113">
        <f t="shared" si="389"/>
        <v>407899</v>
      </c>
      <c r="G289" s="191">
        <f t="shared" si="389"/>
        <v>513962</v>
      </c>
      <c r="H289" s="112">
        <f t="shared" si="389"/>
        <v>2226</v>
      </c>
      <c r="I289" s="113">
        <f t="shared" si="389"/>
        <v>516188</v>
      </c>
      <c r="J289" s="191">
        <f t="shared" si="389"/>
        <v>10001</v>
      </c>
      <c r="K289" s="112">
        <f t="shared" si="389"/>
        <v>0</v>
      </c>
      <c r="L289" s="113">
        <f t="shared" si="389"/>
        <v>10001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98"/>
        <filter val="1 630"/>
        <filter val="1 642"/>
        <filter val="1 676"/>
        <filter val="1 720"/>
        <filter val="1 797"/>
        <filter val="103 094"/>
        <filter val="11 100"/>
        <filter val="11 463"/>
        <filter val="111"/>
        <filter val="12 513"/>
        <filter val="120"/>
        <filter val="121"/>
        <filter val="156 625"/>
        <filter val="170"/>
        <filter val="176"/>
        <filter val="19 831"/>
        <filter val="196 288"/>
        <filter val="2 000"/>
        <filter val="2 053"/>
        <filter val="2 680"/>
        <filter val="2 742"/>
        <filter val="2 956"/>
        <filter val="200"/>
        <filter val="215"/>
        <filter val="24"/>
        <filter val="240"/>
        <filter val="25 789"/>
        <filter val="250"/>
        <filter val="26 554"/>
        <filter val="29 043"/>
        <filter val="3 009"/>
        <filter val="3 391"/>
        <filter val="3 393"/>
        <filter val="3 952"/>
        <filter val="30"/>
        <filter val="350"/>
        <filter val="37 332"/>
        <filter val="376"/>
        <filter val="39 663"/>
        <filter val="4 193"/>
        <filter val="4 298"/>
        <filter val="4 438"/>
        <filter val="4 895"/>
        <filter val="41 826"/>
        <filter val="481"/>
        <filter val="496"/>
        <filter val="5 443"/>
        <filter val="52"/>
        <filter val="541 046"/>
        <filter val="543"/>
        <filter val="596"/>
        <filter val="6 901"/>
        <filter val="604"/>
        <filter val="61 052"/>
        <filter val="623 606"/>
        <filter val="711"/>
        <filter val="726"/>
        <filter val="74"/>
        <filter val="76 920"/>
        <filter val="763"/>
        <filter val="79 551"/>
        <filter val="8 198"/>
        <filter val="819 894"/>
        <filter val="85"/>
        <filter val="9 100"/>
        <filter val="9 881"/>
        <filter val="922 988"/>
        <filter val="924 087"/>
        <filter val="934 088"/>
        <filter val="944"/>
        <filter val="98"/>
      </filters>
    </filterColumn>
  </autoFilter>
  <mergeCells count="32">
    <mergeCell ref="A290:B290"/>
    <mergeCell ref="A291:B291"/>
    <mergeCell ref="I16:I17"/>
    <mergeCell ref="J16:J17"/>
    <mergeCell ref="K16:K17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9.pielikums Jūrmalas pilsētas domes
2019.gada 24.janvāra saistošajiem noteikumiem Nr.1
(protokols Nr.1, 11.punkts) </firstHeader>
    <firstFooter>&amp;L&amp;9&amp;D; &amp;T&amp;R&amp;9&amp;P (&amp;N)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B0F0"/>
  </sheetPr>
  <dimension ref="A1:Q319"/>
  <sheetViews>
    <sheetView showGridLines="0" view="pageLayout" zoomScaleNormal="100" workbookViewId="0">
      <selection activeCell="T2" sqref="T2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4" width="8.7109375" style="6" hidden="1" customWidth="1" outlineLevel="1"/>
    <col min="5" max="5" width="7.5703125" style="6" hidden="1" customWidth="1" outlineLevel="1"/>
    <col min="6" max="6" width="8.7109375" style="6" customWidth="1" collapsed="1"/>
    <col min="7" max="7" width="8.7109375" style="6" hidden="1" customWidth="1" outlineLevel="1"/>
    <col min="8" max="8" width="7.28515625" style="6" hidden="1" customWidth="1" outlineLevel="1"/>
    <col min="9" max="9" width="8.7109375" style="6" customWidth="1" collapsed="1"/>
    <col min="10" max="10" width="8.28515625" style="6" hidden="1" customWidth="1" outlineLevel="1"/>
    <col min="11" max="11" width="6.5703125" style="6" hidden="1" customWidth="1" outlineLevel="1"/>
    <col min="12" max="12" width="8.28515625" style="6" customWidth="1" collapsed="1"/>
    <col min="13" max="13" width="7.140625" style="6" hidden="1" customWidth="1" outlineLevel="1"/>
    <col min="14" max="14" width="7.140625" style="1" hidden="1" customWidth="1" outlineLevel="1"/>
    <col min="15" max="15" width="7.140625" style="1" customWidth="1" collapsed="1"/>
    <col min="16" max="16" width="35.570312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06"/>
      <c r="O1" s="214" t="s">
        <v>421</v>
      </c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412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413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414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699" t="s">
        <v>415</v>
      </c>
      <c r="D9" s="699"/>
      <c r="E9" s="699"/>
      <c r="F9" s="699"/>
      <c r="G9" s="699"/>
      <c r="H9" s="699"/>
      <c r="I9" s="699"/>
      <c r="J9" s="699"/>
      <c r="K9" s="699"/>
      <c r="L9" s="699"/>
      <c r="M9" s="699"/>
      <c r="N9" s="699"/>
      <c r="O9" s="699"/>
      <c r="P9" s="700"/>
      <c r="Q9" s="602"/>
    </row>
    <row r="10" spans="1:17" ht="12.75" customHeight="1" x14ac:dyDescent="0.25">
      <c r="A10" s="2"/>
      <c r="B10" s="3" t="s">
        <v>7</v>
      </c>
      <c r="C10" s="699" t="s">
        <v>416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417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1474629</v>
      </c>
      <c r="D20" s="139">
        <f>SUM(D21,D24,D25,D41,D43)</f>
        <v>672007</v>
      </c>
      <c r="E20" s="22">
        <f>SUM(E21,E24,E25,E41,E43)</f>
        <v>0</v>
      </c>
      <c r="F20" s="140">
        <f>SUM(F21,F24,F25,F41,F43)</f>
        <v>672007</v>
      </c>
      <c r="G20" s="139">
        <f>SUM(G21,G24,G43)</f>
        <v>779637</v>
      </c>
      <c r="H20" s="22">
        <f>SUM(H21,H24,H43)</f>
        <v>4536</v>
      </c>
      <c r="I20" s="140">
        <f>SUM(I21,I24,I43)</f>
        <v>784173</v>
      </c>
      <c r="J20" s="139">
        <f>SUM(J21,J26,J43)</f>
        <v>18449</v>
      </c>
      <c r="K20" s="22">
        <f>SUM(K21,K26,K43)</f>
        <v>0</v>
      </c>
      <c r="L20" s="140">
        <f>SUM(L21,L26,L43)</f>
        <v>18449</v>
      </c>
      <c r="M20" s="139">
        <f>SUM(M21,M45)</f>
        <v>0</v>
      </c>
      <c r="N20" s="22">
        <f>SUM(N21,N45)</f>
        <v>0</v>
      </c>
      <c r="O20" s="140">
        <f>SUM(O21,O45)</f>
        <v>0</v>
      </c>
      <c r="P20" s="252"/>
    </row>
    <row r="21" spans="1:16" ht="12.75" thickTop="1" x14ac:dyDescent="0.25">
      <c r="A21" s="23"/>
      <c r="B21" s="24" t="s">
        <v>20</v>
      </c>
      <c r="C21" s="217">
        <f t="shared" si="0"/>
        <v>4265</v>
      </c>
      <c r="D21" s="141">
        <f t="shared" ref="D21:O21" si="1">SUM(D22:D23)</f>
        <v>0</v>
      </c>
      <c r="E21" s="25">
        <f t="shared" si="1"/>
        <v>0</v>
      </c>
      <c r="F21" s="142">
        <f t="shared" si="1"/>
        <v>0</v>
      </c>
      <c r="G21" s="141">
        <f t="shared" si="1"/>
        <v>0</v>
      </c>
      <c r="H21" s="25">
        <f t="shared" si="1"/>
        <v>0</v>
      </c>
      <c r="I21" s="142">
        <f t="shared" si="1"/>
        <v>0</v>
      </c>
      <c r="J21" s="141">
        <f t="shared" si="1"/>
        <v>4265</v>
      </c>
      <c r="K21" s="25">
        <f t="shared" si="1"/>
        <v>0</v>
      </c>
      <c r="L21" s="142">
        <f t="shared" si="1"/>
        <v>4265</v>
      </c>
      <c r="M21" s="141">
        <f t="shared" si="1"/>
        <v>0</v>
      </c>
      <c r="N21" s="25">
        <f t="shared" si="1"/>
        <v>0</v>
      </c>
      <c r="O21" s="142">
        <f t="shared" si="1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x14ac:dyDescent="0.25">
      <c r="A23" s="29"/>
      <c r="B23" s="30" t="s">
        <v>22</v>
      </c>
      <c r="C23" s="219">
        <f>F23+I23+L23+O23</f>
        <v>4265</v>
      </c>
      <c r="D23" s="144"/>
      <c r="E23" s="31"/>
      <c r="F23" s="96">
        <f>D23+E23</f>
        <v>0</v>
      </c>
      <c r="G23" s="144"/>
      <c r="H23" s="31"/>
      <c r="I23" s="96">
        <f>G23+H23</f>
        <v>0</v>
      </c>
      <c r="J23" s="144">
        <v>4265</v>
      </c>
      <c r="K23" s="31"/>
      <c r="L23" s="201">
        <f>K23+J23</f>
        <v>4265</v>
      </c>
      <c r="M23" s="144"/>
      <c r="N23" s="31"/>
      <c r="O23" s="96">
        <f>N23+M23</f>
        <v>0</v>
      </c>
      <c r="P23" s="255"/>
    </row>
    <row r="24" spans="1:16" s="19" customFormat="1" ht="24.75" customHeight="1" thickBot="1" x14ac:dyDescent="0.3">
      <c r="A24" s="32">
        <v>19300</v>
      </c>
      <c r="B24" s="32" t="s">
        <v>283</v>
      </c>
      <c r="C24" s="220">
        <f>F24+I24</f>
        <v>1456180</v>
      </c>
      <c r="D24" s="145">
        <v>672007</v>
      </c>
      <c r="E24" s="132"/>
      <c r="F24" s="242">
        <f>D24+E24</f>
        <v>672007</v>
      </c>
      <c r="G24" s="145">
        <v>779637</v>
      </c>
      <c r="H24" s="132">
        <v>4536</v>
      </c>
      <c r="I24" s="242">
        <f>G24+H24</f>
        <v>784173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6" t="s">
        <v>418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>D25+E25</f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 t="shared" ref="C26:C40" si="2">L26</f>
        <v>14124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14124</v>
      </c>
      <c r="K26" s="56">
        <f>SUM(K27,K31,K33,K36)</f>
        <v>0</v>
      </c>
      <c r="L26" s="158">
        <f>SUM(L27,L31,L33,L36)</f>
        <v>14124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si="2"/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>SUM(K28:K30)</f>
        <v>0</v>
      </c>
      <c r="L27" s="158">
        <f>SUM(L28:L30)</f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>K29+J29</f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>K30+J30</f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 t="shared" si="2"/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>SUM(K32)</f>
        <v>0</v>
      </c>
      <c r="L31" s="158">
        <f>SUM(L32)</f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si="2"/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2"/>
        <v>7499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7499</v>
      </c>
      <c r="K33" s="56">
        <f>SUM(K34:K35)</f>
        <v>0</v>
      </c>
      <c r="L33" s="158">
        <f>SUM(L34:L35)</f>
        <v>7499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2"/>
        <v>7499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7499</v>
      </c>
      <c r="K34" s="28"/>
      <c r="L34" s="204">
        <f>K34+J34</f>
        <v>7499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2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>K35+J35</f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2"/>
        <v>6625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6625</v>
      </c>
      <c r="K36" s="56">
        <f>SUM(K37:K40)</f>
        <v>0</v>
      </c>
      <c r="L36" s="158">
        <f>SUM(L37:L40)</f>
        <v>6625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2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2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>K38+J38</f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2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>K39+J39</f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2"/>
        <v>6625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6625</v>
      </c>
      <c r="K40" s="123"/>
      <c r="L40" s="209">
        <f>K40+J40</f>
        <v>6625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>SUM(E42)</f>
        <v>0</v>
      </c>
      <c r="F41" s="156">
        <f>SUM(F42)</f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x14ac:dyDescent="0.25">
      <c r="A43" s="38">
        <v>21490</v>
      </c>
      <c r="B43" s="34" t="s">
        <v>38</v>
      </c>
      <c r="C43" s="227">
        <f>F43+I43+L43</f>
        <v>60</v>
      </c>
      <c r="D43" s="55">
        <f>D44</f>
        <v>0</v>
      </c>
      <c r="E43" s="56">
        <f>E44</f>
        <v>0</v>
      </c>
      <c r="F43" s="158">
        <f>F44</f>
        <v>0</v>
      </c>
      <c r="G43" s="55">
        <f t="shared" ref="G43:L43" si="3">G44</f>
        <v>0</v>
      </c>
      <c r="H43" s="56">
        <f t="shared" si="3"/>
        <v>0</v>
      </c>
      <c r="I43" s="158">
        <f t="shared" si="3"/>
        <v>0</v>
      </c>
      <c r="J43" s="55">
        <f t="shared" si="3"/>
        <v>60</v>
      </c>
      <c r="K43" s="56">
        <f t="shared" si="3"/>
        <v>0</v>
      </c>
      <c r="L43" s="158">
        <f t="shared" si="3"/>
        <v>60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customHeight="1" x14ac:dyDescent="0.25">
      <c r="A44" s="30">
        <v>21499</v>
      </c>
      <c r="B44" s="42" t="s">
        <v>39</v>
      </c>
      <c r="C44" s="228">
        <f>F44+I44+L44</f>
        <v>60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>
        <v>60</v>
      </c>
      <c r="K44" s="28"/>
      <c r="L44" s="204">
        <f>K44+J44</f>
        <v>60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>SUM(N46:N47)</f>
        <v>0</v>
      </c>
      <c r="O45" s="209">
        <f>SUM(O46:O47)</f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>O47</f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>N47+M47</f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1474629</v>
      </c>
      <c r="D50" s="163">
        <f t="shared" ref="D50:O50" si="4">SUM(D51,D286)</f>
        <v>672007</v>
      </c>
      <c r="E50" s="66">
        <f t="shared" si="4"/>
        <v>0</v>
      </c>
      <c r="F50" s="164">
        <f t="shared" si="4"/>
        <v>672007</v>
      </c>
      <c r="G50" s="163">
        <f t="shared" si="4"/>
        <v>779637</v>
      </c>
      <c r="H50" s="66">
        <f t="shared" si="4"/>
        <v>4536</v>
      </c>
      <c r="I50" s="164">
        <f t="shared" si="4"/>
        <v>784173</v>
      </c>
      <c r="J50" s="139">
        <f t="shared" si="4"/>
        <v>18449</v>
      </c>
      <c r="K50" s="22">
        <f t="shared" si="4"/>
        <v>0</v>
      </c>
      <c r="L50" s="140">
        <f t="shared" si="4"/>
        <v>18449</v>
      </c>
      <c r="M50" s="139">
        <f t="shared" si="4"/>
        <v>0</v>
      </c>
      <c r="N50" s="22">
        <f t="shared" si="4"/>
        <v>0</v>
      </c>
      <c r="O50" s="140">
        <f t="shared" si="4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1474629</v>
      </c>
      <c r="D51" s="165">
        <f t="shared" ref="D51:O51" si="5">SUM(D52,D194)</f>
        <v>672007</v>
      </c>
      <c r="E51" s="69">
        <f t="shared" si="5"/>
        <v>0</v>
      </c>
      <c r="F51" s="166">
        <f t="shared" si="5"/>
        <v>672007</v>
      </c>
      <c r="G51" s="165">
        <f t="shared" si="5"/>
        <v>779637</v>
      </c>
      <c r="H51" s="69">
        <f t="shared" si="5"/>
        <v>4536</v>
      </c>
      <c r="I51" s="166">
        <f t="shared" si="5"/>
        <v>784173</v>
      </c>
      <c r="J51" s="211">
        <f t="shared" si="5"/>
        <v>18449</v>
      </c>
      <c r="K51" s="212">
        <f t="shared" si="5"/>
        <v>0</v>
      </c>
      <c r="L51" s="213">
        <f t="shared" si="5"/>
        <v>18449</v>
      </c>
      <c r="M51" s="211">
        <f t="shared" si="5"/>
        <v>0</v>
      </c>
      <c r="N51" s="212">
        <f t="shared" si="5"/>
        <v>0</v>
      </c>
      <c r="O51" s="213">
        <f t="shared" si="5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1460314</v>
      </c>
      <c r="D52" s="167">
        <f t="shared" ref="D52:O52" si="6">SUM(D53,D75,D173,D187)</f>
        <v>660692</v>
      </c>
      <c r="E52" s="71">
        <f t="shared" si="6"/>
        <v>0</v>
      </c>
      <c r="F52" s="168">
        <f t="shared" si="6"/>
        <v>660692</v>
      </c>
      <c r="G52" s="167">
        <f t="shared" si="6"/>
        <v>779637</v>
      </c>
      <c r="H52" s="71">
        <f t="shared" si="6"/>
        <v>4536</v>
      </c>
      <c r="I52" s="168">
        <f t="shared" si="6"/>
        <v>784173</v>
      </c>
      <c r="J52" s="167">
        <f t="shared" si="6"/>
        <v>15449</v>
      </c>
      <c r="K52" s="71">
        <f t="shared" si="6"/>
        <v>0</v>
      </c>
      <c r="L52" s="168">
        <f t="shared" si="6"/>
        <v>15449</v>
      </c>
      <c r="M52" s="167">
        <f t="shared" si="6"/>
        <v>0</v>
      </c>
      <c r="N52" s="71">
        <f t="shared" si="6"/>
        <v>0</v>
      </c>
      <c r="O52" s="168">
        <f t="shared" si="6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1285290</v>
      </c>
      <c r="D53" s="169">
        <f t="shared" ref="D53:O53" si="7">SUM(D54,D67)</f>
        <v>505653</v>
      </c>
      <c r="E53" s="73">
        <f t="shared" si="7"/>
        <v>0</v>
      </c>
      <c r="F53" s="170">
        <f t="shared" si="7"/>
        <v>505653</v>
      </c>
      <c r="G53" s="169">
        <f t="shared" si="7"/>
        <v>779637</v>
      </c>
      <c r="H53" s="73">
        <f t="shared" si="7"/>
        <v>0</v>
      </c>
      <c r="I53" s="170">
        <f t="shared" si="7"/>
        <v>779637</v>
      </c>
      <c r="J53" s="169">
        <f t="shared" si="7"/>
        <v>0</v>
      </c>
      <c r="K53" s="73">
        <f t="shared" si="7"/>
        <v>0</v>
      </c>
      <c r="L53" s="170">
        <f t="shared" si="7"/>
        <v>0</v>
      </c>
      <c r="M53" s="169">
        <f t="shared" si="7"/>
        <v>0</v>
      </c>
      <c r="N53" s="73">
        <f t="shared" si="7"/>
        <v>0</v>
      </c>
      <c r="O53" s="170">
        <f t="shared" si="7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970448</v>
      </c>
      <c r="D54" s="171">
        <f t="shared" ref="D54:O54" si="8">SUM(D55,D58,D66)</f>
        <v>347264</v>
      </c>
      <c r="E54" s="37">
        <f t="shared" si="8"/>
        <v>0</v>
      </c>
      <c r="F54" s="172">
        <f t="shared" si="8"/>
        <v>347264</v>
      </c>
      <c r="G54" s="171">
        <f t="shared" si="8"/>
        <v>623184</v>
      </c>
      <c r="H54" s="37">
        <f t="shared" si="8"/>
        <v>0</v>
      </c>
      <c r="I54" s="172">
        <f t="shared" si="8"/>
        <v>623184</v>
      </c>
      <c r="J54" s="171">
        <f t="shared" si="8"/>
        <v>0</v>
      </c>
      <c r="K54" s="37">
        <f t="shared" si="8"/>
        <v>0</v>
      </c>
      <c r="L54" s="172">
        <f t="shared" si="8"/>
        <v>0</v>
      </c>
      <c r="M54" s="171">
        <f t="shared" si="8"/>
        <v>0</v>
      </c>
      <c r="N54" s="37">
        <f t="shared" si="8"/>
        <v>0</v>
      </c>
      <c r="O54" s="172">
        <f t="shared" si="8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894578</v>
      </c>
      <c r="D55" s="87">
        <f t="shared" ref="D55:O55" si="9">SUM(D56:D57)</f>
        <v>284234</v>
      </c>
      <c r="E55" s="76">
        <f t="shared" si="9"/>
        <v>0</v>
      </c>
      <c r="F55" s="161">
        <f t="shared" si="9"/>
        <v>284234</v>
      </c>
      <c r="G55" s="87">
        <f t="shared" si="9"/>
        <v>610344</v>
      </c>
      <c r="H55" s="76">
        <f t="shared" si="9"/>
        <v>0</v>
      </c>
      <c r="I55" s="161">
        <f t="shared" si="9"/>
        <v>610344</v>
      </c>
      <c r="J55" s="87">
        <f t="shared" si="9"/>
        <v>0</v>
      </c>
      <c r="K55" s="76">
        <f t="shared" si="9"/>
        <v>0</v>
      </c>
      <c r="L55" s="161">
        <f t="shared" si="9"/>
        <v>0</v>
      </c>
      <c r="M55" s="87">
        <f t="shared" si="9"/>
        <v>0</v>
      </c>
      <c r="N55" s="76">
        <f t="shared" si="9"/>
        <v>0</v>
      </c>
      <c r="O55" s="161">
        <f t="shared" si="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>D56+E56</f>
        <v>0</v>
      </c>
      <c r="G56" s="143"/>
      <c r="H56" s="28"/>
      <c r="I56" s="176">
        <f>G56+H56</f>
        <v>0</v>
      </c>
      <c r="J56" s="143"/>
      <c r="K56" s="28"/>
      <c r="L56" s="176">
        <f>K56+J56</f>
        <v>0</v>
      </c>
      <c r="M56" s="143"/>
      <c r="N56" s="28"/>
      <c r="O56" s="176">
        <f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894578</v>
      </c>
      <c r="D57" s="144">
        <v>284234</v>
      </c>
      <c r="E57" s="31"/>
      <c r="F57" s="96">
        <f>D57+E57</f>
        <v>284234</v>
      </c>
      <c r="G57" s="144">
        <v>610344</v>
      </c>
      <c r="H57" s="31"/>
      <c r="I57" s="96">
        <f>G57+H57</f>
        <v>610344</v>
      </c>
      <c r="J57" s="144"/>
      <c r="K57" s="31"/>
      <c r="L57" s="96">
        <f>K57+J57</f>
        <v>0</v>
      </c>
      <c r="M57" s="144"/>
      <c r="N57" s="31"/>
      <c r="O57" s="96">
        <f>N57+M57</f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70294</v>
      </c>
      <c r="D58" s="173">
        <f t="shared" ref="D58:O58" si="10">SUM(D59:D65)</f>
        <v>57454</v>
      </c>
      <c r="E58" s="78">
        <f t="shared" si="10"/>
        <v>0</v>
      </c>
      <c r="F58" s="96">
        <f t="shared" si="10"/>
        <v>57454</v>
      </c>
      <c r="G58" s="173">
        <f t="shared" si="10"/>
        <v>12840</v>
      </c>
      <c r="H58" s="78">
        <f t="shared" si="10"/>
        <v>0</v>
      </c>
      <c r="I58" s="96">
        <f t="shared" si="10"/>
        <v>12840</v>
      </c>
      <c r="J58" s="173">
        <f t="shared" si="10"/>
        <v>0</v>
      </c>
      <c r="K58" s="78">
        <f t="shared" si="10"/>
        <v>0</v>
      </c>
      <c r="L58" s="96">
        <f t="shared" si="10"/>
        <v>0</v>
      </c>
      <c r="M58" s="173">
        <f t="shared" si="10"/>
        <v>0</v>
      </c>
      <c r="N58" s="78">
        <f t="shared" si="10"/>
        <v>0</v>
      </c>
      <c r="O58" s="96">
        <f t="shared" si="10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8343</v>
      </c>
      <c r="D59" s="144">
        <v>8343</v>
      </c>
      <c r="E59" s="31"/>
      <c r="F59" s="96">
        <f t="shared" ref="F59:F66" si="11">D59+E59</f>
        <v>8343</v>
      </c>
      <c r="G59" s="144"/>
      <c r="H59" s="31"/>
      <c r="I59" s="96">
        <f t="shared" ref="I59:I66" si="12">G59+H59</f>
        <v>0</v>
      </c>
      <c r="J59" s="144"/>
      <c r="K59" s="31"/>
      <c r="L59" s="96">
        <f t="shared" ref="L59:L66" si="13">K59+J59</f>
        <v>0</v>
      </c>
      <c r="M59" s="144"/>
      <c r="N59" s="31"/>
      <c r="O59" s="96">
        <f t="shared" ref="O59:O66" si="14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2058</v>
      </c>
      <c r="D60" s="144">
        <v>2058</v>
      </c>
      <c r="E60" s="31"/>
      <c r="F60" s="96">
        <f t="shared" si="11"/>
        <v>2058</v>
      </c>
      <c r="G60" s="144"/>
      <c r="H60" s="31"/>
      <c r="I60" s="96">
        <f t="shared" si="12"/>
        <v>0</v>
      </c>
      <c r="J60" s="144"/>
      <c r="K60" s="31"/>
      <c r="L60" s="96">
        <f t="shared" si="13"/>
        <v>0</v>
      </c>
      <c r="M60" s="144"/>
      <c r="N60" s="31"/>
      <c r="O60" s="96">
        <f t="shared" si="14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11"/>
        <v>0</v>
      </c>
      <c r="G61" s="144"/>
      <c r="H61" s="31"/>
      <c r="I61" s="96">
        <f t="shared" si="12"/>
        <v>0</v>
      </c>
      <c r="J61" s="144"/>
      <c r="K61" s="31"/>
      <c r="L61" s="96">
        <f t="shared" si="13"/>
        <v>0</v>
      </c>
      <c r="M61" s="144"/>
      <c r="N61" s="31"/>
      <c r="O61" s="96">
        <f t="shared" si="14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11"/>
        <v>0</v>
      </c>
      <c r="G62" s="144"/>
      <c r="H62" s="31"/>
      <c r="I62" s="96">
        <f t="shared" si="12"/>
        <v>0</v>
      </c>
      <c r="J62" s="144"/>
      <c r="K62" s="31"/>
      <c r="L62" s="96">
        <f t="shared" si="13"/>
        <v>0</v>
      </c>
      <c r="M62" s="144"/>
      <c r="N62" s="31"/>
      <c r="O62" s="96">
        <f t="shared" si="14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4933</v>
      </c>
      <c r="D63" s="144">
        <v>4933</v>
      </c>
      <c r="E63" s="31"/>
      <c r="F63" s="96">
        <f t="shared" si="11"/>
        <v>4933</v>
      </c>
      <c r="G63" s="144"/>
      <c r="H63" s="31"/>
      <c r="I63" s="96">
        <f t="shared" si="12"/>
        <v>0</v>
      </c>
      <c r="J63" s="144"/>
      <c r="K63" s="31"/>
      <c r="L63" s="96">
        <f t="shared" si="13"/>
        <v>0</v>
      </c>
      <c r="M63" s="144"/>
      <c r="N63" s="31"/>
      <c r="O63" s="96">
        <f t="shared" si="14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41662</v>
      </c>
      <c r="D64" s="144">
        <v>41662</v>
      </c>
      <c r="E64" s="31"/>
      <c r="F64" s="96">
        <f t="shared" si="11"/>
        <v>41662</v>
      </c>
      <c r="G64" s="144"/>
      <c r="H64" s="31"/>
      <c r="I64" s="96">
        <f t="shared" si="12"/>
        <v>0</v>
      </c>
      <c r="J64" s="144"/>
      <c r="K64" s="31"/>
      <c r="L64" s="96">
        <f t="shared" si="13"/>
        <v>0</v>
      </c>
      <c r="M64" s="144"/>
      <c r="N64" s="31"/>
      <c r="O64" s="96">
        <f t="shared" si="14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13298</v>
      </c>
      <c r="D65" s="144">
        <v>458</v>
      </c>
      <c r="E65" s="31"/>
      <c r="F65" s="96">
        <f t="shared" si="11"/>
        <v>458</v>
      </c>
      <c r="G65" s="144">
        <v>12840</v>
      </c>
      <c r="H65" s="31"/>
      <c r="I65" s="96">
        <f t="shared" si="12"/>
        <v>12840</v>
      </c>
      <c r="J65" s="144"/>
      <c r="K65" s="31"/>
      <c r="L65" s="96">
        <f t="shared" si="13"/>
        <v>0</v>
      </c>
      <c r="M65" s="144"/>
      <c r="N65" s="31"/>
      <c r="O65" s="96">
        <f t="shared" si="14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5576</v>
      </c>
      <c r="D66" s="174">
        <v>5576</v>
      </c>
      <c r="E66" s="133"/>
      <c r="F66" s="161">
        <f t="shared" si="11"/>
        <v>5576</v>
      </c>
      <c r="G66" s="174"/>
      <c r="H66" s="133"/>
      <c r="I66" s="161">
        <f t="shared" si="12"/>
        <v>0</v>
      </c>
      <c r="J66" s="174"/>
      <c r="K66" s="133"/>
      <c r="L66" s="161">
        <f t="shared" si="13"/>
        <v>0</v>
      </c>
      <c r="M66" s="174"/>
      <c r="N66" s="133"/>
      <c r="O66" s="161">
        <f t="shared" si="14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314842</v>
      </c>
      <c r="D67" s="171">
        <f t="shared" ref="D67:O67" si="15">SUM(D68:D69)</f>
        <v>158389</v>
      </c>
      <c r="E67" s="37">
        <f t="shared" si="15"/>
        <v>0</v>
      </c>
      <c r="F67" s="172">
        <f t="shared" si="15"/>
        <v>158389</v>
      </c>
      <c r="G67" s="171">
        <f t="shared" si="15"/>
        <v>156453</v>
      </c>
      <c r="H67" s="37">
        <f t="shared" si="15"/>
        <v>0</v>
      </c>
      <c r="I67" s="172">
        <f t="shared" si="15"/>
        <v>156453</v>
      </c>
      <c r="J67" s="171">
        <f t="shared" si="15"/>
        <v>0</v>
      </c>
      <c r="K67" s="37">
        <f t="shared" si="15"/>
        <v>0</v>
      </c>
      <c r="L67" s="172">
        <f t="shared" si="15"/>
        <v>0</v>
      </c>
      <c r="M67" s="171">
        <f t="shared" si="15"/>
        <v>0</v>
      </c>
      <c r="N67" s="37">
        <f t="shared" si="15"/>
        <v>0</v>
      </c>
      <c r="O67" s="172">
        <f t="shared" si="15"/>
        <v>0</v>
      </c>
      <c r="P67" s="257"/>
    </row>
    <row r="68" spans="1:16" ht="24" customHeight="1" x14ac:dyDescent="0.25">
      <c r="A68" s="275">
        <v>1210</v>
      </c>
      <c r="B68" s="39" t="s">
        <v>60</v>
      </c>
      <c r="C68" s="222">
        <f t="shared" si="0"/>
        <v>244755</v>
      </c>
      <c r="D68" s="143">
        <v>93402</v>
      </c>
      <c r="E68" s="28"/>
      <c r="F68" s="176">
        <f>D68+E68</f>
        <v>93402</v>
      </c>
      <c r="G68" s="143">
        <v>151353</v>
      </c>
      <c r="H68" s="28"/>
      <c r="I68" s="176">
        <f>G68+H68</f>
        <v>151353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70087</v>
      </c>
      <c r="D69" s="173">
        <f t="shared" ref="D69:O69" si="16">SUM(D70:D74)</f>
        <v>64987</v>
      </c>
      <c r="E69" s="78">
        <f t="shared" si="16"/>
        <v>0</v>
      </c>
      <c r="F69" s="96">
        <f t="shared" si="16"/>
        <v>64987</v>
      </c>
      <c r="G69" s="173">
        <f t="shared" si="16"/>
        <v>5100</v>
      </c>
      <c r="H69" s="78">
        <f t="shared" si="16"/>
        <v>0</v>
      </c>
      <c r="I69" s="96">
        <f t="shared" si="16"/>
        <v>5100</v>
      </c>
      <c r="J69" s="173">
        <f t="shared" si="16"/>
        <v>0</v>
      </c>
      <c r="K69" s="78">
        <f t="shared" si="16"/>
        <v>0</v>
      </c>
      <c r="L69" s="96">
        <f t="shared" si="16"/>
        <v>0</v>
      </c>
      <c r="M69" s="173">
        <f t="shared" si="16"/>
        <v>0</v>
      </c>
      <c r="N69" s="78">
        <f t="shared" si="16"/>
        <v>0</v>
      </c>
      <c r="O69" s="96">
        <f t="shared" si="16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45561</v>
      </c>
      <c r="D70" s="144">
        <v>40461</v>
      </c>
      <c r="E70" s="31"/>
      <c r="F70" s="96">
        <f>D70+E70</f>
        <v>40461</v>
      </c>
      <c r="G70" s="144">
        <v>5100</v>
      </c>
      <c r="H70" s="31"/>
      <c r="I70" s="96">
        <f>G70+H70</f>
        <v>5100</v>
      </c>
      <c r="J70" s="144"/>
      <c r="K70" s="31"/>
      <c r="L70" s="96">
        <f>K70+J70</f>
        <v>0</v>
      </c>
      <c r="M70" s="144"/>
      <c r="N70" s="31"/>
      <c r="O70" s="96">
        <f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>D71+E71</f>
        <v>0</v>
      </c>
      <c r="G71" s="144"/>
      <c r="H71" s="31"/>
      <c r="I71" s="96">
        <f>G71+H71</f>
        <v>0</v>
      </c>
      <c r="J71" s="144"/>
      <c r="K71" s="31"/>
      <c r="L71" s="96">
        <f>K71+J71</f>
        <v>0</v>
      </c>
      <c r="M71" s="144"/>
      <c r="N71" s="31"/>
      <c r="O71" s="96">
        <f>N71+M71</f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>D72+E72</f>
        <v>0</v>
      </c>
      <c r="G72" s="144"/>
      <c r="H72" s="31"/>
      <c r="I72" s="96">
        <f>G72+H72</f>
        <v>0</v>
      </c>
      <c r="J72" s="144"/>
      <c r="K72" s="31"/>
      <c r="L72" s="96">
        <f>K72+J72</f>
        <v>0</v>
      </c>
      <c r="M72" s="144"/>
      <c r="N72" s="31"/>
      <c r="O72" s="96">
        <f>N72+M72</f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23478</v>
      </c>
      <c r="D73" s="144">
        <v>23478</v>
      </c>
      <c r="E73" s="31"/>
      <c r="F73" s="96">
        <f>D73+E73</f>
        <v>23478</v>
      </c>
      <c r="G73" s="144"/>
      <c r="H73" s="31"/>
      <c r="I73" s="96">
        <f>G73+H73</f>
        <v>0</v>
      </c>
      <c r="J73" s="144"/>
      <c r="K73" s="31"/>
      <c r="L73" s="96">
        <f>K73+J73</f>
        <v>0</v>
      </c>
      <c r="M73" s="144"/>
      <c r="N73" s="31"/>
      <c r="O73" s="96">
        <f>N73+M73</f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1048</v>
      </c>
      <c r="D74" s="144">
        <v>1048</v>
      </c>
      <c r="E74" s="31"/>
      <c r="F74" s="96">
        <f>D74+E74</f>
        <v>1048</v>
      </c>
      <c r="G74" s="144"/>
      <c r="H74" s="31"/>
      <c r="I74" s="96">
        <f>G74+H74</f>
        <v>0</v>
      </c>
      <c r="J74" s="144"/>
      <c r="K74" s="31"/>
      <c r="L74" s="96">
        <f>K74+J74</f>
        <v>0</v>
      </c>
      <c r="M74" s="144"/>
      <c r="N74" s="31"/>
      <c r="O74" s="96">
        <f>N74+M74</f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175024</v>
      </c>
      <c r="D75" s="169">
        <f t="shared" ref="D75:O75" si="17">SUM(D76,D83,D130,D164,D165,D172)</f>
        <v>155039</v>
      </c>
      <c r="E75" s="73">
        <f t="shared" si="17"/>
        <v>0</v>
      </c>
      <c r="F75" s="170">
        <f t="shared" si="17"/>
        <v>155039</v>
      </c>
      <c r="G75" s="169">
        <f t="shared" si="17"/>
        <v>0</v>
      </c>
      <c r="H75" s="73">
        <f t="shared" si="17"/>
        <v>4536</v>
      </c>
      <c r="I75" s="170">
        <f t="shared" si="17"/>
        <v>4536</v>
      </c>
      <c r="J75" s="169">
        <f t="shared" si="17"/>
        <v>15449</v>
      </c>
      <c r="K75" s="73">
        <f t="shared" si="17"/>
        <v>0</v>
      </c>
      <c r="L75" s="170">
        <f t="shared" si="17"/>
        <v>15449</v>
      </c>
      <c r="M75" s="169">
        <f t="shared" si="17"/>
        <v>0</v>
      </c>
      <c r="N75" s="73">
        <f t="shared" si="17"/>
        <v>0</v>
      </c>
      <c r="O75" s="170">
        <f t="shared" si="17"/>
        <v>0</v>
      </c>
      <c r="P75" s="264"/>
    </row>
    <row r="76" spans="1:16" ht="24" x14ac:dyDescent="0.25">
      <c r="A76" s="34">
        <v>2100</v>
      </c>
      <c r="B76" s="74" t="s">
        <v>66</v>
      </c>
      <c r="C76" s="221">
        <f t="shared" si="0"/>
        <v>55</v>
      </c>
      <c r="D76" s="171">
        <f t="shared" ref="D76:O76" si="18">SUM(D77,D80)</f>
        <v>55</v>
      </c>
      <c r="E76" s="37">
        <f t="shared" si="18"/>
        <v>0</v>
      </c>
      <c r="F76" s="172">
        <f t="shared" si="18"/>
        <v>55</v>
      </c>
      <c r="G76" s="171">
        <f t="shared" si="18"/>
        <v>0</v>
      </c>
      <c r="H76" s="37">
        <f t="shared" si="18"/>
        <v>0</v>
      </c>
      <c r="I76" s="172">
        <f t="shared" si="18"/>
        <v>0</v>
      </c>
      <c r="J76" s="171">
        <f t="shared" si="18"/>
        <v>0</v>
      </c>
      <c r="K76" s="37">
        <f t="shared" si="18"/>
        <v>0</v>
      </c>
      <c r="L76" s="172">
        <f t="shared" si="18"/>
        <v>0</v>
      </c>
      <c r="M76" s="171">
        <f t="shared" si="18"/>
        <v>0</v>
      </c>
      <c r="N76" s="37">
        <f t="shared" si="18"/>
        <v>0</v>
      </c>
      <c r="O76" s="172">
        <f t="shared" si="18"/>
        <v>0</v>
      </c>
      <c r="P76" s="257"/>
    </row>
    <row r="77" spans="1:16" ht="24" x14ac:dyDescent="0.25">
      <c r="A77" s="275">
        <v>2110</v>
      </c>
      <c r="B77" s="39" t="s">
        <v>67</v>
      </c>
      <c r="C77" s="222">
        <f t="shared" si="0"/>
        <v>55</v>
      </c>
      <c r="D77" s="175">
        <f t="shared" ref="D77:O77" si="19">SUM(D78:D79)</f>
        <v>55</v>
      </c>
      <c r="E77" s="80">
        <f t="shared" si="19"/>
        <v>0</v>
      </c>
      <c r="F77" s="176">
        <f t="shared" si="19"/>
        <v>55</v>
      </c>
      <c r="G77" s="175">
        <f t="shared" si="19"/>
        <v>0</v>
      </c>
      <c r="H77" s="80">
        <f t="shared" si="19"/>
        <v>0</v>
      </c>
      <c r="I77" s="176">
        <f t="shared" si="19"/>
        <v>0</v>
      </c>
      <c r="J77" s="175">
        <f t="shared" si="19"/>
        <v>0</v>
      </c>
      <c r="K77" s="80">
        <f t="shared" si="19"/>
        <v>0</v>
      </c>
      <c r="L77" s="176">
        <f t="shared" si="19"/>
        <v>0</v>
      </c>
      <c r="M77" s="175">
        <f t="shared" si="19"/>
        <v>0</v>
      </c>
      <c r="N77" s="80">
        <f t="shared" si="19"/>
        <v>0</v>
      </c>
      <c r="O77" s="176">
        <f t="shared" si="19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>D78+E78</f>
        <v>0</v>
      </c>
      <c r="G78" s="144"/>
      <c r="H78" s="31"/>
      <c r="I78" s="96">
        <f>G78+H78</f>
        <v>0</v>
      </c>
      <c r="J78" s="144"/>
      <c r="K78" s="31"/>
      <c r="L78" s="96">
        <f>K78+J78</f>
        <v>0</v>
      </c>
      <c r="M78" s="144"/>
      <c r="N78" s="31"/>
      <c r="O78" s="96">
        <f>N78+M78</f>
        <v>0</v>
      </c>
      <c r="P78" s="255"/>
    </row>
    <row r="79" spans="1:16" ht="24" customHeight="1" x14ac:dyDescent="0.25">
      <c r="A79" s="30">
        <v>2112</v>
      </c>
      <c r="B79" s="42" t="s">
        <v>69</v>
      </c>
      <c r="C79" s="223">
        <f t="shared" si="0"/>
        <v>55</v>
      </c>
      <c r="D79" s="177">
        <v>55</v>
      </c>
      <c r="E79" s="44"/>
      <c r="F79" s="96">
        <f>D79+E79</f>
        <v>55</v>
      </c>
      <c r="G79" s="144"/>
      <c r="H79" s="31"/>
      <c r="I79" s="96">
        <f>G79+H79</f>
        <v>0</v>
      </c>
      <c r="J79" s="144"/>
      <c r="K79" s="31"/>
      <c r="L79" s="96">
        <f>K79+J79</f>
        <v>0</v>
      </c>
      <c r="M79" s="144"/>
      <c r="N79" s="31"/>
      <c r="O79" s="96">
        <f>N79+M79</f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 t="shared" ref="D80:O80" si="20">SUM(D81:D82)</f>
        <v>0</v>
      </c>
      <c r="E80" s="78">
        <f t="shared" si="20"/>
        <v>0</v>
      </c>
      <c r="F80" s="96">
        <f t="shared" si="20"/>
        <v>0</v>
      </c>
      <c r="G80" s="173">
        <f t="shared" si="20"/>
        <v>0</v>
      </c>
      <c r="H80" s="78">
        <f t="shared" si="20"/>
        <v>0</v>
      </c>
      <c r="I80" s="96">
        <f t="shared" si="20"/>
        <v>0</v>
      </c>
      <c r="J80" s="173">
        <f t="shared" si="20"/>
        <v>0</v>
      </c>
      <c r="K80" s="78">
        <f t="shared" si="20"/>
        <v>0</v>
      </c>
      <c r="L80" s="96">
        <f t="shared" si="20"/>
        <v>0</v>
      </c>
      <c r="M80" s="173">
        <f t="shared" si="20"/>
        <v>0</v>
      </c>
      <c r="N80" s="78">
        <f t="shared" si="20"/>
        <v>0</v>
      </c>
      <c r="O80" s="96">
        <f t="shared" si="20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>D81+E81</f>
        <v>0</v>
      </c>
      <c r="G81" s="144"/>
      <c r="H81" s="31"/>
      <c r="I81" s="96">
        <f>G81+H81</f>
        <v>0</v>
      </c>
      <c r="J81" s="144"/>
      <c r="K81" s="31"/>
      <c r="L81" s="96">
        <f>K81+J81</f>
        <v>0</v>
      </c>
      <c r="M81" s="144"/>
      <c r="N81" s="31"/>
      <c r="O81" s="96">
        <f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>D82+E82</f>
        <v>0</v>
      </c>
      <c r="G82" s="144"/>
      <c r="H82" s="31"/>
      <c r="I82" s="96">
        <f>G82+H82</f>
        <v>0</v>
      </c>
      <c r="J82" s="144"/>
      <c r="K82" s="31"/>
      <c r="L82" s="96">
        <f>K82+J82</f>
        <v>0</v>
      </c>
      <c r="M82" s="144"/>
      <c r="N82" s="31"/>
      <c r="O82" s="96">
        <f>N82+M82</f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131103</v>
      </c>
      <c r="D83" s="171">
        <f t="shared" ref="D83:O83" si="21">SUM(D84,D89,D95,D103,D112,D116,D122,D128)</f>
        <v>113473</v>
      </c>
      <c r="E83" s="37">
        <f t="shared" si="21"/>
        <v>0</v>
      </c>
      <c r="F83" s="172">
        <f t="shared" si="21"/>
        <v>113473</v>
      </c>
      <c r="G83" s="171">
        <f t="shared" si="21"/>
        <v>0</v>
      </c>
      <c r="H83" s="37">
        <f t="shared" si="21"/>
        <v>4536</v>
      </c>
      <c r="I83" s="172">
        <f t="shared" si="21"/>
        <v>4536</v>
      </c>
      <c r="J83" s="171">
        <f t="shared" si="21"/>
        <v>13094</v>
      </c>
      <c r="K83" s="37">
        <f t="shared" si="21"/>
        <v>0</v>
      </c>
      <c r="L83" s="172">
        <f t="shared" si="21"/>
        <v>13094</v>
      </c>
      <c r="M83" s="171">
        <f t="shared" si="21"/>
        <v>0</v>
      </c>
      <c r="N83" s="37">
        <f t="shared" si="21"/>
        <v>0</v>
      </c>
      <c r="O83" s="172">
        <f t="shared" si="2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22">F84+I84+L84+O84</f>
        <v>748</v>
      </c>
      <c r="D84" s="87">
        <f t="shared" ref="D84:O84" si="23">SUM(D85:D88)</f>
        <v>658</v>
      </c>
      <c r="E84" s="76">
        <f t="shared" si="23"/>
        <v>0</v>
      </c>
      <c r="F84" s="161">
        <f t="shared" si="23"/>
        <v>658</v>
      </c>
      <c r="G84" s="87">
        <f t="shared" si="23"/>
        <v>0</v>
      </c>
      <c r="H84" s="76">
        <f t="shared" si="23"/>
        <v>0</v>
      </c>
      <c r="I84" s="161">
        <f t="shared" si="23"/>
        <v>0</v>
      </c>
      <c r="J84" s="87">
        <f t="shared" si="23"/>
        <v>90</v>
      </c>
      <c r="K84" s="76">
        <f t="shared" si="23"/>
        <v>0</v>
      </c>
      <c r="L84" s="161">
        <f t="shared" si="23"/>
        <v>90</v>
      </c>
      <c r="M84" s="87">
        <f t="shared" si="23"/>
        <v>0</v>
      </c>
      <c r="N84" s="76">
        <f t="shared" si="23"/>
        <v>0</v>
      </c>
      <c r="O84" s="161">
        <f t="shared" si="23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22"/>
        <v>0</v>
      </c>
      <c r="D85" s="178"/>
      <c r="E85" s="41"/>
      <c r="F85" s="176">
        <f>D85+E85</f>
        <v>0</v>
      </c>
      <c r="G85" s="143"/>
      <c r="H85" s="28"/>
      <c r="I85" s="176">
        <f>G85+H85</f>
        <v>0</v>
      </c>
      <c r="J85" s="143"/>
      <c r="K85" s="28"/>
      <c r="L85" s="176">
        <f>K85+J85</f>
        <v>0</v>
      </c>
      <c r="M85" s="143"/>
      <c r="N85" s="28"/>
      <c r="O85" s="176">
        <f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22"/>
        <v>475</v>
      </c>
      <c r="D86" s="177">
        <v>455</v>
      </c>
      <c r="E86" s="44"/>
      <c r="F86" s="96">
        <f>D86+E86</f>
        <v>455</v>
      </c>
      <c r="G86" s="144"/>
      <c r="H86" s="31"/>
      <c r="I86" s="96">
        <f>G86+H86</f>
        <v>0</v>
      </c>
      <c r="J86" s="144">
        <v>20</v>
      </c>
      <c r="K86" s="31"/>
      <c r="L86" s="96">
        <f>K86+J86</f>
        <v>20</v>
      </c>
      <c r="M86" s="144"/>
      <c r="N86" s="31"/>
      <c r="O86" s="96">
        <f>N86+M86</f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22"/>
        <v>173</v>
      </c>
      <c r="D87" s="177">
        <v>153</v>
      </c>
      <c r="E87" s="44"/>
      <c r="F87" s="96">
        <f>D87+E87</f>
        <v>153</v>
      </c>
      <c r="G87" s="144"/>
      <c r="H87" s="31"/>
      <c r="I87" s="96">
        <f>G87+H87</f>
        <v>0</v>
      </c>
      <c r="J87" s="144">
        <v>20</v>
      </c>
      <c r="K87" s="31"/>
      <c r="L87" s="96">
        <f>K87+J87</f>
        <v>20</v>
      </c>
      <c r="M87" s="144"/>
      <c r="N87" s="31"/>
      <c r="O87" s="96">
        <f>N87+M87</f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22"/>
        <v>100</v>
      </c>
      <c r="D88" s="177">
        <v>50</v>
      </c>
      <c r="E88" s="44"/>
      <c r="F88" s="96">
        <f>D88+E88</f>
        <v>50</v>
      </c>
      <c r="G88" s="144"/>
      <c r="H88" s="31"/>
      <c r="I88" s="96">
        <f>G88+H88</f>
        <v>0</v>
      </c>
      <c r="J88" s="144">
        <v>50</v>
      </c>
      <c r="K88" s="31"/>
      <c r="L88" s="96">
        <f>K88+J88</f>
        <v>50</v>
      </c>
      <c r="M88" s="144"/>
      <c r="N88" s="31"/>
      <c r="O88" s="96">
        <f>N88+M88</f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22"/>
        <v>94087</v>
      </c>
      <c r="D89" s="173">
        <f t="shared" ref="D89:O89" si="24">SUM(D90:D94)</f>
        <v>85283</v>
      </c>
      <c r="E89" s="78">
        <f t="shared" si="24"/>
        <v>0</v>
      </c>
      <c r="F89" s="96">
        <f t="shared" si="24"/>
        <v>85283</v>
      </c>
      <c r="G89" s="173">
        <f t="shared" si="24"/>
        <v>0</v>
      </c>
      <c r="H89" s="78">
        <f t="shared" si="24"/>
        <v>0</v>
      </c>
      <c r="I89" s="96">
        <f t="shared" si="24"/>
        <v>0</v>
      </c>
      <c r="J89" s="173">
        <f t="shared" si="24"/>
        <v>8804</v>
      </c>
      <c r="K89" s="78">
        <f t="shared" si="24"/>
        <v>0</v>
      </c>
      <c r="L89" s="96">
        <f t="shared" si="24"/>
        <v>8804</v>
      </c>
      <c r="M89" s="173">
        <f t="shared" si="24"/>
        <v>0</v>
      </c>
      <c r="N89" s="78">
        <f t="shared" si="24"/>
        <v>0</v>
      </c>
      <c r="O89" s="96">
        <f t="shared" si="2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22"/>
        <v>52020</v>
      </c>
      <c r="D90" s="177">
        <v>46870</v>
      </c>
      <c r="E90" s="44"/>
      <c r="F90" s="96">
        <f>D90+E90</f>
        <v>46870</v>
      </c>
      <c r="G90" s="144"/>
      <c r="H90" s="31"/>
      <c r="I90" s="96">
        <f>G90+H90</f>
        <v>0</v>
      </c>
      <c r="J90" s="144">
        <v>5150</v>
      </c>
      <c r="K90" s="31"/>
      <c r="L90" s="96">
        <f>K90+J90</f>
        <v>5150</v>
      </c>
      <c r="M90" s="144"/>
      <c r="N90" s="31"/>
      <c r="O90" s="96">
        <f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22"/>
        <v>8398</v>
      </c>
      <c r="D91" s="177">
        <v>7198</v>
      </c>
      <c r="E91" s="44"/>
      <c r="F91" s="96">
        <f>D91+E91</f>
        <v>7198</v>
      </c>
      <c r="G91" s="144"/>
      <c r="H91" s="31"/>
      <c r="I91" s="96">
        <f>G91+H91</f>
        <v>0</v>
      </c>
      <c r="J91" s="144">
        <v>1200</v>
      </c>
      <c r="K91" s="31"/>
      <c r="L91" s="96">
        <f>K91+J91</f>
        <v>1200</v>
      </c>
      <c r="M91" s="144"/>
      <c r="N91" s="31"/>
      <c r="O91" s="96">
        <f>N91+M91</f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22"/>
        <v>32003</v>
      </c>
      <c r="D92" s="177">
        <v>29885</v>
      </c>
      <c r="E92" s="44"/>
      <c r="F92" s="96">
        <f>D92+E92</f>
        <v>29885</v>
      </c>
      <c r="G92" s="144"/>
      <c r="H92" s="31"/>
      <c r="I92" s="96">
        <f>G92+H92</f>
        <v>0</v>
      </c>
      <c r="J92" s="144">
        <v>2118</v>
      </c>
      <c r="K92" s="31"/>
      <c r="L92" s="96">
        <f>K92+J92</f>
        <v>2118</v>
      </c>
      <c r="M92" s="144"/>
      <c r="N92" s="31"/>
      <c r="O92" s="96">
        <f>N92+M92</f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22"/>
        <v>1666</v>
      </c>
      <c r="D93" s="177">
        <v>1330</v>
      </c>
      <c r="E93" s="44"/>
      <c r="F93" s="96">
        <f>D93+E93</f>
        <v>1330</v>
      </c>
      <c r="G93" s="144"/>
      <c r="H93" s="31"/>
      <c r="I93" s="96">
        <f>G93+H93</f>
        <v>0</v>
      </c>
      <c r="J93" s="144">
        <v>336</v>
      </c>
      <c r="K93" s="31"/>
      <c r="L93" s="96">
        <f>K93+J93</f>
        <v>336</v>
      </c>
      <c r="M93" s="144"/>
      <c r="N93" s="31"/>
      <c r="O93" s="96">
        <f>N93+M93</f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22"/>
        <v>0</v>
      </c>
      <c r="D94" s="177"/>
      <c r="E94" s="44"/>
      <c r="F94" s="96">
        <f>D94+E94</f>
        <v>0</v>
      </c>
      <c r="G94" s="144"/>
      <c r="H94" s="31"/>
      <c r="I94" s="96">
        <f>G94+H94</f>
        <v>0</v>
      </c>
      <c r="J94" s="144"/>
      <c r="K94" s="31"/>
      <c r="L94" s="96">
        <f>K94+J94</f>
        <v>0</v>
      </c>
      <c r="M94" s="144"/>
      <c r="N94" s="31"/>
      <c r="O94" s="96">
        <f>N94+M94</f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22"/>
        <v>2624</v>
      </c>
      <c r="D95" s="173">
        <f t="shared" ref="D95:O95" si="25">SUM(D96:D102)</f>
        <v>2624</v>
      </c>
      <c r="E95" s="78">
        <f t="shared" si="25"/>
        <v>0</v>
      </c>
      <c r="F95" s="96">
        <f t="shared" si="25"/>
        <v>2624</v>
      </c>
      <c r="G95" s="173">
        <f t="shared" si="25"/>
        <v>0</v>
      </c>
      <c r="H95" s="78">
        <f t="shared" si="25"/>
        <v>0</v>
      </c>
      <c r="I95" s="96">
        <f t="shared" si="25"/>
        <v>0</v>
      </c>
      <c r="J95" s="173">
        <f t="shared" si="25"/>
        <v>0</v>
      </c>
      <c r="K95" s="78">
        <f t="shared" si="25"/>
        <v>0</v>
      </c>
      <c r="L95" s="96">
        <f t="shared" si="25"/>
        <v>0</v>
      </c>
      <c r="M95" s="173">
        <f t="shared" si="25"/>
        <v>0</v>
      </c>
      <c r="N95" s="78">
        <f t="shared" si="25"/>
        <v>0</v>
      </c>
      <c r="O95" s="96">
        <f t="shared" si="25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22"/>
        <v>0</v>
      </c>
      <c r="D96" s="177"/>
      <c r="E96" s="44"/>
      <c r="F96" s="96">
        <f t="shared" ref="F96:F102" si="26">D96+E96</f>
        <v>0</v>
      </c>
      <c r="G96" s="144"/>
      <c r="H96" s="31"/>
      <c r="I96" s="96">
        <f t="shared" ref="I96:I102" si="27">G96+H96</f>
        <v>0</v>
      </c>
      <c r="J96" s="144"/>
      <c r="K96" s="31"/>
      <c r="L96" s="96">
        <f t="shared" ref="L96:L102" si="28">K96+J96</f>
        <v>0</v>
      </c>
      <c r="M96" s="144"/>
      <c r="N96" s="31"/>
      <c r="O96" s="96">
        <f t="shared" ref="O96:O102" si="29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22"/>
        <v>0</v>
      </c>
      <c r="D97" s="177"/>
      <c r="E97" s="44"/>
      <c r="F97" s="96">
        <f t="shared" si="26"/>
        <v>0</v>
      </c>
      <c r="G97" s="144"/>
      <c r="H97" s="31"/>
      <c r="I97" s="96">
        <f t="shared" si="27"/>
        <v>0</v>
      </c>
      <c r="J97" s="144"/>
      <c r="K97" s="31"/>
      <c r="L97" s="96">
        <f t="shared" si="28"/>
        <v>0</v>
      </c>
      <c r="M97" s="144"/>
      <c r="N97" s="31"/>
      <c r="O97" s="96">
        <f t="shared" si="29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22"/>
        <v>0</v>
      </c>
      <c r="D98" s="178"/>
      <c r="E98" s="41"/>
      <c r="F98" s="176">
        <f t="shared" si="26"/>
        <v>0</v>
      </c>
      <c r="G98" s="143"/>
      <c r="H98" s="28"/>
      <c r="I98" s="176">
        <f t="shared" si="27"/>
        <v>0</v>
      </c>
      <c r="J98" s="143"/>
      <c r="K98" s="28"/>
      <c r="L98" s="176">
        <f t="shared" si="28"/>
        <v>0</v>
      </c>
      <c r="M98" s="143"/>
      <c r="N98" s="28"/>
      <c r="O98" s="176">
        <f t="shared" si="29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22"/>
        <v>0</v>
      </c>
      <c r="D99" s="177"/>
      <c r="E99" s="44"/>
      <c r="F99" s="96">
        <f t="shared" si="26"/>
        <v>0</v>
      </c>
      <c r="G99" s="144"/>
      <c r="H99" s="31"/>
      <c r="I99" s="96">
        <f t="shared" si="27"/>
        <v>0</v>
      </c>
      <c r="J99" s="144"/>
      <c r="K99" s="31"/>
      <c r="L99" s="96">
        <f t="shared" si="28"/>
        <v>0</v>
      </c>
      <c r="M99" s="144"/>
      <c r="N99" s="31"/>
      <c r="O99" s="96">
        <f t="shared" si="29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22"/>
        <v>0</v>
      </c>
      <c r="D100" s="177"/>
      <c r="E100" s="44"/>
      <c r="F100" s="96">
        <f t="shared" si="26"/>
        <v>0</v>
      </c>
      <c r="G100" s="144"/>
      <c r="H100" s="31"/>
      <c r="I100" s="96">
        <f t="shared" si="27"/>
        <v>0</v>
      </c>
      <c r="J100" s="144"/>
      <c r="K100" s="31"/>
      <c r="L100" s="96">
        <f t="shared" si="28"/>
        <v>0</v>
      </c>
      <c r="M100" s="144"/>
      <c r="N100" s="31"/>
      <c r="O100" s="96">
        <f t="shared" si="29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22"/>
        <v>0</v>
      </c>
      <c r="D101" s="177"/>
      <c r="E101" s="44"/>
      <c r="F101" s="96">
        <f t="shared" si="26"/>
        <v>0</v>
      </c>
      <c r="G101" s="144"/>
      <c r="H101" s="31"/>
      <c r="I101" s="96">
        <f t="shared" si="27"/>
        <v>0</v>
      </c>
      <c r="J101" s="144"/>
      <c r="K101" s="31"/>
      <c r="L101" s="96">
        <f t="shared" si="28"/>
        <v>0</v>
      </c>
      <c r="M101" s="144"/>
      <c r="N101" s="31"/>
      <c r="O101" s="96">
        <f t="shared" si="29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22"/>
        <v>2624</v>
      </c>
      <c r="D102" s="177">
        <v>2624</v>
      </c>
      <c r="E102" s="44"/>
      <c r="F102" s="96">
        <f t="shared" si="26"/>
        <v>2624</v>
      </c>
      <c r="G102" s="144"/>
      <c r="H102" s="31"/>
      <c r="I102" s="96">
        <f t="shared" si="27"/>
        <v>0</v>
      </c>
      <c r="J102" s="144"/>
      <c r="K102" s="31"/>
      <c r="L102" s="96">
        <f t="shared" si="28"/>
        <v>0</v>
      </c>
      <c r="M102" s="144"/>
      <c r="N102" s="31"/>
      <c r="O102" s="96">
        <f t="shared" si="29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22"/>
        <v>5679</v>
      </c>
      <c r="D103" s="173">
        <f t="shared" ref="D103:O103" si="30">SUM(D104:D111)</f>
        <v>5679</v>
      </c>
      <c r="E103" s="78">
        <f t="shared" si="30"/>
        <v>0</v>
      </c>
      <c r="F103" s="96">
        <f t="shared" si="30"/>
        <v>5679</v>
      </c>
      <c r="G103" s="173">
        <f t="shared" si="30"/>
        <v>0</v>
      </c>
      <c r="H103" s="78">
        <f t="shared" si="30"/>
        <v>0</v>
      </c>
      <c r="I103" s="96">
        <f t="shared" si="30"/>
        <v>0</v>
      </c>
      <c r="J103" s="173">
        <f t="shared" si="30"/>
        <v>0</v>
      </c>
      <c r="K103" s="78">
        <f t="shared" si="30"/>
        <v>0</v>
      </c>
      <c r="L103" s="96">
        <f t="shared" si="30"/>
        <v>0</v>
      </c>
      <c r="M103" s="173">
        <f t="shared" si="30"/>
        <v>0</v>
      </c>
      <c r="N103" s="78">
        <f t="shared" si="30"/>
        <v>0</v>
      </c>
      <c r="O103" s="96">
        <f t="shared" si="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22"/>
        <v>0</v>
      </c>
      <c r="D104" s="177"/>
      <c r="E104" s="44"/>
      <c r="F104" s="96">
        <f t="shared" ref="F104:F111" si="31">D104+E104</f>
        <v>0</v>
      </c>
      <c r="G104" s="144"/>
      <c r="H104" s="31"/>
      <c r="I104" s="96">
        <f t="shared" ref="I104:I111" si="32">G104+H104</f>
        <v>0</v>
      </c>
      <c r="J104" s="144"/>
      <c r="K104" s="31"/>
      <c r="L104" s="96">
        <f t="shared" ref="L104:L111" si="33">K104+J104</f>
        <v>0</v>
      </c>
      <c r="M104" s="144"/>
      <c r="N104" s="31"/>
      <c r="O104" s="96">
        <f t="shared" ref="O104:O111" si="34">N104+M104</f>
        <v>0</v>
      </c>
      <c r="P104" s="255"/>
    </row>
    <row r="105" spans="1:16" ht="24" hidden="1" customHeight="1" x14ac:dyDescent="0.25">
      <c r="A105" s="30">
        <v>2242</v>
      </c>
      <c r="B105" s="42" t="s">
        <v>88</v>
      </c>
      <c r="C105" s="223">
        <f t="shared" si="22"/>
        <v>0</v>
      </c>
      <c r="D105" s="177"/>
      <c r="E105" s="44"/>
      <c r="F105" s="96">
        <f t="shared" si="31"/>
        <v>0</v>
      </c>
      <c r="G105" s="144"/>
      <c r="H105" s="31"/>
      <c r="I105" s="96">
        <f t="shared" si="32"/>
        <v>0</v>
      </c>
      <c r="J105" s="144"/>
      <c r="K105" s="31"/>
      <c r="L105" s="96">
        <f t="shared" si="33"/>
        <v>0</v>
      </c>
      <c r="M105" s="144"/>
      <c r="N105" s="31"/>
      <c r="O105" s="96">
        <f t="shared" si="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22"/>
        <v>1312</v>
      </c>
      <c r="D106" s="177">
        <v>1312</v>
      </c>
      <c r="E106" s="44"/>
      <c r="F106" s="96">
        <f t="shared" si="31"/>
        <v>1312</v>
      </c>
      <c r="G106" s="144"/>
      <c r="H106" s="31"/>
      <c r="I106" s="96">
        <f t="shared" si="32"/>
        <v>0</v>
      </c>
      <c r="J106" s="144"/>
      <c r="K106" s="31"/>
      <c r="L106" s="96">
        <f t="shared" si="33"/>
        <v>0</v>
      </c>
      <c r="M106" s="144"/>
      <c r="N106" s="31"/>
      <c r="O106" s="96">
        <f t="shared" si="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22"/>
        <v>4367</v>
      </c>
      <c r="D107" s="177">
        <v>4367</v>
      </c>
      <c r="E107" s="44"/>
      <c r="F107" s="96">
        <f t="shared" si="31"/>
        <v>4367</v>
      </c>
      <c r="G107" s="144"/>
      <c r="H107" s="31"/>
      <c r="I107" s="96">
        <f t="shared" si="32"/>
        <v>0</v>
      </c>
      <c r="J107" s="144"/>
      <c r="K107" s="31"/>
      <c r="L107" s="96">
        <f t="shared" si="33"/>
        <v>0</v>
      </c>
      <c r="M107" s="144"/>
      <c r="N107" s="31"/>
      <c r="O107" s="96">
        <f t="shared" si="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22"/>
        <v>0</v>
      </c>
      <c r="D108" s="177"/>
      <c r="E108" s="44"/>
      <c r="F108" s="96">
        <f t="shared" si="31"/>
        <v>0</v>
      </c>
      <c r="G108" s="144"/>
      <c r="H108" s="31"/>
      <c r="I108" s="96">
        <f t="shared" si="32"/>
        <v>0</v>
      </c>
      <c r="J108" s="144"/>
      <c r="K108" s="31"/>
      <c r="L108" s="96">
        <f t="shared" si="33"/>
        <v>0</v>
      </c>
      <c r="M108" s="144"/>
      <c r="N108" s="31"/>
      <c r="O108" s="96">
        <f t="shared" si="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22"/>
        <v>0</v>
      </c>
      <c r="D109" s="177"/>
      <c r="E109" s="44"/>
      <c r="F109" s="96">
        <f t="shared" si="31"/>
        <v>0</v>
      </c>
      <c r="G109" s="144"/>
      <c r="H109" s="31"/>
      <c r="I109" s="96">
        <f t="shared" si="32"/>
        <v>0</v>
      </c>
      <c r="J109" s="144"/>
      <c r="K109" s="31"/>
      <c r="L109" s="96">
        <f t="shared" si="33"/>
        <v>0</v>
      </c>
      <c r="M109" s="144"/>
      <c r="N109" s="31"/>
      <c r="O109" s="96">
        <f t="shared" si="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22"/>
        <v>0</v>
      </c>
      <c r="D110" s="177"/>
      <c r="E110" s="44"/>
      <c r="F110" s="96">
        <f t="shared" si="31"/>
        <v>0</v>
      </c>
      <c r="G110" s="144"/>
      <c r="H110" s="31"/>
      <c r="I110" s="96">
        <f t="shared" si="32"/>
        <v>0</v>
      </c>
      <c r="J110" s="144"/>
      <c r="K110" s="31"/>
      <c r="L110" s="96">
        <f t="shared" si="33"/>
        <v>0</v>
      </c>
      <c r="M110" s="144"/>
      <c r="N110" s="31"/>
      <c r="O110" s="96">
        <f t="shared" si="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22"/>
        <v>0</v>
      </c>
      <c r="D111" s="177"/>
      <c r="E111" s="44"/>
      <c r="F111" s="96">
        <f t="shared" si="31"/>
        <v>0</v>
      </c>
      <c r="G111" s="144"/>
      <c r="H111" s="31"/>
      <c r="I111" s="96">
        <f t="shared" si="32"/>
        <v>0</v>
      </c>
      <c r="J111" s="144"/>
      <c r="K111" s="31"/>
      <c r="L111" s="96">
        <f t="shared" si="33"/>
        <v>0</v>
      </c>
      <c r="M111" s="144"/>
      <c r="N111" s="31"/>
      <c r="O111" s="96">
        <f t="shared" si="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22"/>
        <v>2062</v>
      </c>
      <c r="D112" s="173">
        <f t="shared" ref="D112:O112" si="35">SUM(D113:D115)</f>
        <v>2062</v>
      </c>
      <c r="E112" s="78">
        <f t="shared" si="35"/>
        <v>0</v>
      </c>
      <c r="F112" s="96">
        <f t="shared" si="35"/>
        <v>2062</v>
      </c>
      <c r="G112" s="173">
        <f t="shared" si="35"/>
        <v>0</v>
      </c>
      <c r="H112" s="78">
        <f t="shared" si="35"/>
        <v>0</v>
      </c>
      <c r="I112" s="96">
        <f t="shared" si="35"/>
        <v>0</v>
      </c>
      <c r="J112" s="173">
        <f t="shared" si="35"/>
        <v>0</v>
      </c>
      <c r="K112" s="78">
        <f t="shared" si="35"/>
        <v>0</v>
      </c>
      <c r="L112" s="96">
        <f t="shared" si="35"/>
        <v>0</v>
      </c>
      <c r="M112" s="173">
        <f t="shared" si="35"/>
        <v>0</v>
      </c>
      <c r="N112" s="78">
        <f t="shared" si="35"/>
        <v>0</v>
      </c>
      <c r="O112" s="96">
        <f t="shared" si="35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22"/>
        <v>85</v>
      </c>
      <c r="D113" s="177">
        <v>85</v>
      </c>
      <c r="E113" s="44"/>
      <c r="F113" s="96">
        <f>D113+E113</f>
        <v>85</v>
      </c>
      <c r="G113" s="144"/>
      <c r="H113" s="31"/>
      <c r="I113" s="96">
        <f>G113+H113</f>
        <v>0</v>
      </c>
      <c r="J113" s="144"/>
      <c r="K113" s="31"/>
      <c r="L113" s="96">
        <f>K113+J113</f>
        <v>0</v>
      </c>
      <c r="M113" s="144"/>
      <c r="N113" s="31"/>
      <c r="O113" s="96">
        <f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22"/>
        <v>1560</v>
      </c>
      <c r="D114" s="177">
        <v>1560</v>
      </c>
      <c r="E114" s="44"/>
      <c r="F114" s="96">
        <f>D114+E114</f>
        <v>1560</v>
      </c>
      <c r="G114" s="144"/>
      <c r="H114" s="31"/>
      <c r="I114" s="96">
        <f>G114+H114</f>
        <v>0</v>
      </c>
      <c r="J114" s="144"/>
      <c r="K114" s="31"/>
      <c r="L114" s="96">
        <f>K114+J114</f>
        <v>0</v>
      </c>
      <c r="M114" s="144"/>
      <c r="N114" s="31"/>
      <c r="O114" s="96">
        <f>N114+M114</f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22"/>
        <v>417</v>
      </c>
      <c r="D115" s="177">
        <v>417</v>
      </c>
      <c r="E115" s="44"/>
      <c r="F115" s="96">
        <f>D115+E115</f>
        <v>417</v>
      </c>
      <c r="G115" s="144"/>
      <c r="H115" s="31"/>
      <c r="I115" s="96">
        <f>G115+H115</f>
        <v>0</v>
      </c>
      <c r="J115" s="144"/>
      <c r="K115" s="31"/>
      <c r="L115" s="96">
        <f>K115+J115</f>
        <v>0</v>
      </c>
      <c r="M115" s="144"/>
      <c r="N115" s="31"/>
      <c r="O115" s="96">
        <f>N115+M115</f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22"/>
        <v>15839</v>
      </c>
      <c r="D116" s="173">
        <f t="shared" ref="D116:O116" si="36">SUM(D117:D121)</f>
        <v>9530</v>
      </c>
      <c r="E116" s="78">
        <f t="shared" si="36"/>
        <v>0</v>
      </c>
      <c r="F116" s="96">
        <f t="shared" si="36"/>
        <v>9530</v>
      </c>
      <c r="G116" s="173">
        <f t="shared" si="36"/>
        <v>0</v>
      </c>
      <c r="H116" s="78">
        <f t="shared" si="36"/>
        <v>2109</v>
      </c>
      <c r="I116" s="96">
        <f t="shared" si="36"/>
        <v>2109</v>
      </c>
      <c r="J116" s="173">
        <f t="shared" si="36"/>
        <v>4200</v>
      </c>
      <c r="K116" s="78">
        <f t="shared" si="36"/>
        <v>0</v>
      </c>
      <c r="L116" s="96">
        <f t="shared" si="36"/>
        <v>4200</v>
      </c>
      <c r="M116" s="173">
        <f t="shared" si="36"/>
        <v>0</v>
      </c>
      <c r="N116" s="78">
        <f t="shared" si="36"/>
        <v>0</v>
      </c>
      <c r="O116" s="96">
        <f t="shared" si="3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22"/>
        <v>0</v>
      </c>
      <c r="D117" s="177"/>
      <c r="E117" s="44"/>
      <c r="F117" s="96">
        <f>D117+E117</f>
        <v>0</v>
      </c>
      <c r="G117" s="144"/>
      <c r="H117" s="31"/>
      <c r="I117" s="96">
        <f>G117+H117</f>
        <v>0</v>
      </c>
      <c r="J117" s="144"/>
      <c r="K117" s="31"/>
      <c r="L117" s="96">
        <f>K117+J117</f>
        <v>0</v>
      </c>
      <c r="M117" s="144"/>
      <c r="N117" s="31"/>
      <c r="O117" s="96">
        <f>N117+M117</f>
        <v>0</v>
      </c>
      <c r="P117" s="255"/>
    </row>
    <row r="118" spans="1:16" ht="38.25" customHeight="1" x14ac:dyDescent="0.25">
      <c r="A118" s="30">
        <v>2262</v>
      </c>
      <c r="B118" s="42" t="s">
        <v>100</v>
      </c>
      <c r="C118" s="223">
        <f t="shared" si="22"/>
        <v>2109</v>
      </c>
      <c r="D118" s="177"/>
      <c r="E118" s="44"/>
      <c r="F118" s="96">
        <f>D118+E118</f>
        <v>0</v>
      </c>
      <c r="G118" s="144"/>
      <c r="H118" s="31">
        <v>2109</v>
      </c>
      <c r="I118" s="96">
        <f>G118+H118</f>
        <v>2109</v>
      </c>
      <c r="J118" s="144"/>
      <c r="K118" s="31"/>
      <c r="L118" s="96">
        <f>K118+J118</f>
        <v>0</v>
      </c>
      <c r="M118" s="144"/>
      <c r="N118" s="31"/>
      <c r="O118" s="96">
        <f>N118+M118</f>
        <v>0</v>
      </c>
      <c r="P118" s="255" t="s">
        <v>419</v>
      </c>
    </row>
    <row r="119" spans="1:16" ht="12" customHeight="1" x14ac:dyDescent="0.25">
      <c r="A119" s="30">
        <v>2263</v>
      </c>
      <c r="B119" s="42" t="s">
        <v>101</v>
      </c>
      <c r="C119" s="223">
        <f t="shared" si="22"/>
        <v>9400</v>
      </c>
      <c r="D119" s="177">
        <v>9400</v>
      </c>
      <c r="E119" s="44"/>
      <c r="F119" s="96">
        <f>D119+E119</f>
        <v>9400</v>
      </c>
      <c r="G119" s="144"/>
      <c r="H119" s="31"/>
      <c r="I119" s="96">
        <f>G119+H119</f>
        <v>0</v>
      </c>
      <c r="J119" s="144"/>
      <c r="K119" s="31"/>
      <c r="L119" s="96">
        <f>K119+J119</f>
        <v>0</v>
      </c>
      <c r="M119" s="144"/>
      <c r="N119" s="31"/>
      <c r="O119" s="96">
        <f>N119+M119</f>
        <v>0</v>
      </c>
      <c r="P119" s="255"/>
    </row>
    <row r="120" spans="1:16" ht="24" customHeight="1" x14ac:dyDescent="0.25">
      <c r="A120" s="30">
        <v>2264</v>
      </c>
      <c r="B120" s="42" t="s">
        <v>102</v>
      </c>
      <c r="C120" s="223">
        <f t="shared" si="22"/>
        <v>4200</v>
      </c>
      <c r="D120" s="177"/>
      <c r="E120" s="44"/>
      <c r="F120" s="96">
        <f>D120+E120</f>
        <v>0</v>
      </c>
      <c r="G120" s="144"/>
      <c r="H120" s="31"/>
      <c r="I120" s="96">
        <f>G120+H120</f>
        <v>0</v>
      </c>
      <c r="J120" s="144">
        <v>4200</v>
      </c>
      <c r="K120" s="31"/>
      <c r="L120" s="96">
        <f>K120+J120</f>
        <v>4200</v>
      </c>
      <c r="M120" s="144"/>
      <c r="N120" s="31"/>
      <c r="O120" s="96">
        <f>N120+M120</f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22"/>
        <v>130</v>
      </c>
      <c r="D121" s="177">
        <v>130</v>
      </c>
      <c r="E121" s="44"/>
      <c r="F121" s="96">
        <f>D121+E121</f>
        <v>130</v>
      </c>
      <c r="G121" s="144"/>
      <c r="H121" s="31"/>
      <c r="I121" s="96">
        <f>G121+H121</f>
        <v>0</v>
      </c>
      <c r="J121" s="144"/>
      <c r="K121" s="31"/>
      <c r="L121" s="96">
        <f>K121+J121</f>
        <v>0</v>
      </c>
      <c r="M121" s="144"/>
      <c r="N121" s="31"/>
      <c r="O121" s="96">
        <f>N121+M121</f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22"/>
        <v>10064</v>
      </c>
      <c r="D122" s="173">
        <f t="shared" ref="D122:O122" si="37">SUM(D123:D127)</f>
        <v>7637</v>
      </c>
      <c r="E122" s="78">
        <f t="shared" si="37"/>
        <v>0</v>
      </c>
      <c r="F122" s="96">
        <f t="shared" si="37"/>
        <v>7637</v>
      </c>
      <c r="G122" s="173">
        <f t="shared" si="37"/>
        <v>0</v>
      </c>
      <c r="H122" s="78">
        <f t="shared" si="37"/>
        <v>2427</v>
      </c>
      <c r="I122" s="96">
        <f t="shared" si="37"/>
        <v>2427</v>
      </c>
      <c r="J122" s="173">
        <f t="shared" si="37"/>
        <v>0</v>
      </c>
      <c r="K122" s="78">
        <f t="shared" si="37"/>
        <v>0</v>
      </c>
      <c r="L122" s="96">
        <f t="shared" si="37"/>
        <v>0</v>
      </c>
      <c r="M122" s="173">
        <f t="shared" si="37"/>
        <v>0</v>
      </c>
      <c r="N122" s="78">
        <f t="shared" si="37"/>
        <v>0</v>
      </c>
      <c r="O122" s="96">
        <f t="shared" si="37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22"/>
        <v>0</v>
      </c>
      <c r="D123" s="177"/>
      <c r="E123" s="44"/>
      <c r="F123" s="96">
        <f>D123+E123</f>
        <v>0</v>
      </c>
      <c r="G123" s="144"/>
      <c r="H123" s="31"/>
      <c r="I123" s="96">
        <f>G123+H123</f>
        <v>0</v>
      </c>
      <c r="J123" s="144"/>
      <c r="K123" s="31"/>
      <c r="L123" s="96">
        <f>K123+J123</f>
        <v>0</v>
      </c>
      <c r="M123" s="144"/>
      <c r="N123" s="31"/>
      <c r="O123" s="96">
        <f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22"/>
        <v>0</v>
      </c>
      <c r="D124" s="177"/>
      <c r="E124" s="44"/>
      <c r="F124" s="96">
        <f>D124+E124</f>
        <v>0</v>
      </c>
      <c r="G124" s="144"/>
      <c r="H124" s="31"/>
      <c r="I124" s="96">
        <f>G124+H124</f>
        <v>0</v>
      </c>
      <c r="J124" s="144"/>
      <c r="K124" s="31"/>
      <c r="L124" s="96">
        <f>K124+J124</f>
        <v>0</v>
      </c>
      <c r="M124" s="144"/>
      <c r="N124" s="31"/>
      <c r="O124" s="96">
        <f>N124+M124</f>
        <v>0</v>
      </c>
      <c r="P124" s="255"/>
    </row>
    <row r="125" spans="1:16" ht="24" customHeight="1" x14ac:dyDescent="0.25">
      <c r="A125" s="30">
        <v>2275</v>
      </c>
      <c r="B125" s="42" t="s">
        <v>106</v>
      </c>
      <c r="C125" s="223">
        <f t="shared" si="22"/>
        <v>7537</v>
      </c>
      <c r="D125" s="177">
        <v>7537</v>
      </c>
      <c r="E125" s="44"/>
      <c r="F125" s="96">
        <f>D125+E125</f>
        <v>7537</v>
      </c>
      <c r="G125" s="144"/>
      <c r="H125" s="31"/>
      <c r="I125" s="96">
        <f>G125+H125</f>
        <v>0</v>
      </c>
      <c r="J125" s="144"/>
      <c r="K125" s="31"/>
      <c r="L125" s="96">
        <f>K125+J125</f>
        <v>0</v>
      </c>
      <c r="M125" s="144"/>
      <c r="N125" s="31"/>
      <c r="O125" s="96">
        <f>N125+M125</f>
        <v>0</v>
      </c>
      <c r="P125" s="255"/>
    </row>
    <row r="126" spans="1:16" ht="36" hidden="1" customHeight="1" x14ac:dyDescent="0.25">
      <c r="A126" s="30">
        <v>2276</v>
      </c>
      <c r="B126" s="42" t="s">
        <v>107</v>
      </c>
      <c r="C126" s="223">
        <f t="shared" si="22"/>
        <v>0</v>
      </c>
      <c r="D126" s="177"/>
      <c r="E126" s="44"/>
      <c r="F126" s="96">
        <f>D126+E126</f>
        <v>0</v>
      </c>
      <c r="G126" s="144"/>
      <c r="H126" s="31"/>
      <c r="I126" s="96">
        <f>G126+H126</f>
        <v>0</v>
      </c>
      <c r="J126" s="144"/>
      <c r="K126" s="31"/>
      <c r="L126" s="96">
        <f>K126+J126</f>
        <v>0</v>
      </c>
      <c r="M126" s="144"/>
      <c r="N126" s="31"/>
      <c r="O126" s="96">
        <f>N126+M126</f>
        <v>0</v>
      </c>
      <c r="P126" s="255"/>
    </row>
    <row r="127" spans="1:16" ht="54.75" customHeight="1" x14ac:dyDescent="0.25">
      <c r="A127" s="30">
        <v>2279</v>
      </c>
      <c r="B127" s="42" t="s">
        <v>108</v>
      </c>
      <c r="C127" s="223">
        <f t="shared" si="22"/>
        <v>2527</v>
      </c>
      <c r="D127" s="177">
        <v>100</v>
      </c>
      <c r="E127" s="44"/>
      <c r="F127" s="96">
        <f>D127+E127</f>
        <v>100</v>
      </c>
      <c r="G127" s="144"/>
      <c r="H127" s="31">
        <v>2427</v>
      </c>
      <c r="I127" s="96">
        <f>G127+H127</f>
        <v>2427</v>
      </c>
      <c r="J127" s="144"/>
      <c r="K127" s="31"/>
      <c r="L127" s="96">
        <f>K127+J127</f>
        <v>0</v>
      </c>
      <c r="M127" s="144"/>
      <c r="N127" s="31"/>
      <c r="O127" s="96">
        <f>N127+M127</f>
        <v>0</v>
      </c>
      <c r="P127" s="255" t="s">
        <v>420</v>
      </c>
    </row>
    <row r="128" spans="1:16" ht="48" hidden="1" x14ac:dyDescent="0.25">
      <c r="A128" s="275">
        <v>2280</v>
      </c>
      <c r="B128" s="39" t="s">
        <v>299</v>
      </c>
      <c r="C128" s="222">
        <f t="shared" si="22"/>
        <v>0</v>
      </c>
      <c r="D128" s="175">
        <f t="shared" ref="D128:O128" si="38">SUM(D129)</f>
        <v>0</v>
      </c>
      <c r="E128" s="80">
        <f t="shared" si="38"/>
        <v>0</v>
      </c>
      <c r="F128" s="176">
        <f t="shared" si="38"/>
        <v>0</v>
      </c>
      <c r="G128" s="175">
        <f t="shared" si="38"/>
        <v>0</v>
      </c>
      <c r="H128" s="80">
        <f t="shared" si="38"/>
        <v>0</v>
      </c>
      <c r="I128" s="176">
        <f t="shared" si="38"/>
        <v>0</v>
      </c>
      <c r="J128" s="175">
        <f t="shared" si="38"/>
        <v>0</v>
      </c>
      <c r="K128" s="80">
        <f t="shared" si="38"/>
        <v>0</v>
      </c>
      <c r="L128" s="176">
        <f t="shared" si="38"/>
        <v>0</v>
      </c>
      <c r="M128" s="175">
        <f t="shared" si="38"/>
        <v>0</v>
      </c>
      <c r="N128" s="80">
        <f t="shared" si="38"/>
        <v>0</v>
      </c>
      <c r="O128" s="176">
        <f t="shared" si="38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2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22"/>
        <v>43629</v>
      </c>
      <c r="D130" s="171">
        <f t="shared" ref="D130:O130" si="39">SUM(D131,D136,D140,D141,D144,D151,D159,D160,D163)</f>
        <v>41274</v>
      </c>
      <c r="E130" s="37">
        <f t="shared" si="39"/>
        <v>0</v>
      </c>
      <c r="F130" s="172">
        <f t="shared" si="39"/>
        <v>41274</v>
      </c>
      <c r="G130" s="171">
        <f t="shared" si="39"/>
        <v>0</v>
      </c>
      <c r="H130" s="37">
        <f t="shared" si="39"/>
        <v>0</v>
      </c>
      <c r="I130" s="172">
        <f t="shared" si="39"/>
        <v>0</v>
      </c>
      <c r="J130" s="171">
        <f t="shared" si="39"/>
        <v>2355</v>
      </c>
      <c r="K130" s="37">
        <f t="shared" si="39"/>
        <v>0</v>
      </c>
      <c r="L130" s="172">
        <f t="shared" si="39"/>
        <v>2355</v>
      </c>
      <c r="M130" s="171">
        <f t="shared" si="39"/>
        <v>0</v>
      </c>
      <c r="N130" s="37">
        <f t="shared" si="39"/>
        <v>0</v>
      </c>
      <c r="O130" s="172">
        <f t="shared" si="39"/>
        <v>0</v>
      </c>
      <c r="P130" s="257"/>
    </row>
    <row r="131" spans="1:16" ht="24" x14ac:dyDescent="0.25">
      <c r="A131" s="275">
        <v>2310</v>
      </c>
      <c r="B131" s="39" t="s">
        <v>111</v>
      </c>
      <c r="C131" s="222">
        <f t="shared" si="22"/>
        <v>17532</v>
      </c>
      <c r="D131" s="175">
        <f t="shared" ref="D131:O131" si="40">SUM(D132:D135)</f>
        <v>17532</v>
      </c>
      <c r="E131" s="80">
        <f t="shared" si="40"/>
        <v>0</v>
      </c>
      <c r="F131" s="176">
        <f t="shared" si="40"/>
        <v>17532</v>
      </c>
      <c r="G131" s="175">
        <f t="shared" si="40"/>
        <v>0</v>
      </c>
      <c r="H131" s="80">
        <f t="shared" si="40"/>
        <v>0</v>
      </c>
      <c r="I131" s="176">
        <f t="shared" si="40"/>
        <v>0</v>
      </c>
      <c r="J131" s="175">
        <f t="shared" si="40"/>
        <v>0</v>
      </c>
      <c r="K131" s="80">
        <f t="shared" si="40"/>
        <v>0</v>
      </c>
      <c r="L131" s="176">
        <f t="shared" si="40"/>
        <v>0</v>
      </c>
      <c r="M131" s="175">
        <f t="shared" si="40"/>
        <v>0</v>
      </c>
      <c r="N131" s="80">
        <f t="shared" si="40"/>
        <v>0</v>
      </c>
      <c r="O131" s="176">
        <f t="shared" si="40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22"/>
        <v>7532</v>
      </c>
      <c r="D132" s="177">
        <v>7532</v>
      </c>
      <c r="E132" s="44"/>
      <c r="F132" s="96">
        <f>D132+E132</f>
        <v>7532</v>
      </c>
      <c r="G132" s="144"/>
      <c r="H132" s="31"/>
      <c r="I132" s="96">
        <f>G132+H132</f>
        <v>0</v>
      </c>
      <c r="J132" s="144"/>
      <c r="K132" s="31"/>
      <c r="L132" s="96">
        <f>K132+J132</f>
        <v>0</v>
      </c>
      <c r="M132" s="144"/>
      <c r="N132" s="31"/>
      <c r="O132" s="96">
        <f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22"/>
        <v>10000</v>
      </c>
      <c r="D133" s="177">
        <v>10000</v>
      </c>
      <c r="E133" s="44"/>
      <c r="F133" s="96">
        <f>D133+E133</f>
        <v>10000</v>
      </c>
      <c r="G133" s="144"/>
      <c r="H133" s="31"/>
      <c r="I133" s="96">
        <f>G133+H133</f>
        <v>0</v>
      </c>
      <c r="J133" s="144"/>
      <c r="K133" s="31"/>
      <c r="L133" s="96">
        <f>K133+J133</f>
        <v>0</v>
      </c>
      <c r="M133" s="144"/>
      <c r="N133" s="31"/>
      <c r="O133" s="96">
        <f>N133+M133</f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22"/>
        <v>0</v>
      </c>
      <c r="D134" s="177"/>
      <c r="E134" s="44"/>
      <c r="F134" s="96">
        <f>D134+E134</f>
        <v>0</v>
      </c>
      <c r="G134" s="144"/>
      <c r="H134" s="31"/>
      <c r="I134" s="96">
        <f>G134+H134</f>
        <v>0</v>
      </c>
      <c r="J134" s="144"/>
      <c r="K134" s="31"/>
      <c r="L134" s="96">
        <f>K134+J134</f>
        <v>0</v>
      </c>
      <c r="M134" s="144"/>
      <c r="N134" s="31"/>
      <c r="O134" s="96">
        <f>N134+M134</f>
        <v>0</v>
      </c>
      <c r="P134" s="255"/>
    </row>
    <row r="135" spans="1:16" ht="36" hidden="1" customHeight="1" x14ac:dyDescent="0.25">
      <c r="A135" s="30">
        <v>2314</v>
      </c>
      <c r="B135" s="42" t="s">
        <v>273</v>
      </c>
      <c r="C135" s="223">
        <f t="shared" si="22"/>
        <v>0</v>
      </c>
      <c r="D135" s="177"/>
      <c r="E135" s="44"/>
      <c r="F135" s="96">
        <f>D135+E135</f>
        <v>0</v>
      </c>
      <c r="G135" s="144"/>
      <c r="H135" s="31"/>
      <c r="I135" s="96">
        <f>G135+H135</f>
        <v>0</v>
      </c>
      <c r="J135" s="144"/>
      <c r="K135" s="31"/>
      <c r="L135" s="96">
        <f>K135+J135</f>
        <v>0</v>
      </c>
      <c r="M135" s="144"/>
      <c r="N135" s="31"/>
      <c r="O135" s="96">
        <f>N135+M135</f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22"/>
        <v>580</v>
      </c>
      <c r="D136" s="173">
        <f t="shared" ref="D136:O136" si="41">SUM(D137:D139)</f>
        <v>225</v>
      </c>
      <c r="E136" s="78">
        <f t="shared" si="41"/>
        <v>0</v>
      </c>
      <c r="F136" s="96">
        <f t="shared" si="41"/>
        <v>225</v>
      </c>
      <c r="G136" s="173">
        <f t="shared" si="41"/>
        <v>0</v>
      </c>
      <c r="H136" s="78">
        <f t="shared" si="41"/>
        <v>0</v>
      </c>
      <c r="I136" s="96">
        <f t="shared" si="41"/>
        <v>0</v>
      </c>
      <c r="J136" s="173">
        <f t="shared" si="41"/>
        <v>355</v>
      </c>
      <c r="K136" s="78">
        <f t="shared" si="41"/>
        <v>0</v>
      </c>
      <c r="L136" s="96">
        <f t="shared" si="41"/>
        <v>355</v>
      </c>
      <c r="M136" s="173">
        <f t="shared" si="41"/>
        <v>0</v>
      </c>
      <c r="N136" s="78">
        <f t="shared" si="41"/>
        <v>0</v>
      </c>
      <c r="O136" s="96">
        <f t="shared" si="41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22"/>
        <v>0</v>
      </c>
      <c r="D137" s="177"/>
      <c r="E137" s="44"/>
      <c r="F137" s="96">
        <f>D137+E137</f>
        <v>0</v>
      </c>
      <c r="G137" s="144"/>
      <c r="H137" s="31"/>
      <c r="I137" s="96">
        <f>G137+H137</f>
        <v>0</v>
      </c>
      <c r="J137" s="144"/>
      <c r="K137" s="31"/>
      <c r="L137" s="96">
        <f>K137+J137</f>
        <v>0</v>
      </c>
      <c r="M137" s="144"/>
      <c r="N137" s="31"/>
      <c r="O137" s="96">
        <f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22"/>
        <v>580</v>
      </c>
      <c r="D138" s="177">
        <v>225</v>
      </c>
      <c r="E138" s="44"/>
      <c r="F138" s="96">
        <f>D138+E138</f>
        <v>225</v>
      </c>
      <c r="G138" s="144"/>
      <c r="H138" s="31"/>
      <c r="I138" s="96">
        <f>G138+H138</f>
        <v>0</v>
      </c>
      <c r="J138" s="144">
        <v>355</v>
      </c>
      <c r="K138" s="31"/>
      <c r="L138" s="96">
        <f>K138+J138</f>
        <v>355</v>
      </c>
      <c r="M138" s="144"/>
      <c r="N138" s="31"/>
      <c r="O138" s="96">
        <f>N138+M138</f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22"/>
        <v>0</v>
      </c>
      <c r="D139" s="177"/>
      <c r="E139" s="44"/>
      <c r="F139" s="96">
        <f>D139+E139</f>
        <v>0</v>
      </c>
      <c r="G139" s="144"/>
      <c r="H139" s="31"/>
      <c r="I139" s="96">
        <f>G139+H139</f>
        <v>0</v>
      </c>
      <c r="J139" s="144"/>
      <c r="K139" s="31"/>
      <c r="L139" s="96">
        <f>K139+J139</f>
        <v>0</v>
      </c>
      <c r="M139" s="144"/>
      <c r="N139" s="31"/>
      <c r="O139" s="96">
        <f>N139+M139</f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22"/>
        <v>0</v>
      </c>
      <c r="D140" s="177"/>
      <c r="E140" s="44"/>
      <c r="F140" s="96">
        <f>D140+E140</f>
        <v>0</v>
      </c>
      <c r="G140" s="144"/>
      <c r="H140" s="31"/>
      <c r="I140" s="96">
        <f>G140+H140</f>
        <v>0</v>
      </c>
      <c r="J140" s="144"/>
      <c r="K140" s="31"/>
      <c r="L140" s="96">
        <f>K140+J140</f>
        <v>0</v>
      </c>
      <c r="M140" s="144"/>
      <c r="N140" s="31"/>
      <c r="O140" s="96">
        <f>N140+M140</f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22"/>
        <v>312</v>
      </c>
      <c r="D141" s="173">
        <f t="shared" ref="D141:O141" si="42">SUM(D142:D143)</f>
        <v>312</v>
      </c>
      <c r="E141" s="78">
        <f t="shared" si="42"/>
        <v>0</v>
      </c>
      <c r="F141" s="96">
        <f t="shared" si="42"/>
        <v>312</v>
      </c>
      <c r="G141" s="173">
        <f t="shared" si="42"/>
        <v>0</v>
      </c>
      <c r="H141" s="78">
        <f t="shared" si="42"/>
        <v>0</v>
      </c>
      <c r="I141" s="96">
        <f t="shared" si="42"/>
        <v>0</v>
      </c>
      <c r="J141" s="173">
        <f t="shared" si="42"/>
        <v>0</v>
      </c>
      <c r="K141" s="78">
        <f t="shared" si="42"/>
        <v>0</v>
      </c>
      <c r="L141" s="96">
        <f t="shared" si="42"/>
        <v>0</v>
      </c>
      <c r="M141" s="173">
        <f t="shared" si="42"/>
        <v>0</v>
      </c>
      <c r="N141" s="78">
        <f t="shared" si="42"/>
        <v>0</v>
      </c>
      <c r="O141" s="96">
        <f t="shared" si="42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22"/>
        <v>312</v>
      </c>
      <c r="D142" s="177">
        <v>312</v>
      </c>
      <c r="E142" s="44"/>
      <c r="F142" s="96">
        <f>D142+E142</f>
        <v>312</v>
      </c>
      <c r="G142" s="144"/>
      <c r="H142" s="31"/>
      <c r="I142" s="96">
        <f>G142+H142</f>
        <v>0</v>
      </c>
      <c r="J142" s="144"/>
      <c r="K142" s="31"/>
      <c r="L142" s="96">
        <f>K142+J142</f>
        <v>0</v>
      </c>
      <c r="M142" s="144"/>
      <c r="N142" s="31"/>
      <c r="O142" s="96">
        <f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22"/>
        <v>0</v>
      </c>
      <c r="D143" s="177"/>
      <c r="E143" s="44"/>
      <c r="F143" s="96">
        <f>D143+E143</f>
        <v>0</v>
      </c>
      <c r="G143" s="144"/>
      <c r="H143" s="31"/>
      <c r="I143" s="96">
        <f>G143+H143</f>
        <v>0</v>
      </c>
      <c r="J143" s="144"/>
      <c r="K143" s="31"/>
      <c r="L143" s="96">
        <f>K143+J143</f>
        <v>0</v>
      </c>
      <c r="M143" s="144"/>
      <c r="N143" s="31"/>
      <c r="O143" s="96">
        <f>N143+M143</f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22"/>
        <v>8129</v>
      </c>
      <c r="D144" s="87">
        <f t="shared" ref="D144:O144" si="43">SUM(D145:D150)</f>
        <v>6129</v>
      </c>
      <c r="E144" s="76">
        <f t="shared" si="43"/>
        <v>0</v>
      </c>
      <c r="F144" s="161">
        <f t="shared" si="43"/>
        <v>6129</v>
      </c>
      <c r="G144" s="87">
        <f t="shared" si="43"/>
        <v>0</v>
      </c>
      <c r="H144" s="76">
        <f t="shared" si="43"/>
        <v>0</v>
      </c>
      <c r="I144" s="161">
        <f t="shared" si="43"/>
        <v>0</v>
      </c>
      <c r="J144" s="87">
        <f t="shared" si="43"/>
        <v>2000</v>
      </c>
      <c r="K144" s="76">
        <f t="shared" si="43"/>
        <v>0</v>
      </c>
      <c r="L144" s="161">
        <f t="shared" si="43"/>
        <v>2000</v>
      </c>
      <c r="M144" s="87">
        <f t="shared" si="43"/>
        <v>0</v>
      </c>
      <c r="N144" s="76">
        <f t="shared" si="43"/>
        <v>0</v>
      </c>
      <c r="O144" s="161">
        <f t="shared" si="43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22"/>
        <v>1547</v>
      </c>
      <c r="D145" s="178">
        <v>1547</v>
      </c>
      <c r="E145" s="41"/>
      <c r="F145" s="176">
        <f t="shared" ref="F145:F150" si="44">D145+E145</f>
        <v>1547</v>
      </c>
      <c r="G145" s="143"/>
      <c r="H145" s="28"/>
      <c r="I145" s="176">
        <f t="shared" ref="I145:I150" si="45">G145+H145</f>
        <v>0</v>
      </c>
      <c r="J145" s="143"/>
      <c r="K145" s="28"/>
      <c r="L145" s="176">
        <f t="shared" ref="L145:L150" si="46">K145+J145</f>
        <v>0</v>
      </c>
      <c r="M145" s="143"/>
      <c r="N145" s="28"/>
      <c r="O145" s="176">
        <f t="shared" ref="O145:O150" si="47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22"/>
        <v>4721</v>
      </c>
      <c r="D146" s="177">
        <v>3021</v>
      </c>
      <c r="E146" s="44"/>
      <c r="F146" s="96">
        <f t="shared" si="44"/>
        <v>3021</v>
      </c>
      <c r="G146" s="144"/>
      <c r="H146" s="31"/>
      <c r="I146" s="96">
        <f t="shared" si="45"/>
        <v>0</v>
      </c>
      <c r="J146" s="144">
        <v>1700</v>
      </c>
      <c r="K146" s="31"/>
      <c r="L146" s="96">
        <f t="shared" si="46"/>
        <v>1700</v>
      </c>
      <c r="M146" s="144"/>
      <c r="N146" s="31"/>
      <c r="O146" s="96">
        <f t="shared" si="47"/>
        <v>0</v>
      </c>
      <c r="P146" s="255"/>
    </row>
    <row r="147" spans="1:16" ht="24" customHeight="1" x14ac:dyDescent="0.25">
      <c r="A147" s="30">
        <v>2353</v>
      </c>
      <c r="B147" s="42" t="s">
        <v>125</v>
      </c>
      <c r="C147" s="223">
        <f t="shared" si="22"/>
        <v>1561</v>
      </c>
      <c r="D147" s="177">
        <v>1261</v>
      </c>
      <c r="E147" s="44"/>
      <c r="F147" s="96">
        <f t="shared" si="44"/>
        <v>1261</v>
      </c>
      <c r="G147" s="144"/>
      <c r="H147" s="31"/>
      <c r="I147" s="96">
        <f t="shared" si="45"/>
        <v>0</v>
      </c>
      <c r="J147" s="144">
        <v>300</v>
      </c>
      <c r="K147" s="31"/>
      <c r="L147" s="96">
        <f t="shared" si="46"/>
        <v>300</v>
      </c>
      <c r="M147" s="144"/>
      <c r="N147" s="31"/>
      <c r="O147" s="96">
        <f t="shared" si="47"/>
        <v>0</v>
      </c>
      <c r="P147" s="255"/>
    </row>
    <row r="148" spans="1:16" ht="24" hidden="1" customHeight="1" x14ac:dyDescent="0.25">
      <c r="A148" s="30">
        <v>2354</v>
      </c>
      <c r="B148" s="42" t="s">
        <v>126</v>
      </c>
      <c r="C148" s="223">
        <f t="shared" ref="C148:C211" si="48">F148+I148+L148+O148</f>
        <v>0</v>
      </c>
      <c r="D148" s="177"/>
      <c r="E148" s="44"/>
      <c r="F148" s="96">
        <f t="shared" si="44"/>
        <v>0</v>
      </c>
      <c r="G148" s="144"/>
      <c r="H148" s="31"/>
      <c r="I148" s="96">
        <f t="shared" si="45"/>
        <v>0</v>
      </c>
      <c r="J148" s="144"/>
      <c r="K148" s="31"/>
      <c r="L148" s="96">
        <f t="shared" si="46"/>
        <v>0</v>
      </c>
      <c r="M148" s="144"/>
      <c r="N148" s="31"/>
      <c r="O148" s="96">
        <f t="shared" si="47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48"/>
        <v>300</v>
      </c>
      <c r="D149" s="177">
        <v>300</v>
      </c>
      <c r="E149" s="44"/>
      <c r="F149" s="96">
        <f t="shared" si="44"/>
        <v>300</v>
      </c>
      <c r="G149" s="144"/>
      <c r="H149" s="31"/>
      <c r="I149" s="96">
        <f t="shared" si="45"/>
        <v>0</v>
      </c>
      <c r="J149" s="144"/>
      <c r="K149" s="31"/>
      <c r="L149" s="96">
        <f t="shared" si="46"/>
        <v>0</v>
      </c>
      <c r="M149" s="144"/>
      <c r="N149" s="31"/>
      <c r="O149" s="96">
        <f t="shared" si="47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48"/>
        <v>0</v>
      </c>
      <c r="D150" s="177"/>
      <c r="E150" s="44"/>
      <c r="F150" s="96">
        <f t="shared" si="44"/>
        <v>0</v>
      </c>
      <c r="G150" s="144"/>
      <c r="H150" s="31"/>
      <c r="I150" s="96">
        <f t="shared" si="45"/>
        <v>0</v>
      </c>
      <c r="J150" s="144"/>
      <c r="K150" s="31"/>
      <c r="L150" s="96">
        <f t="shared" si="46"/>
        <v>0</v>
      </c>
      <c r="M150" s="144"/>
      <c r="N150" s="31"/>
      <c r="O150" s="96">
        <f t="shared" si="47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48"/>
        <v>0</v>
      </c>
      <c r="D151" s="173">
        <f t="shared" ref="D151:O151" si="49">SUM(D152:D158)</f>
        <v>0</v>
      </c>
      <c r="E151" s="78">
        <f t="shared" si="49"/>
        <v>0</v>
      </c>
      <c r="F151" s="96">
        <f t="shared" si="49"/>
        <v>0</v>
      </c>
      <c r="G151" s="173">
        <f t="shared" si="49"/>
        <v>0</v>
      </c>
      <c r="H151" s="78">
        <f t="shared" si="49"/>
        <v>0</v>
      </c>
      <c r="I151" s="96">
        <f t="shared" si="49"/>
        <v>0</v>
      </c>
      <c r="J151" s="173">
        <f t="shared" si="49"/>
        <v>0</v>
      </c>
      <c r="K151" s="78">
        <f t="shared" si="49"/>
        <v>0</v>
      </c>
      <c r="L151" s="96">
        <f t="shared" si="49"/>
        <v>0</v>
      </c>
      <c r="M151" s="173">
        <f t="shared" si="49"/>
        <v>0</v>
      </c>
      <c r="N151" s="78">
        <f t="shared" si="49"/>
        <v>0</v>
      </c>
      <c r="O151" s="96">
        <f t="shared" si="49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48"/>
        <v>0</v>
      </c>
      <c r="D152" s="177"/>
      <c r="E152" s="44"/>
      <c r="F152" s="96">
        <f t="shared" ref="F152:F159" si="50">D152+E152</f>
        <v>0</v>
      </c>
      <c r="G152" s="144"/>
      <c r="H152" s="31"/>
      <c r="I152" s="96">
        <f t="shared" ref="I152:I159" si="51">G152+H152</f>
        <v>0</v>
      </c>
      <c r="J152" s="144"/>
      <c r="K152" s="31"/>
      <c r="L152" s="96">
        <f t="shared" ref="L152:L159" si="52">K152+J152</f>
        <v>0</v>
      </c>
      <c r="M152" s="144"/>
      <c r="N152" s="31"/>
      <c r="O152" s="96">
        <f t="shared" ref="O152:O159" si="53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48"/>
        <v>0</v>
      </c>
      <c r="D153" s="177"/>
      <c r="E153" s="44"/>
      <c r="F153" s="96">
        <f t="shared" si="50"/>
        <v>0</v>
      </c>
      <c r="G153" s="144"/>
      <c r="H153" s="31"/>
      <c r="I153" s="96">
        <f t="shared" si="51"/>
        <v>0</v>
      </c>
      <c r="J153" s="144"/>
      <c r="K153" s="31"/>
      <c r="L153" s="96">
        <f t="shared" si="52"/>
        <v>0</v>
      </c>
      <c r="M153" s="144"/>
      <c r="N153" s="31"/>
      <c r="O153" s="96">
        <f t="shared" si="53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48"/>
        <v>0</v>
      </c>
      <c r="D154" s="177"/>
      <c r="E154" s="44"/>
      <c r="F154" s="96">
        <f t="shared" si="50"/>
        <v>0</v>
      </c>
      <c r="G154" s="144"/>
      <c r="H154" s="31"/>
      <c r="I154" s="96">
        <f t="shared" si="51"/>
        <v>0</v>
      </c>
      <c r="J154" s="144"/>
      <c r="K154" s="31"/>
      <c r="L154" s="96">
        <f t="shared" si="52"/>
        <v>0</v>
      </c>
      <c r="M154" s="144"/>
      <c r="N154" s="31"/>
      <c r="O154" s="96">
        <f t="shared" si="53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48"/>
        <v>0</v>
      </c>
      <c r="D155" s="177"/>
      <c r="E155" s="44"/>
      <c r="F155" s="96">
        <f t="shared" si="50"/>
        <v>0</v>
      </c>
      <c r="G155" s="144"/>
      <c r="H155" s="31"/>
      <c r="I155" s="96">
        <f t="shared" si="51"/>
        <v>0</v>
      </c>
      <c r="J155" s="144"/>
      <c r="K155" s="31"/>
      <c r="L155" s="96">
        <f t="shared" si="52"/>
        <v>0</v>
      </c>
      <c r="M155" s="144"/>
      <c r="N155" s="31"/>
      <c r="O155" s="96">
        <f t="shared" si="53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48"/>
        <v>0</v>
      </c>
      <c r="D156" s="177"/>
      <c r="E156" s="44"/>
      <c r="F156" s="96">
        <f t="shared" si="50"/>
        <v>0</v>
      </c>
      <c r="G156" s="144"/>
      <c r="H156" s="31"/>
      <c r="I156" s="96">
        <f t="shared" si="51"/>
        <v>0</v>
      </c>
      <c r="J156" s="144"/>
      <c r="K156" s="31"/>
      <c r="L156" s="96">
        <f t="shared" si="52"/>
        <v>0</v>
      </c>
      <c r="M156" s="144"/>
      <c r="N156" s="31"/>
      <c r="O156" s="96">
        <f t="shared" si="53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48"/>
        <v>0</v>
      </c>
      <c r="D157" s="177"/>
      <c r="E157" s="44"/>
      <c r="F157" s="96">
        <f t="shared" si="50"/>
        <v>0</v>
      </c>
      <c r="G157" s="144"/>
      <c r="H157" s="31"/>
      <c r="I157" s="96">
        <f t="shared" si="51"/>
        <v>0</v>
      </c>
      <c r="J157" s="144"/>
      <c r="K157" s="31"/>
      <c r="L157" s="96">
        <f t="shared" si="52"/>
        <v>0</v>
      </c>
      <c r="M157" s="144"/>
      <c r="N157" s="31"/>
      <c r="O157" s="96">
        <f t="shared" si="53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48"/>
        <v>0</v>
      </c>
      <c r="D158" s="177"/>
      <c r="E158" s="44"/>
      <c r="F158" s="96">
        <f t="shared" si="50"/>
        <v>0</v>
      </c>
      <c r="G158" s="144"/>
      <c r="H158" s="31"/>
      <c r="I158" s="96">
        <f t="shared" si="51"/>
        <v>0</v>
      </c>
      <c r="J158" s="144"/>
      <c r="K158" s="31"/>
      <c r="L158" s="96">
        <f t="shared" si="52"/>
        <v>0</v>
      </c>
      <c r="M158" s="144"/>
      <c r="N158" s="31"/>
      <c r="O158" s="96">
        <f t="shared" si="53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48"/>
        <v>17076</v>
      </c>
      <c r="D159" s="179">
        <v>17076</v>
      </c>
      <c r="E159" s="79"/>
      <c r="F159" s="161">
        <f t="shared" si="50"/>
        <v>17076</v>
      </c>
      <c r="G159" s="174"/>
      <c r="H159" s="133"/>
      <c r="I159" s="161">
        <f t="shared" si="51"/>
        <v>0</v>
      </c>
      <c r="J159" s="174"/>
      <c r="K159" s="133"/>
      <c r="L159" s="161">
        <f t="shared" si="52"/>
        <v>0</v>
      </c>
      <c r="M159" s="174"/>
      <c r="N159" s="133"/>
      <c r="O159" s="161">
        <f t="shared" si="53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48"/>
        <v>0</v>
      </c>
      <c r="D160" s="87">
        <f t="shared" ref="D160:O160" si="54">SUM(D161:D162)</f>
        <v>0</v>
      </c>
      <c r="E160" s="76">
        <f t="shared" si="54"/>
        <v>0</v>
      </c>
      <c r="F160" s="161">
        <f t="shared" si="54"/>
        <v>0</v>
      </c>
      <c r="G160" s="87">
        <f t="shared" si="54"/>
        <v>0</v>
      </c>
      <c r="H160" s="76">
        <f t="shared" si="54"/>
        <v>0</v>
      </c>
      <c r="I160" s="161">
        <f t="shared" si="54"/>
        <v>0</v>
      </c>
      <c r="J160" s="87">
        <f t="shared" si="54"/>
        <v>0</v>
      </c>
      <c r="K160" s="76">
        <f t="shared" si="54"/>
        <v>0</v>
      </c>
      <c r="L160" s="161">
        <f t="shared" si="54"/>
        <v>0</v>
      </c>
      <c r="M160" s="87">
        <f t="shared" si="54"/>
        <v>0</v>
      </c>
      <c r="N160" s="76">
        <f t="shared" si="54"/>
        <v>0</v>
      </c>
      <c r="O160" s="161">
        <f t="shared" si="54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48"/>
        <v>0</v>
      </c>
      <c r="D161" s="178"/>
      <c r="E161" s="41"/>
      <c r="F161" s="176">
        <f>D161+E161</f>
        <v>0</v>
      </c>
      <c r="G161" s="143"/>
      <c r="H161" s="28"/>
      <c r="I161" s="176">
        <f>G161+H161</f>
        <v>0</v>
      </c>
      <c r="J161" s="143"/>
      <c r="K161" s="28"/>
      <c r="L161" s="176">
        <f>K161+J161</f>
        <v>0</v>
      </c>
      <c r="M161" s="143"/>
      <c r="N161" s="28"/>
      <c r="O161" s="176">
        <f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48"/>
        <v>0</v>
      </c>
      <c r="D162" s="177"/>
      <c r="E162" s="44"/>
      <c r="F162" s="96">
        <f>D162+E162</f>
        <v>0</v>
      </c>
      <c r="G162" s="144"/>
      <c r="H162" s="31"/>
      <c r="I162" s="96">
        <f>G162+H162</f>
        <v>0</v>
      </c>
      <c r="J162" s="144"/>
      <c r="K162" s="31"/>
      <c r="L162" s="96">
        <f>K162+J162</f>
        <v>0</v>
      </c>
      <c r="M162" s="144"/>
      <c r="N162" s="31"/>
      <c r="O162" s="96">
        <f>N162+M162</f>
        <v>0</v>
      </c>
      <c r="P162" s="255"/>
    </row>
    <row r="163" spans="1:16" ht="12" hidden="1" customHeight="1" x14ac:dyDescent="0.25">
      <c r="A163" s="75">
        <v>2390</v>
      </c>
      <c r="B163" s="59" t="s">
        <v>139</v>
      </c>
      <c r="C163" s="229">
        <f t="shared" si="48"/>
        <v>0</v>
      </c>
      <c r="D163" s="179"/>
      <c r="E163" s="79"/>
      <c r="F163" s="161">
        <f>D163+E163</f>
        <v>0</v>
      </c>
      <c r="G163" s="174"/>
      <c r="H163" s="133"/>
      <c r="I163" s="161">
        <f>G163+H163</f>
        <v>0</v>
      </c>
      <c r="J163" s="174"/>
      <c r="K163" s="133"/>
      <c r="L163" s="161">
        <f>K163+J163</f>
        <v>0</v>
      </c>
      <c r="M163" s="174"/>
      <c r="N163" s="133"/>
      <c r="O163" s="161">
        <f>N163+M163</f>
        <v>0</v>
      </c>
      <c r="P163" s="260"/>
    </row>
    <row r="164" spans="1:16" ht="12" hidden="1" customHeight="1" x14ac:dyDescent="0.25">
      <c r="A164" s="34">
        <v>2400</v>
      </c>
      <c r="B164" s="74" t="s">
        <v>140</v>
      </c>
      <c r="C164" s="221">
        <f t="shared" si="48"/>
        <v>0</v>
      </c>
      <c r="D164" s="180"/>
      <c r="E164" s="81"/>
      <c r="F164" s="172">
        <f>D164+E164</f>
        <v>0</v>
      </c>
      <c r="G164" s="146"/>
      <c r="H164" s="35"/>
      <c r="I164" s="172">
        <f>G164+H164</f>
        <v>0</v>
      </c>
      <c r="J164" s="146"/>
      <c r="K164" s="35"/>
      <c r="L164" s="172">
        <f>K164+J164</f>
        <v>0</v>
      </c>
      <c r="M164" s="146"/>
      <c r="N164" s="35"/>
      <c r="O164" s="172">
        <f>N164+M164</f>
        <v>0</v>
      </c>
      <c r="P164" s="257"/>
    </row>
    <row r="165" spans="1:16" ht="24" x14ac:dyDescent="0.25">
      <c r="A165" s="34">
        <v>2500</v>
      </c>
      <c r="B165" s="74" t="s">
        <v>301</v>
      </c>
      <c r="C165" s="221">
        <f t="shared" si="48"/>
        <v>237</v>
      </c>
      <c r="D165" s="171">
        <f>SUM(D166,D171)</f>
        <v>237</v>
      </c>
      <c r="E165" s="37">
        <f>SUM(E166,E171)</f>
        <v>0</v>
      </c>
      <c r="F165" s="172">
        <f>SUM(F166,F171)</f>
        <v>237</v>
      </c>
      <c r="G165" s="171">
        <f t="shared" ref="G165:M165" si="55">SUM(G166,G171)</f>
        <v>0</v>
      </c>
      <c r="H165" s="37">
        <f>SUM(H166,H171)</f>
        <v>0</v>
      </c>
      <c r="I165" s="172">
        <f>SUM(I166,I171)</f>
        <v>0</v>
      </c>
      <c r="J165" s="171">
        <f t="shared" si="55"/>
        <v>0</v>
      </c>
      <c r="K165" s="37">
        <f>SUM(K166,K171)</f>
        <v>0</v>
      </c>
      <c r="L165" s="172">
        <f>SUM(L166,L171)</f>
        <v>0</v>
      </c>
      <c r="M165" s="171">
        <f t="shared" si="55"/>
        <v>0</v>
      </c>
      <c r="N165" s="37">
        <f>SUM(N166,N171)</f>
        <v>0</v>
      </c>
      <c r="O165" s="172">
        <f>SUM(O166,O171)</f>
        <v>0</v>
      </c>
      <c r="P165" s="257"/>
    </row>
    <row r="166" spans="1:16" ht="16.5" customHeight="1" x14ac:dyDescent="0.25">
      <c r="A166" s="275">
        <v>2510</v>
      </c>
      <c r="B166" s="39" t="s">
        <v>302</v>
      </c>
      <c r="C166" s="222">
        <f t="shared" si="48"/>
        <v>237</v>
      </c>
      <c r="D166" s="175">
        <f>SUM(D167:D170)</f>
        <v>237</v>
      </c>
      <c r="E166" s="80">
        <f>SUM(E167:E170)</f>
        <v>0</v>
      </c>
      <c r="F166" s="176">
        <f>SUM(F167:F170)</f>
        <v>237</v>
      </c>
      <c r="G166" s="175">
        <f t="shared" ref="G166:M166" si="56">SUM(G167:G170)</f>
        <v>0</v>
      </c>
      <c r="H166" s="80">
        <f>SUM(H167:H170)</f>
        <v>0</v>
      </c>
      <c r="I166" s="176">
        <f>SUM(I167:I170)</f>
        <v>0</v>
      </c>
      <c r="J166" s="175">
        <f t="shared" si="56"/>
        <v>0</v>
      </c>
      <c r="K166" s="80">
        <f>SUM(K167:K170)</f>
        <v>0</v>
      </c>
      <c r="L166" s="176">
        <f>SUM(L167:L170)</f>
        <v>0</v>
      </c>
      <c r="M166" s="175">
        <f t="shared" si="56"/>
        <v>0</v>
      </c>
      <c r="N166" s="80">
        <f>SUM(N167:N170)</f>
        <v>0</v>
      </c>
      <c r="O166" s="176">
        <f>SUM(O167:O170)</f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48"/>
        <v>0</v>
      </c>
      <c r="D167" s="177"/>
      <c r="E167" s="44"/>
      <c r="F167" s="96">
        <f t="shared" ref="F167:F172" si="57">D167+E167</f>
        <v>0</v>
      </c>
      <c r="G167" s="144"/>
      <c r="H167" s="31"/>
      <c r="I167" s="96">
        <f t="shared" ref="I167:I172" si="58">G167+H167</f>
        <v>0</v>
      </c>
      <c r="J167" s="144"/>
      <c r="K167" s="31"/>
      <c r="L167" s="96">
        <f t="shared" ref="L167:L172" si="59">K167+J167</f>
        <v>0</v>
      </c>
      <c r="M167" s="144"/>
      <c r="N167" s="31"/>
      <c r="O167" s="96">
        <f t="shared" ref="O167:O172" si="60">N167+M167</f>
        <v>0</v>
      </c>
      <c r="P167" s="255"/>
    </row>
    <row r="168" spans="1:16" ht="36" customHeight="1" x14ac:dyDescent="0.25">
      <c r="A168" s="30">
        <v>2513</v>
      </c>
      <c r="B168" s="42" t="s">
        <v>142</v>
      </c>
      <c r="C168" s="223">
        <f t="shared" si="48"/>
        <v>237</v>
      </c>
      <c r="D168" s="177">
        <v>237</v>
      </c>
      <c r="E168" s="44"/>
      <c r="F168" s="96">
        <f t="shared" si="57"/>
        <v>237</v>
      </c>
      <c r="G168" s="144"/>
      <c r="H168" s="31"/>
      <c r="I168" s="96">
        <f t="shared" si="58"/>
        <v>0</v>
      </c>
      <c r="J168" s="144"/>
      <c r="K168" s="31"/>
      <c r="L168" s="96">
        <f t="shared" si="59"/>
        <v>0</v>
      </c>
      <c r="M168" s="144"/>
      <c r="N168" s="31"/>
      <c r="O168" s="96">
        <f t="shared" si="60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48"/>
        <v>0</v>
      </c>
      <c r="D169" s="177"/>
      <c r="E169" s="44"/>
      <c r="F169" s="96">
        <f t="shared" si="57"/>
        <v>0</v>
      </c>
      <c r="G169" s="144"/>
      <c r="H169" s="31"/>
      <c r="I169" s="96">
        <f t="shared" si="58"/>
        <v>0</v>
      </c>
      <c r="J169" s="144"/>
      <c r="K169" s="31"/>
      <c r="L169" s="96">
        <f t="shared" si="59"/>
        <v>0</v>
      </c>
      <c r="M169" s="144"/>
      <c r="N169" s="31"/>
      <c r="O169" s="96">
        <f t="shared" si="60"/>
        <v>0</v>
      </c>
      <c r="P169" s="255"/>
    </row>
    <row r="170" spans="1:16" ht="24" hidden="1" customHeight="1" x14ac:dyDescent="0.25">
      <c r="A170" s="30">
        <v>2519</v>
      </c>
      <c r="B170" s="42" t="s">
        <v>144</v>
      </c>
      <c r="C170" s="223">
        <f t="shared" si="48"/>
        <v>0</v>
      </c>
      <c r="D170" s="177"/>
      <c r="E170" s="44"/>
      <c r="F170" s="96">
        <f t="shared" si="57"/>
        <v>0</v>
      </c>
      <c r="G170" s="144"/>
      <c r="H170" s="31"/>
      <c r="I170" s="96">
        <f t="shared" si="58"/>
        <v>0</v>
      </c>
      <c r="J170" s="144"/>
      <c r="K170" s="31"/>
      <c r="L170" s="96">
        <f t="shared" si="59"/>
        <v>0</v>
      </c>
      <c r="M170" s="144"/>
      <c r="N170" s="31"/>
      <c r="O170" s="96">
        <f t="shared" si="60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48"/>
        <v>0</v>
      </c>
      <c r="D171" s="177"/>
      <c r="E171" s="44"/>
      <c r="F171" s="96">
        <f t="shared" si="57"/>
        <v>0</v>
      </c>
      <c r="G171" s="144"/>
      <c r="H171" s="31"/>
      <c r="I171" s="96">
        <f t="shared" si="58"/>
        <v>0</v>
      </c>
      <c r="J171" s="144"/>
      <c r="K171" s="31"/>
      <c r="L171" s="96">
        <f t="shared" si="59"/>
        <v>0</v>
      </c>
      <c r="M171" s="144"/>
      <c r="N171" s="31"/>
      <c r="O171" s="96">
        <f t="shared" si="60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48"/>
        <v>0</v>
      </c>
      <c r="D172" s="143"/>
      <c r="E172" s="28"/>
      <c r="F172" s="176">
        <f t="shared" si="57"/>
        <v>0</v>
      </c>
      <c r="G172" s="143"/>
      <c r="H172" s="28"/>
      <c r="I172" s="176">
        <f t="shared" si="58"/>
        <v>0</v>
      </c>
      <c r="J172" s="143"/>
      <c r="K172" s="28"/>
      <c r="L172" s="176">
        <f t="shared" si="59"/>
        <v>0</v>
      </c>
      <c r="M172" s="143"/>
      <c r="N172" s="28"/>
      <c r="O172" s="176">
        <f t="shared" si="60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48"/>
        <v>0</v>
      </c>
      <c r="D173" s="169">
        <f t="shared" ref="D173:O173" si="61">SUM(D174,D184)</f>
        <v>0</v>
      </c>
      <c r="E173" s="73">
        <f t="shared" si="61"/>
        <v>0</v>
      </c>
      <c r="F173" s="170">
        <f t="shared" si="61"/>
        <v>0</v>
      </c>
      <c r="G173" s="169">
        <f t="shared" si="61"/>
        <v>0</v>
      </c>
      <c r="H173" s="73">
        <f t="shared" si="61"/>
        <v>0</v>
      </c>
      <c r="I173" s="170">
        <f t="shared" si="61"/>
        <v>0</v>
      </c>
      <c r="J173" s="169">
        <f t="shared" si="61"/>
        <v>0</v>
      </c>
      <c r="K173" s="73">
        <f t="shared" si="61"/>
        <v>0</v>
      </c>
      <c r="L173" s="170">
        <f t="shared" si="61"/>
        <v>0</v>
      </c>
      <c r="M173" s="169">
        <f t="shared" si="61"/>
        <v>0</v>
      </c>
      <c r="N173" s="73">
        <f t="shared" si="61"/>
        <v>0</v>
      </c>
      <c r="O173" s="170">
        <f t="shared" si="61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48"/>
        <v>0</v>
      </c>
      <c r="D174" s="171">
        <f>SUM(D175,D179)</f>
        <v>0</v>
      </c>
      <c r="E174" s="37">
        <f>SUM(E175,E179)</f>
        <v>0</v>
      </c>
      <c r="F174" s="172">
        <f>SUM(F175,F179)</f>
        <v>0</v>
      </c>
      <c r="G174" s="171">
        <f t="shared" ref="G174:M174" si="62">SUM(G175,G179)</f>
        <v>0</v>
      </c>
      <c r="H174" s="37">
        <f>SUM(H175,H179)</f>
        <v>0</v>
      </c>
      <c r="I174" s="172">
        <f>SUM(I175,I179)</f>
        <v>0</v>
      </c>
      <c r="J174" s="171">
        <f t="shared" si="62"/>
        <v>0</v>
      </c>
      <c r="K174" s="37">
        <f>SUM(K175,K179)</f>
        <v>0</v>
      </c>
      <c r="L174" s="172">
        <f>SUM(L175,L179)</f>
        <v>0</v>
      </c>
      <c r="M174" s="171">
        <f t="shared" si="62"/>
        <v>0</v>
      </c>
      <c r="N174" s="37">
        <f>SUM(N175,N179)</f>
        <v>0</v>
      </c>
      <c r="O174" s="172">
        <f>SUM(O175,O179)</f>
        <v>0</v>
      </c>
      <c r="P174" s="257"/>
    </row>
    <row r="175" spans="1:16" ht="36" hidden="1" x14ac:dyDescent="0.25">
      <c r="A175" s="275">
        <v>3260</v>
      </c>
      <c r="B175" s="39" t="s">
        <v>148</v>
      </c>
      <c r="C175" s="222">
        <f t="shared" si="48"/>
        <v>0</v>
      </c>
      <c r="D175" s="175">
        <f t="shared" ref="D175:O175" si="63">SUM(D176:D178)</f>
        <v>0</v>
      </c>
      <c r="E175" s="80">
        <f t="shared" si="63"/>
        <v>0</v>
      </c>
      <c r="F175" s="176">
        <f t="shared" si="63"/>
        <v>0</v>
      </c>
      <c r="G175" s="175">
        <f t="shared" si="63"/>
        <v>0</v>
      </c>
      <c r="H175" s="80">
        <f t="shared" si="63"/>
        <v>0</v>
      </c>
      <c r="I175" s="176">
        <f t="shared" si="63"/>
        <v>0</v>
      </c>
      <c r="J175" s="175">
        <f t="shared" si="63"/>
        <v>0</v>
      </c>
      <c r="K175" s="80">
        <f t="shared" si="63"/>
        <v>0</v>
      </c>
      <c r="L175" s="176">
        <f t="shared" si="63"/>
        <v>0</v>
      </c>
      <c r="M175" s="175">
        <f t="shared" si="63"/>
        <v>0</v>
      </c>
      <c r="N175" s="80">
        <f t="shared" si="63"/>
        <v>0</v>
      </c>
      <c r="O175" s="176">
        <f t="shared" si="63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48"/>
        <v>0</v>
      </c>
      <c r="D176" s="177"/>
      <c r="E176" s="44"/>
      <c r="F176" s="96">
        <f>D176+E176</f>
        <v>0</v>
      </c>
      <c r="G176" s="144"/>
      <c r="H176" s="31"/>
      <c r="I176" s="96">
        <f>G176+H176</f>
        <v>0</v>
      </c>
      <c r="J176" s="144"/>
      <c r="K176" s="31"/>
      <c r="L176" s="96">
        <f>K176+J176</f>
        <v>0</v>
      </c>
      <c r="M176" s="144"/>
      <c r="N176" s="31"/>
      <c r="O176" s="96">
        <f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48"/>
        <v>0</v>
      </c>
      <c r="D177" s="177"/>
      <c r="E177" s="44"/>
      <c r="F177" s="96">
        <f>D177+E177</f>
        <v>0</v>
      </c>
      <c r="G177" s="144"/>
      <c r="H177" s="31"/>
      <c r="I177" s="96">
        <f>G177+H177</f>
        <v>0</v>
      </c>
      <c r="J177" s="144"/>
      <c r="K177" s="31"/>
      <c r="L177" s="96">
        <f>K177+J177</f>
        <v>0</v>
      </c>
      <c r="M177" s="144"/>
      <c r="N177" s="31"/>
      <c r="O177" s="96">
        <f>N177+M177</f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48"/>
        <v>0</v>
      </c>
      <c r="D178" s="177"/>
      <c r="E178" s="44"/>
      <c r="F178" s="96">
        <f>D178+E178</f>
        <v>0</v>
      </c>
      <c r="G178" s="144"/>
      <c r="H178" s="31"/>
      <c r="I178" s="96">
        <f>G178+H178</f>
        <v>0</v>
      </c>
      <c r="J178" s="144"/>
      <c r="K178" s="31"/>
      <c r="L178" s="96">
        <f>K178+J178</f>
        <v>0</v>
      </c>
      <c r="M178" s="144"/>
      <c r="N178" s="31"/>
      <c r="O178" s="96">
        <f>N178+M178</f>
        <v>0</v>
      </c>
      <c r="P178" s="255"/>
    </row>
    <row r="179" spans="1:16" ht="84" hidden="1" x14ac:dyDescent="0.25">
      <c r="A179" s="275">
        <v>3290</v>
      </c>
      <c r="B179" s="39" t="s">
        <v>268</v>
      </c>
      <c r="C179" s="235">
        <f t="shared" si="48"/>
        <v>0</v>
      </c>
      <c r="D179" s="175">
        <f>SUM(D180:D183)</f>
        <v>0</v>
      </c>
      <c r="E179" s="80">
        <f>SUM(E180:E183)</f>
        <v>0</v>
      </c>
      <c r="F179" s="176">
        <f>SUM(F180:F183)</f>
        <v>0</v>
      </c>
      <c r="G179" s="175">
        <f t="shared" ref="G179:M179" si="64">SUM(G180:G183)</f>
        <v>0</v>
      </c>
      <c r="H179" s="80">
        <f>SUM(H180:H183)</f>
        <v>0</v>
      </c>
      <c r="I179" s="176">
        <f>SUM(I180:I183)</f>
        <v>0</v>
      </c>
      <c r="J179" s="175">
        <f t="shared" si="64"/>
        <v>0</v>
      </c>
      <c r="K179" s="80">
        <f>SUM(K180:K183)</f>
        <v>0</v>
      </c>
      <c r="L179" s="176">
        <f>SUM(L180:L183)</f>
        <v>0</v>
      </c>
      <c r="M179" s="175">
        <f t="shared" si="64"/>
        <v>0</v>
      </c>
      <c r="N179" s="80">
        <f>SUM(N180:N183)</f>
        <v>0</v>
      </c>
      <c r="O179" s="176">
        <f>SUM(O180:O183)</f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48"/>
        <v>0</v>
      </c>
      <c r="D180" s="177"/>
      <c r="E180" s="44"/>
      <c r="F180" s="96">
        <f>D180+E180</f>
        <v>0</v>
      </c>
      <c r="G180" s="144"/>
      <c r="H180" s="31"/>
      <c r="I180" s="96">
        <f>G180+H180</f>
        <v>0</v>
      </c>
      <c r="J180" s="144"/>
      <c r="K180" s="31"/>
      <c r="L180" s="96">
        <f>K180+J180</f>
        <v>0</v>
      </c>
      <c r="M180" s="144"/>
      <c r="N180" s="31"/>
      <c r="O180" s="96">
        <f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48"/>
        <v>0</v>
      </c>
      <c r="D181" s="177"/>
      <c r="E181" s="44"/>
      <c r="F181" s="96">
        <f>D181+E181</f>
        <v>0</v>
      </c>
      <c r="G181" s="144"/>
      <c r="H181" s="31"/>
      <c r="I181" s="96">
        <f>G181+H181</f>
        <v>0</v>
      </c>
      <c r="J181" s="144"/>
      <c r="K181" s="31"/>
      <c r="L181" s="96">
        <f>K181+J181</f>
        <v>0</v>
      </c>
      <c r="M181" s="144"/>
      <c r="N181" s="31"/>
      <c r="O181" s="96">
        <f>N181+M181</f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48"/>
        <v>0</v>
      </c>
      <c r="D182" s="177"/>
      <c r="E182" s="44"/>
      <c r="F182" s="96">
        <f>D182+E182</f>
        <v>0</v>
      </c>
      <c r="G182" s="144"/>
      <c r="H182" s="31"/>
      <c r="I182" s="96">
        <f>G182+H182</f>
        <v>0</v>
      </c>
      <c r="J182" s="144"/>
      <c r="K182" s="31"/>
      <c r="L182" s="96">
        <f>K182+J182</f>
        <v>0</v>
      </c>
      <c r="M182" s="144"/>
      <c r="N182" s="31"/>
      <c r="O182" s="96">
        <f>N182+M182</f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48"/>
        <v>0</v>
      </c>
      <c r="D183" s="181"/>
      <c r="E183" s="85"/>
      <c r="F183" s="91">
        <f>D183+E183</f>
        <v>0</v>
      </c>
      <c r="G183" s="197"/>
      <c r="H183" s="195"/>
      <c r="I183" s="91">
        <f>G183+H183</f>
        <v>0</v>
      </c>
      <c r="J183" s="197"/>
      <c r="K183" s="195"/>
      <c r="L183" s="91">
        <f>K183+J183</f>
        <v>0</v>
      </c>
      <c r="M183" s="197"/>
      <c r="N183" s="195"/>
      <c r="O183" s="91">
        <f>N183+M183</f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48"/>
        <v>0</v>
      </c>
      <c r="D184" s="182">
        <f>SUM(D185:D186)</f>
        <v>0</v>
      </c>
      <c r="E184" s="86">
        <f>SUM(E185:E186)</f>
        <v>0</v>
      </c>
      <c r="F184" s="183">
        <f>SUM(F185:F186)</f>
        <v>0</v>
      </c>
      <c r="G184" s="182">
        <f t="shared" ref="G184:M184" si="65">SUM(G185:G186)</f>
        <v>0</v>
      </c>
      <c r="H184" s="86">
        <f>SUM(H185:H186)</f>
        <v>0</v>
      </c>
      <c r="I184" s="183">
        <f>SUM(I185:I186)</f>
        <v>0</v>
      </c>
      <c r="J184" s="182">
        <f t="shared" si="65"/>
        <v>0</v>
      </c>
      <c r="K184" s="86">
        <f>SUM(K185:K186)</f>
        <v>0</v>
      </c>
      <c r="L184" s="183">
        <f>SUM(L185:L186)</f>
        <v>0</v>
      </c>
      <c r="M184" s="182">
        <f t="shared" si="65"/>
        <v>0</v>
      </c>
      <c r="N184" s="86">
        <f>SUM(N185:N186)</f>
        <v>0</v>
      </c>
      <c r="O184" s="183">
        <f>SUM(O185:O186)</f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48"/>
        <v>0</v>
      </c>
      <c r="D185" s="179"/>
      <c r="E185" s="79"/>
      <c r="F185" s="161">
        <f>D185+E185</f>
        <v>0</v>
      </c>
      <c r="G185" s="174"/>
      <c r="H185" s="133"/>
      <c r="I185" s="161">
        <f>G185+H185</f>
        <v>0</v>
      </c>
      <c r="J185" s="174"/>
      <c r="K185" s="133"/>
      <c r="L185" s="161">
        <f>K185+J185</f>
        <v>0</v>
      </c>
      <c r="M185" s="174"/>
      <c r="N185" s="133"/>
      <c r="O185" s="161">
        <f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48"/>
        <v>0</v>
      </c>
      <c r="D186" s="178"/>
      <c r="E186" s="41"/>
      <c r="F186" s="176">
        <f>D186+E186</f>
        <v>0</v>
      </c>
      <c r="G186" s="143"/>
      <c r="H186" s="28"/>
      <c r="I186" s="176">
        <f>G186+H186</f>
        <v>0</v>
      </c>
      <c r="J186" s="143"/>
      <c r="K186" s="28"/>
      <c r="L186" s="176">
        <f>K186+J186</f>
        <v>0</v>
      </c>
      <c r="M186" s="143"/>
      <c r="N186" s="28"/>
      <c r="O186" s="176">
        <f>N186+M186</f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48"/>
        <v>0</v>
      </c>
      <c r="D187" s="169">
        <f t="shared" ref="D187:O187" si="66">SUM(D188,D191)</f>
        <v>0</v>
      </c>
      <c r="E187" s="73">
        <f t="shared" si="66"/>
        <v>0</v>
      </c>
      <c r="F187" s="170">
        <f t="shared" si="66"/>
        <v>0</v>
      </c>
      <c r="G187" s="169">
        <f t="shared" si="66"/>
        <v>0</v>
      </c>
      <c r="H187" s="73">
        <f t="shared" si="66"/>
        <v>0</v>
      </c>
      <c r="I187" s="170">
        <f t="shared" si="66"/>
        <v>0</v>
      </c>
      <c r="J187" s="169">
        <f t="shared" si="66"/>
        <v>0</v>
      </c>
      <c r="K187" s="73">
        <f t="shared" si="66"/>
        <v>0</v>
      </c>
      <c r="L187" s="170">
        <f t="shared" si="66"/>
        <v>0</v>
      </c>
      <c r="M187" s="169">
        <f t="shared" si="66"/>
        <v>0</v>
      </c>
      <c r="N187" s="73">
        <f t="shared" si="66"/>
        <v>0</v>
      </c>
      <c r="O187" s="170">
        <f t="shared" si="66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48"/>
        <v>0</v>
      </c>
      <c r="D188" s="171">
        <f t="shared" ref="D188:O188" si="67">SUM(D189,D190)</f>
        <v>0</v>
      </c>
      <c r="E188" s="37">
        <f t="shared" si="67"/>
        <v>0</v>
      </c>
      <c r="F188" s="172">
        <f t="shared" si="67"/>
        <v>0</v>
      </c>
      <c r="G188" s="171">
        <f t="shared" si="67"/>
        <v>0</v>
      </c>
      <c r="H188" s="37">
        <f t="shared" si="67"/>
        <v>0</v>
      </c>
      <c r="I188" s="172">
        <f t="shared" si="67"/>
        <v>0</v>
      </c>
      <c r="J188" s="171">
        <f t="shared" si="67"/>
        <v>0</v>
      </c>
      <c r="K188" s="37">
        <f t="shared" si="67"/>
        <v>0</v>
      </c>
      <c r="L188" s="172">
        <f t="shared" si="67"/>
        <v>0</v>
      </c>
      <c r="M188" s="171">
        <f t="shared" si="67"/>
        <v>0</v>
      </c>
      <c r="N188" s="37">
        <f t="shared" si="67"/>
        <v>0</v>
      </c>
      <c r="O188" s="172">
        <f t="shared" si="67"/>
        <v>0</v>
      </c>
      <c r="P188" s="257"/>
    </row>
    <row r="189" spans="1:16" ht="36" hidden="1" customHeight="1" x14ac:dyDescent="0.25">
      <c r="A189" s="275">
        <v>4240</v>
      </c>
      <c r="B189" s="39" t="s">
        <v>161</v>
      </c>
      <c r="C189" s="222">
        <f t="shared" si="48"/>
        <v>0</v>
      </c>
      <c r="D189" s="178"/>
      <c r="E189" s="41"/>
      <c r="F189" s="176">
        <f>D189+E189</f>
        <v>0</v>
      </c>
      <c r="G189" s="143"/>
      <c r="H189" s="28"/>
      <c r="I189" s="176">
        <f>G189+H189</f>
        <v>0</v>
      </c>
      <c r="J189" s="143"/>
      <c r="K189" s="28"/>
      <c r="L189" s="176">
        <f>K189+J189</f>
        <v>0</v>
      </c>
      <c r="M189" s="143"/>
      <c r="N189" s="28"/>
      <c r="O189" s="176">
        <f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48"/>
        <v>0</v>
      </c>
      <c r="D190" s="177"/>
      <c r="E190" s="44"/>
      <c r="F190" s="96">
        <f>D190+E190</f>
        <v>0</v>
      </c>
      <c r="G190" s="144"/>
      <c r="H190" s="31"/>
      <c r="I190" s="96">
        <f>G190+H190</f>
        <v>0</v>
      </c>
      <c r="J190" s="144"/>
      <c r="K190" s="31"/>
      <c r="L190" s="96">
        <f>K190+J190</f>
        <v>0</v>
      </c>
      <c r="M190" s="144"/>
      <c r="N190" s="31"/>
      <c r="O190" s="96">
        <f>N190+M190</f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48"/>
        <v>0</v>
      </c>
      <c r="D191" s="171">
        <f t="shared" ref="D191:O191" si="68">SUM(D192)</f>
        <v>0</v>
      </c>
      <c r="E191" s="37">
        <f t="shared" si="68"/>
        <v>0</v>
      </c>
      <c r="F191" s="172">
        <f t="shared" si="68"/>
        <v>0</v>
      </c>
      <c r="G191" s="171">
        <f t="shared" si="68"/>
        <v>0</v>
      </c>
      <c r="H191" s="37">
        <f t="shared" si="68"/>
        <v>0</v>
      </c>
      <c r="I191" s="172">
        <f t="shared" si="68"/>
        <v>0</v>
      </c>
      <c r="J191" s="171">
        <f t="shared" si="68"/>
        <v>0</v>
      </c>
      <c r="K191" s="37">
        <f t="shared" si="68"/>
        <v>0</v>
      </c>
      <c r="L191" s="172">
        <f t="shared" si="68"/>
        <v>0</v>
      </c>
      <c r="M191" s="171">
        <f t="shared" si="68"/>
        <v>0</v>
      </c>
      <c r="N191" s="37">
        <f t="shared" si="68"/>
        <v>0</v>
      </c>
      <c r="O191" s="172">
        <f t="shared" si="68"/>
        <v>0</v>
      </c>
      <c r="P191" s="257"/>
    </row>
    <row r="192" spans="1:16" ht="24" hidden="1" x14ac:dyDescent="0.25">
      <c r="A192" s="275">
        <v>4310</v>
      </c>
      <c r="B192" s="39" t="s">
        <v>164</v>
      </c>
      <c r="C192" s="222">
        <f t="shared" si="48"/>
        <v>0</v>
      </c>
      <c r="D192" s="175">
        <f t="shared" ref="D192:O192" si="69">SUM(D193:D193)</f>
        <v>0</v>
      </c>
      <c r="E192" s="80">
        <f t="shared" si="69"/>
        <v>0</v>
      </c>
      <c r="F192" s="176">
        <f t="shared" si="69"/>
        <v>0</v>
      </c>
      <c r="G192" s="175">
        <f t="shared" si="69"/>
        <v>0</v>
      </c>
      <c r="H192" s="80">
        <f t="shared" si="69"/>
        <v>0</v>
      </c>
      <c r="I192" s="176">
        <f t="shared" si="69"/>
        <v>0</v>
      </c>
      <c r="J192" s="175">
        <f t="shared" si="69"/>
        <v>0</v>
      </c>
      <c r="K192" s="80">
        <f t="shared" si="69"/>
        <v>0</v>
      </c>
      <c r="L192" s="176">
        <f t="shared" si="69"/>
        <v>0</v>
      </c>
      <c r="M192" s="175">
        <f t="shared" si="69"/>
        <v>0</v>
      </c>
      <c r="N192" s="80">
        <f t="shared" si="69"/>
        <v>0</v>
      </c>
      <c r="O192" s="176">
        <f t="shared" si="69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48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48"/>
        <v>14315</v>
      </c>
      <c r="D194" s="167">
        <f t="shared" ref="D194:O194" si="70">SUM(D195,D230,D269,D283)</f>
        <v>11315</v>
      </c>
      <c r="E194" s="71">
        <f t="shared" si="70"/>
        <v>0</v>
      </c>
      <c r="F194" s="168">
        <f t="shared" si="70"/>
        <v>11315</v>
      </c>
      <c r="G194" s="167">
        <f t="shared" si="70"/>
        <v>0</v>
      </c>
      <c r="H194" s="71">
        <f t="shared" si="70"/>
        <v>0</v>
      </c>
      <c r="I194" s="168">
        <f t="shared" si="70"/>
        <v>0</v>
      </c>
      <c r="J194" s="167">
        <f t="shared" si="70"/>
        <v>3000</v>
      </c>
      <c r="K194" s="71">
        <f t="shared" si="70"/>
        <v>0</v>
      </c>
      <c r="L194" s="168">
        <f t="shared" si="70"/>
        <v>3000</v>
      </c>
      <c r="M194" s="167">
        <f t="shared" si="70"/>
        <v>0</v>
      </c>
      <c r="N194" s="71">
        <f t="shared" si="70"/>
        <v>0</v>
      </c>
      <c r="O194" s="168">
        <f t="shared" si="70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48"/>
        <v>14315</v>
      </c>
      <c r="D195" s="169">
        <f t="shared" ref="D195:O195" si="71">D196+D204</f>
        <v>11315</v>
      </c>
      <c r="E195" s="73">
        <f t="shared" si="71"/>
        <v>0</v>
      </c>
      <c r="F195" s="170">
        <f t="shared" si="71"/>
        <v>11315</v>
      </c>
      <c r="G195" s="169">
        <f t="shared" si="71"/>
        <v>0</v>
      </c>
      <c r="H195" s="73">
        <f t="shared" si="71"/>
        <v>0</v>
      </c>
      <c r="I195" s="170">
        <f t="shared" si="71"/>
        <v>0</v>
      </c>
      <c r="J195" s="169">
        <f t="shared" si="71"/>
        <v>3000</v>
      </c>
      <c r="K195" s="73">
        <f t="shared" si="71"/>
        <v>0</v>
      </c>
      <c r="L195" s="170">
        <f t="shared" si="71"/>
        <v>3000</v>
      </c>
      <c r="M195" s="169">
        <f t="shared" si="71"/>
        <v>0</v>
      </c>
      <c r="N195" s="73">
        <f t="shared" si="71"/>
        <v>0</v>
      </c>
      <c r="O195" s="170">
        <f t="shared" si="71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48"/>
        <v>0</v>
      </c>
      <c r="D196" s="171">
        <f t="shared" ref="D196:O196" si="72">D197+D198+D201+D202+D203</f>
        <v>0</v>
      </c>
      <c r="E196" s="37">
        <f t="shared" si="72"/>
        <v>0</v>
      </c>
      <c r="F196" s="172">
        <f t="shared" si="72"/>
        <v>0</v>
      </c>
      <c r="G196" s="171">
        <f t="shared" si="72"/>
        <v>0</v>
      </c>
      <c r="H196" s="37">
        <f t="shared" si="72"/>
        <v>0</v>
      </c>
      <c r="I196" s="172">
        <f t="shared" si="72"/>
        <v>0</v>
      </c>
      <c r="J196" s="171">
        <f t="shared" si="72"/>
        <v>0</v>
      </c>
      <c r="K196" s="37">
        <f t="shared" si="72"/>
        <v>0</v>
      </c>
      <c r="L196" s="172">
        <f t="shared" si="72"/>
        <v>0</v>
      </c>
      <c r="M196" s="171">
        <f t="shared" si="72"/>
        <v>0</v>
      </c>
      <c r="N196" s="37">
        <f t="shared" si="72"/>
        <v>0</v>
      </c>
      <c r="O196" s="172">
        <f t="shared" si="72"/>
        <v>0</v>
      </c>
      <c r="P196" s="257"/>
    </row>
    <row r="197" spans="1:16" ht="12" hidden="1" customHeight="1" x14ac:dyDescent="0.25">
      <c r="A197" s="275">
        <v>5110</v>
      </c>
      <c r="B197" s="39" t="s">
        <v>169</v>
      </c>
      <c r="C197" s="222">
        <f t="shared" si="48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48"/>
        <v>0</v>
      </c>
      <c r="D198" s="173">
        <f t="shared" ref="D198:O198" si="73">D199+D200</f>
        <v>0</v>
      </c>
      <c r="E198" s="78">
        <f t="shared" si="73"/>
        <v>0</v>
      </c>
      <c r="F198" s="96">
        <f t="shared" si="73"/>
        <v>0</v>
      </c>
      <c r="G198" s="173">
        <f t="shared" si="73"/>
        <v>0</v>
      </c>
      <c r="H198" s="78">
        <f t="shared" si="73"/>
        <v>0</v>
      </c>
      <c r="I198" s="96">
        <f t="shared" si="73"/>
        <v>0</v>
      </c>
      <c r="J198" s="173">
        <f t="shared" si="73"/>
        <v>0</v>
      </c>
      <c r="K198" s="78">
        <f t="shared" si="73"/>
        <v>0</v>
      </c>
      <c r="L198" s="96">
        <f t="shared" si="73"/>
        <v>0</v>
      </c>
      <c r="M198" s="173">
        <f t="shared" si="73"/>
        <v>0</v>
      </c>
      <c r="N198" s="78">
        <f t="shared" si="73"/>
        <v>0</v>
      </c>
      <c r="O198" s="96">
        <f t="shared" si="73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48"/>
        <v>0</v>
      </c>
      <c r="D199" s="177"/>
      <c r="E199" s="44"/>
      <c r="F199" s="96">
        <f>D199+E199</f>
        <v>0</v>
      </c>
      <c r="G199" s="144"/>
      <c r="H199" s="31"/>
      <c r="I199" s="96">
        <f>G199+H199</f>
        <v>0</v>
      </c>
      <c r="J199" s="144"/>
      <c r="K199" s="31"/>
      <c r="L199" s="96">
        <f>K199+J199</f>
        <v>0</v>
      </c>
      <c r="M199" s="144"/>
      <c r="N199" s="31"/>
      <c r="O199" s="96">
        <f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48"/>
        <v>0</v>
      </c>
      <c r="D200" s="177"/>
      <c r="E200" s="44"/>
      <c r="F200" s="96">
        <f>D200+E200</f>
        <v>0</v>
      </c>
      <c r="G200" s="144"/>
      <c r="H200" s="31"/>
      <c r="I200" s="96">
        <f>G200+H200</f>
        <v>0</v>
      </c>
      <c r="J200" s="144"/>
      <c r="K200" s="31"/>
      <c r="L200" s="96">
        <f>K200+J200</f>
        <v>0</v>
      </c>
      <c r="M200" s="144"/>
      <c r="N200" s="31"/>
      <c r="O200" s="96">
        <f>N200+M200</f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48"/>
        <v>0</v>
      </c>
      <c r="D201" s="177"/>
      <c r="E201" s="44"/>
      <c r="F201" s="96">
        <f>D201+E201</f>
        <v>0</v>
      </c>
      <c r="G201" s="144"/>
      <c r="H201" s="31"/>
      <c r="I201" s="96">
        <f>G201+H201</f>
        <v>0</v>
      </c>
      <c r="J201" s="144"/>
      <c r="K201" s="31"/>
      <c r="L201" s="96">
        <f>K201+J201</f>
        <v>0</v>
      </c>
      <c r="M201" s="144"/>
      <c r="N201" s="31"/>
      <c r="O201" s="96">
        <f>N201+M201</f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48"/>
        <v>0</v>
      </c>
      <c r="D202" s="177"/>
      <c r="E202" s="44"/>
      <c r="F202" s="96">
        <f>D202+E202</f>
        <v>0</v>
      </c>
      <c r="G202" s="144"/>
      <c r="H202" s="31"/>
      <c r="I202" s="96">
        <f>G202+H202</f>
        <v>0</v>
      </c>
      <c r="J202" s="144"/>
      <c r="K202" s="31"/>
      <c r="L202" s="96">
        <f>K202+J202</f>
        <v>0</v>
      </c>
      <c r="M202" s="144"/>
      <c r="N202" s="31"/>
      <c r="O202" s="96">
        <f>N202+M202</f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48"/>
        <v>0</v>
      </c>
      <c r="D203" s="177"/>
      <c r="E203" s="44"/>
      <c r="F203" s="96">
        <f>D203+E203</f>
        <v>0</v>
      </c>
      <c r="G203" s="144"/>
      <c r="H203" s="31"/>
      <c r="I203" s="96">
        <f>G203+H203</f>
        <v>0</v>
      </c>
      <c r="J203" s="144"/>
      <c r="K203" s="31"/>
      <c r="L203" s="96">
        <f>K203+J203</f>
        <v>0</v>
      </c>
      <c r="M203" s="144"/>
      <c r="N203" s="31"/>
      <c r="O203" s="96">
        <f>N203+M203</f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48"/>
        <v>14315</v>
      </c>
      <c r="D204" s="171">
        <f t="shared" ref="D204:O204" si="74">D205+D215+D216+D225+D226+D227+D229</f>
        <v>11315</v>
      </c>
      <c r="E204" s="37">
        <f t="shared" si="74"/>
        <v>0</v>
      </c>
      <c r="F204" s="172">
        <f t="shared" si="74"/>
        <v>11315</v>
      </c>
      <c r="G204" s="171">
        <f t="shared" si="74"/>
        <v>0</v>
      </c>
      <c r="H204" s="37">
        <f t="shared" si="74"/>
        <v>0</v>
      </c>
      <c r="I204" s="172">
        <f t="shared" si="74"/>
        <v>0</v>
      </c>
      <c r="J204" s="171">
        <f t="shared" si="74"/>
        <v>3000</v>
      </c>
      <c r="K204" s="37">
        <f t="shared" si="74"/>
        <v>0</v>
      </c>
      <c r="L204" s="172">
        <f t="shared" si="74"/>
        <v>3000</v>
      </c>
      <c r="M204" s="171">
        <f t="shared" si="74"/>
        <v>0</v>
      </c>
      <c r="N204" s="37">
        <f t="shared" si="74"/>
        <v>0</v>
      </c>
      <c r="O204" s="172">
        <f t="shared" si="74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48"/>
        <v>0</v>
      </c>
      <c r="D205" s="87">
        <f t="shared" ref="D205:O205" si="75">SUM(D206:D214)</f>
        <v>0</v>
      </c>
      <c r="E205" s="76">
        <f t="shared" si="75"/>
        <v>0</v>
      </c>
      <c r="F205" s="161">
        <f t="shared" si="75"/>
        <v>0</v>
      </c>
      <c r="G205" s="87">
        <f t="shared" si="75"/>
        <v>0</v>
      </c>
      <c r="H205" s="76">
        <f t="shared" si="75"/>
        <v>0</v>
      </c>
      <c r="I205" s="161">
        <f t="shared" si="75"/>
        <v>0</v>
      </c>
      <c r="J205" s="87">
        <f t="shared" si="75"/>
        <v>0</v>
      </c>
      <c r="K205" s="76">
        <f t="shared" si="75"/>
        <v>0</v>
      </c>
      <c r="L205" s="161">
        <f t="shared" si="75"/>
        <v>0</v>
      </c>
      <c r="M205" s="87">
        <f t="shared" si="75"/>
        <v>0</v>
      </c>
      <c r="N205" s="76">
        <f t="shared" si="75"/>
        <v>0</v>
      </c>
      <c r="O205" s="161">
        <f t="shared" si="75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48"/>
        <v>0</v>
      </c>
      <c r="D206" s="178"/>
      <c r="E206" s="41"/>
      <c r="F206" s="176">
        <f t="shared" ref="F206:F215" si="76">D206+E206</f>
        <v>0</v>
      </c>
      <c r="G206" s="143"/>
      <c r="H206" s="28"/>
      <c r="I206" s="176">
        <f t="shared" ref="I206:I215" si="77">G206+H206</f>
        <v>0</v>
      </c>
      <c r="J206" s="143"/>
      <c r="K206" s="28"/>
      <c r="L206" s="176">
        <f t="shared" ref="L206:L215" si="78">K206+J206</f>
        <v>0</v>
      </c>
      <c r="M206" s="143"/>
      <c r="N206" s="28"/>
      <c r="O206" s="176">
        <f t="shared" ref="O206:O215" si="79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48"/>
        <v>0</v>
      </c>
      <c r="D207" s="177"/>
      <c r="E207" s="44"/>
      <c r="F207" s="96">
        <f t="shared" si="76"/>
        <v>0</v>
      </c>
      <c r="G207" s="144"/>
      <c r="H207" s="31"/>
      <c r="I207" s="96">
        <f t="shared" si="77"/>
        <v>0</v>
      </c>
      <c r="J207" s="144"/>
      <c r="K207" s="31"/>
      <c r="L207" s="96">
        <f t="shared" si="78"/>
        <v>0</v>
      </c>
      <c r="M207" s="144"/>
      <c r="N207" s="31"/>
      <c r="O207" s="96">
        <f t="shared" si="79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48"/>
        <v>0</v>
      </c>
      <c r="D208" s="177"/>
      <c r="E208" s="44"/>
      <c r="F208" s="96">
        <f t="shared" si="76"/>
        <v>0</v>
      </c>
      <c r="G208" s="144"/>
      <c r="H208" s="31"/>
      <c r="I208" s="96">
        <f t="shared" si="77"/>
        <v>0</v>
      </c>
      <c r="J208" s="144"/>
      <c r="K208" s="31"/>
      <c r="L208" s="96">
        <f t="shared" si="78"/>
        <v>0</v>
      </c>
      <c r="M208" s="144"/>
      <c r="N208" s="31"/>
      <c r="O208" s="96">
        <f t="shared" si="79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48"/>
        <v>0</v>
      </c>
      <c r="D209" s="177"/>
      <c r="E209" s="44"/>
      <c r="F209" s="96">
        <f t="shared" si="76"/>
        <v>0</v>
      </c>
      <c r="G209" s="144"/>
      <c r="H209" s="31"/>
      <c r="I209" s="96">
        <f t="shared" si="77"/>
        <v>0</v>
      </c>
      <c r="J209" s="144"/>
      <c r="K209" s="31"/>
      <c r="L209" s="96">
        <f t="shared" si="78"/>
        <v>0</v>
      </c>
      <c r="M209" s="144"/>
      <c r="N209" s="31"/>
      <c r="O209" s="96">
        <f t="shared" si="79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48"/>
        <v>0</v>
      </c>
      <c r="D210" s="177"/>
      <c r="E210" s="44"/>
      <c r="F210" s="96">
        <f t="shared" si="76"/>
        <v>0</v>
      </c>
      <c r="G210" s="144"/>
      <c r="H210" s="31"/>
      <c r="I210" s="96">
        <f t="shared" si="77"/>
        <v>0</v>
      </c>
      <c r="J210" s="144"/>
      <c r="K210" s="31"/>
      <c r="L210" s="96">
        <f t="shared" si="78"/>
        <v>0</v>
      </c>
      <c r="M210" s="144"/>
      <c r="N210" s="31"/>
      <c r="O210" s="96">
        <f t="shared" si="79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48"/>
        <v>0</v>
      </c>
      <c r="D211" s="177"/>
      <c r="E211" s="44"/>
      <c r="F211" s="96">
        <f t="shared" si="76"/>
        <v>0</v>
      </c>
      <c r="G211" s="144"/>
      <c r="H211" s="31"/>
      <c r="I211" s="96">
        <f t="shared" si="77"/>
        <v>0</v>
      </c>
      <c r="J211" s="144"/>
      <c r="K211" s="31"/>
      <c r="L211" s="96">
        <f t="shared" si="78"/>
        <v>0</v>
      </c>
      <c r="M211" s="144"/>
      <c r="N211" s="31"/>
      <c r="O211" s="96">
        <f t="shared" si="79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80">F212+I212+L212+O212</f>
        <v>0</v>
      </c>
      <c r="D212" s="177"/>
      <c r="E212" s="44"/>
      <c r="F212" s="96">
        <f t="shared" si="76"/>
        <v>0</v>
      </c>
      <c r="G212" s="144"/>
      <c r="H212" s="31"/>
      <c r="I212" s="96">
        <f t="shared" si="77"/>
        <v>0</v>
      </c>
      <c r="J212" s="144"/>
      <c r="K212" s="31"/>
      <c r="L212" s="96">
        <f t="shared" si="78"/>
        <v>0</v>
      </c>
      <c r="M212" s="144"/>
      <c r="N212" s="31"/>
      <c r="O212" s="96">
        <f t="shared" si="79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80"/>
        <v>0</v>
      </c>
      <c r="D213" s="177"/>
      <c r="E213" s="44"/>
      <c r="F213" s="96">
        <f t="shared" si="76"/>
        <v>0</v>
      </c>
      <c r="G213" s="144"/>
      <c r="H213" s="31"/>
      <c r="I213" s="96">
        <f t="shared" si="77"/>
        <v>0</v>
      </c>
      <c r="J213" s="144"/>
      <c r="K213" s="31"/>
      <c r="L213" s="96">
        <f t="shared" si="78"/>
        <v>0</v>
      </c>
      <c r="M213" s="144"/>
      <c r="N213" s="31"/>
      <c r="O213" s="96">
        <f t="shared" si="79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80"/>
        <v>0</v>
      </c>
      <c r="D214" s="177"/>
      <c r="E214" s="44"/>
      <c r="F214" s="96">
        <f t="shared" si="76"/>
        <v>0</v>
      </c>
      <c r="G214" s="144"/>
      <c r="H214" s="31"/>
      <c r="I214" s="96">
        <f t="shared" si="77"/>
        <v>0</v>
      </c>
      <c r="J214" s="144"/>
      <c r="K214" s="31"/>
      <c r="L214" s="96">
        <f t="shared" si="78"/>
        <v>0</v>
      </c>
      <c r="M214" s="144"/>
      <c r="N214" s="31"/>
      <c r="O214" s="96">
        <f t="shared" si="79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80"/>
        <v>0</v>
      </c>
      <c r="D215" s="177"/>
      <c r="E215" s="44"/>
      <c r="F215" s="96">
        <f t="shared" si="76"/>
        <v>0</v>
      </c>
      <c r="G215" s="144"/>
      <c r="H215" s="31"/>
      <c r="I215" s="96">
        <f t="shared" si="77"/>
        <v>0</v>
      </c>
      <c r="J215" s="144"/>
      <c r="K215" s="31"/>
      <c r="L215" s="96">
        <f t="shared" si="78"/>
        <v>0</v>
      </c>
      <c r="M215" s="144"/>
      <c r="N215" s="31"/>
      <c r="O215" s="96">
        <f t="shared" si="79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80"/>
        <v>14315</v>
      </c>
      <c r="D216" s="173">
        <f t="shared" ref="D216:O216" si="81">SUM(D217:D224)</f>
        <v>11315</v>
      </c>
      <c r="E216" s="78">
        <f t="shared" si="81"/>
        <v>0</v>
      </c>
      <c r="F216" s="96">
        <f t="shared" si="81"/>
        <v>11315</v>
      </c>
      <c r="G216" s="173">
        <f t="shared" si="81"/>
        <v>0</v>
      </c>
      <c r="H216" s="78">
        <f t="shared" si="81"/>
        <v>0</v>
      </c>
      <c r="I216" s="96">
        <f t="shared" si="81"/>
        <v>0</v>
      </c>
      <c r="J216" s="173">
        <f t="shared" si="81"/>
        <v>3000</v>
      </c>
      <c r="K216" s="78">
        <f t="shared" si="81"/>
        <v>0</v>
      </c>
      <c r="L216" s="96">
        <f t="shared" si="81"/>
        <v>3000</v>
      </c>
      <c r="M216" s="173">
        <f t="shared" si="81"/>
        <v>0</v>
      </c>
      <c r="N216" s="78">
        <f t="shared" si="81"/>
        <v>0</v>
      </c>
      <c r="O216" s="96">
        <f t="shared" si="81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80"/>
        <v>0</v>
      </c>
      <c r="D217" s="177"/>
      <c r="E217" s="44"/>
      <c r="F217" s="96">
        <f t="shared" ref="F217:F226" si="82">D217+E217</f>
        <v>0</v>
      </c>
      <c r="G217" s="144"/>
      <c r="H217" s="31"/>
      <c r="I217" s="96">
        <f t="shared" ref="I217:I226" si="83">G217+H217</f>
        <v>0</v>
      </c>
      <c r="J217" s="144"/>
      <c r="K217" s="31"/>
      <c r="L217" s="96">
        <f t="shared" ref="L217:L226" si="84">K217+J217</f>
        <v>0</v>
      </c>
      <c r="M217" s="144"/>
      <c r="N217" s="31"/>
      <c r="O217" s="96">
        <f t="shared" ref="O217:O226" si="85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80"/>
        <v>0</v>
      </c>
      <c r="D218" s="177"/>
      <c r="E218" s="44"/>
      <c r="F218" s="96">
        <f t="shared" si="82"/>
        <v>0</v>
      </c>
      <c r="G218" s="144"/>
      <c r="H218" s="31"/>
      <c r="I218" s="96">
        <f t="shared" si="83"/>
        <v>0</v>
      </c>
      <c r="J218" s="144"/>
      <c r="K218" s="31"/>
      <c r="L218" s="96">
        <f t="shared" si="84"/>
        <v>0</v>
      </c>
      <c r="M218" s="144"/>
      <c r="N218" s="31"/>
      <c r="O218" s="96">
        <f t="shared" si="85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80"/>
        <v>7755</v>
      </c>
      <c r="D219" s="177">
        <v>7755</v>
      </c>
      <c r="E219" s="44"/>
      <c r="F219" s="96">
        <f t="shared" si="82"/>
        <v>7755</v>
      </c>
      <c r="G219" s="144"/>
      <c r="H219" s="31"/>
      <c r="I219" s="96">
        <f t="shared" si="83"/>
        <v>0</v>
      </c>
      <c r="J219" s="144"/>
      <c r="K219" s="31"/>
      <c r="L219" s="96">
        <f t="shared" si="84"/>
        <v>0</v>
      </c>
      <c r="M219" s="144"/>
      <c r="N219" s="31"/>
      <c r="O219" s="96">
        <f t="shared" si="85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80"/>
        <v>0</v>
      </c>
      <c r="D220" s="177"/>
      <c r="E220" s="44"/>
      <c r="F220" s="96">
        <f t="shared" si="82"/>
        <v>0</v>
      </c>
      <c r="G220" s="144"/>
      <c r="H220" s="31"/>
      <c r="I220" s="96">
        <f t="shared" si="83"/>
        <v>0</v>
      </c>
      <c r="J220" s="144"/>
      <c r="K220" s="31"/>
      <c r="L220" s="96">
        <f t="shared" si="84"/>
        <v>0</v>
      </c>
      <c r="M220" s="144"/>
      <c r="N220" s="31"/>
      <c r="O220" s="96">
        <f t="shared" si="85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80"/>
        <v>0</v>
      </c>
      <c r="D221" s="177"/>
      <c r="E221" s="44"/>
      <c r="F221" s="96">
        <f t="shared" si="82"/>
        <v>0</v>
      </c>
      <c r="G221" s="144"/>
      <c r="H221" s="31"/>
      <c r="I221" s="96">
        <f t="shared" si="83"/>
        <v>0</v>
      </c>
      <c r="J221" s="144"/>
      <c r="K221" s="31"/>
      <c r="L221" s="96">
        <f t="shared" si="84"/>
        <v>0</v>
      </c>
      <c r="M221" s="144"/>
      <c r="N221" s="31"/>
      <c r="O221" s="96">
        <f t="shared" si="85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80"/>
        <v>0</v>
      </c>
      <c r="D222" s="177"/>
      <c r="E222" s="44"/>
      <c r="F222" s="96">
        <f t="shared" si="82"/>
        <v>0</v>
      </c>
      <c r="G222" s="144"/>
      <c r="H222" s="31"/>
      <c r="I222" s="96">
        <f t="shared" si="83"/>
        <v>0</v>
      </c>
      <c r="J222" s="144"/>
      <c r="K222" s="31"/>
      <c r="L222" s="96">
        <f t="shared" si="84"/>
        <v>0</v>
      </c>
      <c r="M222" s="144"/>
      <c r="N222" s="31"/>
      <c r="O222" s="96">
        <f t="shared" si="85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80"/>
        <v>1560</v>
      </c>
      <c r="D223" s="177">
        <v>1560</v>
      </c>
      <c r="E223" s="44"/>
      <c r="F223" s="96">
        <f t="shared" si="82"/>
        <v>1560</v>
      </c>
      <c r="G223" s="144"/>
      <c r="H223" s="31"/>
      <c r="I223" s="96">
        <f t="shared" si="83"/>
        <v>0</v>
      </c>
      <c r="J223" s="144"/>
      <c r="K223" s="31"/>
      <c r="L223" s="96">
        <f t="shared" si="84"/>
        <v>0</v>
      </c>
      <c r="M223" s="144"/>
      <c r="N223" s="31"/>
      <c r="O223" s="96">
        <f t="shared" si="85"/>
        <v>0</v>
      </c>
      <c r="P223" s="255"/>
    </row>
    <row r="224" spans="1:16" ht="24" customHeight="1" x14ac:dyDescent="0.25">
      <c r="A224" s="30">
        <v>5239</v>
      </c>
      <c r="B224" s="42" t="s">
        <v>193</v>
      </c>
      <c r="C224" s="223">
        <f t="shared" si="80"/>
        <v>5000</v>
      </c>
      <c r="D224" s="177">
        <v>2000</v>
      </c>
      <c r="E224" s="44"/>
      <c r="F224" s="96">
        <f t="shared" si="82"/>
        <v>2000</v>
      </c>
      <c r="G224" s="144"/>
      <c r="H224" s="31"/>
      <c r="I224" s="96">
        <f t="shared" si="83"/>
        <v>0</v>
      </c>
      <c r="J224" s="144">
        <v>3000</v>
      </c>
      <c r="K224" s="31"/>
      <c r="L224" s="96">
        <f t="shared" si="84"/>
        <v>3000</v>
      </c>
      <c r="M224" s="144"/>
      <c r="N224" s="31"/>
      <c r="O224" s="96">
        <f t="shared" si="85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80"/>
        <v>0</v>
      </c>
      <c r="D225" s="177"/>
      <c r="E225" s="44"/>
      <c r="F225" s="96">
        <f t="shared" si="82"/>
        <v>0</v>
      </c>
      <c r="G225" s="144"/>
      <c r="H225" s="31"/>
      <c r="I225" s="96">
        <f t="shared" si="83"/>
        <v>0</v>
      </c>
      <c r="J225" s="144"/>
      <c r="K225" s="31"/>
      <c r="L225" s="96">
        <f t="shared" si="84"/>
        <v>0</v>
      </c>
      <c r="M225" s="144"/>
      <c r="N225" s="31"/>
      <c r="O225" s="96">
        <f t="shared" si="85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80"/>
        <v>0</v>
      </c>
      <c r="D226" s="177"/>
      <c r="E226" s="44"/>
      <c r="F226" s="96">
        <f t="shared" si="82"/>
        <v>0</v>
      </c>
      <c r="G226" s="144"/>
      <c r="H226" s="31"/>
      <c r="I226" s="96">
        <f t="shared" si="83"/>
        <v>0</v>
      </c>
      <c r="J226" s="144"/>
      <c r="K226" s="31"/>
      <c r="L226" s="96">
        <f t="shared" si="84"/>
        <v>0</v>
      </c>
      <c r="M226" s="144"/>
      <c r="N226" s="31"/>
      <c r="O226" s="96">
        <f t="shared" si="85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80"/>
        <v>0</v>
      </c>
      <c r="D227" s="173">
        <f t="shared" ref="D227:O227" si="86">SUM(D228)</f>
        <v>0</v>
      </c>
      <c r="E227" s="78">
        <f t="shared" si="86"/>
        <v>0</v>
      </c>
      <c r="F227" s="96">
        <f t="shared" si="86"/>
        <v>0</v>
      </c>
      <c r="G227" s="173">
        <f t="shared" si="86"/>
        <v>0</v>
      </c>
      <c r="H227" s="78">
        <f t="shared" si="86"/>
        <v>0</v>
      </c>
      <c r="I227" s="96">
        <f t="shared" si="86"/>
        <v>0</v>
      </c>
      <c r="J227" s="173">
        <f t="shared" si="86"/>
        <v>0</v>
      </c>
      <c r="K227" s="78">
        <f t="shared" si="86"/>
        <v>0</v>
      </c>
      <c r="L227" s="96">
        <f t="shared" si="86"/>
        <v>0</v>
      </c>
      <c r="M227" s="173">
        <f t="shared" si="86"/>
        <v>0</v>
      </c>
      <c r="N227" s="78">
        <f t="shared" si="86"/>
        <v>0</v>
      </c>
      <c r="O227" s="96">
        <f t="shared" si="86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80"/>
        <v>0</v>
      </c>
      <c r="D228" s="177"/>
      <c r="E228" s="44"/>
      <c r="F228" s="96">
        <f>D228+E228</f>
        <v>0</v>
      </c>
      <c r="G228" s="144"/>
      <c r="H228" s="31"/>
      <c r="I228" s="96">
        <f>G228+H228</f>
        <v>0</v>
      </c>
      <c r="J228" s="144"/>
      <c r="K228" s="31"/>
      <c r="L228" s="96">
        <f>K228+J228</f>
        <v>0</v>
      </c>
      <c r="M228" s="144"/>
      <c r="N228" s="31"/>
      <c r="O228" s="96">
        <f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80"/>
        <v>0</v>
      </c>
      <c r="D229" s="179"/>
      <c r="E229" s="79"/>
      <c r="F229" s="161">
        <f>D229+E229</f>
        <v>0</v>
      </c>
      <c r="G229" s="174"/>
      <c r="H229" s="133"/>
      <c r="I229" s="161">
        <f>G229+H229</f>
        <v>0</v>
      </c>
      <c r="J229" s="174"/>
      <c r="K229" s="133"/>
      <c r="L229" s="161">
        <f>K229+J229</f>
        <v>0</v>
      </c>
      <c r="M229" s="174"/>
      <c r="N229" s="133"/>
      <c r="O229" s="161">
        <f>N229+M229</f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80"/>
        <v>0</v>
      </c>
      <c r="D230" s="169">
        <f t="shared" ref="D230:O230" si="87">D231+D251+D259</f>
        <v>0</v>
      </c>
      <c r="E230" s="73">
        <f t="shared" si="87"/>
        <v>0</v>
      </c>
      <c r="F230" s="170">
        <f t="shared" si="87"/>
        <v>0</v>
      </c>
      <c r="G230" s="169">
        <f t="shared" si="87"/>
        <v>0</v>
      </c>
      <c r="H230" s="73">
        <f t="shared" si="87"/>
        <v>0</v>
      </c>
      <c r="I230" s="170">
        <f t="shared" si="87"/>
        <v>0</v>
      </c>
      <c r="J230" s="169">
        <f t="shared" si="87"/>
        <v>0</v>
      </c>
      <c r="K230" s="73">
        <f t="shared" si="87"/>
        <v>0</v>
      </c>
      <c r="L230" s="170">
        <f t="shared" si="87"/>
        <v>0</v>
      </c>
      <c r="M230" s="169">
        <f t="shared" si="87"/>
        <v>0</v>
      </c>
      <c r="N230" s="73">
        <f t="shared" si="87"/>
        <v>0</v>
      </c>
      <c r="O230" s="170">
        <f t="shared" si="87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80"/>
        <v>0</v>
      </c>
      <c r="D231" s="182">
        <f t="shared" ref="D231:O231" si="88">SUM(D232,D233,D235,D238,D244,D245,D246)</f>
        <v>0</v>
      </c>
      <c r="E231" s="86">
        <f t="shared" si="88"/>
        <v>0</v>
      </c>
      <c r="F231" s="183">
        <f t="shared" si="88"/>
        <v>0</v>
      </c>
      <c r="G231" s="182">
        <f t="shared" si="88"/>
        <v>0</v>
      </c>
      <c r="H231" s="86">
        <f t="shared" si="88"/>
        <v>0</v>
      </c>
      <c r="I231" s="183">
        <f t="shared" si="88"/>
        <v>0</v>
      </c>
      <c r="J231" s="182">
        <f t="shared" si="88"/>
        <v>0</v>
      </c>
      <c r="K231" s="86">
        <f t="shared" si="88"/>
        <v>0</v>
      </c>
      <c r="L231" s="183">
        <f t="shared" si="88"/>
        <v>0</v>
      </c>
      <c r="M231" s="182">
        <f t="shared" si="88"/>
        <v>0</v>
      </c>
      <c r="N231" s="86">
        <f t="shared" si="88"/>
        <v>0</v>
      </c>
      <c r="O231" s="183">
        <f t="shared" si="88"/>
        <v>0</v>
      </c>
      <c r="P231" s="266"/>
    </row>
    <row r="232" spans="1:16" ht="24" hidden="1" customHeight="1" x14ac:dyDescent="0.25">
      <c r="A232" s="275">
        <v>6220</v>
      </c>
      <c r="B232" s="39" t="s">
        <v>201</v>
      </c>
      <c r="C232" s="222">
        <f t="shared" si="80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80"/>
        <v>0</v>
      </c>
      <c r="D233" s="173">
        <f t="shared" ref="D233:O233" si="89">SUM(D234)</f>
        <v>0</v>
      </c>
      <c r="E233" s="78">
        <f t="shared" si="89"/>
        <v>0</v>
      </c>
      <c r="F233" s="96">
        <f t="shared" si="89"/>
        <v>0</v>
      </c>
      <c r="G233" s="173">
        <f t="shared" si="89"/>
        <v>0</v>
      </c>
      <c r="H233" s="78">
        <f t="shared" si="89"/>
        <v>0</v>
      </c>
      <c r="I233" s="96">
        <f t="shared" si="89"/>
        <v>0</v>
      </c>
      <c r="J233" s="173">
        <f t="shared" si="89"/>
        <v>0</v>
      </c>
      <c r="K233" s="78">
        <f t="shared" si="89"/>
        <v>0</v>
      </c>
      <c r="L233" s="96">
        <f t="shared" si="89"/>
        <v>0</v>
      </c>
      <c r="M233" s="173">
        <f t="shared" si="89"/>
        <v>0</v>
      </c>
      <c r="N233" s="78">
        <f t="shared" si="89"/>
        <v>0</v>
      </c>
      <c r="O233" s="96">
        <f t="shared" si="89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80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80"/>
        <v>0</v>
      </c>
      <c r="D235" s="173">
        <f t="shared" ref="D235:O235" si="90">SUM(D236:D237)</f>
        <v>0</v>
      </c>
      <c r="E235" s="78">
        <f t="shared" si="90"/>
        <v>0</v>
      </c>
      <c r="F235" s="96">
        <f t="shared" si="90"/>
        <v>0</v>
      </c>
      <c r="G235" s="173">
        <f t="shared" si="90"/>
        <v>0</v>
      </c>
      <c r="H235" s="78">
        <f t="shared" si="90"/>
        <v>0</v>
      </c>
      <c r="I235" s="96">
        <f t="shared" si="90"/>
        <v>0</v>
      </c>
      <c r="J235" s="173">
        <f t="shared" si="90"/>
        <v>0</v>
      </c>
      <c r="K235" s="78">
        <f t="shared" si="90"/>
        <v>0</v>
      </c>
      <c r="L235" s="96">
        <f t="shared" si="90"/>
        <v>0</v>
      </c>
      <c r="M235" s="173">
        <f t="shared" si="90"/>
        <v>0</v>
      </c>
      <c r="N235" s="78">
        <f t="shared" si="90"/>
        <v>0</v>
      </c>
      <c r="O235" s="96">
        <f t="shared" si="90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80"/>
        <v>0</v>
      </c>
      <c r="D236" s="177"/>
      <c r="E236" s="44"/>
      <c r="F236" s="96">
        <f>D236+E236</f>
        <v>0</v>
      </c>
      <c r="G236" s="144"/>
      <c r="H236" s="31"/>
      <c r="I236" s="96">
        <f>G236+H236</f>
        <v>0</v>
      </c>
      <c r="J236" s="144"/>
      <c r="K236" s="31"/>
      <c r="L236" s="96">
        <f>K236+J236</f>
        <v>0</v>
      </c>
      <c r="M236" s="144"/>
      <c r="N236" s="31"/>
      <c r="O236" s="96">
        <f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80"/>
        <v>0</v>
      </c>
      <c r="D237" s="177"/>
      <c r="E237" s="44"/>
      <c r="F237" s="96">
        <f>D237+E237</f>
        <v>0</v>
      </c>
      <c r="G237" s="144"/>
      <c r="H237" s="31"/>
      <c r="I237" s="96">
        <f>G237+H237</f>
        <v>0</v>
      </c>
      <c r="J237" s="144"/>
      <c r="K237" s="31"/>
      <c r="L237" s="96">
        <f>K237+J237</f>
        <v>0</v>
      </c>
      <c r="M237" s="144"/>
      <c r="N237" s="31"/>
      <c r="O237" s="96">
        <f>N237+M237</f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80"/>
        <v>0</v>
      </c>
      <c r="D238" s="173">
        <f t="shared" ref="D238:O238" si="91">SUM(D239:D243)</f>
        <v>0</v>
      </c>
      <c r="E238" s="78">
        <f t="shared" si="91"/>
        <v>0</v>
      </c>
      <c r="F238" s="96">
        <f t="shared" si="91"/>
        <v>0</v>
      </c>
      <c r="G238" s="173">
        <f t="shared" si="91"/>
        <v>0</v>
      </c>
      <c r="H238" s="78">
        <f t="shared" si="91"/>
        <v>0</v>
      </c>
      <c r="I238" s="96">
        <f t="shared" si="91"/>
        <v>0</v>
      </c>
      <c r="J238" s="173">
        <f t="shared" si="91"/>
        <v>0</v>
      </c>
      <c r="K238" s="78">
        <f t="shared" si="91"/>
        <v>0</v>
      </c>
      <c r="L238" s="96">
        <f t="shared" si="91"/>
        <v>0</v>
      </c>
      <c r="M238" s="173">
        <f t="shared" si="91"/>
        <v>0</v>
      </c>
      <c r="N238" s="78">
        <f t="shared" si="91"/>
        <v>0</v>
      </c>
      <c r="O238" s="96">
        <f t="shared" si="91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80"/>
        <v>0</v>
      </c>
      <c r="D239" s="177"/>
      <c r="E239" s="44"/>
      <c r="F239" s="96">
        <f t="shared" ref="F239:F245" si="92">D239+E239</f>
        <v>0</v>
      </c>
      <c r="G239" s="144"/>
      <c r="H239" s="31"/>
      <c r="I239" s="96">
        <f t="shared" ref="I239:I245" si="93">G239+H239</f>
        <v>0</v>
      </c>
      <c r="J239" s="144"/>
      <c r="K239" s="31"/>
      <c r="L239" s="96">
        <f t="shared" ref="L239:L245" si="94">K239+J239</f>
        <v>0</v>
      </c>
      <c r="M239" s="144"/>
      <c r="N239" s="31"/>
      <c r="O239" s="96">
        <f t="shared" ref="O239:O245" si="95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80"/>
        <v>0</v>
      </c>
      <c r="D240" s="177"/>
      <c r="E240" s="44"/>
      <c r="F240" s="96">
        <f t="shared" si="92"/>
        <v>0</v>
      </c>
      <c r="G240" s="144"/>
      <c r="H240" s="31"/>
      <c r="I240" s="96">
        <f t="shared" si="93"/>
        <v>0</v>
      </c>
      <c r="J240" s="144"/>
      <c r="K240" s="31"/>
      <c r="L240" s="96">
        <f t="shared" si="94"/>
        <v>0</v>
      </c>
      <c r="M240" s="144"/>
      <c r="N240" s="31"/>
      <c r="O240" s="96">
        <f t="shared" si="95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80"/>
        <v>0</v>
      </c>
      <c r="D241" s="177"/>
      <c r="E241" s="44"/>
      <c r="F241" s="96">
        <f t="shared" si="92"/>
        <v>0</v>
      </c>
      <c r="G241" s="144"/>
      <c r="H241" s="31"/>
      <c r="I241" s="96">
        <f t="shared" si="93"/>
        <v>0</v>
      </c>
      <c r="J241" s="144"/>
      <c r="K241" s="31"/>
      <c r="L241" s="96">
        <f t="shared" si="94"/>
        <v>0</v>
      </c>
      <c r="M241" s="144"/>
      <c r="N241" s="31"/>
      <c r="O241" s="96">
        <f t="shared" si="95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80"/>
        <v>0</v>
      </c>
      <c r="D242" s="177"/>
      <c r="E242" s="44"/>
      <c r="F242" s="96">
        <f t="shared" si="92"/>
        <v>0</v>
      </c>
      <c r="G242" s="144"/>
      <c r="H242" s="31"/>
      <c r="I242" s="96">
        <f t="shared" si="93"/>
        <v>0</v>
      </c>
      <c r="J242" s="144"/>
      <c r="K242" s="31"/>
      <c r="L242" s="96">
        <f t="shared" si="94"/>
        <v>0</v>
      </c>
      <c r="M242" s="144"/>
      <c r="N242" s="31"/>
      <c r="O242" s="96">
        <f t="shared" si="95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80"/>
        <v>0</v>
      </c>
      <c r="D243" s="177"/>
      <c r="E243" s="44"/>
      <c r="F243" s="96">
        <f t="shared" si="92"/>
        <v>0</v>
      </c>
      <c r="G243" s="144"/>
      <c r="H243" s="31"/>
      <c r="I243" s="96">
        <f t="shared" si="93"/>
        <v>0</v>
      </c>
      <c r="J243" s="144"/>
      <c r="K243" s="31"/>
      <c r="L243" s="96">
        <f t="shared" si="94"/>
        <v>0</v>
      </c>
      <c r="M243" s="144"/>
      <c r="N243" s="31"/>
      <c r="O243" s="96">
        <f t="shared" si="95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80"/>
        <v>0</v>
      </c>
      <c r="D244" s="177"/>
      <c r="E244" s="44"/>
      <c r="F244" s="96">
        <f t="shared" si="92"/>
        <v>0</v>
      </c>
      <c r="G244" s="144"/>
      <c r="H244" s="31"/>
      <c r="I244" s="96">
        <f t="shared" si="93"/>
        <v>0</v>
      </c>
      <c r="J244" s="144"/>
      <c r="K244" s="31"/>
      <c r="L244" s="96">
        <f t="shared" si="94"/>
        <v>0</v>
      </c>
      <c r="M244" s="144"/>
      <c r="N244" s="31"/>
      <c r="O244" s="96">
        <f t="shared" si="95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80"/>
        <v>0</v>
      </c>
      <c r="D245" s="177"/>
      <c r="E245" s="44"/>
      <c r="F245" s="96">
        <f t="shared" si="92"/>
        <v>0</v>
      </c>
      <c r="G245" s="144"/>
      <c r="H245" s="31"/>
      <c r="I245" s="96">
        <f t="shared" si="93"/>
        <v>0</v>
      </c>
      <c r="J245" s="144"/>
      <c r="K245" s="31"/>
      <c r="L245" s="96">
        <f t="shared" si="94"/>
        <v>0</v>
      </c>
      <c r="M245" s="144"/>
      <c r="N245" s="31"/>
      <c r="O245" s="96">
        <f t="shared" si="95"/>
        <v>0</v>
      </c>
      <c r="P245" s="255"/>
    </row>
    <row r="246" spans="1:16" ht="24" hidden="1" x14ac:dyDescent="0.25">
      <c r="A246" s="275">
        <v>6290</v>
      </c>
      <c r="B246" s="39" t="s">
        <v>214</v>
      </c>
      <c r="C246" s="235">
        <f t="shared" si="80"/>
        <v>0</v>
      </c>
      <c r="D246" s="175">
        <f>SUM(D247:D250)</f>
        <v>0</v>
      </c>
      <c r="E246" s="80">
        <f>SUM(E247:E250)</f>
        <v>0</v>
      </c>
      <c r="F246" s="176">
        <f>SUM(F247:F250)</f>
        <v>0</v>
      </c>
      <c r="G246" s="175">
        <f t="shared" ref="G246:M246" si="96">SUM(G247:G250)</f>
        <v>0</v>
      </c>
      <c r="H246" s="80">
        <f>SUM(H247:H250)</f>
        <v>0</v>
      </c>
      <c r="I246" s="176">
        <f>SUM(I247:I250)</f>
        <v>0</v>
      </c>
      <c r="J246" s="175">
        <f t="shared" si="96"/>
        <v>0</v>
      </c>
      <c r="K246" s="80">
        <f>SUM(K247:K250)</f>
        <v>0</v>
      </c>
      <c r="L246" s="176">
        <f>SUM(L247:L250)</f>
        <v>0</v>
      </c>
      <c r="M246" s="175">
        <f t="shared" si="96"/>
        <v>0</v>
      </c>
      <c r="N246" s="80">
        <f>SUM(N247:N250)</f>
        <v>0</v>
      </c>
      <c r="O246" s="176">
        <f>SUM(O247:O250)</f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80"/>
        <v>0</v>
      </c>
      <c r="D247" s="177"/>
      <c r="E247" s="44"/>
      <c r="F247" s="96">
        <f>D247+E247</f>
        <v>0</v>
      </c>
      <c r="G247" s="144"/>
      <c r="H247" s="31"/>
      <c r="I247" s="96">
        <f>G247+H247</f>
        <v>0</v>
      </c>
      <c r="J247" s="144"/>
      <c r="K247" s="31"/>
      <c r="L247" s="96">
        <f>K247+J247</f>
        <v>0</v>
      </c>
      <c r="M247" s="144"/>
      <c r="N247" s="31"/>
      <c r="O247" s="96">
        <f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80"/>
        <v>0</v>
      </c>
      <c r="D248" s="177"/>
      <c r="E248" s="44"/>
      <c r="F248" s="96">
        <f>D248+E248</f>
        <v>0</v>
      </c>
      <c r="G248" s="144"/>
      <c r="H248" s="31"/>
      <c r="I248" s="96">
        <f>G248+H248</f>
        <v>0</v>
      </c>
      <c r="J248" s="144"/>
      <c r="K248" s="31"/>
      <c r="L248" s="96">
        <f>K248+J248</f>
        <v>0</v>
      </c>
      <c r="M248" s="144"/>
      <c r="N248" s="31"/>
      <c r="O248" s="96">
        <f>N248+M248</f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80"/>
        <v>0</v>
      </c>
      <c r="D249" s="177"/>
      <c r="E249" s="44"/>
      <c r="F249" s="96">
        <f>D249+E249</f>
        <v>0</v>
      </c>
      <c r="G249" s="144"/>
      <c r="H249" s="31"/>
      <c r="I249" s="96">
        <f>G249+H249</f>
        <v>0</v>
      </c>
      <c r="J249" s="144"/>
      <c r="K249" s="31"/>
      <c r="L249" s="96">
        <f>K249+J249</f>
        <v>0</v>
      </c>
      <c r="M249" s="144"/>
      <c r="N249" s="31"/>
      <c r="O249" s="96">
        <f>N249+M249</f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80"/>
        <v>0</v>
      </c>
      <c r="D250" s="177"/>
      <c r="E250" s="44"/>
      <c r="F250" s="96">
        <f>D250+E250</f>
        <v>0</v>
      </c>
      <c r="G250" s="144"/>
      <c r="H250" s="31"/>
      <c r="I250" s="96">
        <f>G250+H250</f>
        <v>0</v>
      </c>
      <c r="J250" s="144"/>
      <c r="K250" s="31"/>
      <c r="L250" s="96">
        <f>K250+J250</f>
        <v>0</v>
      </c>
      <c r="M250" s="144"/>
      <c r="N250" s="31"/>
      <c r="O250" s="96">
        <f>N250+M250</f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80"/>
        <v>0</v>
      </c>
      <c r="D251" s="171">
        <f>SUM(D252,D257,D258)</f>
        <v>0</v>
      </c>
      <c r="E251" s="37">
        <f>SUM(E252,E257,E258)</f>
        <v>0</v>
      </c>
      <c r="F251" s="172">
        <f>SUM(F252,F257,F258)</f>
        <v>0</v>
      </c>
      <c r="G251" s="171">
        <f t="shared" ref="G251:M251" si="97">SUM(G252,G257,G258)</f>
        <v>0</v>
      </c>
      <c r="H251" s="37">
        <f>SUM(H252,H257,H258)</f>
        <v>0</v>
      </c>
      <c r="I251" s="172">
        <f>SUM(I252,I257,I258)</f>
        <v>0</v>
      </c>
      <c r="J251" s="171">
        <f t="shared" si="97"/>
        <v>0</v>
      </c>
      <c r="K251" s="37">
        <f>SUM(K252,K257,K258)</f>
        <v>0</v>
      </c>
      <c r="L251" s="172">
        <f>SUM(L252,L257,L258)</f>
        <v>0</v>
      </c>
      <c r="M251" s="171">
        <f t="shared" si="97"/>
        <v>0</v>
      </c>
      <c r="N251" s="37">
        <f>SUM(N252,N257,N258)</f>
        <v>0</v>
      </c>
      <c r="O251" s="172">
        <f>SUM(O252,O257,O258)</f>
        <v>0</v>
      </c>
      <c r="P251" s="257"/>
    </row>
    <row r="252" spans="1:16" ht="24" hidden="1" x14ac:dyDescent="0.25">
      <c r="A252" s="275">
        <v>6320</v>
      </c>
      <c r="B252" s="39" t="s">
        <v>282</v>
      </c>
      <c r="C252" s="235">
        <f t="shared" si="80"/>
        <v>0</v>
      </c>
      <c r="D252" s="175">
        <f>SUM(D253:D256)</f>
        <v>0</v>
      </c>
      <c r="E252" s="80">
        <f>SUM(E253:E256)</f>
        <v>0</v>
      </c>
      <c r="F252" s="176">
        <f>SUM(F253:F256)</f>
        <v>0</v>
      </c>
      <c r="G252" s="175">
        <f t="shared" ref="G252:M252" si="98">SUM(G253:G256)</f>
        <v>0</v>
      </c>
      <c r="H252" s="80">
        <f>SUM(H253:H256)</f>
        <v>0</v>
      </c>
      <c r="I252" s="176">
        <f>SUM(I253:I256)</f>
        <v>0</v>
      </c>
      <c r="J252" s="175">
        <f t="shared" si="98"/>
        <v>0</v>
      </c>
      <c r="K252" s="80">
        <f>SUM(K253:K256)</f>
        <v>0</v>
      </c>
      <c r="L252" s="176">
        <f>SUM(L253:L256)</f>
        <v>0</v>
      </c>
      <c r="M252" s="175">
        <f t="shared" si="98"/>
        <v>0</v>
      </c>
      <c r="N252" s="80">
        <f>SUM(N253:N256)</f>
        <v>0</v>
      </c>
      <c r="O252" s="176">
        <f>SUM(O253:O256)</f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80"/>
        <v>0</v>
      </c>
      <c r="D253" s="177"/>
      <c r="E253" s="44"/>
      <c r="F253" s="96">
        <f t="shared" ref="F253:F258" si="99">D253+E253</f>
        <v>0</v>
      </c>
      <c r="G253" s="144"/>
      <c r="H253" s="31"/>
      <c r="I253" s="96">
        <f t="shared" ref="I253:I258" si="100">G253+H253</f>
        <v>0</v>
      </c>
      <c r="J253" s="144"/>
      <c r="K253" s="31"/>
      <c r="L253" s="96">
        <f t="shared" ref="L253:L258" si="101">K253+J253</f>
        <v>0</v>
      </c>
      <c r="M253" s="144"/>
      <c r="N253" s="31"/>
      <c r="O253" s="96">
        <f t="shared" ref="O253:O258" si="102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80"/>
        <v>0</v>
      </c>
      <c r="D254" s="177"/>
      <c r="E254" s="44"/>
      <c r="F254" s="96">
        <f t="shared" si="99"/>
        <v>0</v>
      </c>
      <c r="G254" s="144"/>
      <c r="H254" s="31"/>
      <c r="I254" s="96">
        <f t="shared" si="100"/>
        <v>0</v>
      </c>
      <c r="J254" s="144"/>
      <c r="K254" s="31"/>
      <c r="L254" s="96">
        <f t="shared" si="101"/>
        <v>0</v>
      </c>
      <c r="M254" s="144"/>
      <c r="N254" s="31"/>
      <c r="O254" s="96">
        <f t="shared" si="102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80"/>
        <v>0</v>
      </c>
      <c r="D255" s="177"/>
      <c r="E255" s="44"/>
      <c r="F255" s="96">
        <f t="shared" si="99"/>
        <v>0</v>
      </c>
      <c r="G255" s="144"/>
      <c r="H255" s="31"/>
      <c r="I255" s="96">
        <f t="shared" si="100"/>
        <v>0</v>
      </c>
      <c r="J255" s="144"/>
      <c r="K255" s="31"/>
      <c r="L255" s="96">
        <f t="shared" si="101"/>
        <v>0</v>
      </c>
      <c r="M255" s="144"/>
      <c r="N255" s="31"/>
      <c r="O255" s="96">
        <f t="shared" si="102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80"/>
        <v>0</v>
      </c>
      <c r="D256" s="178"/>
      <c r="E256" s="41"/>
      <c r="F256" s="176">
        <f t="shared" si="99"/>
        <v>0</v>
      </c>
      <c r="G256" s="143"/>
      <c r="H256" s="28"/>
      <c r="I256" s="176">
        <f t="shared" si="100"/>
        <v>0</v>
      </c>
      <c r="J256" s="143"/>
      <c r="K256" s="28"/>
      <c r="L256" s="176">
        <f t="shared" si="101"/>
        <v>0</v>
      </c>
      <c r="M256" s="143"/>
      <c r="N256" s="28"/>
      <c r="O256" s="176">
        <f t="shared" si="102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80"/>
        <v>0</v>
      </c>
      <c r="D257" s="181"/>
      <c r="E257" s="85"/>
      <c r="F257" s="91">
        <f t="shared" si="99"/>
        <v>0</v>
      </c>
      <c r="G257" s="197"/>
      <c r="H257" s="195"/>
      <c r="I257" s="91">
        <f t="shared" si="100"/>
        <v>0</v>
      </c>
      <c r="J257" s="197"/>
      <c r="K257" s="195"/>
      <c r="L257" s="91">
        <f t="shared" si="101"/>
        <v>0</v>
      </c>
      <c r="M257" s="197"/>
      <c r="N257" s="195"/>
      <c r="O257" s="91">
        <f t="shared" si="102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80"/>
        <v>0</v>
      </c>
      <c r="D258" s="177"/>
      <c r="E258" s="44"/>
      <c r="F258" s="96">
        <f t="shared" si="99"/>
        <v>0</v>
      </c>
      <c r="G258" s="144"/>
      <c r="H258" s="31"/>
      <c r="I258" s="96">
        <f t="shared" si="100"/>
        <v>0</v>
      </c>
      <c r="J258" s="144"/>
      <c r="K258" s="31"/>
      <c r="L258" s="96">
        <f t="shared" si="101"/>
        <v>0</v>
      </c>
      <c r="M258" s="144"/>
      <c r="N258" s="31"/>
      <c r="O258" s="96">
        <f t="shared" si="102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80"/>
        <v>0</v>
      </c>
      <c r="D259" s="171">
        <f>SUM(D260,D264)</f>
        <v>0</v>
      </c>
      <c r="E259" s="37">
        <f>SUM(E260,E264)</f>
        <v>0</v>
      </c>
      <c r="F259" s="172">
        <f>SUM(F260,F264)</f>
        <v>0</v>
      </c>
      <c r="G259" s="171">
        <f t="shared" ref="G259:M259" si="103">SUM(G260,G264)</f>
        <v>0</v>
      </c>
      <c r="H259" s="37">
        <f>SUM(H260,H264)</f>
        <v>0</v>
      </c>
      <c r="I259" s="172">
        <f>SUM(I260,I264)</f>
        <v>0</v>
      </c>
      <c r="J259" s="171">
        <f t="shared" si="103"/>
        <v>0</v>
      </c>
      <c r="K259" s="37">
        <f>SUM(K260,K264)</f>
        <v>0</v>
      </c>
      <c r="L259" s="172">
        <f>SUM(L260,L264)</f>
        <v>0</v>
      </c>
      <c r="M259" s="171">
        <f t="shared" si="103"/>
        <v>0</v>
      </c>
      <c r="N259" s="37">
        <f>SUM(N260,N264)</f>
        <v>0</v>
      </c>
      <c r="O259" s="172">
        <f>SUM(O260,O264)</f>
        <v>0</v>
      </c>
      <c r="P259" s="257"/>
    </row>
    <row r="260" spans="1:16" ht="24" hidden="1" x14ac:dyDescent="0.25">
      <c r="A260" s="275">
        <v>6410</v>
      </c>
      <c r="B260" s="39" t="s">
        <v>224</v>
      </c>
      <c r="C260" s="222">
        <f t="shared" si="80"/>
        <v>0</v>
      </c>
      <c r="D260" s="175">
        <f>SUM(D261:D263)</f>
        <v>0</v>
      </c>
      <c r="E260" s="80">
        <f>SUM(E261:E263)</f>
        <v>0</v>
      </c>
      <c r="F260" s="176">
        <f>SUM(F261:F263)</f>
        <v>0</v>
      </c>
      <c r="G260" s="175">
        <f t="shared" ref="G260:M260" si="104">SUM(G261:G263)</f>
        <v>0</v>
      </c>
      <c r="H260" s="80">
        <f>SUM(H261:H263)</f>
        <v>0</v>
      </c>
      <c r="I260" s="176">
        <f>SUM(I261:I263)</f>
        <v>0</v>
      </c>
      <c r="J260" s="175">
        <f t="shared" si="104"/>
        <v>0</v>
      </c>
      <c r="K260" s="80">
        <f>SUM(K261:K263)</f>
        <v>0</v>
      </c>
      <c r="L260" s="176">
        <f>SUM(L261:L263)</f>
        <v>0</v>
      </c>
      <c r="M260" s="175">
        <f t="shared" si="104"/>
        <v>0</v>
      </c>
      <c r="N260" s="80">
        <f>SUM(N261:N263)</f>
        <v>0</v>
      </c>
      <c r="O260" s="176">
        <f>SUM(O261:O263)</f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80"/>
        <v>0</v>
      </c>
      <c r="D261" s="177"/>
      <c r="E261" s="44"/>
      <c r="F261" s="96">
        <f>D261+E261</f>
        <v>0</v>
      </c>
      <c r="G261" s="144"/>
      <c r="H261" s="31"/>
      <c r="I261" s="96">
        <f>G261+H261</f>
        <v>0</v>
      </c>
      <c r="J261" s="144"/>
      <c r="K261" s="31"/>
      <c r="L261" s="96">
        <f>K261+J261</f>
        <v>0</v>
      </c>
      <c r="M261" s="144"/>
      <c r="N261" s="31"/>
      <c r="O261" s="96">
        <f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80"/>
        <v>0</v>
      </c>
      <c r="D262" s="177"/>
      <c r="E262" s="44"/>
      <c r="F262" s="96">
        <f>D262+E262</f>
        <v>0</v>
      </c>
      <c r="G262" s="144"/>
      <c r="H262" s="31"/>
      <c r="I262" s="96">
        <f>G262+H262</f>
        <v>0</v>
      </c>
      <c r="J262" s="144"/>
      <c r="K262" s="31"/>
      <c r="L262" s="96">
        <f>K262+J262</f>
        <v>0</v>
      </c>
      <c r="M262" s="144"/>
      <c r="N262" s="31"/>
      <c r="O262" s="96">
        <f>N262+M262</f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80"/>
        <v>0</v>
      </c>
      <c r="D263" s="177"/>
      <c r="E263" s="44"/>
      <c r="F263" s="96">
        <f>D263+E263</f>
        <v>0</v>
      </c>
      <c r="G263" s="144"/>
      <c r="H263" s="31"/>
      <c r="I263" s="96">
        <f>G263+H263</f>
        <v>0</v>
      </c>
      <c r="J263" s="144"/>
      <c r="K263" s="31"/>
      <c r="L263" s="96">
        <f>K263+J263</f>
        <v>0</v>
      </c>
      <c r="M263" s="144"/>
      <c r="N263" s="31"/>
      <c r="O263" s="96">
        <f>N263+M263</f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80"/>
        <v>0</v>
      </c>
      <c r="D264" s="173">
        <f t="shared" ref="D264:O264" si="105">SUM(D265:D268)</f>
        <v>0</v>
      </c>
      <c r="E264" s="78">
        <f t="shared" si="105"/>
        <v>0</v>
      </c>
      <c r="F264" s="96">
        <f t="shared" si="105"/>
        <v>0</v>
      </c>
      <c r="G264" s="173">
        <f t="shared" si="105"/>
        <v>0</v>
      </c>
      <c r="H264" s="78">
        <f t="shared" si="105"/>
        <v>0</v>
      </c>
      <c r="I264" s="96">
        <f t="shared" si="105"/>
        <v>0</v>
      </c>
      <c r="J264" s="173">
        <f t="shared" si="105"/>
        <v>0</v>
      </c>
      <c r="K264" s="78">
        <f t="shared" si="105"/>
        <v>0</v>
      </c>
      <c r="L264" s="96">
        <f t="shared" si="105"/>
        <v>0</v>
      </c>
      <c r="M264" s="173">
        <f t="shared" si="105"/>
        <v>0</v>
      </c>
      <c r="N264" s="78">
        <f t="shared" si="105"/>
        <v>0</v>
      </c>
      <c r="O264" s="96">
        <f t="shared" si="105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80"/>
        <v>0</v>
      </c>
      <c r="D265" s="177"/>
      <c r="E265" s="44"/>
      <c r="F265" s="96">
        <f>D265+E265</f>
        <v>0</v>
      </c>
      <c r="G265" s="144"/>
      <c r="H265" s="31"/>
      <c r="I265" s="96">
        <f>G265+H265</f>
        <v>0</v>
      </c>
      <c r="J265" s="144"/>
      <c r="K265" s="31"/>
      <c r="L265" s="96">
        <f>K265+J265</f>
        <v>0</v>
      </c>
      <c r="M265" s="144"/>
      <c r="N265" s="31"/>
      <c r="O265" s="96">
        <f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80"/>
        <v>0</v>
      </c>
      <c r="D266" s="177"/>
      <c r="E266" s="44"/>
      <c r="F266" s="96">
        <f>D266+E266</f>
        <v>0</v>
      </c>
      <c r="G266" s="144"/>
      <c r="H266" s="31"/>
      <c r="I266" s="96">
        <f>G266+H266</f>
        <v>0</v>
      </c>
      <c r="J266" s="144"/>
      <c r="K266" s="31"/>
      <c r="L266" s="96">
        <f>K266+J266</f>
        <v>0</v>
      </c>
      <c r="M266" s="144"/>
      <c r="N266" s="31"/>
      <c r="O266" s="96">
        <f>N266+M266</f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80"/>
        <v>0</v>
      </c>
      <c r="D267" s="177"/>
      <c r="E267" s="44"/>
      <c r="F267" s="96">
        <f>D267+E267</f>
        <v>0</v>
      </c>
      <c r="G267" s="144"/>
      <c r="H267" s="31"/>
      <c r="I267" s="96">
        <f>G267+H267</f>
        <v>0</v>
      </c>
      <c r="J267" s="144"/>
      <c r="K267" s="31"/>
      <c r="L267" s="96">
        <f>K267+J267</f>
        <v>0</v>
      </c>
      <c r="M267" s="144"/>
      <c r="N267" s="31"/>
      <c r="O267" s="96">
        <f>N267+M267</f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80"/>
        <v>0</v>
      </c>
      <c r="D268" s="177"/>
      <c r="E268" s="44"/>
      <c r="F268" s="96">
        <f>D268+E268</f>
        <v>0</v>
      </c>
      <c r="G268" s="144"/>
      <c r="H268" s="31"/>
      <c r="I268" s="96">
        <f>G268+H268</f>
        <v>0</v>
      </c>
      <c r="J268" s="144"/>
      <c r="K268" s="31"/>
      <c r="L268" s="96">
        <f>K268+J268</f>
        <v>0</v>
      </c>
      <c r="M268" s="144"/>
      <c r="N268" s="31"/>
      <c r="O268" s="96">
        <f>N268+M268</f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80"/>
        <v>0</v>
      </c>
      <c r="D269" s="184">
        <f t="shared" ref="D269:O269" si="106">SUM(D270,D281)</f>
        <v>0</v>
      </c>
      <c r="E269" s="99">
        <f t="shared" si="106"/>
        <v>0</v>
      </c>
      <c r="F269" s="185">
        <f t="shared" si="106"/>
        <v>0</v>
      </c>
      <c r="G269" s="184">
        <f t="shared" si="106"/>
        <v>0</v>
      </c>
      <c r="H269" s="99">
        <f t="shared" si="106"/>
        <v>0</v>
      </c>
      <c r="I269" s="185">
        <f t="shared" si="106"/>
        <v>0</v>
      </c>
      <c r="J269" s="184">
        <f t="shared" si="106"/>
        <v>0</v>
      </c>
      <c r="K269" s="99">
        <f t="shared" si="106"/>
        <v>0</v>
      </c>
      <c r="L269" s="185">
        <f t="shared" si="106"/>
        <v>0</v>
      </c>
      <c r="M269" s="184">
        <f t="shared" si="106"/>
        <v>0</v>
      </c>
      <c r="N269" s="99">
        <f t="shared" si="106"/>
        <v>0</v>
      </c>
      <c r="O269" s="185">
        <f t="shared" si="106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80"/>
        <v>0</v>
      </c>
      <c r="D270" s="171">
        <f t="shared" ref="D270:O270" si="107">SUM(D271,D272,D275,D276,D280)</f>
        <v>0</v>
      </c>
      <c r="E270" s="37">
        <f t="shared" si="107"/>
        <v>0</v>
      </c>
      <c r="F270" s="172">
        <f t="shared" si="107"/>
        <v>0</v>
      </c>
      <c r="G270" s="171">
        <f t="shared" si="107"/>
        <v>0</v>
      </c>
      <c r="H270" s="37">
        <f t="shared" si="107"/>
        <v>0</v>
      </c>
      <c r="I270" s="172">
        <f t="shared" si="107"/>
        <v>0</v>
      </c>
      <c r="J270" s="171">
        <f t="shared" si="107"/>
        <v>0</v>
      </c>
      <c r="K270" s="37">
        <f t="shared" si="107"/>
        <v>0</v>
      </c>
      <c r="L270" s="172">
        <f t="shared" si="107"/>
        <v>0</v>
      </c>
      <c r="M270" s="171">
        <f t="shared" si="107"/>
        <v>0</v>
      </c>
      <c r="N270" s="37">
        <f t="shared" si="107"/>
        <v>0</v>
      </c>
      <c r="O270" s="172">
        <f t="shared" si="107"/>
        <v>0</v>
      </c>
      <c r="P270" s="257"/>
    </row>
    <row r="271" spans="1:16" ht="24" hidden="1" customHeight="1" x14ac:dyDescent="0.25">
      <c r="A271" s="275">
        <v>7210</v>
      </c>
      <c r="B271" s="39" t="s">
        <v>231</v>
      </c>
      <c r="C271" s="222">
        <f t="shared" si="80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80"/>
        <v>0</v>
      </c>
      <c r="D272" s="173">
        <f t="shared" ref="D272:O272" si="108">SUM(D273:D274)</f>
        <v>0</v>
      </c>
      <c r="E272" s="78">
        <f t="shared" si="108"/>
        <v>0</v>
      </c>
      <c r="F272" s="96">
        <f t="shared" si="108"/>
        <v>0</v>
      </c>
      <c r="G272" s="173">
        <f t="shared" si="108"/>
        <v>0</v>
      </c>
      <c r="H272" s="78">
        <f t="shared" si="108"/>
        <v>0</v>
      </c>
      <c r="I272" s="96">
        <f t="shared" si="108"/>
        <v>0</v>
      </c>
      <c r="J272" s="173">
        <f t="shared" si="108"/>
        <v>0</v>
      </c>
      <c r="K272" s="78">
        <f t="shared" si="108"/>
        <v>0</v>
      </c>
      <c r="L272" s="96">
        <f t="shared" si="108"/>
        <v>0</v>
      </c>
      <c r="M272" s="173">
        <f t="shared" si="108"/>
        <v>0</v>
      </c>
      <c r="N272" s="78">
        <f t="shared" si="108"/>
        <v>0</v>
      </c>
      <c r="O272" s="96">
        <f t="shared" si="108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80"/>
        <v>0</v>
      </c>
      <c r="D273" s="177"/>
      <c r="E273" s="44"/>
      <c r="F273" s="96">
        <f>D273+E273</f>
        <v>0</v>
      </c>
      <c r="G273" s="144"/>
      <c r="H273" s="31"/>
      <c r="I273" s="96">
        <f>G273+H273</f>
        <v>0</v>
      </c>
      <c r="J273" s="144"/>
      <c r="K273" s="31"/>
      <c r="L273" s="96">
        <f>K273+J273</f>
        <v>0</v>
      </c>
      <c r="M273" s="144"/>
      <c r="N273" s="31"/>
      <c r="O273" s="96">
        <f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80"/>
        <v>0</v>
      </c>
      <c r="D274" s="177"/>
      <c r="E274" s="44"/>
      <c r="F274" s="96">
        <f>D274+E274</f>
        <v>0</v>
      </c>
      <c r="G274" s="144"/>
      <c r="H274" s="31"/>
      <c r="I274" s="96">
        <f>G274+H274</f>
        <v>0</v>
      </c>
      <c r="J274" s="144"/>
      <c r="K274" s="31"/>
      <c r="L274" s="96">
        <f>K274+J274</f>
        <v>0</v>
      </c>
      <c r="M274" s="144"/>
      <c r="N274" s="31"/>
      <c r="O274" s="96">
        <f>N274+M274</f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80"/>
        <v>0</v>
      </c>
      <c r="D275" s="177"/>
      <c r="E275" s="44"/>
      <c r="F275" s="96">
        <f>D275+E275</f>
        <v>0</v>
      </c>
      <c r="G275" s="144"/>
      <c r="H275" s="31"/>
      <c r="I275" s="96">
        <f>G275+H275</f>
        <v>0</v>
      </c>
      <c r="J275" s="144"/>
      <c r="K275" s="31"/>
      <c r="L275" s="96">
        <f>K275+J275</f>
        <v>0</v>
      </c>
      <c r="M275" s="144"/>
      <c r="N275" s="31"/>
      <c r="O275" s="96">
        <f>N275+M275</f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109">F276+I276+L276+O276</f>
        <v>0</v>
      </c>
      <c r="D276" s="173">
        <f t="shared" ref="D276:O276" si="110">SUM(D277:D279)</f>
        <v>0</v>
      </c>
      <c r="E276" s="78">
        <f t="shared" si="110"/>
        <v>0</v>
      </c>
      <c r="F276" s="96">
        <f t="shared" si="110"/>
        <v>0</v>
      </c>
      <c r="G276" s="173">
        <f t="shared" si="110"/>
        <v>0</v>
      </c>
      <c r="H276" s="78">
        <f t="shared" si="110"/>
        <v>0</v>
      </c>
      <c r="I276" s="96">
        <f t="shared" si="110"/>
        <v>0</v>
      </c>
      <c r="J276" s="173">
        <f t="shared" si="110"/>
        <v>0</v>
      </c>
      <c r="K276" s="78">
        <f t="shared" si="110"/>
        <v>0</v>
      </c>
      <c r="L276" s="96">
        <f t="shared" si="110"/>
        <v>0</v>
      </c>
      <c r="M276" s="173">
        <f t="shared" si="110"/>
        <v>0</v>
      </c>
      <c r="N276" s="78">
        <f t="shared" si="110"/>
        <v>0</v>
      </c>
      <c r="O276" s="96">
        <f t="shared" si="110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109"/>
        <v>0</v>
      </c>
      <c r="D277" s="177"/>
      <c r="E277" s="44"/>
      <c r="F277" s="96">
        <f>D277+E277</f>
        <v>0</v>
      </c>
      <c r="G277" s="144"/>
      <c r="H277" s="31"/>
      <c r="I277" s="96">
        <f>G277+H277</f>
        <v>0</v>
      </c>
      <c r="J277" s="144"/>
      <c r="K277" s="31"/>
      <c r="L277" s="96">
        <f>K277+J277</f>
        <v>0</v>
      </c>
      <c r="M277" s="144"/>
      <c r="N277" s="31"/>
      <c r="O277" s="96">
        <f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109"/>
        <v>0</v>
      </c>
      <c r="D278" s="177"/>
      <c r="E278" s="44"/>
      <c r="F278" s="96">
        <f>D278+E278</f>
        <v>0</v>
      </c>
      <c r="G278" s="144"/>
      <c r="H278" s="31"/>
      <c r="I278" s="96">
        <f>G278+H278</f>
        <v>0</v>
      </c>
      <c r="J278" s="144"/>
      <c r="K278" s="31"/>
      <c r="L278" s="96">
        <f>K278+J278</f>
        <v>0</v>
      </c>
      <c r="M278" s="144"/>
      <c r="N278" s="31"/>
      <c r="O278" s="96">
        <f>N278+M278</f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109"/>
        <v>0</v>
      </c>
      <c r="D279" s="177"/>
      <c r="E279" s="44"/>
      <c r="F279" s="96">
        <f>D279+E279</f>
        <v>0</v>
      </c>
      <c r="G279" s="144"/>
      <c r="H279" s="31"/>
      <c r="I279" s="96">
        <f>G279+H279</f>
        <v>0</v>
      </c>
      <c r="J279" s="144"/>
      <c r="K279" s="31"/>
      <c r="L279" s="96">
        <f>K279+J279</f>
        <v>0</v>
      </c>
      <c r="M279" s="144"/>
      <c r="N279" s="31"/>
      <c r="O279" s="96">
        <f>N279+M279</f>
        <v>0</v>
      </c>
      <c r="P279" s="255"/>
    </row>
    <row r="280" spans="1:16" ht="24" hidden="1" customHeight="1" x14ac:dyDescent="0.25">
      <c r="A280" s="275">
        <v>7260</v>
      </c>
      <c r="B280" s="39" t="s">
        <v>237</v>
      </c>
      <c r="C280" s="222">
        <f t="shared" si="109"/>
        <v>0</v>
      </c>
      <c r="D280" s="178"/>
      <c r="E280" s="41"/>
      <c r="F280" s="176">
        <f>D280+E280</f>
        <v>0</v>
      </c>
      <c r="G280" s="143"/>
      <c r="H280" s="28"/>
      <c r="I280" s="176">
        <f>G280+H280</f>
        <v>0</v>
      </c>
      <c r="J280" s="143"/>
      <c r="K280" s="28"/>
      <c r="L280" s="176">
        <f>K280+J280</f>
        <v>0</v>
      </c>
      <c r="M280" s="143"/>
      <c r="N280" s="28"/>
      <c r="O280" s="176">
        <f>N280+M280</f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109"/>
        <v>0</v>
      </c>
      <c r="D281" s="186">
        <f t="shared" ref="D281:O281" si="111">D282</f>
        <v>0</v>
      </c>
      <c r="E281" s="108">
        <f t="shared" si="111"/>
        <v>0</v>
      </c>
      <c r="F281" s="187">
        <f t="shared" si="111"/>
        <v>0</v>
      </c>
      <c r="G281" s="186">
        <f t="shared" si="111"/>
        <v>0</v>
      </c>
      <c r="H281" s="108">
        <f t="shared" si="111"/>
        <v>0</v>
      </c>
      <c r="I281" s="187">
        <f t="shared" si="111"/>
        <v>0</v>
      </c>
      <c r="J281" s="186">
        <f t="shared" si="111"/>
        <v>0</v>
      </c>
      <c r="K281" s="108">
        <f t="shared" si="111"/>
        <v>0</v>
      </c>
      <c r="L281" s="187">
        <f t="shared" si="111"/>
        <v>0</v>
      </c>
      <c r="M281" s="186">
        <f t="shared" si="111"/>
        <v>0</v>
      </c>
      <c r="N281" s="108">
        <f t="shared" si="111"/>
        <v>0</v>
      </c>
      <c r="O281" s="187">
        <f t="shared" si="111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109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109"/>
        <v>0</v>
      </c>
      <c r="D283" s="189">
        <f t="shared" ref="D283:O284" si="112">D284</f>
        <v>0</v>
      </c>
      <c r="E283" s="128">
        <f t="shared" si="112"/>
        <v>0</v>
      </c>
      <c r="F283" s="190">
        <f t="shared" si="112"/>
        <v>0</v>
      </c>
      <c r="G283" s="189">
        <f>G284</f>
        <v>0</v>
      </c>
      <c r="H283" s="128">
        <f>H284</f>
        <v>0</v>
      </c>
      <c r="I283" s="190">
        <f>I284</f>
        <v>0</v>
      </c>
      <c r="J283" s="189">
        <f t="shared" si="112"/>
        <v>0</v>
      </c>
      <c r="K283" s="128">
        <f t="shared" si="112"/>
        <v>0</v>
      </c>
      <c r="L283" s="190">
        <f t="shared" si="112"/>
        <v>0</v>
      </c>
      <c r="M283" s="189">
        <f t="shared" si="112"/>
        <v>0</v>
      </c>
      <c r="N283" s="128">
        <f t="shared" si="112"/>
        <v>0</v>
      </c>
      <c r="O283" s="190">
        <f t="shared" si="112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109"/>
        <v>0</v>
      </c>
      <c r="D284" s="87">
        <f t="shared" si="112"/>
        <v>0</v>
      </c>
      <c r="E284" s="76">
        <f t="shared" si="112"/>
        <v>0</v>
      </c>
      <c r="F284" s="161">
        <f t="shared" si="112"/>
        <v>0</v>
      </c>
      <c r="G284" s="87">
        <f t="shared" si="112"/>
        <v>0</v>
      </c>
      <c r="H284" s="76">
        <f t="shared" si="112"/>
        <v>0</v>
      </c>
      <c r="I284" s="161">
        <f t="shared" si="112"/>
        <v>0</v>
      </c>
      <c r="J284" s="87">
        <f t="shared" si="112"/>
        <v>0</v>
      </c>
      <c r="K284" s="76">
        <f t="shared" si="112"/>
        <v>0</v>
      </c>
      <c r="L284" s="161">
        <f t="shared" si="112"/>
        <v>0</v>
      </c>
      <c r="M284" s="87">
        <f t="shared" si="112"/>
        <v>0</v>
      </c>
      <c r="N284" s="76">
        <f t="shared" si="112"/>
        <v>0</v>
      </c>
      <c r="O284" s="161">
        <f t="shared" si="112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109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109"/>
        <v>0</v>
      </c>
      <c r="D286" s="173">
        <f t="shared" ref="D286:O286" si="113">SUM(D287:D288)</f>
        <v>0</v>
      </c>
      <c r="E286" s="78">
        <f t="shared" si="113"/>
        <v>0</v>
      </c>
      <c r="F286" s="96">
        <f t="shared" si="113"/>
        <v>0</v>
      </c>
      <c r="G286" s="173">
        <f t="shared" si="113"/>
        <v>0</v>
      </c>
      <c r="H286" s="78">
        <f t="shared" si="113"/>
        <v>0</v>
      </c>
      <c r="I286" s="96">
        <f t="shared" si="113"/>
        <v>0</v>
      </c>
      <c r="J286" s="173">
        <f t="shared" si="113"/>
        <v>0</v>
      </c>
      <c r="K286" s="78">
        <f t="shared" si="113"/>
        <v>0</v>
      </c>
      <c r="L286" s="96">
        <f t="shared" si="113"/>
        <v>0</v>
      </c>
      <c r="M286" s="173">
        <f t="shared" si="113"/>
        <v>0</v>
      </c>
      <c r="N286" s="78">
        <f t="shared" si="113"/>
        <v>0</v>
      </c>
      <c r="O286" s="96">
        <f t="shared" si="113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109"/>
        <v>0</v>
      </c>
      <c r="D287" s="177"/>
      <c r="E287" s="44"/>
      <c r="F287" s="96">
        <f>D287+E287</f>
        <v>0</v>
      </c>
      <c r="G287" s="144"/>
      <c r="H287" s="31"/>
      <c r="I287" s="96">
        <f>G287+H287</f>
        <v>0</v>
      </c>
      <c r="J287" s="144"/>
      <c r="K287" s="31"/>
      <c r="L287" s="96">
        <f>K287+J287</f>
        <v>0</v>
      </c>
      <c r="M287" s="144"/>
      <c r="N287" s="31"/>
      <c r="O287" s="96">
        <f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109"/>
        <v>0</v>
      </c>
      <c r="D288" s="178"/>
      <c r="E288" s="41"/>
      <c r="F288" s="176">
        <f>D288+E288</f>
        <v>0</v>
      </c>
      <c r="G288" s="143"/>
      <c r="H288" s="28"/>
      <c r="I288" s="176">
        <f>G288+H288</f>
        <v>0</v>
      </c>
      <c r="J288" s="143"/>
      <c r="K288" s="28"/>
      <c r="L288" s="176">
        <f>K288+J288</f>
        <v>0</v>
      </c>
      <c r="M288" s="143"/>
      <c r="N288" s="28"/>
      <c r="O288" s="176">
        <f>N288+M288</f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109"/>
        <v>1474629</v>
      </c>
      <c r="D289" s="191">
        <f t="shared" ref="D289:O289" si="114">SUM(D286,D269,D230,D195,D187,D173,D75,D53,D283)</f>
        <v>672007</v>
      </c>
      <c r="E289" s="112">
        <f t="shared" si="114"/>
        <v>0</v>
      </c>
      <c r="F289" s="113">
        <f t="shared" si="114"/>
        <v>672007</v>
      </c>
      <c r="G289" s="191">
        <f t="shared" si="114"/>
        <v>779637</v>
      </c>
      <c r="H289" s="112">
        <f t="shared" si="114"/>
        <v>4536</v>
      </c>
      <c r="I289" s="113">
        <f t="shared" si="114"/>
        <v>784173</v>
      </c>
      <c r="J289" s="191">
        <f t="shared" si="114"/>
        <v>18449</v>
      </c>
      <c r="K289" s="112">
        <f t="shared" si="114"/>
        <v>0</v>
      </c>
      <c r="L289" s="113">
        <f t="shared" si="114"/>
        <v>18449</v>
      </c>
      <c r="M289" s="191">
        <f t="shared" si="114"/>
        <v>0</v>
      </c>
      <c r="N289" s="112">
        <f t="shared" si="114"/>
        <v>0</v>
      </c>
      <c r="O289" s="113">
        <f t="shared" si="114"/>
        <v>0</v>
      </c>
      <c r="P289" s="269"/>
    </row>
    <row r="290" spans="1:16" s="19" customFormat="1" ht="13.5" thickTop="1" thickBot="1" x14ac:dyDescent="0.3">
      <c r="A290" s="717" t="s">
        <v>244</v>
      </c>
      <c r="B290" s="718"/>
      <c r="C290" s="240">
        <f t="shared" si="109"/>
        <v>-4265</v>
      </c>
      <c r="D290" s="192">
        <f t="shared" ref="D290:I290" si="115">SUM(D24,D25,D41)-D51</f>
        <v>0</v>
      </c>
      <c r="E290" s="114">
        <f t="shared" si="115"/>
        <v>0</v>
      </c>
      <c r="F290" s="115">
        <f t="shared" si="115"/>
        <v>0</v>
      </c>
      <c r="G290" s="192">
        <f t="shared" si="115"/>
        <v>0</v>
      </c>
      <c r="H290" s="114">
        <f t="shared" si="115"/>
        <v>0</v>
      </c>
      <c r="I290" s="115">
        <f t="shared" si="115"/>
        <v>0</v>
      </c>
      <c r="J290" s="192">
        <f>(J26+J43)-J51</f>
        <v>-4265</v>
      </c>
      <c r="K290" s="114">
        <f>(K26+K43)-K51</f>
        <v>0</v>
      </c>
      <c r="L290" s="115">
        <f>(L26+L43)-L51</f>
        <v>-4265</v>
      </c>
      <c r="M290" s="192">
        <f>M45-M51</f>
        <v>0</v>
      </c>
      <c r="N290" s="114">
        <f>N45-N51</f>
        <v>0</v>
      </c>
      <c r="O290" s="115">
        <f>O45-O51</f>
        <v>0</v>
      </c>
      <c r="P290" s="270"/>
    </row>
    <row r="291" spans="1:16" s="19" customFormat="1" ht="12.75" thickTop="1" x14ac:dyDescent="0.25">
      <c r="A291" s="731" t="s">
        <v>245</v>
      </c>
      <c r="B291" s="732"/>
      <c r="C291" s="241">
        <f t="shared" si="109"/>
        <v>4265</v>
      </c>
      <c r="D291" s="193">
        <f t="shared" ref="D291:O291" si="116">SUM(D292,D293)-D300+D301</f>
        <v>0</v>
      </c>
      <c r="E291" s="104">
        <f t="shared" si="116"/>
        <v>0</v>
      </c>
      <c r="F291" s="110">
        <f t="shared" si="116"/>
        <v>0</v>
      </c>
      <c r="G291" s="193">
        <f t="shared" si="116"/>
        <v>0</v>
      </c>
      <c r="H291" s="104">
        <f t="shared" si="116"/>
        <v>0</v>
      </c>
      <c r="I291" s="110">
        <f t="shared" si="116"/>
        <v>0</v>
      </c>
      <c r="J291" s="193">
        <f t="shared" si="116"/>
        <v>4265</v>
      </c>
      <c r="K291" s="104">
        <f t="shared" si="116"/>
        <v>0</v>
      </c>
      <c r="L291" s="110">
        <f t="shared" si="116"/>
        <v>4265</v>
      </c>
      <c r="M291" s="193">
        <f t="shared" si="116"/>
        <v>0</v>
      </c>
      <c r="N291" s="104">
        <f t="shared" si="116"/>
        <v>0</v>
      </c>
      <c r="O291" s="110">
        <f t="shared" si="116"/>
        <v>0</v>
      </c>
      <c r="P291" s="271"/>
    </row>
    <row r="292" spans="1:16" s="19" customFormat="1" ht="12.75" thickBot="1" x14ac:dyDescent="0.3">
      <c r="A292" s="65" t="s">
        <v>246</v>
      </c>
      <c r="B292" s="65" t="s">
        <v>247</v>
      </c>
      <c r="C292" s="231">
        <f t="shared" si="109"/>
        <v>4265</v>
      </c>
      <c r="D292" s="163">
        <f t="shared" ref="D292:O292" si="117">D21-D286</f>
        <v>0</v>
      </c>
      <c r="E292" s="66">
        <f t="shared" si="117"/>
        <v>0</v>
      </c>
      <c r="F292" s="164">
        <f t="shared" si="117"/>
        <v>0</v>
      </c>
      <c r="G292" s="163">
        <f t="shared" si="117"/>
        <v>0</v>
      </c>
      <c r="H292" s="66">
        <f t="shared" si="117"/>
        <v>0</v>
      </c>
      <c r="I292" s="164">
        <f t="shared" si="117"/>
        <v>0</v>
      </c>
      <c r="J292" s="163">
        <f t="shared" si="117"/>
        <v>4265</v>
      </c>
      <c r="K292" s="66">
        <f t="shared" si="117"/>
        <v>0</v>
      </c>
      <c r="L292" s="164">
        <f t="shared" si="117"/>
        <v>4265</v>
      </c>
      <c r="M292" s="163">
        <f t="shared" si="117"/>
        <v>0</v>
      </c>
      <c r="N292" s="66">
        <f t="shared" si="117"/>
        <v>0</v>
      </c>
      <c r="O292" s="164">
        <f t="shared" si="117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109"/>
        <v>0</v>
      </c>
      <c r="D293" s="193">
        <f t="shared" ref="D293:O293" si="118">SUM(D294,D296,D298)-SUM(D295,D297,D299)</f>
        <v>0</v>
      </c>
      <c r="E293" s="104">
        <f t="shared" si="118"/>
        <v>0</v>
      </c>
      <c r="F293" s="110">
        <f t="shared" si="118"/>
        <v>0</v>
      </c>
      <c r="G293" s="193">
        <f t="shared" si="118"/>
        <v>0</v>
      </c>
      <c r="H293" s="104">
        <f t="shared" si="118"/>
        <v>0</v>
      </c>
      <c r="I293" s="110">
        <f t="shared" si="118"/>
        <v>0</v>
      </c>
      <c r="J293" s="193">
        <f t="shared" si="118"/>
        <v>0</v>
      </c>
      <c r="K293" s="104">
        <f t="shared" si="118"/>
        <v>0</v>
      </c>
      <c r="L293" s="110">
        <f t="shared" si="118"/>
        <v>0</v>
      </c>
      <c r="M293" s="193">
        <f t="shared" si="118"/>
        <v>0</v>
      </c>
      <c r="N293" s="104">
        <f t="shared" si="118"/>
        <v>0</v>
      </c>
      <c r="O293" s="110">
        <f t="shared" si="118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109"/>
        <v>0</v>
      </c>
      <c r="D294" s="188"/>
      <c r="E294" s="48"/>
      <c r="F294" s="94">
        <f t="shared" ref="F294:F301" si="119">D294+E294</f>
        <v>0</v>
      </c>
      <c r="G294" s="198"/>
      <c r="H294" s="50"/>
      <c r="I294" s="94">
        <f t="shared" ref="I294:I301" si="120">G294+H294</f>
        <v>0</v>
      </c>
      <c r="J294" s="198"/>
      <c r="K294" s="50"/>
      <c r="L294" s="94">
        <f t="shared" ref="L294:L301" si="121">K294+J294</f>
        <v>0</v>
      </c>
      <c r="M294" s="198"/>
      <c r="N294" s="50"/>
      <c r="O294" s="94">
        <f t="shared" ref="O294:O301" si="122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109"/>
        <v>0</v>
      </c>
      <c r="D295" s="177"/>
      <c r="E295" s="44"/>
      <c r="F295" s="96">
        <f t="shared" si="119"/>
        <v>0</v>
      </c>
      <c r="G295" s="144"/>
      <c r="H295" s="31"/>
      <c r="I295" s="96">
        <f t="shared" si="120"/>
        <v>0</v>
      </c>
      <c r="J295" s="144"/>
      <c r="K295" s="31"/>
      <c r="L295" s="96">
        <f t="shared" si="121"/>
        <v>0</v>
      </c>
      <c r="M295" s="144"/>
      <c r="N295" s="31"/>
      <c r="O295" s="96">
        <f t="shared" si="122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109"/>
        <v>0</v>
      </c>
      <c r="D296" s="177"/>
      <c r="E296" s="44"/>
      <c r="F296" s="96">
        <f t="shared" si="119"/>
        <v>0</v>
      </c>
      <c r="G296" s="144"/>
      <c r="H296" s="31"/>
      <c r="I296" s="96">
        <f t="shared" si="120"/>
        <v>0</v>
      </c>
      <c r="J296" s="144"/>
      <c r="K296" s="31"/>
      <c r="L296" s="96">
        <f t="shared" si="121"/>
        <v>0</v>
      </c>
      <c r="M296" s="144"/>
      <c r="N296" s="31"/>
      <c r="O296" s="96">
        <f t="shared" si="122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109"/>
        <v>0</v>
      </c>
      <c r="D297" s="177"/>
      <c r="E297" s="44"/>
      <c r="F297" s="96">
        <f t="shared" si="119"/>
        <v>0</v>
      </c>
      <c r="G297" s="144"/>
      <c r="H297" s="31"/>
      <c r="I297" s="96">
        <f t="shared" si="120"/>
        <v>0</v>
      </c>
      <c r="J297" s="144"/>
      <c r="K297" s="31"/>
      <c r="L297" s="96">
        <f t="shared" si="121"/>
        <v>0</v>
      </c>
      <c r="M297" s="144"/>
      <c r="N297" s="31"/>
      <c r="O297" s="96">
        <f t="shared" si="122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109"/>
        <v>0</v>
      </c>
      <c r="D298" s="177"/>
      <c r="E298" s="44"/>
      <c r="F298" s="96">
        <f t="shared" si="119"/>
        <v>0</v>
      </c>
      <c r="G298" s="144"/>
      <c r="H298" s="31"/>
      <c r="I298" s="96">
        <f t="shared" si="120"/>
        <v>0</v>
      </c>
      <c r="J298" s="144"/>
      <c r="K298" s="31"/>
      <c r="L298" s="96">
        <f t="shared" si="121"/>
        <v>0</v>
      </c>
      <c r="M298" s="144"/>
      <c r="N298" s="31"/>
      <c r="O298" s="96">
        <f t="shared" si="122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109"/>
        <v>0</v>
      </c>
      <c r="D299" s="181"/>
      <c r="E299" s="85"/>
      <c r="F299" s="91">
        <f t="shared" si="119"/>
        <v>0</v>
      </c>
      <c r="G299" s="197"/>
      <c r="H299" s="195"/>
      <c r="I299" s="91">
        <f t="shared" si="120"/>
        <v>0</v>
      </c>
      <c r="J299" s="197"/>
      <c r="K299" s="195"/>
      <c r="L299" s="91">
        <f t="shared" si="121"/>
        <v>0</v>
      </c>
      <c r="M299" s="197"/>
      <c r="N299" s="195"/>
      <c r="O299" s="91">
        <f t="shared" si="122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109"/>
        <v>0</v>
      </c>
      <c r="D300" s="194"/>
      <c r="E300" s="118"/>
      <c r="F300" s="115">
        <f t="shared" si="119"/>
        <v>0</v>
      </c>
      <c r="G300" s="194"/>
      <c r="H300" s="118"/>
      <c r="I300" s="249">
        <f t="shared" si="120"/>
        <v>0</v>
      </c>
      <c r="J300" s="194"/>
      <c r="K300" s="118"/>
      <c r="L300" s="249">
        <f t="shared" si="121"/>
        <v>0</v>
      </c>
      <c r="M300" s="194"/>
      <c r="N300" s="118"/>
      <c r="O300" s="249">
        <f t="shared" si="122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109"/>
        <v>0</v>
      </c>
      <c r="D301" s="180"/>
      <c r="E301" s="81"/>
      <c r="F301" s="172">
        <f t="shared" si="119"/>
        <v>0</v>
      </c>
      <c r="G301" s="180"/>
      <c r="H301" s="81"/>
      <c r="I301" s="172">
        <f t="shared" si="120"/>
        <v>0</v>
      </c>
      <c r="J301" s="180"/>
      <c r="K301" s="81"/>
      <c r="L301" s="172">
        <f t="shared" si="121"/>
        <v>0</v>
      </c>
      <c r="M301" s="180"/>
      <c r="N301" s="81"/>
      <c r="O301" s="172">
        <f t="shared" si="122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48"/>
        <filter val="1 285 290"/>
        <filter val="1 312"/>
        <filter val="1 456 180"/>
        <filter val="1 460 314"/>
        <filter val="1 474 629"/>
        <filter val="1 547"/>
        <filter val="1 560"/>
        <filter val="1 561"/>
        <filter val="1 666"/>
        <filter val="10 000"/>
        <filter val="10 064"/>
        <filter val="100"/>
        <filter val="13 298"/>
        <filter val="130"/>
        <filter val="131 103"/>
        <filter val="14 124"/>
        <filter val="14 315"/>
        <filter val="15 839"/>
        <filter val="17 076"/>
        <filter val="17 532"/>
        <filter val="173"/>
        <filter val="175 024"/>
        <filter val="2 058"/>
        <filter val="2 062"/>
        <filter val="2 109"/>
        <filter val="2 527"/>
        <filter val="2 624"/>
        <filter val="23 478"/>
        <filter val="237"/>
        <filter val="244 755"/>
        <filter val="300"/>
        <filter val="312"/>
        <filter val="314 842"/>
        <filter val="32 003"/>
        <filter val="4 200"/>
        <filter val="4 265"/>
        <filter val="-4 265"/>
        <filter val="4 367"/>
        <filter val="4 721"/>
        <filter val="4 933"/>
        <filter val="41 662"/>
        <filter val="417"/>
        <filter val="43 629"/>
        <filter val="45 561"/>
        <filter val="475"/>
        <filter val="5 000"/>
        <filter val="5 576"/>
        <filter val="5 679"/>
        <filter val="52 020"/>
        <filter val="55"/>
        <filter val="580"/>
        <filter val="6 625"/>
        <filter val="60"/>
        <filter val="7 499"/>
        <filter val="7 532"/>
        <filter val="7 537"/>
        <filter val="7 755"/>
        <filter val="70 087"/>
        <filter val="70 294"/>
        <filter val="748"/>
        <filter val="8 129"/>
        <filter val="8 343"/>
        <filter val="8 398"/>
        <filter val="85"/>
        <filter val="894 578"/>
        <filter val="9 400"/>
        <filter val="94 087"/>
        <filter val="970 448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10.pielikums Jūrmalas pilsētas domes
2019.gada 24.janvāra saistošajiem noteikumiem Nr.1
(protokols Nr.1, 11.punkts)
 </firstHeader>
    <firstFooter>&amp;L&amp;9&amp;D; &amp;T&amp;R&amp;9&amp;P (&amp;N)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0070C0"/>
  </sheetPr>
  <dimension ref="A1:Q319"/>
  <sheetViews>
    <sheetView showGridLines="0" view="pageLayout" zoomScaleNormal="100" workbookViewId="0">
      <selection activeCell="T2" sqref="T2"/>
    </sheetView>
  </sheetViews>
  <sheetFormatPr defaultRowHeight="12" outlineLevelCol="1" x14ac:dyDescent="0.25"/>
  <cols>
    <col min="1" max="1" width="10.85546875" style="6" customWidth="1"/>
    <col min="2" max="2" width="28" style="6" customWidth="1"/>
    <col min="3" max="3" width="8" style="6" customWidth="1"/>
    <col min="4" max="5" width="8.7109375" style="6" hidden="1" customWidth="1" outlineLevel="1"/>
    <col min="6" max="6" width="8.7109375" style="6" customWidth="1" collapsed="1"/>
    <col min="7" max="8" width="8.7109375" style="6" hidden="1" customWidth="1" outlineLevel="1"/>
    <col min="9" max="9" width="8.7109375" style="6" customWidth="1" collapsed="1"/>
    <col min="10" max="11" width="8.28515625" style="6" hidden="1" customWidth="1" outlineLevel="1"/>
    <col min="12" max="12" width="8.28515625" style="6" customWidth="1" collapsed="1"/>
    <col min="13" max="13" width="7.42578125" style="6" hidden="1" customWidth="1" outlineLevel="1"/>
    <col min="14" max="14" width="7.42578125" style="1" hidden="1" customWidth="1" outlineLevel="1"/>
    <col min="15" max="15" width="6.85546875" style="1" customWidth="1" collapsed="1"/>
    <col min="16" max="16" width="26.7109375" style="1" hidden="1" customWidth="1" outlineLevel="1"/>
    <col min="17" max="17" width="9.140625" style="1" collapsed="1"/>
    <col min="18" max="16384" width="9.140625" style="1"/>
  </cols>
  <sheetData>
    <row r="1" spans="1:17" x14ac:dyDescent="0.25">
      <c r="A1" s="131"/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214" t="s">
        <v>380</v>
      </c>
      <c r="O1" s="214"/>
      <c r="P1" s="131"/>
    </row>
    <row r="2" spans="1:17" ht="35.25" customHeight="1" x14ac:dyDescent="0.25">
      <c r="A2" s="710" t="s">
        <v>291</v>
      </c>
      <c r="B2" s="711"/>
      <c r="C2" s="711"/>
      <c r="D2" s="711"/>
      <c r="E2" s="711"/>
      <c r="F2" s="711"/>
      <c r="G2" s="711"/>
      <c r="H2" s="711"/>
      <c r="I2" s="711"/>
      <c r="J2" s="711"/>
      <c r="K2" s="711"/>
      <c r="L2" s="711"/>
      <c r="M2" s="711"/>
      <c r="N2" s="711"/>
      <c r="O2" s="711"/>
      <c r="P2" s="712"/>
      <c r="Q2" s="602"/>
    </row>
    <row r="3" spans="1:17" ht="12.75" customHeight="1" x14ac:dyDescent="0.25">
      <c r="A3" s="4" t="s">
        <v>0</v>
      </c>
      <c r="B3" s="5"/>
      <c r="C3" s="706" t="s">
        <v>381</v>
      </c>
      <c r="D3" s="706"/>
      <c r="E3" s="706"/>
      <c r="F3" s="706"/>
      <c r="G3" s="706"/>
      <c r="H3" s="706"/>
      <c r="I3" s="706"/>
      <c r="J3" s="706"/>
      <c r="K3" s="706"/>
      <c r="L3" s="706"/>
      <c r="M3" s="706"/>
      <c r="N3" s="706"/>
      <c r="O3" s="706"/>
      <c r="P3" s="707"/>
      <c r="Q3" s="602"/>
    </row>
    <row r="4" spans="1:17" ht="12.75" customHeight="1" x14ac:dyDescent="0.25">
      <c r="A4" s="4" t="s">
        <v>1</v>
      </c>
      <c r="B4" s="5"/>
      <c r="C4" s="706" t="s">
        <v>382</v>
      </c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706"/>
      <c r="O4" s="706"/>
      <c r="P4" s="707"/>
      <c r="Q4" s="602"/>
    </row>
    <row r="5" spans="1:17" ht="12.75" customHeight="1" x14ac:dyDescent="0.25">
      <c r="A5" s="2" t="s">
        <v>2</v>
      </c>
      <c r="B5" s="3"/>
      <c r="C5" s="699" t="s">
        <v>383</v>
      </c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00"/>
      <c r="Q5" s="602"/>
    </row>
    <row r="6" spans="1:17" ht="12.75" customHeight="1" x14ac:dyDescent="0.25">
      <c r="A6" s="2" t="s">
        <v>3</v>
      </c>
      <c r="B6" s="3"/>
      <c r="C6" s="699" t="s">
        <v>340</v>
      </c>
      <c r="D6" s="699"/>
      <c r="E6" s="699"/>
      <c r="F6" s="699"/>
      <c r="G6" s="699"/>
      <c r="H6" s="699"/>
      <c r="I6" s="699"/>
      <c r="J6" s="699"/>
      <c r="K6" s="699"/>
      <c r="L6" s="699"/>
      <c r="M6" s="699"/>
      <c r="N6" s="699"/>
      <c r="O6" s="699"/>
      <c r="P6" s="700"/>
      <c r="Q6" s="602"/>
    </row>
    <row r="7" spans="1:17" ht="24" customHeight="1" x14ac:dyDescent="0.25">
      <c r="A7" s="2" t="s">
        <v>4</v>
      </c>
      <c r="B7" s="3"/>
      <c r="C7" s="706" t="s">
        <v>341</v>
      </c>
      <c r="D7" s="706"/>
      <c r="E7" s="706"/>
      <c r="F7" s="706"/>
      <c r="G7" s="706"/>
      <c r="H7" s="706"/>
      <c r="I7" s="706"/>
      <c r="J7" s="706"/>
      <c r="K7" s="706"/>
      <c r="L7" s="706"/>
      <c r="M7" s="706"/>
      <c r="N7" s="706"/>
      <c r="O7" s="706"/>
      <c r="P7" s="707"/>
      <c r="Q7" s="602"/>
    </row>
    <row r="8" spans="1:17" ht="12.75" customHeight="1" x14ac:dyDescent="0.25">
      <c r="A8" s="7" t="s">
        <v>5</v>
      </c>
      <c r="B8" s="3"/>
      <c r="C8" s="708"/>
      <c r="D8" s="708"/>
      <c r="E8" s="708"/>
      <c r="F8" s="708"/>
      <c r="G8" s="708"/>
      <c r="H8" s="708"/>
      <c r="I8" s="708"/>
      <c r="J8" s="708"/>
      <c r="K8" s="708"/>
      <c r="L8" s="708"/>
      <c r="M8" s="708"/>
      <c r="N8" s="708"/>
      <c r="O8" s="708"/>
      <c r="P8" s="709"/>
      <c r="Q8" s="602"/>
    </row>
    <row r="9" spans="1:17" ht="12.75" customHeight="1" x14ac:dyDescent="0.25">
      <c r="A9" s="2"/>
      <c r="B9" s="3" t="s">
        <v>6</v>
      </c>
      <c r="C9" s="735" t="s">
        <v>388</v>
      </c>
      <c r="D9" s="735"/>
      <c r="E9" s="735"/>
      <c r="F9" s="735"/>
      <c r="G9" s="735"/>
      <c r="H9" s="735"/>
      <c r="I9" s="735"/>
      <c r="J9" s="735"/>
      <c r="K9" s="735"/>
      <c r="L9" s="735"/>
      <c r="M9" s="735"/>
      <c r="N9" s="735"/>
      <c r="O9" s="735"/>
      <c r="P9" s="736"/>
      <c r="Q9" s="602"/>
    </row>
    <row r="10" spans="1:17" ht="12.75" customHeight="1" x14ac:dyDescent="0.25">
      <c r="A10" s="2"/>
      <c r="B10" s="3" t="s">
        <v>7</v>
      </c>
      <c r="C10" s="699" t="s">
        <v>384</v>
      </c>
      <c r="D10" s="699"/>
      <c r="E10" s="699"/>
      <c r="F10" s="699"/>
      <c r="G10" s="699"/>
      <c r="H10" s="699"/>
      <c r="I10" s="699"/>
      <c r="J10" s="699"/>
      <c r="K10" s="699"/>
      <c r="L10" s="699"/>
      <c r="M10" s="699"/>
      <c r="N10" s="699"/>
      <c r="O10" s="699"/>
      <c r="P10" s="700"/>
      <c r="Q10" s="602"/>
    </row>
    <row r="11" spans="1:17" ht="12.75" customHeight="1" x14ac:dyDescent="0.25">
      <c r="A11" s="2"/>
      <c r="B11" s="3" t="s">
        <v>8</v>
      </c>
      <c r="C11" s="708"/>
      <c r="D11" s="708"/>
      <c r="E11" s="708"/>
      <c r="F11" s="708"/>
      <c r="G11" s="708"/>
      <c r="H11" s="708"/>
      <c r="I11" s="708"/>
      <c r="J11" s="708"/>
      <c r="K11" s="708"/>
      <c r="L11" s="708"/>
      <c r="M11" s="708"/>
      <c r="N11" s="708"/>
      <c r="O11" s="708"/>
      <c r="P11" s="709"/>
      <c r="Q11" s="602"/>
    </row>
    <row r="12" spans="1:17" ht="12.75" customHeight="1" x14ac:dyDescent="0.25">
      <c r="A12" s="2"/>
      <c r="B12" s="3" t="s">
        <v>9</v>
      </c>
      <c r="C12" s="699" t="s">
        <v>385</v>
      </c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700"/>
      <c r="Q12" s="602"/>
    </row>
    <row r="13" spans="1:17" ht="12.75" customHeight="1" x14ac:dyDescent="0.25">
      <c r="A13" s="2"/>
      <c r="B13" s="3" t="s">
        <v>10</v>
      </c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700"/>
      <c r="Q13" s="602"/>
    </row>
    <row r="14" spans="1:17" ht="12.75" customHeight="1" x14ac:dyDescent="0.25">
      <c r="A14" s="8"/>
      <c r="B14" s="9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2"/>
      <c r="Q14" s="602"/>
    </row>
    <row r="15" spans="1:17" s="10" customFormat="1" ht="12.75" customHeight="1" x14ac:dyDescent="0.25">
      <c r="A15" s="719" t="s">
        <v>11</v>
      </c>
      <c r="B15" s="722" t="s">
        <v>12</v>
      </c>
      <c r="C15" s="703" t="s">
        <v>290</v>
      </c>
      <c r="D15" s="704"/>
      <c r="E15" s="704"/>
      <c r="F15" s="704"/>
      <c r="G15" s="704"/>
      <c r="H15" s="704"/>
      <c r="I15" s="704"/>
      <c r="J15" s="704"/>
      <c r="K15" s="704"/>
      <c r="L15" s="704"/>
      <c r="M15" s="704"/>
      <c r="N15" s="704"/>
      <c r="O15" s="704"/>
      <c r="P15" s="705"/>
      <c r="Q15" s="603"/>
    </row>
    <row r="16" spans="1:17" s="10" customFormat="1" ht="12.75" customHeight="1" x14ac:dyDescent="0.25">
      <c r="A16" s="720"/>
      <c r="B16" s="723"/>
      <c r="C16" s="733" t="s">
        <v>13</v>
      </c>
      <c r="D16" s="724" t="s">
        <v>314</v>
      </c>
      <c r="E16" s="726" t="s">
        <v>315</v>
      </c>
      <c r="F16" s="728" t="s">
        <v>14</v>
      </c>
      <c r="G16" s="730" t="s">
        <v>316</v>
      </c>
      <c r="H16" s="713" t="s">
        <v>317</v>
      </c>
      <c r="I16" s="714" t="s">
        <v>287</v>
      </c>
      <c r="J16" s="730" t="s">
        <v>318</v>
      </c>
      <c r="K16" s="713" t="s">
        <v>319</v>
      </c>
      <c r="L16" s="714" t="s">
        <v>15</v>
      </c>
      <c r="M16" s="730" t="s">
        <v>320</v>
      </c>
      <c r="N16" s="713" t="s">
        <v>321</v>
      </c>
      <c r="O16" s="714" t="s">
        <v>16</v>
      </c>
      <c r="P16" s="715" t="s">
        <v>322</v>
      </c>
    </row>
    <row r="17" spans="1:16" s="11" customFormat="1" ht="70.5" customHeight="1" thickBot="1" x14ac:dyDescent="0.3">
      <c r="A17" s="721"/>
      <c r="B17" s="723"/>
      <c r="C17" s="734"/>
      <c r="D17" s="725"/>
      <c r="E17" s="727"/>
      <c r="F17" s="729"/>
      <c r="G17" s="730"/>
      <c r="H17" s="713"/>
      <c r="I17" s="714"/>
      <c r="J17" s="730"/>
      <c r="K17" s="713"/>
      <c r="L17" s="714"/>
      <c r="M17" s="730"/>
      <c r="N17" s="713"/>
      <c r="O17" s="714"/>
      <c r="P17" s="716"/>
    </row>
    <row r="18" spans="1:16" s="11" customFormat="1" ht="9.75" customHeight="1" thickTop="1" x14ac:dyDescent="0.25">
      <c r="A18" s="12" t="s">
        <v>17</v>
      </c>
      <c r="B18" s="12">
        <v>2</v>
      </c>
      <c r="C18" s="13">
        <v>3</v>
      </c>
      <c r="D18" s="135">
        <v>4</v>
      </c>
      <c r="E18" s="14">
        <v>5</v>
      </c>
      <c r="F18" s="136">
        <v>6</v>
      </c>
      <c r="G18" s="135">
        <v>7</v>
      </c>
      <c r="H18" s="134">
        <v>8</v>
      </c>
      <c r="I18" s="15">
        <v>9</v>
      </c>
      <c r="J18" s="134">
        <v>10</v>
      </c>
      <c r="K18" s="14">
        <v>11</v>
      </c>
      <c r="L18" s="130">
        <v>12</v>
      </c>
      <c r="M18" s="13">
        <v>13</v>
      </c>
      <c r="N18" s="14">
        <v>14</v>
      </c>
      <c r="O18" s="15">
        <v>15</v>
      </c>
      <c r="P18" s="15">
        <v>16</v>
      </c>
    </row>
    <row r="19" spans="1:16" s="19" customFormat="1" ht="12" customHeight="1" x14ac:dyDescent="0.25">
      <c r="A19" s="16"/>
      <c r="B19" s="17" t="s">
        <v>18</v>
      </c>
      <c r="C19" s="70"/>
      <c r="D19" s="137"/>
      <c r="E19" s="18"/>
      <c r="F19" s="138"/>
      <c r="G19" s="137"/>
      <c r="H19" s="18"/>
      <c r="I19" s="138"/>
      <c r="J19" s="137"/>
      <c r="K19" s="18"/>
      <c r="L19" s="138"/>
      <c r="M19" s="137"/>
      <c r="N19" s="18"/>
      <c r="O19" s="138"/>
      <c r="P19" s="138"/>
    </row>
    <row r="20" spans="1:16" s="19" customFormat="1" ht="12.75" thickBot="1" x14ac:dyDescent="0.3">
      <c r="A20" s="20"/>
      <c r="B20" s="21" t="s">
        <v>19</v>
      </c>
      <c r="C20" s="216">
        <f t="shared" ref="C20:C83" si="0">F20+I20+L20+O20</f>
        <v>419097</v>
      </c>
      <c r="D20" s="139">
        <f>SUM(D21,D24,D25,D41,D43)</f>
        <v>288028</v>
      </c>
      <c r="E20" s="22">
        <f t="shared" ref="E20:F20" si="1">SUM(E21,E24,E25,E41,E43)</f>
        <v>0</v>
      </c>
      <c r="F20" s="140">
        <f t="shared" si="1"/>
        <v>288028</v>
      </c>
      <c r="G20" s="139">
        <f>SUM(G21,G24,G43)</f>
        <v>126492</v>
      </c>
      <c r="H20" s="22">
        <f t="shared" ref="H20:I20" si="2">SUM(H21,H24,H43)</f>
        <v>877</v>
      </c>
      <c r="I20" s="140">
        <f t="shared" si="2"/>
        <v>127369</v>
      </c>
      <c r="J20" s="139">
        <f>SUM(J21,J26,J43)</f>
        <v>3700</v>
      </c>
      <c r="K20" s="22">
        <f t="shared" ref="K20:L20" si="3">SUM(K21,K26,K43)</f>
        <v>0</v>
      </c>
      <c r="L20" s="140">
        <f t="shared" si="3"/>
        <v>3700</v>
      </c>
      <c r="M20" s="139">
        <f>SUM(M21,M45)</f>
        <v>0</v>
      </c>
      <c r="N20" s="22">
        <f t="shared" ref="N20:O20" si="4">SUM(N21,N45)</f>
        <v>0</v>
      </c>
      <c r="O20" s="140">
        <f t="shared" si="4"/>
        <v>0</v>
      </c>
      <c r="P20" s="252"/>
    </row>
    <row r="21" spans="1:16" ht="12.75" hidden="1" thickTop="1" x14ac:dyDescent="0.25">
      <c r="A21" s="23"/>
      <c r="B21" s="24" t="s">
        <v>20</v>
      </c>
      <c r="C21" s="217">
        <f t="shared" si="0"/>
        <v>0</v>
      </c>
      <c r="D21" s="141">
        <f>SUM(D22:D23)</f>
        <v>0</v>
      </c>
      <c r="E21" s="25">
        <f t="shared" ref="E21:F21" si="5">SUM(E22:E23)</f>
        <v>0</v>
      </c>
      <c r="F21" s="142">
        <f t="shared" si="5"/>
        <v>0</v>
      </c>
      <c r="G21" s="141">
        <f>SUM(G22:G23)</f>
        <v>0</v>
      </c>
      <c r="H21" s="25">
        <f t="shared" ref="H21:I21" si="6">SUM(H22:H23)</f>
        <v>0</v>
      </c>
      <c r="I21" s="142">
        <f t="shared" si="6"/>
        <v>0</v>
      </c>
      <c r="J21" s="141">
        <f>SUM(J22:J23)</f>
        <v>0</v>
      </c>
      <c r="K21" s="25">
        <f t="shared" ref="K21:L21" si="7">SUM(K22:K23)</f>
        <v>0</v>
      </c>
      <c r="L21" s="142">
        <f t="shared" si="7"/>
        <v>0</v>
      </c>
      <c r="M21" s="141">
        <f>SUM(M22:M23)</f>
        <v>0</v>
      </c>
      <c r="N21" s="25">
        <f t="shared" ref="N21:O21" si="8">SUM(N22:N23)</f>
        <v>0</v>
      </c>
      <c r="O21" s="142">
        <f t="shared" si="8"/>
        <v>0</v>
      </c>
      <c r="P21" s="253"/>
    </row>
    <row r="22" spans="1:16" ht="12" hidden="1" customHeight="1" x14ac:dyDescent="0.25">
      <c r="A22" s="26"/>
      <c r="B22" s="27" t="s">
        <v>21</v>
      </c>
      <c r="C22" s="218">
        <f t="shared" si="0"/>
        <v>0</v>
      </c>
      <c r="D22" s="143"/>
      <c r="E22" s="28"/>
      <c r="F22" s="204">
        <f>D22+E22</f>
        <v>0</v>
      </c>
      <c r="G22" s="143"/>
      <c r="H22" s="28"/>
      <c r="I22" s="204">
        <f>G22+H22</f>
        <v>0</v>
      </c>
      <c r="J22" s="143"/>
      <c r="K22" s="28"/>
      <c r="L22" s="204">
        <f>K22+J22</f>
        <v>0</v>
      </c>
      <c r="M22" s="143"/>
      <c r="N22" s="28"/>
      <c r="O22" s="204">
        <f>N22+M22</f>
        <v>0</v>
      </c>
      <c r="P22" s="254"/>
    </row>
    <row r="23" spans="1:16" ht="10.5" hidden="1" customHeight="1" x14ac:dyDescent="0.25">
      <c r="A23" s="29"/>
      <c r="B23" s="30" t="s">
        <v>22</v>
      </c>
      <c r="C23" s="219">
        <f t="shared" si="0"/>
        <v>0</v>
      </c>
      <c r="D23" s="144"/>
      <c r="E23" s="31"/>
      <c r="F23" s="96">
        <f t="shared" ref="F23:F25" si="9">D23+E23</f>
        <v>0</v>
      </c>
      <c r="G23" s="144"/>
      <c r="H23" s="31"/>
      <c r="I23" s="96">
        <f t="shared" ref="I23:I24" si="10">G23+H23</f>
        <v>0</v>
      </c>
      <c r="J23" s="144"/>
      <c r="K23" s="31"/>
      <c r="L23" s="201">
        <f>K23+J23</f>
        <v>0</v>
      </c>
      <c r="M23" s="144"/>
      <c r="N23" s="31"/>
      <c r="O23" s="96">
        <f>N23+M23</f>
        <v>0</v>
      </c>
      <c r="P23" s="255"/>
    </row>
    <row r="24" spans="1:16" s="19" customFormat="1" ht="36" customHeight="1" thickTop="1" thickBot="1" x14ac:dyDescent="0.3">
      <c r="A24" s="32">
        <v>19300</v>
      </c>
      <c r="B24" s="32" t="s">
        <v>283</v>
      </c>
      <c r="C24" s="220">
        <f>F24+I24</f>
        <v>415397</v>
      </c>
      <c r="D24" s="145">
        <v>288028</v>
      </c>
      <c r="E24" s="132"/>
      <c r="F24" s="242">
        <f t="shared" si="9"/>
        <v>288028</v>
      </c>
      <c r="G24" s="145">
        <v>126492</v>
      </c>
      <c r="H24" s="132">
        <f>791+86</f>
        <v>877</v>
      </c>
      <c r="I24" s="242">
        <f t="shared" si="10"/>
        <v>127369</v>
      </c>
      <c r="J24" s="251" t="s">
        <v>23</v>
      </c>
      <c r="K24" s="33" t="s">
        <v>23</v>
      </c>
      <c r="L24" s="250" t="s">
        <v>23</v>
      </c>
      <c r="M24" s="251" t="s">
        <v>23</v>
      </c>
      <c r="N24" s="33" t="s">
        <v>23</v>
      </c>
      <c r="O24" s="250" t="s">
        <v>23</v>
      </c>
      <c r="P24" s="255" t="s">
        <v>386</v>
      </c>
    </row>
    <row r="25" spans="1:16" s="19" customFormat="1" ht="24.75" hidden="1" customHeight="1" thickTop="1" x14ac:dyDescent="0.25">
      <c r="A25" s="34"/>
      <c r="B25" s="34" t="s">
        <v>24</v>
      </c>
      <c r="C25" s="221">
        <f>F25</f>
        <v>0</v>
      </c>
      <c r="D25" s="146"/>
      <c r="E25" s="35"/>
      <c r="F25" s="172">
        <f t="shared" si="9"/>
        <v>0</v>
      </c>
      <c r="G25" s="147" t="s">
        <v>23</v>
      </c>
      <c r="H25" s="36" t="s">
        <v>23</v>
      </c>
      <c r="I25" s="148" t="s">
        <v>23</v>
      </c>
      <c r="J25" s="147" t="s">
        <v>23</v>
      </c>
      <c r="K25" s="36" t="s">
        <v>23</v>
      </c>
      <c r="L25" s="148" t="s">
        <v>23</v>
      </c>
      <c r="M25" s="147" t="s">
        <v>23</v>
      </c>
      <c r="N25" s="36" t="s">
        <v>23</v>
      </c>
      <c r="O25" s="148" t="s">
        <v>23</v>
      </c>
      <c r="P25" s="257"/>
    </row>
    <row r="26" spans="1:16" s="19" customFormat="1" ht="36" customHeight="1" thickTop="1" x14ac:dyDescent="0.25">
      <c r="A26" s="34">
        <v>21300</v>
      </c>
      <c r="B26" s="34" t="s">
        <v>284</v>
      </c>
      <c r="C26" s="221">
        <f>L26</f>
        <v>3700</v>
      </c>
      <c r="D26" s="147" t="s">
        <v>23</v>
      </c>
      <c r="E26" s="36" t="s">
        <v>23</v>
      </c>
      <c r="F26" s="148" t="s">
        <v>23</v>
      </c>
      <c r="G26" s="147" t="s">
        <v>23</v>
      </c>
      <c r="H26" s="36" t="s">
        <v>23</v>
      </c>
      <c r="I26" s="148" t="s">
        <v>23</v>
      </c>
      <c r="J26" s="55">
        <f>SUM(J27,J31,J33,J36)</f>
        <v>3700</v>
      </c>
      <c r="K26" s="56">
        <f t="shared" ref="K26:L26" si="11">SUM(K27,K31,K33,K36)</f>
        <v>0</v>
      </c>
      <c r="L26" s="158">
        <f t="shared" si="11"/>
        <v>3700</v>
      </c>
      <c r="M26" s="55" t="s">
        <v>23</v>
      </c>
      <c r="N26" s="56" t="s">
        <v>23</v>
      </c>
      <c r="O26" s="158" t="s">
        <v>23</v>
      </c>
      <c r="P26" s="257"/>
    </row>
    <row r="27" spans="1:16" s="19" customFormat="1" ht="24" hidden="1" customHeight="1" x14ac:dyDescent="0.25">
      <c r="A27" s="38">
        <v>21350</v>
      </c>
      <c r="B27" s="34" t="s">
        <v>25</v>
      </c>
      <c r="C27" s="221">
        <f t="shared" ref="C27:C30" si="12">L27</f>
        <v>0</v>
      </c>
      <c r="D27" s="147" t="s">
        <v>23</v>
      </c>
      <c r="E27" s="36" t="s">
        <v>23</v>
      </c>
      <c r="F27" s="148" t="s">
        <v>23</v>
      </c>
      <c r="G27" s="147" t="s">
        <v>23</v>
      </c>
      <c r="H27" s="36" t="s">
        <v>23</v>
      </c>
      <c r="I27" s="148" t="s">
        <v>23</v>
      </c>
      <c r="J27" s="55">
        <f>SUM(J28:J30)</f>
        <v>0</v>
      </c>
      <c r="K27" s="56">
        <f t="shared" ref="K27:L27" si="13">SUM(K28:K30)</f>
        <v>0</v>
      </c>
      <c r="L27" s="158">
        <f t="shared" si="13"/>
        <v>0</v>
      </c>
      <c r="M27" s="55" t="s">
        <v>23</v>
      </c>
      <c r="N27" s="56" t="s">
        <v>23</v>
      </c>
      <c r="O27" s="158" t="s">
        <v>23</v>
      </c>
      <c r="P27" s="257"/>
    </row>
    <row r="28" spans="1:16" ht="12" hidden="1" customHeight="1" x14ac:dyDescent="0.25">
      <c r="A28" s="26">
        <v>21351</v>
      </c>
      <c r="B28" s="39" t="s">
        <v>26</v>
      </c>
      <c r="C28" s="222">
        <f t="shared" si="12"/>
        <v>0</v>
      </c>
      <c r="D28" s="149" t="s">
        <v>23</v>
      </c>
      <c r="E28" s="40" t="s">
        <v>23</v>
      </c>
      <c r="F28" s="150" t="s">
        <v>23</v>
      </c>
      <c r="G28" s="149" t="s">
        <v>23</v>
      </c>
      <c r="H28" s="40" t="s">
        <v>23</v>
      </c>
      <c r="I28" s="150" t="s">
        <v>23</v>
      </c>
      <c r="J28" s="143"/>
      <c r="K28" s="28"/>
      <c r="L28" s="204">
        <f t="shared" ref="L28:L30" si="14">K28+J28</f>
        <v>0</v>
      </c>
      <c r="M28" s="202" t="s">
        <v>23</v>
      </c>
      <c r="N28" s="203" t="s">
        <v>23</v>
      </c>
      <c r="O28" s="204" t="s">
        <v>23</v>
      </c>
      <c r="P28" s="254"/>
    </row>
    <row r="29" spans="1:16" ht="12" hidden="1" customHeight="1" x14ac:dyDescent="0.25">
      <c r="A29" s="29">
        <v>21352</v>
      </c>
      <c r="B29" s="42" t="s">
        <v>27</v>
      </c>
      <c r="C29" s="223">
        <f t="shared" si="12"/>
        <v>0</v>
      </c>
      <c r="D29" s="151" t="s">
        <v>23</v>
      </c>
      <c r="E29" s="43" t="s">
        <v>23</v>
      </c>
      <c r="F29" s="152" t="s">
        <v>23</v>
      </c>
      <c r="G29" s="151" t="s">
        <v>23</v>
      </c>
      <c r="H29" s="43" t="s">
        <v>23</v>
      </c>
      <c r="I29" s="152" t="s">
        <v>23</v>
      </c>
      <c r="J29" s="144"/>
      <c r="K29" s="31"/>
      <c r="L29" s="201">
        <f t="shared" si="14"/>
        <v>0</v>
      </c>
      <c r="M29" s="199" t="s">
        <v>23</v>
      </c>
      <c r="N29" s="200" t="s">
        <v>23</v>
      </c>
      <c r="O29" s="201" t="s">
        <v>23</v>
      </c>
      <c r="P29" s="255"/>
    </row>
    <row r="30" spans="1:16" ht="24" hidden="1" customHeight="1" x14ac:dyDescent="0.25">
      <c r="A30" s="29">
        <v>21359</v>
      </c>
      <c r="B30" s="42" t="s">
        <v>28</v>
      </c>
      <c r="C30" s="223">
        <f t="shared" si="12"/>
        <v>0</v>
      </c>
      <c r="D30" s="151" t="s">
        <v>23</v>
      </c>
      <c r="E30" s="43" t="s">
        <v>23</v>
      </c>
      <c r="F30" s="152" t="s">
        <v>23</v>
      </c>
      <c r="G30" s="151" t="s">
        <v>23</v>
      </c>
      <c r="H30" s="43" t="s">
        <v>23</v>
      </c>
      <c r="I30" s="152" t="s">
        <v>23</v>
      </c>
      <c r="J30" s="144"/>
      <c r="K30" s="31"/>
      <c r="L30" s="201">
        <f t="shared" si="14"/>
        <v>0</v>
      </c>
      <c r="M30" s="199" t="s">
        <v>23</v>
      </c>
      <c r="N30" s="200" t="s">
        <v>23</v>
      </c>
      <c r="O30" s="201" t="s">
        <v>23</v>
      </c>
      <c r="P30" s="255"/>
    </row>
    <row r="31" spans="1:16" s="19" customFormat="1" ht="36" hidden="1" customHeight="1" x14ac:dyDescent="0.25">
      <c r="A31" s="38">
        <v>21370</v>
      </c>
      <c r="B31" s="34" t="s">
        <v>29</v>
      </c>
      <c r="C31" s="221">
        <f>L31</f>
        <v>0</v>
      </c>
      <c r="D31" s="147" t="s">
        <v>23</v>
      </c>
      <c r="E31" s="36" t="s">
        <v>23</v>
      </c>
      <c r="F31" s="148" t="s">
        <v>23</v>
      </c>
      <c r="G31" s="147" t="s">
        <v>23</v>
      </c>
      <c r="H31" s="36" t="s">
        <v>23</v>
      </c>
      <c r="I31" s="148" t="s">
        <v>23</v>
      </c>
      <c r="J31" s="55">
        <f>SUM(J32)</f>
        <v>0</v>
      </c>
      <c r="K31" s="56">
        <f t="shared" ref="K31:L31" si="15">SUM(K32)</f>
        <v>0</v>
      </c>
      <c r="L31" s="158">
        <f t="shared" si="15"/>
        <v>0</v>
      </c>
      <c r="M31" s="55" t="s">
        <v>23</v>
      </c>
      <c r="N31" s="56" t="s">
        <v>23</v>
      </c>
      <c r="O31" s="158" t="s">
        <v>23</v>
      </c>
      <c r="P31" s="257"/>
    </row>
    <row r="32" spans="1:16" ht="36" hidden="1" customHeight="1" x14ac:dyDescent="0.25">
      <c r="A32" s="45">
        <v>21379</v>
      </c>
      <c r="B32" s="46" t="s">
        <v>30</v>
      </c>
      <c r="C32" s="224">
        <f t="shared" ref="C32:C40" si="16">L32</f>
        <v>0</v>
      </c>
      <c r="D32" s="153" t="s">
        <v>23</v>
      </c>
      <c r="E32" s="47" t="s">
        <v>23</v>
      </c>
      <c r="F32" s="51" t="s">
        <v>23</v>
      </c>
      <c r="G32" s="153" t="s">
        <v>23</v>
      </c>
      <c r="H32" s="47" t="s">
        <v>23</v>
      </c>
      <c r="I32" s="51" t="s">
        <v>23</v>
      </c>
      <c r="J32" s="198"/>
      <c r="K32" s="50"/>
      <c r="L32" s="206">
        <f>K32+J32</f>
        <v>0</v>
      </c>
      <c r="M32" s="52" t="s">
        <v>23</v>
      </c>
      <c r="N32" s="205" t="s">
        <v>23</v>
      </c>
      <c r="O32" s="206" t="s">
        <v>23</v>
      </c>
      <c r="P32" s="258"/>
    </row>
    <row r="33" spans="1:16" s="19" customFormat="1" ht="12" customHeight="1" x14ac:dyDescent="0.25">
      <c r="A33" s="38">
        <v>21380</v>
      </c>
      <c r="B33" s="34" t="s">
        <v>31</v>
      </c>
      <c r="C33" s="221">
        <f t="shared" si="16"/>
        <v>1900</v>
      </c>
      <c r="D33" s="147" t="s">
        <v>23</v>
      </c>
      <c r="E33" s="36" t="s">
        <v>23</v>
      </c>
      <c r="F33" s="148" t="s">
        <v>23</v>
      </c>
      <c r="G33" s="147" t="s">
        <v>23</v>
      </c>
      <c r="H33" s="36" t="s">
        <v>23</v>
      </c>
      <c r="I33" s="148" t="s">
        <v>23</v>
      </c>
      <c r="J33" s="55">
        <f>SUM(J34:J35)</f>
        <v>1900</v>
      </c>
      <c r="K33" s="56">
        <f t="shared" ref="K33:L33" si="17">SUM(K34:K35)</f>
        <v>0</v>
      </c>
      <c r="L33" s="158">
        <f t="shared" si="17"/>
        <v>1900</v>
      </c>
      <c r="M33" s="55" t="s">
        <v>23</v>
      </c>
      <c r="N33" s="56" t="s">
        <v>23</v>
      </c>
      <c r="O33" s="158" t="s">
        <v>23</v>
      </c>
      <c r="P33" s="257"/>
    </row>
    <row r="34" spans="1:16" ht="12" customHeight="1" x14ac:dyDescent="0.25">
      <c r="A34" s="27">
        <v>21381</v>
      </c>
      <c r="B34" s="39" t="s">
        <v>285</v>
      </c>
      <c r="C34" s="222">
        <f t="shared" si="16"/>
        <v>1900</v>
      </c>
      <c r="D34" s="149" t="s">
        <v>23</v>
      </c>
      <c r="E34" s="40" t="s">
        <v>23</v>
      </c>
      <c r="F34" s="150" t="s">
        <v>23</v>
      </c>
      <c r="G34" s="149" t="s">
        <v>23</v>
      </c>
      <c r="H34" s="40" t="s">
        <v>23</v>
      </c>
      <c r="I34" s="150" t="s">
        <v>23</v>
      </c>
      <c r="J34" s="143">
        <v>1900</v>
      </c>
      <c r="K34" s="28"/>
      <c r="L34" s="204">
        <f t="shared" ref="L34:L35" si="18">K34+J34</f>
        <v>1900</v>
      </c>
      <c r="M34" s="202" t="s">
        <v>23</v>
      </c>
      <c r="N34" s="203" t="s">
        <v>23</v>
      </c>
      <c r="O34" s="204" t="s">
        <v>23</v>
      </c>
      <c r="P34" s="254"/>
    </row>
    <row r="35" spans="1:16" ht="24" hidden="1" customHeight="1" x14ac:dyDescent="0.25">
      <c r="A35" s="30">
        <v>21383</v>
      </c>
      <c r="B35" s="42" t="s">
        <v>32</v>
      </c>
      <c r="C35" s="223">
        <f t="shared" si="16"/>
        <v>0</v>
      </c>
      <c r="D35" s="151" t="s">
        <v>23</v>
      </c>
      <c r="E35" s="43" t="s">
        <v>23</v>
      </c>
      <c r="F35" s="152" t="s">
        <v>23</v>
      </c>
      <c r="G35" s="151" t="s">
        <v>23</v>
      </c>
      <c r="H35" s="43" t="s">
        <v>23</v>
      </c>
      <c r="I35" s="152" t="s">
        <v>23</v>
      </c>
      <c r="J35" s="144"/>
      <c r="K35" s="31"/>
      <c r="L35" s="201">
        <f t="shared" si="18"/>
        <v>0</v>
      </c>
      <c r="M35" s="199" t="s">
        <v>23</v>
      </c>
      <c r="N35" s="200" t="s">
        <v>23</v>
      </c>
      <c r="O35" s="201" t="s">
        <v>23</v>
      </c>
      <c r="P35" s="255"/>
    </row>
    <row r="36" spans="1:16" s="19" customFormat="1" ht="25.5" customHeight="1" x14ac:dyDescent="0.25">
      <c r="A36" s="38">
        <v>21390</v>
      </c>
      <c r="B36" s="34" t="s">
        <v>286</v>
      </c>
      <c r="C36" s="221">
        <f t="shared" si="16"/>
        <v>1800</v>
      </c>
      <c r="D36" s="147" t="s">
        <v>23</v>
      </c>
      <c r="E36" s="36" t="s">
        <v>23</v>
      </c>
      <c r="F36" s="148" t="s">
        <v>23</v>
      </c>
      <c r="G36" s="147" t="s">
        <v>23</v>
      </c>
      <c r="H36" s="36" t="s">
        <v>23</v>
      </c>
      <c r="I36" s="148" t="s">
        <v>23</v>
      </c>
      <c r="J36" s="55">
        <f>SUM(J37:J40)</f>
        <v>1800</v>
      </c>
      <c r="K36" s="56">
        <f t="shared" ref="K36:L36" si="19">SUM(K37:K40)</f>
        <v>0</v>
      </c>
      <c r="L36" s="158">
        <f t="shared" si="19"/>
        <v>1800</v>
      </c>
      <c r="M36" s="55" t="s">
        <v>23</v>
      </c>
      <c r="N36" s="56" t="s">
        <v>23</v>
      </c>
      <c r="O36" s="158" t="s">
        <v>23</v>
      </c>
      <c r="P36" s="257"/>
    </row>
    <row r="37" spans="1:16" ht="24" hidden="1" customHeight="1" x14ac:dyDescent="0.25">
      <c r="A37" s="27">
        <v>21391</v>
      </c>
      <c r="B37" s="39" t="s">
        <v>33</v>
      </c>
      <c r="C37" s="222">
        <f t="shared" si="16"/>
        <v>0</v>
      </c>
      <c r="D37" s="149" t="s">
        <v>23</v>
      </c>
      <c r="E37" s="40" t="s">
        <v>23</v>
      </c>
      <c r="F37" s="150" t="s">
        <v>23</v>
      </c>
      <c r="G37" s="149" t="s">
        <v>23</v>
      </c>
      <c r="H37" s="40" t="s">
        <v>23</v>
      </c>
      <c r="I37" s="150" t="s">
        <v>23</v>
      </c>
      <c r="J37" s="143"/>
      <c r="K37" s="28"/>
      <c r="L37" s="204">
        <f t="shared" ref="L37:L40" si="20">K37+J37</f>
        <v>0</v>
      </c>
      <c r="M37" s="202" t="s">
        <v>23</v>
      </c>
      <c r="N37" s="203" t="s">
        <v>23</v>
      </c>
      <c r="O37" s="204" t="s">
        <v>23</v>
      </c>
      <c r="P37" s="254"/>
    </row>
    <row r="38" spans="1:16" ht="12" hidden="1" customHeight="1" x14ac:dyDescent="0.25">
      <c r="A38" s="30">
        <v>21393</v>
      </c>
      <c r="B38" s="42" t="s">
        <v>34</v>
      </c>
      <c r="C38" s="223">
        <f t="shared" si="16"/>
        <v>0</v>
      </c>
      <c r="D38" s="151" t="s">
        <v>23</v>
      </c>
      <c r="E38" s="43" t="s">
        <v>23</v>
      </c>
      <c r="F38" s="152" t="s">
        <v>23</v>
      </c>
      <c r="G38" s="151" t="s">
        <v>23</v>
      </c>
      <c r="H38" s="43" t="s">
        <v>23</v>
      </c>
      <c r="I38" s="152" t="s">
        <v>23</v>
      </c>
      <c r="J38" s="144"/>
      <c r="K38" s="31"/>
      <c r="L38" s="201">
        <f t="shared" si="20"/>
        <v>0</v>
      </c>
      <c r="M38" s="199" t="s">
        <v>23</v>
      </c>
      <c r="N38" s="200" t="s">
        <v>23</v>
      </c>
      <c r="O38" s="201" t="s">
        <v>23</v>
      </c>
      <c r="P38" s="255"/>
    </row>
    <row r="39" spans="1:16" ht="12" hidden="1" customHeight="1" x14ac:dyDescent="0.25">
      <c r="A39" s="30">
        <v>21395</v>
      </c>
      <c r="B39" s="42" t="s">
        <v>35</v>
      </c>
      <c r="C39" s="223">
        <f t="shared" si="16"/>
        <v>0</v>
      </c>
      <c r="D39" s="151" t="s">
        <v>23</v>
      </c>
      <c r="E39" s="43" t="s">
        <v>23</v>
      </c>
      <c r="F39" s="152" t="s">
        <v>23</v>
      </c>
      <c r="G39" s="151" t="s">
        <v>23</v>
      </c>
      <c r="H39" s="43" t="s">
        <v>23</v>
      </c>
      <c r="I39" s="152" t="s">
        <v>23</v>
      </c>
      <c r="J39" s="144"/>
      <c r="K39" s="31"/>
      <c r="L39" s="201">
        <f t="shared" si="20"/>
        <v>0</v>
      </c>
      <c r="M39" s="199" t="s">
        <v>23</v>
      </c>
      <c r="N39" s="200" t="s">
        <v>23</v>
      </c>
      <c r="O39" s="201" t="s">
        <v>23</v>
      </c>
      <c r="P39" s="255"/>
    </row>
    <row r="40" spans="1:16" ht="24" customHeight="1" x14ac:dyDescent="0.25">
      <c r="A40" s="120">
        <v>21399</v>
      </c>
      <c r="B40" s="107" t="s">
        <v>36</v>
      </c>
      <c r="C40" s="225">
        <f t="shared" si="16"/>
        <v>1800</v>
      </c>
      <c r="D40" s="154" t="s">
        <v>23</v>
      </c>
      <c r="E40" s="57" t="s">
        <v>23</v>
      </c>
      <c r="F40" s="155" t="s">
        <v>23</v>
      </c>
      <c r="G40" s="154" t="s">
        <v>23</v>
      </c>
      <c r="H40" s="57" t="s">
        <v>23</v>
      </c>
      <c r="I40" s="155" t="s">
        <v>23</v>
      </c>
      <c r="J40" s="157">
        <v>1800</v>
      </c>
      <c r="K40" s="123"/>
      <c r="L40" s="209">
        <f t="shared" si="20"/>
        <v>1800</v>
      </c>
      <c r="M40" s="207" t="s">
        <v>23</v>
      </c>
      <c r="N40" s="208" t="s">
        <v>23</v>
      </c>
      <c r="O40" s="209" t="s">
        <v>23</v>
      </c>
      <c r="P40" s="259"/>
    </row>
    <row r="41" spans="1:16" s="19" customFormat="1" ht="26.25" hidden="1" customHeight="1" x14ac:dyDescent="0.25">
      <c r="A41" s="121">
        <v>21420</v>
      </c>
      <c r="B41" s="122" t="s">
        <v>37</v>
      </c>
      <c r="C41" s="226">
        <f>F41</f>
        <v>0</v>
      </c>
      <c r="D41" s="60">
        <f>SUM(D42)</f>
        <v>0</v>
      </c>
      <c r="E41" s="109">
        <f t="shared" ref="E41:F41" si="21">SUM(E42)</f>
        <v>0</v>
      </c>
      <c r="F41" s="156">
        <f t="shared" si="21"/>
        <v>0</v>
      </c>
      <c r="G41" s="159" t="s">
        <v>23</v>
      </c>
      <c r="H41" s="61" t="s">
        <v>23</v>
      </c>
      <c r="I41" s="160" t="s">
        <v>23</v>
      </c>
      <c r="J41" s="159" t="s">
        <v>23</v>
      </c>
      <c r="K41" s="61" t="s">
        <v>23</v>
      </c>
      <c r="L41" s="160" t="s">
        <v>23</v>
      </c>
      <c r="M41" s="159" t="s">
        <v>23</v>
      </c>
      <c r="N41" s="61" t="s">
        <v>23</v>
      </c>
      <c r="O41" s="160" t="s">
        <v>23</v>
      </c>
      <c r="P41" s="260"/>
    </row>
    <row r="42" spans="1:16" s="19" customFormat="1" ht="26.25" hidden="1" customHeight="1" x14ac:dyDescent="0.25">
      <c r="A42" s="120">
        <v>21429</v>
      </c>
      <c r="B42" s="107" t="s">
        <v>289</v>
      </c>
      <c r="C42" s="215">
        <f>F42</f>
        <v>0</v>
      </c>
      <c r="D42" s="157"/>
      <c r="E42" s="123"/>
      <c r="F42" s="187">
        <f>D42+E42</f>
        <v>0</v>
      </c>
      <c r="G42" s="154" t="s">
        <v>23</v>
      </c>
      <c r="H42" s="57" t="s">
        <v>23</v>
      </c>
      <c r="I42" s="155" t="s">
        <v>23</v>
      </c>
      <c r="J42" s="154" t="s">
        <v>23</v>
      </c>
      <c r="K42" s="57" t="s">
        <v>23</v>
      </c>
      <c r="L42" s="155" t="s">
        <v>23</v>
      </c>
      <c r="M42" s="154" t="s">
        <v>23</v>
      </c>
      <c r="N42" s="57" t="s">
        <v>23</v>
      </c>
      <c r="O42" s="155" t="s">
        <v>23</v>
      </c>
      <c r="P42" s="259"/>
    </row>
    <row r="43" spans="1:16" s="19" customFormat="1" ht="24" hidden="1" x14ac:dyDescent="0.25">
      <c r="A43" s="38">
        <v>21490</v>
      </c>
      <c r="B43" s="34" t="s">
        <v>38</v>
      </c>
      <c r="C43" s="227">
        <f>F43+I43+L43</f>
        <v>0</v>
      </c>
      <c r="D43" s="55">
        <f>D44</f>
        <v>0</v>
      </c>
      <c r="E43" s="56">
        <f t="shared" ref="E43:L43" si="22">E44</f>
        <v>0</v>
      </c>
      <c r="F43" s="158">
        <f t="shared" si="22"/>
        <v>0</v>
      </c>
      <c r="G43" s="55">
        <f t="shared" si="22"/>
        <v>0</v>
      </c>
      <c r="H43" s="56">
        <f t="shared" si="22"/>
        <v>0</v>
      </c>
      <c r="I43" s="158">
        <f t="shared" si="22"/>
        <v>0</v>
      </c>
      <c r="J43" s="55">
        <f t="shared" si="22"/>
        <v>0</v>
      </c>
      <c r="K43" s="56">
        <f t="shared" si="22"/>
        <v>0</v>
      </c>
      <c r="L43" s="158">
        <f t="shared" si="22"/>
        <v>0</v>
      </c>
      <c r="M43" s="55" t="s">
        <v>23</v>
      </c>
      <c r="N43" s="56" t="s">
        <v>23</v>
      </c>
      <c r="O43" s="158" t="s">
        <v>23</v>
      </c>
      <c r="P43" s="257"/>
    </row>
    <row r="44" spans="1:16" s="19" customFormat="1" ht="24" hidden="1" customHeight="1" x14ac:dyDescent="0.25">
      <c r="A44" s="30">
        <v>21499</v>
      </c>
      <c r="B44" s="42" t="s">
        <v>39</v>
      </c>
      <c r="C44" s="228">
        <f>F44+I44+L44</f>
        <v>0</v>
      </c>
      <c r="D44" s="143"/>
      <c r="E44" s="28"/>
      <c r="F44" s="176">
        <f>D44+E44</f>
        <v>0</v>
      </c>
      <c r="G44" s="143"/>
      <c r="H44" s="28"/>
      <c r="I44" s="176">
        <f>G44+H44</f>
        <v>0</v>
      </c>
      <c r="J44" s="143"/>
      <c r="K44" s="28"/>
      <c r="L44" s="204">
        <f>K44+J44</f>
        <v>0</v>
      </c>
      <c r="M44" s="202" t="s">
        <v>23</v>
      </c>
      <c r="N44" s="203" t="s">
        <v>23</v>
      </c>
      <c r="O44" s="204" t="s">
        <v>23</v>
      </c>
      <c r="P44" s="254"/>
    </row>
    <row r="45" spans="1:16" ht="12.75" hidden="1" customHeight="1" x14ac:dyDescent="0.25">
      <c r="A45" s="53">
        <v>23000</v>
      </c>
      <c r="B45" s="54" t="s">
        <v>40</v>
      </c>
      <c r="C45" s="227">
        <f>O45</f>
        <v>0</v>
      </c>
      <c r="D45" s="154" t="s">
        <v>23</v>
      </c>
      <c r="E45" s="57" t="s">
        <v>23</v>
      </c>
      <c r="F45" s="155" t="s">
        <v>23</v>
      </c>
      <c r="G45" s="154" t="s">
        <v>23</v>
      </c>
      <c r="H45" s="57" t="s">
        <v>23</v>
      </c>
      <c r="I45" s="155" t="s">
        <v>23</v>
      </c>
      <c r="J45" s="207" t="s">
        <v>23</v>
      </c>
      <c r="K45" s="208" t="s">
        <v>23</v>
      </c>
      <c r="L45" s="209" t="s">
        <v>23</v>
      </c>
      <c r="M45" s="207">
        <f>SUM(M46:M47)</f>
        <v>0</v>
      </c>
      <c r="N45" s="208">
        <f t="shared" ref="N45:O45" si="23">SUM(N46:N47)</f>
        <v>0</v>
      </c>
      <c r="O45" s="209">
        <f t="shared" si="23"/>
        <v>0</v>
      </c>
      <c r="P45" s="259"/>
    </row>
    <row r="46" spans="1:16" ht="24" hidden="1" customHeight="1" x14ac:dyDescent="0.25">
      <c r="A46" s="58">
        <v>23410</v>
      </c>
      <c r="B46" s="59" t="s">
        <v>41</v>
      </c>
      <c r="C46" s="226">
        <f t="shared" ref="C46:C47" si="24">O46</f>
        <v>0</v>
      </c>
      <c r="D46" s="159" t="s">
        <v>23</v>
      </c>
      <c r="E46" s="61" t="s">
        <v>23</v>
      </c>
      <c r="F46" s="160" t="s">
        <v>23</v>
      </c>
      <c r="G46" s="159" t="s">
        <v>23</v>
      </c>
      <c r="H46" s="61" t="s">
        <v>23</v>
      </c>
      <c r="I46" s="160" t="s">
        <v>23</v>
      </c>
      <c r="J46" s="159" t="s">
        <v>23</v>
      </c>
      <c r="K46" s="61" t="s">
        <v>23</v>
      </c>
      <c r="L46" s="160" t="s">
        <v>23</v>
      </c>
      <c r="M46" s="243"/>
      <c r="N46" s="244"/>
      <c r="O46" s="161">
        <f t="shared" ref="O46:O47" si="25">N46+M46</f>
        <v>0</v>
      </c>
      <c r="P46" s="260"/>
    </row>
    <row r="47" spans="1:16" ht="24" hidden="1" customHeight="1" x14ac:dyDescent="0.25">
      <c r="A47" s="58">
        <v>23510</v>
      </c>
      <c r="B47" s="59" t="s">
        <v>42</v>
      </c>
      <c r="C47" s="226">
        <f t="shared" si="24"/>
        <v>0</v>
      </c>
      <c r="D47" s="159" t="s">
        <v>23</v>
      </c>
      <c r="E47" s="61" t="s">
        <v>23</v>
      </c>
      <c r="F47" s="160" t="s">
        <v>23</v>
      </c>
      <c r="G47" s="159" t="s">
        <v>23</v>
      </c>
      <c r="H47" s="61" t="s">
        <v>23</v>
      </c>
      <c r="I47" s="160" t="s">
        <v>23</v>
      </c>
      <c r="J47" s="159" t="s">
        <v>23</v>
      </c>
      <c r="K47" s="61" t="s">
        <v>23</v>
      </c>
      <c r="L47" s="160" t="s">
        <v>23</v>
      </c>
      <c r="M47" s="243"/>
      <c r="N47" s="244"/>
      <c r="O47" s="161">
        <f t="shared" si="25"/>
        <v>0</v>
      </c>
      <c r="P47" s="260"/>
    </row>
    <row r="48" spans="1:16" ht="12" customHeight="1" x14ac:dyDescent="0.25">
      <c r="A48" s="62"/>
      <c r="B48" s="59"/>
      <c r="C48" s="229"/>
      <c r="D48" s="174"/>
      <c r="E48" s="133"/>
      <c r="F48" s="161"/>
      <c r="G48" s="174"/>
      <c r="H48" s="133"/>
      <c r="I48" s="161"/>
      <c r="J48" s="174"/>
      <c r="K48" s="133"/>
      <c r="L48" s="156"/>
      <c r="M48" s="174"/>
      <c r="N48" s="133"/>
      <c r="O48" s="161"/>
      <c r="P48" s="260"/>
    </row>
    <row r="49" spans="1:16" s="19" customFormat="1" ht="12" customHeight="1" x14ac:dyDescent="0.25">
      <c r="A49" s="63"/>
      <c r="B49" s="64" t="s">
        <v>43</v>
      </c>
      <c r="C49" s="230"/>
      <c r="D49" s="245"/>
      <c r="E49" s="246"/>
      <c r="F49" s="162"/>
      <c r="G49" s="247"/>
      <c r="H49" s="248"/>
      <c r="I49" s="196"/>
      <c r="J49" s="247"/>
      <c r="K49" s="248"/>
      <c r="L49" s="210"/>
      <c r="M49" s="247"/>
      <c r="N49" s="248"/>
      <c r="O49" s="196"/>
      <c r="P49" s="261"/>
    </row>
    <row r="50" spans="1:16" s="19" customFormat="1" ht="12.75" thickBot="1" x14ac:dyDescent="0.3">
      <c r="A50" s="65"/>
      <c r="B50" s="20" t="s">
        <v>44</v>
      </c>
      <c r="C50" s="231">
        <f t="shared" si="0"/>
        <v>419097</v>
      </c>
      <c r="D50" s="163">
        <f>SUM(D51,D286)</f>
        <v>288028</v>
      </c>
      <c r="E50" s="66">
        <f t="shared" ref="E50:F50" si="26">SUM(E51,E286)</f>
        <v>0</v>
      </c>
      <c r="F50" s="164">
        <f t="shared" si="26"/>
        <v>288028</v>
      </c>
      <c r="G50" s="163">
        <f>SUM(G51,G286)</f>
        <v>126492</v>
      </c>
      <c r="H50" s="66">
        <f>SUM(H51,H286)</f>
        <v>877</v>
      </c>
      <c r="I50" s="164">
        <f t="shared" ref="I50" si="27">SUM(I51,I286)</f>
        <v>127369</v>
      </c>
      <c r="J50" s="139">
        <f>SUM(J51,J286)</f>
        <v>3700</v>
      </c>
      <c r="K50" s="22">
        <f t="shared" ref="K50:L50" si="28">SUM(K51,K286)</f>
        <v>0</v>
      </c>
      <c r="L50" s="140">
        <f t="shared" si="28"/>
        <v>3700</v>
      </c>
      <c r="M50" s="139">
        <f>SUM(M51,M286)</f>
        <v>0</v>
      </c>
      <c r="N50" s="22">
        <f t="shared" ref="N50:O50" si="29">SUM(N51,N286)</f>
        <v>0</v>
      </c>
      <c r="O50" s="140">
        <f t="shared" si="29"/>
        <v>0</v>
      </c>
      <c r="P50" s="252"/>
    </row>
    <row r="51" spans="1:16" s="19" customFormat="1" ht="36.75" thickTop="1" x14ac:dyDescent="0.25">
      <c r="A51" s="67"/>
      <c r="B51" s="68" t="s">
        <v>45</v>
      </c>
      <c r="C51" s="232">
        <f t="shared" si="0"/>
        <v>419097</v>
      </c>
      <c r="D51" s="165">
        <f>SUM(D52,D194)</f>
        <v>288028</v>
      </c>
      <c r="E51" s="69">
        <f t="shared" ref="E51:F51" si="30">SUM(E52,E194)</f>
        <v>0</v>
      </c>
      <c r="F51" s="166">
        <f t="shared" si="30"/>
        <v>288028</v>
      </c>
      <c r="G51" s="165">
        <f>SUM(G52,G194)</f>
        <v>126492</v>
      </c>
      <c r="H51" s="69">
        <f t="shared" ref="H51:I51" si="31">SUM(H52,H194)</f>
        <v>877</v>
      </c>
      <c r="I51" s="166">
        <f t="shared" si="31"/>
        <v>127369</v>
      </c>
      <c r="J51" s="211">
        <f>SUM(J52,J194)</f>
        <v>3700</v>
      </c>
      <c r="K51" s="212">
        <f t="shared" ref="K51:L51" si="32">SUM(K52,K194)</f>
        <v>0</v>
      </c>
      <c r="L51" s="213">
        <f t="shared" si="32"/>
        <v>3700</v>
      </c>
      <c r="M51" s="211">
        <f>SUM(M52,M194)</f>
        <v>0</v>
      </c>
      <c r="N51" s="212">
        <f t="shared" ref="N51:O51" si="33">SUM(N52,N194)</f>
        <v>0</v>
      </c>
      <c r="O51" s="213">
        <f t="shared" si="33"/>
        <v>0</v>
      </c>
      <c r="P51" s="262"/>
    </row>
    <row r="52" spans="1:16" s="19" customFormat="1" ht="24" x14ac:dyDescent="0.25">
      <c r="A52" s="70"/>
      <c r="B52" s="16" t="s">
        <v>46</v>
      </c>
      <c r="C52" s="233">
        <f t="shared" si="0"/>
        <v>415656</v>
      </c>
      <c r="D52" s="167">
        <f>SUM(D53,D75,D173,D187)</f>
        <v>284587</v>
      </c>
      <c r="E52" s="71">
        <f t="shared" ref="E52:F52" si="34">SUM(E53,E75,E173,E187)</f>
        <v>0</v>
      </c>
      <c r="F52" s="168">
        <f t="shared" si="34"/>
        <v>284587</v>
      </c>
      <c r="G52" s="167">
        <f>SUM(G53,G75,G173,G187)</f>
        <v>126492</v>
      </c>
      <c r="H52" s="71">
        <f t="shared" ref="H52:I52" si="35">SUM(H53,H75,H173,H187)</f>
        <v>877</v>
      </c>
      <c r="I52" s="168">
        <f t="shared" si="35"/>
        <v>127369</v>
      </c>
      <c r="J52" s="167">
        <f>SUM(J53,J75,J173,J187)</f>
        <v>3700</v>
      </c>
      <c r="K52" s="71">
        <f t="shared" ref="K52:L52" si="36">SUM(K53,K75,K173,K187)</f>
        <v>0</v>
      </c>
      <c r="L52" s="168">
        <f t="shared" si="36"/>
        <v>3700</v>
      </c>
      <c r="M52" s="167">
        <f>SUM(M53,M75,M173,M187)</f>
        <v>0</v>
      </c>
      <c r="N52" s="71">
        <f t="shared" ref="N52:O52" si="37">SUM(N53,N75,N173,N187)</f>
        <v>0</v>
      </c>
      <c r="O52" s="168">
        <f t="shared" si="37"/>
        <v>0</v>
      </c>
      <c r="P52" s="263"/>
    </row>
    <row r="53" spans="1:16" s="19" customFormat="1" x14ac:dyDescent="0.25">
      <c r="A53" s="72">
        <v>1000</v>
      </c>
      <c r="B53" s="72" t="s">
        <v>47</v>
      </c>
      <c r="C53" s="234">
        <f t="shared" si="0"/>
        <v>348888</v>
      </c>
      <c r="D53" s="169">
        <f>SUM(D54,D67)</f>
        <v>222310</v>
      </c>
      <c r="E53" s="73">
        <f t="shared" ref="E53:F53" si="38">SUM(E54,E67)</f>
        <v>0</v>
      </c>
      <c r="F53" s="170">
        <f t="shared" si="38"/>
        <v>222310</v>
      </c>
      <c r="G53" s="169">
        <f>SUM(G54,G67)</f>
        <v>126492</v>
      </c>
      <c r="H53" s="73">
        <f t="shared" ref="H53:I53" si="39">SUM(H54,H67)</f>
        <v>86</v>
      </c>
      <c r="I53" s="170">
        <f t="shared" si="39"/>
        <v>126578</v>
      </c>
      <c r="J53" s="169">
        <f>SUM(J54,J67)</f>
        <v>0</v>
      </c>
      <c r="K53" s="73">
        <f t="shared" ref="K53:L53" si="40">SUM(K54,K67)</f>
        <v>0</v>
      </c>
      <c r="L53" s="170">
        <f t="shared" si="40"/>
        <v>0</v>
      </c>
      <c r="M53" s="169">
        <f>SUM(M54,M67)</f>
        <v>0</v>
      </c>
      <c r="N53" s="73">
        <f t="shared" ref="N53:O53" si="41">SUM(N54,N67)</f>
        <v>0</v>
      </c>
      <c r="O53" s="170">
        <f t="shared" si="41"/>
        <v>0</v>
      </c>
      <c r="P53" s="264"/>
    </row>
    <row r="54" spans="1:16" x14ac:dyDescent="0.25">
      <c r="A54" s="34">
        <v>1100</v>
      </c>
      <c r="B54" s="74" t="s">
        <v>48</v>
      </c>
      <c r="C54" s="221">
        <f t="shared" si="0"/>
        <v>263076</v>
      </c>
      <c r="D54" s="171">
        <f>SUM(D55,D58,D66)</f>
        <v>162071</v>
      </c>
      <c r="E54" s="37">
        <f t="shared" ref="E54:F54" si="42">SUM(E55,E58,E66)</f>
        <v>0</v>
      </c>
      <c r="F54" s="172">
        <f t="shared" si="42"/>
        <v>162071</v>
      </c>
      <c r="G54" s="171">
        <f>SUM(G55,G58,G66)</f>
        <v>100936</v>
      </c>
      <c r="H54" s="37">
        <f t="shared" ref="H54:I54" si="43">SUM(H55,H58,H66)</f>
        <v>69</v>
      </c>
      <c r="I54" s="172">
        <f t="shared" si="43"/>
        <v>101005</v>
      </c>
      <c r="J54" s="171">
        <f>SUM(J55,J58,J66)</f>
        <v>0</v>
      </c>
      <c r="K54" s="37">
        <f t="shared" ref="K54:L54" si="44">SUM(K55,K58,K66)</f>
        <v>0</v>
      </c>
      <c r="L54" s="172">
        <f t="shared" si="44"/>
        <v>0</v>
      </c>
      <c r="M54" s="171">
        <f>SUM(M55,M58,M66)</f>
        <v>0</v>
      </c>
      <c r="N54" s="37">
        <f t="shared" ref="N54:O54" si="45">SUM(N55,N58,N66)</f>
        <v>0</v>
      </c>
      <c r="O54" s="172">
        <f t="shared" si="45"/>
        <v>0</v>
      </c>
      <c r="P54" s="257"/>
    </row>
    <row r="55" spans="1:16" x14ac:dyDescent="0.25">
      <c r="A55" s="75">
        <v>1110</v>
      </c>
      <c r="B55" s="59" t="s">
        <v>49</v>
      </c>
      <c r="C55" s="229">
        <f t="shared" si="0"/>
        <v>234826</v>
      </c>
      <c r="D55" s="87">
        <f>SUM(D56:D57)</f>
        <v>135006</v>
      </c>
      <c r="E55" s="76">
        <f t="shared" ref="E55:F55" si="46">SUM(E56:E57)</f>
        <v>0</v>
      </c>
      <c r="F55" s="161">
        <f t="shared" si="46"/>
        <v>135006</v>
      </c>
      <c r="G55" s="87">
        <f>SUM(G56:G57)</f>
        <v>99820</v>
      </c>
      <c r="H55" s="76">
        <f t="shared" ref="H55:I55" si="47">SUM(H56:H57)</f>
        <v>0</v>
      </c>
      <c r="I55" s="161">
        <f t="shared" si="47"/>
        <v>99820</v>
      </c>
      <c r="J55" s="87">
        <f>SUM(J56:J57)</f>
        <v>0</v>
      </c>
      <c r="K55" s="76">
        <f t="shared" ref="K55:L55" si="48">SUM(K56:K57)</f>
        <v>0</v>
      </c>
      <c r="L55" s="161">
        <f t="shared" si="48"/>
        <v>0</v>
      </c>
      <c r="M55" s="87">
        <f>SUM(M56:M57)</f>
        <v>0</v>
      </c>
      <c r="N55" s="76">
        <f t="shared" ref="N55:O55" si="49">SUM(N56:N57)</f>
        <v>0</v>
      </c>
      <c r="O55" s="161">
        <f t="shared" si="49"/>
        <v>0</v>
      </c>
      <c r="P55" s="260"/>
    </row>
    <row r="56" spans="1:16" ht="12" hidden="1" customHeight="1" x14ac:dyDescent="0.25">
      <c r="A56" s="27">
        <v>1111</v>
      </c>
      <c r="B56" s="39" t="s">
        <v>50</v>
      </c>
      <c r="C56" s="222">
        <f t="shared" si="0"/>
        <v>0</v>
      </c>
      <c r="D56" s="143"/>
      <c r="E56" s="28"/>
      <c r="F56" s="176">
        <f t="shared" ref="F56:F57" si="50">D56+E56</f>
        <v>0</v>
      </c>
      <c r="G56" s="143"/>
      <c r="H56" s="28"/>
      <c r="I56" s="176">
        <f t="shared" ref="I56:I57" si="51">G56+H56</f>
        <v>0</v>
      </c>
      <c r="J56" s="143"/>
      <c r="K56" s="28"/>
      <c r="L56" s="176">
        <f t="shared" ref="L56:L57" si="52">K56+J56</f>
        <v>0</v>
      </c>
      <c r="M56" s="143"/>
      <c r="N56" s="28"/>
      <c r="O56" s="176">
        <f t="shared" ref="O56:O57" si="53">N56+M56</f>
        <v>0</v>
      </c>
      <c r="P56" s="254"/>
    </row>
    <row r="57" spans="1:16" ht="24" customHeight="1" x14ac:dyDescent="0.25">
      <c r="A57" s="30">
        <v>1119</v>
      </c>
      <c r="B57" s="42" t="s">
        <v>51</v>
      </c>
      <c r="C57" s="223">
        <f t="shared" si="0"/>
        <v>234826</v>
      </c>
      <c r="D57" s="144">
        <v>135006</v>
      </c>
      <c r="E57" s="31"/>
      <c r="F57" s="96">
        <f t="shared" si="50"/>
        <v>135006</v>
      </c>
      <c r="G57" s="144">
        <v>99820</v>
      </c>
      <c r="H57" s="31"/>
      <c r="I57" s="96">
        <f t="shared" si="51"/>
        <v>99820</v>
      </c>
      <c r="J57" s="144"/>
      <c r="K57" s="31"/>
      <c r="L57" s="96">
        <f t="shared" si="52"/>
        <v>0</v>
      </c>
      <c r="M57" s="144"/>
      <c r="N57" s="31"/>
      <c r="O57" s="96">
        <f t="shared" si="53"/>
        <v>0</v>
      </c>
      <c r="P57" s="255"/>
    </row>
    <row r="58" spans="1:16" x14ac:dyDescent="0.25">
      <c r="A58" s="77">
        <v>1140</v>
      </c>
      <c r="B58" s="42" t="s">
        <v>275</v>
      </c>
      <c r="C58" s="223">
        <f t="shared" si="0"/>
        <v>25462</v>
      </c>
      <c r="D58" s="173">
        <f>SUM(D59:D65)</f>
        <v>24277</v>
      </c>
      <c r="E58" s="78">
        <f>SUM(E59:E65)</f>
        <v>0</v>
      </c>
      <c r="F58" s="96">
        <f t="shared" ref="F58" si="54">SUM(F59:F65)</f>
        <v>24277</v>
      </c>
      <c r="G58" s="173">
        <f>SUM(G59:G65)</f>
        <v>1116</v>
      </c>
      <c r="H58" s="78">
        <f t="shared" ref="H58:I58" si="55">SUM(H59:H65)</f>
        <v>69</v>
      </c>
      <c r="I58" s="96">
        <f t="shared" si="55"/>
        <v>1185</v>
      </c>
      <c r="J58" s="173">
        <f>SUM(J59:J65)</f>
        <v>0</v>
      </c>
      <c r="K58" s="78">
        <f t="shared" ref="K58:L58" si="56">SUM(K59:K65)</f>
        <v>0</v>
      </c>
      <c r="L58" s="96">
        <f t="shared" si="56"/>
        <v>0</v>
      </c>
      <c r="M58" s="173">
        <f>SUM(M59:M65)</f>
        <v>0</v>
      </c>
      <c r="N58" s="78">
        <f t="shared" ref="N58:O58" si="57">SUM(N59:N65)</f>
        <v>0</v>
      </c>
      <c r="O58" s="96">
        <f t="shared" si="57"/>
        <v>0</v>
      </c>
      <c r="P58" s="255"/>
    </row>
    <row r="59" spans="1:16" ht="12" customHeight="1" x14ac:dyDescent="0.25">
      <c r="A59" s="30">
        <v>1141</v>
      </c>
      <c r="B59" s="42" t="s">
        <v>52</v>
      </c>
      <c r="C59" s="223">
        <f t="shared" si="0"/>
        <v>4172</v>
      </c>
      <c r="D59" s="144">
        <v>4172</v>
      </c>
      <c r="E59" s="31"/>
      <c r="F59" s="96">
        <f t="shared" ref="F59:F66" si="58">D59+E59</f>
        <v>4172</v>
      </c>
      <c r="G59" s="144"/>
      <c r="H59" s="31"/>
      <c r="I59" s="96">
        <f t="shared" ref="I59:I66" si="59">G59+H59</f>
        <v>0</v>
      </c>
      <c r="J59" s="144"/>
      <c r="K59" s="31"/>
      <c r="L59" s="96">
        <f t="shared" ref="L59:L66" si="60">K59+J59</f>
        <v>0</v>
      </c>
      <c r="M59" s="144"/>
      <c r="N59" s="31"/>
      <c r="O59" s="96">
        <f t="shared" ref="O59:O66" si="61">N59+M59</f>
        <v>0</v>
      </c>
      <c r="P59" s="255"/>
    </row>
    <row r="60" spans="1:16" ht="24.75" customHeight="1" x14ac:dyDescent="0.25">
      <c r="A60" s="30">
        <v>1142</v>
      </c>
      <c r="B60" s="42" t="s">
        <v>53</v>
      </c>
      <c r="C60" s="223">
        <f t="shared" si="0"/>
        <v>1029</v>
      </c>
      <c r="D60" s="144">
        <v>1029</v>
      </c>
      <c r="E60" s="31"/>
      <c r="F60" s="96">
        <f t="shared" si="58"/>
        <v>1029</v>
      </c>
      <c r="G60" s="144"/>
      <c r="H60" s="31"/>
      <c r="I60" s="96">
        <f t="shared" si="59"/>
        <v>0</v>
      </c>
      <c r="J60" s="144"/>
      <c r="K60" s="31"/>
      <c r="L60" s="96">
        <f t="shared" si="60"/>
        <v>0</v>
      </c>
      <c r="M60" s="144"/>
      <c r="N60" s="31"/>
      <c r="O60" s="96">
        <f t="shared" si="61"/>
        <v>0</v>
      </c>
      <c r="P60" s="255"/>
    </row>
    <row r="61" spans="1:16" ht="24" hidden="1" customHeight="1" x14ac:dyDescent="0.25">
      <c r="A61" s="30">
        <v>1145</v>
      </c>
      <c r="B61" s="42" t="s">
        <v>54</v>
      </c>
      <c r="C61" s="223">
        <f t="shared" si="0"/>
        <v>0</v>
      </c>
      <c r="D61" s="144"/>
      <c r="E61" s="31"/>
      <c r="F61" s="96">
        <f t="shared" si="58"/>
        <v>0</v>
      </c>
      <c r="G61" s="144"/>
      <c r="H61" s="31"/>
      <c r="I61" s="96">
        <f t="shared" si="59"/>
        <v>0</v>
      </c>
      <c r="J61" s="144"/>
      <c r="K61" s="31"/>
      <c r="L61" s="96">
        <f t="shared" si="60"/>
        <v>0</v>
      </c>
      <c r="M61" s="144"/>
      <c r="N61" s="31"/>
      <c r="O61" s="96">
        <f t="shared" si="61"/>
        <v>0</v>
      </c>
      <c r="P61" s="255"/>
    </row>
    <row r="62" spans="1:16" ht="27.75" hidden="1" customHeight="1" x14ac:dyDescent="0.25">
      <c r="A62" s="30">
        <v>1146</v>
      </c>
      <c r="B62" s="42" t="s">
        <v>55</v>
      </c>
      <c r="C62" s="223">
        <f t="shared" si="0"/>
        <v>0</v>
      </c>
      <c r="D62" s="144"/>
      <c r="E62" s="31"/>
      <c r="F62" s="96">
        <f t="shared" si="58"/>
        <v>0</v>
      </c>
      <c r="G62" s="144"/>
      <c r="H62" s="31"/>
      <c r="I62" s="96">
        <f t="shared" si="59"/>
        <v>0</v>
      </c>
      <c r="J62" s="144"/>
      <c r="K62" s="31"/>
      <c r="L62" s="96">
        <f t="shared" si="60"/>
        <v>0</v>
      </c>
      <c r="M62" s="144"/>
      <c r="N62" s="31"/>
      <c r="O62" s="96">
        <f t="shared" si="61"/>
        <v>0</v>
      </c>
      <c r="P62" s="255"/>
    </row>
    <row r="63" spans="1:16" ht="12" customHeight="1" x14ac:dyDescent="0.25">
      <c r="A63" s="30">
        <v>1147</v>
      </c>
      <c r="B63" s="42" t="s">
        <v>56</v>
      </c>
      <c r="C63" s="223">
        <f t="shared" si="0"/>
        <v>2256</v>
      </c>
      <c r="D63" s="31">
        <v>2256</v>
      </c>
      <c r="E63" s="31"/>
      <c r="F63" s="96">
        <f t="shared" si="58"/>
        <v>2256</v>
      </c>
      <c r="G63" s="144"/>
      <c r="H63" s="31"/>
      <c r="I63" s="96">
        <f t="shared" si="59"/>
        <v>0</v>
      </c>
      <c r="J63" s="144"/>
      <c r="K63" s="31"/>
      <c r="L63" s="96">
        <f t="shared" si="60"/>
        <v>0</v>
      </c>
      <c r="M63" s="144"/>
      <c r="N63" s="31"/>
      <c r="O63" s="96">
        <f t="shared" si="61"/>
        <v>0</v>
      </c>
      <c r="P63" s="255"/>
    </row>
    <row r="64" spans="1:16" ht="12" customHeight="1" x14ac:dyDescent="0.25">
      <c r="A64" s="30">
        <v>1148</v>
      </c>
      <c r="B64" s="42" t="s">
        <v>57</v>
      </c>
      <c r="C64" s="223">
        <f t="shared" si="0"/>
        <v>16820</v>
      </c>
      <c r="D64" s="31">
        <v>16820</v>
      </c>
      <c r="E64" s="31"/>
      <c r="F64" s="96">
        <f t="shared" si="58"/>
        <v>16820</v>
      </c>
      <c r="G64" s="144"/>
      <c r="H64" s="31"/>
      <c r="I64" s="96">
        <f t="shared" si="59"/>
        <v>0</v>
      </c>
      <c r="J64" s="144"/>
      <c r="K64" s="31"/>
      <c r="L64" s="96">
        <f t="shared" si="60"/>
        <v>0</v>
      </c>
      <c r="M64" s="144"/>
      <c r="N64" s="31"/>
      <c r="O64" s="96">
        <f t="shared" si="61"/>
        <v>0</v>
      </c>
      <c r="P64" s="255"/>
    </row>
    <row r="65" spans="1:16" ht="24" customHeight="1" x14ac:dyDescent="0.25">
      <c r="A65" s="30">
        <v>1149</v>
      </c>
      <c r="B65" s="42" t="s">
        <v>58</v>
      </c>
      <c r="C65" s="223">
        <f t="shared" si="0"/>
        <v>1185</v>
      </c>
      <c r="D65" s="144"/>
      <c r="E65" s="31"/>
      <c r="F65" s="96">
        <f t="shared" si="58"/>
        <v>0</v>
      </c>
      <c r="G65" s="144">
        <v>1116</v>
      </c>
      <c r="H65" s="31">
        <v>69</v>
      </c>
      <c r="I65" s="96">
        <f t="shared" si="59"/>
        <v>1185</v>
      </c>
      <c r="J65" s="144"/>
      <c r="K65" s="31"/>
      <c r="L65" s="96">
        <f t="shared" si="60"/>
        <v>0</v>
      </c>
      <c r="M65" s="144"/>
      <c r="N65" s="31"/>
      <c r="O65" s="96">
        <f t="shared" si="61"/>
        <v>0</v>
      </c>
      <c r="P65" s="255"/>
    </row>
    <row r="66" spans="1:16" ht="36" customHeight="1" x14ac:dyDescent="0.25">
      <c r="A66" s="75">
        <v>1150</v>
      </c>
      <c r="B66" s="59" t="s">
        <v>59</v>
      </c>
      <c r="C66" s="229">
        <f t="shared" si="0"/>
        <v>2788</v>
      </c>
      <c r="D66" s="174">
        <v>2788</v>
      </c>
      <c r="E66" s="133"/>
      <c r="F66" s="161">
        <f t="shared" si="58"/>
        <v>2788</v>
      </c>
      <c r="G66" s="174"/>
      <c r="H66" s="133"/>
      <c r="I66" s="161">
        <f t="shared" si="59"/>
        <v>0</v>
      </c>
      <c r="J66" s="174"/>
      <c r="K66" s="133"/>
      <c r="L66" s="161">
        <f t="shared" si="60"/>
        <v>0</v>
      </c>
      <c r="M66" s="174"/>
      <c r="N66" s="133"/>
      <c r="O66" s="161">
        <f t="shared" si="61"/>
        <v>0</v>
      </c>
      <c r="P66" s="260"/>
    </row>
    <row r="67" spans="1:16" ht="24" x14ac:dyDescent="0.25">
      <c r="A67" s="34">
        <v>1200</v>
      </c>
      <c r="B67" s="74" t="s">
        <v>276</v>
      </c>
      <c r="C67" s="221">
        <f t="shared" si="0"/>
        <v>85812</v>
      </c>
      <c r="D67" s="171">
        <f>SUM(D68:D69)</f>
        <v>60239</v>
      </c>
      <c r="E67" s="37">
        <f t="shared" ref="E67:F67" si="62">SUM(E68:E69)</f>
        <v>0</v>
      </c>
      <c r="F67" s="172">
        <f t="shared" si="62"/>
        <v>60239</v>
      </c>
      <c r="G67" s="171">
        <f>SUM(G68:G69)</f>
        <v>25556</v>
      </c>
      <c r="H67" s="37">
        <f t="shared" ref="H67:I67" si="63">SUM(H68:H69)</f>
        <v>17</v>
      </c>
      <c r="I67" s="172">
        <f t="shared" si="63"/>
        <v>25573</v>
      </c>
      <c r="J67" s="171">
        <f>SUM(J68:J69)</f>
        <v>0</v>
      </c>
      <c r="K67" s="37">
        <f t="shared" ref="K67:L67" si="64">SUM(K68:K69)</f>
        <v>0</v>
      </c>
      <c r="L67" s="172">
        <f t="shared" si="64"/>
        <v>0</v>
      </c>
      <c r="M67" s="171">
        <f>SUM(M68:M69)</f>
        <v>0</v>
      </c>
      <c r="N67" s="37">
        <f t="shared" ref="N67:O67" si="65">SUM(N68:N69)</f>
        <v>0</v>
      </c>
      <c r="O67" s="172">
        <f t="shared" si="65"/>
        <v>0</v>
      </c>
      <c r="P67" s="257"/>
    </row>
    <row r="68" spans="1:16" ht="24" customHeight="1" x14ac:dyDescent="0.25">
      <c r="A68" s="275">
        <v>1210</v>
      </c>
      <c r="B68" s="39" t="s">
        <v>60</v>
      </c>
      <c r="C68" s="222">
        <f t="shared" si="0"/>
        <v>66266</v>
      </c>
      <c r="D68" s="143">
        <v>41693</v>
      </c>
      <c r="E68" s="28"/>
      <c r="F68" s="176">
        <f>D68+E68</f>
        <v>41693</v>
      </c>
      <c r="G68" s="143">
        <v>24556</v>
      </c>
      <c r="H68" s="28">
        <v>17</v>
      </c>
      <c r="I68" s="176">
        <f>G68+H68</f>
        <v>24573</v>
      </c>
      <c r="J68" s="143"/>
      <c r="K68" s="28"/>
      <c r="L68" s="176">
        <f>K68+J68</f>
        <v>0</v>
      </c>
      <c r="M68" s="143"/>
      <c r="N68" s="28"/>
      <c r="O68" s="176">
        <f>N68+M68</f>
        <v>0</v>
      </c>
      <c r="P68" s="254"/>
    </row>
    <row r="69" spans="1:16" ht="24" x14ac:dyDescent="0.25">
      <c r="A69" s="77">
        <v>1220</v>
      </c>
      <c r="B69" s="42" t="s">
        <v>61</v>
      </c>
      <c r="C69" s="223">
        <f t="shared" si="0"/>
        <v>19546</v>
      </c>
      <c r="D69" s="173">
        <f>SUM(D70:D74)</f>
        <v>18546</v>
      </c>
      <c r="E69" s="78">
        <f t="shared" ref="E69:F69" si="66">SUM(E70:E74)</f>
        <v>0</v>
      </c>
      <c r="F69" s="96">
        <f t="shared" si="66"/>
        <v>18546</v>
      </c>
      <c r="G69" s="173">
        <f>SUM(G70:G74)</f>
        <v>1000</v>
      </c>
      <c r="H69" s="78">
        <f t="shared" ref="H69:I69" si="67">SUM(H70:H74)</f>
        <v>0</v>
      </c>
      <c r="I69" s="96">
        <f t="shared" si="67"/>
        <v>1000</v>
      </c>
      <c r="J69" s="173">
        <f>SUM(J70:J74)</f>
        <v>0</v>
      </c>
      <c r="K69" s="78">
        <f t="shared" ref="K69:L69" si="68">SUM(K70:K74)</f>
        <v>0</v>
      </c>
      <c r="L69" s="96">
        <f t="shared" si="68"/>
        <v>0</v>
      </c>
      <c r="M69" s="173">
        <f>SUM(M70:M74)</f>
        <v>0</v>
      </c>
      <c r="N69" s="78">
        <f t="shared" ref="N69:O69" si="69">SUM(N70:N74)</f>
        <v>0</v>
      </c>
      <c r="O69" s="96">
        <f t="shared" si="69"/>
        <v>0</v>
      </c>
      <c r="P69" s="255"/>
    </row>
    <row r="70" spans="1:16" ht="48" customHeight="1" x14ac:dyDescent="0.25">
      <c r="A70" s="30">
        <v>1221</v>
      </c>
      <c r="B70" s="42" t="s">
        <v>277</v>
      </c>
      <c r="C70" s="223">
        <f t="shared" si="0"/>
        <v>12002</v>
      </c>
      <c r="D70" s="144">
        <v>11002</v>
      </c>
      <c r="E70" s="31"/>
      <c r="F70" s="96">
        <f t="shared" ref="F70:F74" si="70">D70+E70</f>
        <v>11002</v>
      </c>
      <c r="G70" s="144">
        <v>1000</v>
      </c>
      <c r="H70" s="31"/>
      <c r="I70" s="96">
        <f t="shared" ref="I70:I74" si="71">G70+H70</f>
        <v>1000</v>
      </c>
      <c r="J70" s="144"/>
      <c r="K70" s="31"/>
      <c r="L70" s="96">
        <f t="shared" ref="L70:L74" si="72">K70+J70</f>
        <v>0</v>
      </c>
      <c r="M70" s="144"/>
      <c r="N70" s="31"/>
      <c r="O70" s="96">
        <f t="shared" ref="O70:O74" si="73">N70+M70</f>
        <v>0</v>
      </c>
      <c r="P70" s="255"/>
    </row>
    <row r="71" spans="1:16" ht="12" hidden="1" customHeight="1" x14ac:dyDescent="0.25">
      <c r="A71" s="30">
        <v>1223</v>
      </c>
      <c r="B71" s="42" t="s">
        <v>62</v>
      </c>
      <c r="C71" s="223">
        <f t="shared" si="0"/>
        <v>0</v>
      </c>
      <c r="D71" s="144"/>
      <c r="E71" s="31"/>
      <c r="F71" s="96">
        <f t="shared" si="70"/>
        <v>0</v>
      </c>
      <c r="G71" s="144"/>
      <c r="H71" s="31"/>
      <c r="I71" s="96">
        <f t="shared" si="71"/>
        <v>0</v>
      </c>
      <c r="J71" s="144"/>
      <c r="K71" s="31"/>
      <c r="L71" s="96">
        <f t="shared" si="72"/>
        <v>0</v>
      </c>
      <c r="M71" s="144"/>
      <c r="N71" s="31"/>
      <c r="O71" s="96">
        <f t="shared" si="73"/>
        <v>0</v>
      </c>
      <c r="P71" s="255"/>
    </row>
    <row r="72" spans="1:16" ht="24" hidden="1" customHeight="1" x14ac:dyDescent="0.25">
      <c r="A72" s="30">
        <v>1225</v>
      </c>
      <c r="B72" s="42" t="s">
        <v>295</v>
      </c>
      <c r="C72" s="223">
        <f t="shared" si="0"/>
        <v>0</v>
      </c>
      <c r="D72" s="144"/>
      <c r="E72" s="31"/>
      <c r="F72" s="96">
        <f t="shared" si="70"/>
        <v>0</v>
      </c>
      <c r="G72" s="144"/>
      <c r="H72" s="31"/>
      <c r="I72" s="96">
        <f t="shared" si="71"/>
        <v>0</v>
      </c>
      <c r="J72" s="144"/>
      <c r="K72" s="31"/>
      <c r="L72" s="96">
        <f t="shared" si="72"/>
        <v>0</v>
      </c>
      <c r="M72" s="144"/>
      <c r="N72" s="31"/>
      <c r="O72" s="96">
        <f t="shared" si="73"/>
        <v>0</v>
      </c>
      <c r="P72" s="255"/>
    </row>
    <row r="73" spans="1:16" ht="36" customHeight="1" x14ac:dyDescent="0.25">
      <c r="A73" s="30">
        <v>1227</v>
      </c>
      <c r="B73" s="42" t="s">
        <v>64</v>
      </c>
      <c r="C73" s="223">
        <f t="shared" si="0"/>
        <v>7044</v>
      </c>
      <c r="D73" s="31">
        <v>7044</v>
      </c>
      <c r="E73" s="31"/>
      <c r="F73" s="96">
        <f t="shared" si="70"/>
        <v>7044</v>
      </c>
      <c r="G73" s="144"/>
      <c r="H73" s="31"/>
      <c r="I73" s="96">
        <f t="shared" si="71"/>
        <v>0</v>
      </c>
      <c r="J73" s="144"/>
      <c r="K73" s="31"/>
      <c r="L73" s="96">
        <f t="shared" si="72"/>
        <v>0</v>
      </c>
      <c r="M73" s="144"/>
      <c r="N73" s="31"/>
      <c r="O73" s="96">
        <f t="shared" si="73"/>
        <v>0</v>
      </c>
      <c r="P73" s="255"/>
    </row>
    <row r="74" spans="1:16" ht="48" customHeight="1" x14ac:dyDescent="0.25">
      <c r="A74" s="30">
        <v>1228</v>
      </c>
      <c r="B74" s="42" t="s">
        <v>278</v>
      </c>
      <c r="C74" s="223">
        <f t="shared" si="0"/>
        <v>500</v>
      </c>
      <c r="D74" s="31">
        <v>500</v>
      </c>
      <c r="E74" s="31"/>
      <c r="F74" s="96">
        <f t="shared" si="70"/>
        <v>500</v>
      </c>
      <c r="G74" s="144"/>
      <c r="H74" s="31"/>
      <c r="I74" s="96">
        <f t="shared" si="71"/>
        <v>0</v>
      </c>
      <c r="J74" s="144"/>
      <c r="K74" s="31"/>
      <c r="L74" s="96">
        <f t="shared" si="72"/>
        <v>0</v>
      </c>
      <c r="M74" s="144"/>
      <c r="N74" s="31"/>
      <c r="O74" s="96">
        <f t="shared" si="73"/>
        <v>0</v>
      </c>
      <c r="P74" s="255"/>
    </row>
    <row r="75" spans="1:16" x14ac:dyDescent="0.25">
      <c r="A75" s="72">
        <v>2000</v>
      </c>
      <c r="B75" s="72" t="s">
        <v>65</v>
      </c>
      <c r="C75" s="234">
        <f t="shared" si="0"/>
        <v>66768</v>
      </c>
      <c r="D75" s="169">
        <f>SUM(D76,D83,D130,D164,D165,D172)</f>
        <v>62277</v>
      </c>
      <c r="E75" s="73">
        <f t="shared" ref="E75:F75" si="74">SUM(E76,E83,E130,E164,E165,E172)</f>
        <v>0</v>
      </c>
      <c r="F75" s="170">
        <f t="shared" si="74"/>
        <v>62277</v>
      </c>
      <c r="G75" s="169">
        <f>SUM(G76,G83,G130,G164,G165,G172)</f>
        <v>0</v>
      </c>
      <c r="H75" s="73">
        <f t="shared" ref="H75:I75" si="75">SUM(H76,H83,H130,H164,H165,H172)</f>
        <v>791</v>
      </c>
      <c r="I75" s="170">
        <f t="shared" si="75"/>
        <v>791</v>
      </c>
      <c r="J75" s="169">
        <f>SUM(J76,J83,J130,J164,J165,J172)</f>
        <v>3700</v>
      </c>
      <c r="K75" s="73">
        <f t="shared" ref="K75:L75" si="76">SUM(K76,K83,K130,K164,K165,K172)</f>
        <v>0</v>
      </c>
      <c r="L75" s="170">
        <f t="shared" si="76"/>
        <v>3700</v>
      </c>
      <c r="M75" s="169">
        <f>SUM(M76,M83,M130,M164,M165,M172)</f>
        <v>0</v>
      </c>
      <c r="N75" s="73">
        <f t="shared" ref="N75:O75" si="77">SUM(N76,N83,N130,N164,N165,N172)</f>
        <v>0</v>
      </c>
      <c r="O75" s="170">
        <f t="shared" si="77"/>
        <v>0</v>
      </c>
      <c r="P75" s="264"/>
    </row>
    <row r="76" spans="1:16" ht="24" x14ac:dyDescent="0.25">
      <c r="A76" s="34">
        <v>2100</v>
      </c>
      <c r="B76" s="74" t="s">
        <v>66</v>
      </c>
      <c r="C76" s="221">
        <f t="shared" si="0"/>
        <v>50</v>
      </c>
      <c r="D76" s="171">
        <f>SUM(D77,D80)</f>
        <v>50</v>
      </c>
      <c r="E76" s="37">
        <f t="shared" ref="E76:F76" si="78">SUM(E77,E80)</f>
        <v>0</v>
      </c>
      <c r="F76" s="172">
        <f t="shared" si="78"/>
        <v>50</v>
      </c>
      <c r="G76" s="171">
        <f>SUM(G77,G80)</f>
        <v>0</v>
      </c>
      <c r="H76" s="37">
        <f t="shared" ref="H76:I76" si="79">SUM(H77,H80)</f>
        <v>0</v>
      </c>
      <c r="I76" s="172">
        <f t="shared" si="79"/>
        <v>0</v>
      </c>
      <c r="J76" s="171">
        <f>SUM(J77,J80)</f>
        <v>0</v>
      </c>
      <c r="K76" s="37">
        <f t="shared" ref="K76:L76" si="80">SUM(K77,K80)</f>
        <v>0</v>
      </c>
      <c r="L76" s="172">
        <f t="shared" si="80"/>
        <v>0</v>
      </c>
      <c r="M76" s="171">
        <f>SUM(M77,M80)</f>
        <v>0</v>
      </c>
      <c r="N76" s="37">
        <f t="shared" ref="N76:O76" si="81">SUM(N77,N80)</f>
        <v>0</v>
      </c>
      <c r="O76" s="172">
        <f t="shared" si="81"/>
        <v>0</v>
      </c>
      <c r="P76" s="257"/>
    </row>
    <row r="77" spans="1:16" ht="24" x14ac:dyDescent="0.25">
      <c r="A77" s="275">
        <v>2110</v>
      </c>
      <c r="B77" s="39" t="s">
        <v>67</v>
      </c>
      <c r="C77" s="222">
        <f t="shared" si="0"/>
        <v>50</v>
      </c>
      <c r="D77" s="175">
        <f>SUM(D78:D79)</f>
        <v>50</v>
      </c>
      <c r="E77" s="80">
        <f t="shared" ref="E77:F77" si="82">SUM(E78:E79)</f>
        <v>0</v>
      </c>
      <c r="F77" s="176">
        <f t="shared" si="82"/>
        <v>50</v>
      </c>
      <c r="G77" s="175">
        <f>SUM(G78:G79)</f>
        <v>0</v>
      </c>
      <c r="H77" s="80">
        <f t="shared" ref="H77:I77" si="83">SUM(H78:H79)</f>
        <v>0</v>
      </c>
      <c r="I77" s="176">
        <f t="shared" si="83"/>
        <v>0</v>
      </c>
      <c r="J77" s="175">
        <f>SUM(J78:J79)</f>
        <v>0</v>
      </c>
      <c r="K77" s="80">
        <f t="shared" ref="K77:L77" si="84">SUM(K78:K79)</f>
        <v>0</v>
      </c>
      <c r="L77" s="176">
        <f t="shared" si="84"/>
        <v>0</v>
      </c>
      <c r="M77" s="175">
        <f>SUM(M78:M79)</f>
        <v>0</v>
      </c>
      <c r="N77" s="80">
        <f t="shared" ref="N77:O77" si="85">SUM(N78:N79)</f>
        <v>0</v>
      </c>
      <c r="O77" s="176">
        <f t="shared" si="85"/>
        <v>0</v>
      </c>
      <c r="P77" s="254"/>
    </row>
    <row r="78" spans="1:16" ht="12" hidden="1" customHeight="1" x14ac:dyDescent="0.25">
      <c r="A78" s="30">
        <v>2111</v>
      </c>
      <c r="B78" s="42" t="s">
        <v>68</v>
      </c>
      <c r="C78" s="223">
        <f t="shared" si="0"/>
        <v>0</v>
      </c>
      <c r="D78" s="177"/>
      <c r="E78" s="44"/>
      <c r="F78" s="96">
        <f t="shared" ref="F78:F79" si="86">D78+E78</f>
        <v>0</v>
      </c>
      <c r="G78" s="144"/>
      <c r="H78" s="31"/>
      <c r="I78" s="96">
        <f t="shared" ref="I78:I79" si="87">G78+H78</f>
        <v>0</v>
      </c>
      <c r="J78" s="144"/>
      <c r="K78" s="31"/>
      <c r="L78" s="96">
        <f t="shared" ref="L78:L79" si="88">K78+J78</f>
        <v>0</v>
      </c>
      <c r="M78" s="144"/>
      <c r="N78" s="31"/>
      <c r="O78" s="96">
        <f t="shared" ref="O78:O79" si="89">N78+M78</f>
        <v>0</v>
      </c>
      <c r="P78" s="255"/>
    </row>
    <row r="79" spans="1:16" ht="24" customHeight="1" x14ac:dyDescent="0.25">
      <c r="A79" s="30">
        <v>2112</v>
      </c>
      <c r="B79" s="42" t="s">
        <v>69</v>
      </c>
      <c r="C79" s="223">
        <f t="shared" si="0"/>
        <v>50</v>
      </c>
      <c r="D79" s="177">
        <v>50</v>
      </c>
      <c r="E79" s="44"/>
      <c r="F79" s="96">
        <f t="shared" si="86"/>
        <v>50</v>
      </c>
      <c r="G79" s="144"/>
      <c r="H79" s="31"/>
      <c r="I79" s="96">
        <f t="shared" si="87"/>
        <v>0</v>
      </c>
      <c r="J79" s="144"/>
      <c r="K79" s="31"/>
      <c r="L79" s="96">
        <f t="shared" si="88"/>
        <v>0</v>
      </c>
      <c r="M79" s="144"/>
      <c r="N79" s="31"/>
      <c r="O79" s="96">
        <f t="shared" si="89"/>
        <v>0</v>
      </c>
      <c r="P79" s="255"/>
    </row>
    <row r="80" spans="1:16" ht="24" hidden="1" x14ac:dyDescent="0.25">
      <c r="A80" s="77">
        <v>2120</v>
      </c>
      <c r="B80" s="42" t="s">
        <v>70</v>
      </c>
      <c r="C80" s="223">
        <f t="shared" si="0"/>
        <v>0</v>
      </c>
      <c r="D80" s="173">
        <f>SUM(D81:D82)</f>
        <v>0</v>
      </c>
      <c r="E80" s="78">
        <f t="shared" ref="E80:F80" si="90">SUM(E81:E82)</f>
        <v>0</v>
      </c>
      <c r="F80" s="96">
        <f t="shared" si="90"/>
        <v>0</v>
      </c>
      <c r="G80" s="173">
        <f>SUM(G81:G82)</f>
        <v>0</v>
      </c>
      <c r="H80" s="78">
        <f t="shared" ref="H80:I80" si="91">SUM(H81:H82)</f>
        <v>0</v>
      </c>
      <c r="I80" s="96">
        <f t="shared" si="91"/>
        <v>0</v>
      </c>
      <c r="J80" s="173">
        <f>SUM(J81:J82)</f>
        <v>0</v>
      </c>
      <c r="K80" s="78">
        <f t="shared" ref="K80:L80" si="92">SUM(K81:K82)</f>
        <v>0</v>
      </c>
      <c r="L80" s="96">
        <f t="shared" si="92"/>
        <v>0</v>
      </c>
      <c r="M80" s="173">
        <f>SUM(M81:M82)</f>
        <v>0</v>
      </c>
      <c r="N80" s="78">
        <f t="shared" ref="N80:O80" si="93">SUM(N81:N82)</f>
        <v>0</v>
      </c>
      <c r="O80" s="96">
        <f t="shared" si="93"/>
        <v>0</v>
      </c>
      <c r="P80" s="255"/>
    </row>
    <row r="81" spans="1:16" ht="12" hidden="1" customHeight="1" x14ac:dyDescent="0.25">
      <c r="A81" s="30">
        <v>2121</v>
      </c>
      <c r="B81" s="42" t="s">
        <v>68</v>
      </c>
      <c r="C81" s="223">
        <f t="shared" si="0"/>
        <v>0</v>
      </c>
      <c r="D81" s="177"/>
      <c r="E81" s="44"/>
      <c r="F81" s="96">
        <f t="shared" ref="F81:F82" si="94">D81+E81</f>
        <v>0</v>
      </c>
      <c r="G81" s="144"/>
      <c r="H81" s="31"/>
      <c r="I81" s="96">
        <f t="shared" ref="I81:I82" si="95">G81+H81</f>
        <v>0</v>
      </c>
      <c r="J81" s="144"/>
      <c r="K81" s="31"/>
      <c r="L81" s="96">
        <f t="shared" ref="L81:L82" si="96">K81+J81</f>
        <v>0</v>
      </c>
      <c r="M81" s="144"/>
      <c r="N81" s="31"/>
      <c r="O81" s="96">
        <f t="shared" ref="O81:O82" si="97">N81+M81</f>
        <v>0</v>
      </c>
      <c r="P81" s="255"/>
    </row>
    <row r="82" spans="1:16" ht="24" hidden="1" customHeight="1" x14ac:dyDescent="0.25">
      <c r="A82" s="30">
        <v>2122</v>
      </c>
      <c r="B82" s="42" t="s">
        <v>69</v>
      </c>
      <c r="C82" s="223">
        <f t="shared" si="0"/>
        <v>0</v>
      </c>
      <c r="D82" s="177"/>
      <c r="E82" s="44"/>
      <c r="F82" s="96">
        <f t="shared" si="94"/>
        <v>0</v>
      </c>
      <c r="G82" s="144"/>
      <c r="H82" s="31"/>
      <c r="I82" s="96">
        <f t="shared" si="95"/>
        <v>0</v>
      </c>
      <c r="J82" s="144"/>
      <c r="K82" s="31"/>
      <c r="L82" s="96">
        <f t="shared" si="96"/>
        <v>0</v>
      </c>
      <c r="M82" s="144"/>
      <c r="N82" s="31"/>
      <c r="O82" s="96">
        <f t="shared" si="97"/>
        <v>0</v>
      </c>
      <c r="P82" s="255"/>
    </row>
    <row r="83" spans="1:16" x14ac:dyDescent="0.25">
      <c r="A83" s="34">
        <v>2200</v>
      </c>
      <c r="B83" s="74" t="s">
        <v>71</v>
      </c>
      <c r="C83" s="221">
        <f t="shared" si="0"/>
        <v>55689</v>
      </c>
      <c r="D83" s="171">
        <f>SUM(D84,D89,D95,D103,D112,D116,D122,D128)</f>
        <v>51198</v>
      </c>
      <c r="E83" s="37">
        <f t="shared" ref="E83:F83" si="98">SUM(E84,E89,E95,E103,E112,E116,E122,E128)</f>
        <v>0</v>
      </c>
      <c r="F83" s="172">
        <f t="shared" si="98"/>
        <v>51198</v>
      </c>
      <c r="G83" s="171">
        <f>SUM(G84,G89,G95,G103,G112,G116,G122,G128)</f>
        <v>0</v>
      </c>
      <c r="H83" s="37">
        <f t="shared" ref="H83:I83" si="99">SUM(H84,H89,H95,H103,H112,H116,H122,H128)</f>
        <v>791</v>
      </c>
      <c r="I83" s="172">
        <f t="shared" si="99"/>
        <v>791</v>
      </c>
      <c r="J83" s="171">
        <f>SUM(J84,J89,J95,J103,J112,J116,J122,J128)</f>
        <v>3700</v>
      </c>
      <c r="K83" s="37">
        <f t="shared" ref="K83:L83" si="100">SUM(K84,K89,K95,K103,K112,K116,K122,K128)</f>
        <v>0</v>
      </c>
      <c r="L83" s="172">
        <f t="shared" si="100"/>
        <v>3700</v>
      </c>
      <c r="M83" s="171">
        <f>SUM(M84,M89,M95,M103,M112,M116,M122,M128)</f>
        <v>0</v>
      </c>
      <c r="N83" s="37">
        <f t="shared" ref="N83:O83" si="101">SUM(N84,N89,N95,N103,N112,N116,N122,N128)</f>
        <v>0</v>
      </c>
      <c r="O83" s="172">
        <f t="shared" si="101"/>
        <v>0</v>
      </c>
      <c r="P83" s="257"/>
    </row>
    <row r="84" spans="1:16" x14ac:dyDescent="0.25">
      <c r="A84" s="75">
        <v>2210</v>
      </c>
      <c r="B84" s="59" t="s">
        <v>296</v>
      </c>
      <c r="C84" s="229">
        <f t="shared" ref="C84:C147" si="102">F84+I84+L84+O84</f>
        <v>1747</v>
      </c>
      <c r="D84" s="87">
        <f>SUM(D85:D88)</f>
        <v>1747</v>
      </c>
      <c r="E84" s="76">
        <f t="shared" ref="E84:F84" si="103">SUM(E85:E88)</f>
        <v>0</v>
      </c>
      <c r="F84" s="161">
        <f t="shared" si="103"/>
        <v>1747</v>
      </c>
      <c r="G84" s="87">
        <f>SUM(G85:G88)</f>
        <v>0</v>
      </c>
      <c r="H84" s="76">
        <f t="shared" ref="H84:I84" si="104">SUM(H85:H88)</f>
        <v>0</v>
      </c>
      <c r="I84" s="161">
        <f t="shared" si="104"/>
        <v>0</v>
      </c>
      <c r="J84" s="87">
        <f>SUM(J85:J88)</f>
        <v>0</v>
      </c>
      <c r="K84" s="76">
        <f t="shared" ref="K84:L84" si="105">SUM(K85:K88)</f>
        <v>0</v>
      </c>
      <c r="L84" s="161">
        <f t="shared" si="105"/>
        <v>0</v>
      </c>
      <c r="M84" s="87">
        <f>SUM(M85:M88)</f>
        <v>0</v>
      </c>
      <c r="N84" s="76">
        <f t="shared" ref="N84:O84" si="106">SUM(N85:N88)</f>
        <v>0</v>
      </c>
      <c r="O84" s="161">
        <f t="shared" si="106"/>
        <v>0</v>
      </c>
      <c r="P84" s="260"/>
    </row>
    <row r="85" spans="1:16" ht="24" hidden="1" customHeight="1" x14ac:dyDescent="0.25">
      <c r="A85" s="27">
        <v>2211</v>
      </c>
      <c r="B85" s="39" t="s">
        <v>72</v>
      </c>
      <c r="C85" s="222">
        <f t="shared" si="102"/>
        <v>0</v>
      </c>
      <c r="D85" s="178"/>
      <c r="E85" s="41"/>
      <c r="F85" s="176">
        <f t="shared" ref="F85:F88" si="107">D85+E85</f>
        <v>0</v>
      </c>
      <c r="G85" s="143"/>
      <c r="H85" s="28"/>
      <c r="I85" s="176">
        <f t="shared" ref="I85:I88" si="108">G85+H85</f>
        <v>0</v>
      </c>
      <c r="J85" s="143"/>
      <c r="K85" s="28"/>
      <c r="L85" s="176">
        <f t="shared" ref="L85:L88" si="109">K85+J85</f>
        <v>0</v>
      </c>
      <c r="M85" s="143"/>
      <c r="N85" s="28"/>
      <c r="O85" s="176">
        <f t="shared" ref="O85:O88" si="110">N85+M85</f>
        <v>0</v>
      </c>
      <c r="P85" s="254"/>
    </row>
    <row r="86" spans="1:16" ht="36" customHeight="1" x14ac:dyDescent="0.25">
      <c r="A86" s="30">
        <v>2212</v>
      </c>
      <c r="B86" s="42" t="s">
        <v>73</v>
      </c>
      <c r="C86" s="223">
        <f t="shared" si="102"/>
        <v>1561</v>
      </c>
      <c r="D86" s="44">
        <v>1561</v>
      </c>
      <c r="E86" s="44"/>
      <c r="F86" s="96">
        <f t="shared" si="107"/>
        <v>1561</v>
      </c>
      <c r="G86" s="144"/>
      <c r="H86" s="31"/>
      <c r="I86" s="96">
        <f t="shared" si="108"/>
        <v>0</v>
      </c>
      <c r="J86" s="144"/>
      <c r="K86" s="31"/>
      <c r="L86" s="96">
        <f t="shared" si="109"/>
        <v>0</v>
      </c>
      <c r="M86" s="144"/>
      <c r="N86" s="31"/>
      <c r="O86" s="96">
        <f t="shared" si="110"/>
        <v>0</v>
      </c>
      <c r="P86" s="255"/>
    </row>
    <row r="87" spans="1:16" ht="24" customHeight="1" x14ac:dyDescent="0.25">
      <c r="A87" s="30">
        <v>2214</v>
      </c>
      <c r="B87" s="42" t="s">
        <v>74</v>
      </c>
      <c r="C87" s="223">
        <f t="shared" si="102"/>
        <v>102</v>
      </c>
      <c r="D87" s="44">
        <v>102</v>
      </c>
      <c r="E87" s="44"/>
      <c r="F87" s="96">
        <f t="shared" si="107"/>
        <v>102</v>
      </c>
      <c r="G87" s="144"/>
      <c r="H87" s="31"/>
      <c r="I87" s="96">
        <f t="shared" si="108"/>
        <v>0</v>
      </c>
      <c r="J87" s="144"/>
      <c r="K87" s="31"/>
      <c r="L87" s="96">
        <f t="shared" si="109"/>
        <v>0</v>
      </c>
      <c r="M87" s="144"/>
      <c r="N87" s="31"/>
      <c r="O87" s="96">
        <f t="shared" si="110"/>
        <v>0</v>
      </c>
      <c r="P87" s="255"/>
    </row>
    <row r="88" spans="1:16" ht="12" customHeight="1" x14ac:dyDescent="0.25">
      <c r="A88" s="30">
        <v>2219</v>
      </c>
      <c r="B88" s="42" t="s">
        <v>75</v>
      </c>
      <c r="C88" s="223">
        <f t="shared" si="102"/>
        <v>84</v>
      </c>
      <c r="D88" s="44">
        <v>84</v>
      </c>
      <c r="E88" s="44"/>
      <c r="F88" s="96">
        <f t="shared" si="107"/>
        <v>84</v>
      </c>
      <c r="G88" s="144"/>
      <c r="H88" s="31"/>
      <c r="I88" s="96">
        <f t="shared" si="108"/>
        <v>0</v>
      </c>
      <c r="J88" s="144"/>
      <c r="K88" s="31"/>
      <c r="L88" s="96">
        <f t="shared" si="109"/>
        <v>0</v>
      </c>
      <c r="M88" s="144"/>
      <c r="N88" s="31"/>
      <c r="O88" s="96">
        <f t="shared" si="110"/>
        <v>0</v>
      </c>
      <c r="P88" s="255"/>
    </row>
    <row r="89" spans="1:16" ht="24" x14ac:dyDescent="0.25">
      <c r="A89" s="77">
        <v>2220</v>
      </c>
      <c r="B89" s="42" t="s">
        <v>76</v>
      </c>
      <c r="C89" s="223">
        <f t="shared" si="102"/>
        <v>37760</v>
      </c>
      <c r="D89" s="173">
        <f>SUM(D90:D94)</f>
        <v>35860</v>
      </c>
      <c r="E89" s="78">
        <f t="shared" ref="E89:F89" si="111">SUM(E90:E94)</f>
        <v>0</v>
      </c>
      <c r="F89" s="96">
        <f t="shared" si="111"/>
        <v>35860</v>
      </c>
      <c r="G89" s="173">
        <f>SUM(G90:G94)</f>
        <v>0</v>
      </c>
      <c r="H89" s="78">
        <f t="shared" ref="H89:I89" si="112">SUM(H90:H94)</f>
        <v>0</v>
      </c>
      <c r="I89" s="96">
        <f t="shared" si="112"/>
        <v>0</v>
      </c>
      <c r="J89" s="173">
        <f>SUM(J90:J94)</f>
        <v>1900</v>
      </c>
      <c r="K89" s="78">
        <f t="shared" ref="K89:L89" si="113">SUM(K90:K94)</f>
        <v>0</v>
      </c>
      <c r="L89" s="96">
        <f t="shared" si="113"/>
        <v>1900</v>
      </c>
      <c r="M89" s="173">
        <f>SUM(M90:M94)</f>
        <v>0</v>
      </c>
      <c r="N89" s="78">
        <f t="shared" ref="N89:O89" si="114">SUM(N90:N94)</f>
        <v>0</v>
      </c>
      <c r="O89" s="96">
        <f t="shared" si="114"/>
        <v>0</v>
      </c>
      <c r="P89" s="255"/>
    </row>
    <row r="90" spans="1:16" ht="24" customHeight="1" x14ac:dyDescent="0.25">
      <c r="A90" s="30">
        <v>2221</v>
      </c>
      <c r="B90" s="42" t="s">
        <v>271</v>
      </c>
      <c r="C90" s="223">
        <f t="shared" si="102"/>
        <v>28011</v>
      </c>
      <c r="D90" s="44">
        <v>26886</v>
      </c>
      <c r="E90" s="44"/>
      <c r="F90" s="96">
        <f t="shared" ref="F90:F94" si="115">D90+E90</f>
        <v>26886</v>
      </c>
      <c r="G90" s="144"/>
      <c r="H90" s="31"/>
      <c r="I90" s="96">
        <f t="shared" ref="I90:I94" si="116">G90+H90</f>
        <v>0</v>
      </c>
      <c r="J90" s="144">
        <v>1125</v>
      </c>
      <c r="K90" s="31"/>
      <c r="L90" s="96">
        <f t="shared" ref="L90:L94" si="117">K90+J90</f>
        <v>1125</v>
      </c>
      <c r="M90" s="144"/>
      <c r="N90" s="31"/>
      <c r="O90" s="96">
        <f t="shared" ref="O90:O94" si="118">N90+M90</f>
        <v>0</v>
      </c>
      <c r="P90" s="255"/>
    </row>
    <row r="91" spans="1:16" ht="12" customHeight="1" x14ac:dyDescent="0.25">
      <c r="A91" s="30">
        <v>2222</v>
      </c>
      <c r="B91" s="42" t="s">
        <v>77</v>
      </c>
      <c r="C91" s="223">
        <f t="shared" si="102"/>
        <v>1032</v>
      </c>
      <c r="D91" s="44">
        <v>782</v>
      </c>
      <c r="E91" s="44"/>
      <c r="F91" s="96">
        <f t="shared" si="115"/>
        <v>782</v>
      </c>
      <c r="G91" s="144"/>
      <c r="H91" s="31"/>
      <c r="I91" s="96">
        <f t="shared" si="116"/>
        <v>0</v>
      </c>
      <c r="J91" s="144">
        <v>250</v>
      </c>
      <c r="K91" s="31"/>
      <c r="L91" s="96">
        <f t="shared" si="117"/>
        <v>250</v>
      </c>
      <c r="M91" s="144"/>
      <c r="N91" s="31"/>
      <c r="O91" s="96">
        <f t="shared" si="118"/>
        <v>0</v>
      </c>
      <c r="P91" s="255"/>
    </row>
    <row r="92" spans="1:16" ht="12" customHeight="1" x14ac:dyDescent="0.25">
      <c r="A92" s="30">
        <v>2223</v>
      </c>
      <c r="B92" s="42" t="s">
        <v>78</v>
      </c>
      <c r="C92" s="223">
        <f t="shared" si="102"/>
        <v>8328</v>
      </c>
      <c r="D92" s="177">
        <v>7878</v>
      </c>
      <c r="E92" s="44"/>
      <c r="F92" s="96">
        <f t="shared" si="115"/>
        <v>7878</v>
      </c>
      <c r="G92" s="144"/>
      <c r="H92" s="31"/>
      <c r="I92" s="96">
        <f t="shared" si="116"/>
        <v>0</v>
      </c>
      <c r="J92" s="144">
        <v>450</v>
      </c>
      <c r="K92" s="31"/>
      <c r="L92" s="96">
        <f t="shared" si="117"/>
        <v>450</v>
      </c>
      <c r="M92" s="144"/>
      <c r="N92" s="31"/>
      <c r="O92" s="96">
        <f t="shared" si="118"/>
        <v>0</v>
      </c>
      <c r="P92" s="255"/>
    </row>
    <row r="93" spans="1:16" ht="48" customHeight="1" x14ac:dyDescent="0.25">
      <c r="A93" s="30">
        <v>2224</v>
      </c>
      <c r="B93" s="42" t="s">
        <v>279</v>
      </c>
      <c r="C93" s="223">
        <f t="shared" si="102"/>
        <v>389</v>
      </c>
      <c r="D93" s="177">
        <v>314</v>
      </c>
      <c r="E93" s="44"/>
      <c r="F93" s="96">
        <f t="shared" si="115"/>
        <v>314</v>
      </c>
      <c r="G93" s="144"/>
      <c r="H93" s="31"/>
      <c r="I93" s="96">
        <f t="shared" si="116"/>
        <v>0</v>
      </c>
      <c r="J93" s="144">
        <v>75</v>
      </c>
      <c r="K93" s="31"/>
      <c r="L93" s="96">
        <f t="shared" si="117"/>
        <v>75</v>
      </c>
      <c r="M93" s="144"/>
      <c r="N93" s="31"/>
      <c r="O93" s="96">
        <f t="shared" si="118"/>
        <v>0</v>
      </c>
      <c r="P93" s="255"/>
    </row>
    <row r="94" spans="1:16" ht="24" hidden="1" customHeight="1" x14ac:dyDescent="0.25">
      <c r="A94" s="30">
        <v>2229</v>
      </c>
      <c r="B94" s="42" t="s">
        <v>79</v>
      </c>
      <c r="C94" s="223">
        <f t="shared" si="102"/>
        <v>0</v>
      </c>
      <c r="D94" s="177"/>
      <c r="E94" s="44"/>
      <c r="F94" s="96">
        <f t="shared" si="115"/>
        <v>0</v>
      </c>
      <c r="G94" s="144"/>
      <c r="H94" s="31"/>
      <c r="I94" s="96">
        <f t="shared" si="116"/>
        <v>0</v>
      </c>
      <c r="J94" s="144"/>
      <c r="K94" s="31"/>
      <c r="L94" s="96">
        <f t="shared" si="117"/>
        <v>0</v>
      </c>
      <c r="M94" s="144"/>
      <c r="N94" s="31"/>
      <c r="O94" s="96">
        <f t="shared" si="118"/>
        <v>0</v>
      </c>
      <c r="P94" s="255"/>
    </row>
    <row r="95" spans="1:16" ht="36" x14ac:dyDescent="0.25">
      <c r="A95" s="77">
        <v>2230</v>
      </c>
      <c r="B95" s="42" t="s">
        <v>80</v>
      </c>
      <c r="C95" s="223">
        <f t="shared" si="102"/>
        <v>2674</v>
      </c>
      <c r="D95" s="173">
        <f>SUM(D96:D102)</f>
        <v>2674</v>
      </c>
      <c r="E95" s="78">
        <f t="shared" ref="E95:F95" si="119">SUM(E96:E102)</f>
        <v>0</v>
      </c>
      <c r="F95" s="96">
        <f t="shared" si="119"/>
        <v>2674</v>
      </c>
      <c r="G95" s="173">
        <f>SUM(G96:G102)</f>
        <v>0</v>
      </c>
      <c r="H95" s="78">
        <f t="shared" ref="H95:I95" si="120">SUM(H96:H102)</f>
        <v>0</v>
      </c>
      <c r="I95" s="96">
        <f t="shared" si="120"/>
        <v>0</v>
      </c>
      <c r="J95" s="173">
        <f>SUM(J96:J102)</f>
        <v>0</v>
      </c>
      <c r="K95" s="78">
        <f t="shared" ref="K95:L95" si="121">SUM(K96:K102)</f>
        <v>0</v>
      </c>
      <c r="L95" s="96">
        <f t="shared" si="121"/>
        <v>0</v>
      </c>
      <c r="M95" s="173">
        <f>SUM(M96:M102)</f>
        <v>0</v>
      </c>
      <c r="N95" s="78">
        <f t="shared" ref="N95:O95" si="122">SUM(N96:N102)</f>
        <v>0</v>
      </c>
      <c r="O95" s="96">
        <f t="shared" si="122"/>
        <v>0</v>
      </c>
      <c r="P95" s="255"/>
    </row>
    <row r="96" spans="1:16" ht="24" hidden="1" customHeight="1" x14ac:dyDescent="0.25">
      <c r="A96" s="30">
        <v>2231</v>
      </c>
      <c r="B96" s="42" t="s">
        <v>81</v>
      </c>
      <c r="C96" s="223">
        <f t="shared" si="102"/>
        <v>0</v>
      </c>
      <c r="D96" s="177"/>
      <c r="E96" s="44"/>
      <c r="F96" s="96">
        <f t="shared" ref="F96:F102" si="123">D96+E96</f>
        <v>0</v>
      </c>
      <c r="G96" s="144"/>
      <c r="H96" s="31"/>
      <c r="I96" s="96">
        <f t="shared" ref="I96:I102" si="124">G96+H96</f>
        <v>0</v>
      </c>
      <c r="J96" s="144"/>
      <c r="K96" s="31"/>
      <c r="L96" s="96">
        <f t="shared" ref="L96:L102" si="125">K96+J96</f>
        <v>0</v>
      </c>
      <c r="M96" s="144"/>
      <c r="N96" s="31"/>
      <c r="O96" s="96">
        <f t="shared" ref="O96:O102" si="126">N96+M96</f>
        <v>0</v>
      </c>
      <c r="P96" s="255"/>
    </row>
    <row r="97" spans="1:16" ht="24.75" hidden="1" customHeight="1" x14ac:dyDescent="0.25">
      <c r="A97" s="30">
        <v>2232</v>
      </c>
      <c r="B97" s="42" t="s">
        <v>82</v>
      </c>
      <c r="C97" s="223">
        <f t="shared" si="102"/>
        <v>0</v>
      </c>
      <c r="D97" s="177"/>
      <c r="E97" s="44"/>
      <c r="F97" s="96">
        <f t="shared" si="123"/>
        <v>0</v>
      </c>
      <c r="G97" s="144"/>
      <c r="H97" s="31"/>
      <c r="I97" s="96">
        <f t="shared" si="124"/>
        <v>0</v>
      </c>
      <c r="J97" s="144"/>
      <c r="K97" s="31"/>
      <c r="L97" s="96">
        <f t="shared" si="125"/>
        <v>0</v>
      </c>
      <c r="M97" s="144"/>
      <c r="N97" s="31"/>
      <c r="O97" s="96">
        <f t="shared" si="126"/>
        <v>0</v>
      </c>
      <c r="P97" s="255"/>
    </row>
    <row r="98" spans="1:16" ht="24" hidden="1" customHeight="1" x14ac:dyDescent="0.25">
      <c r="A98" s="27">
        <v>2233</v>
      </c>
      <c r="B98" s="39" t="s">
        <v>83</v>
      </c>
      <c r="C98" s="222">
        <f t="shared" si="102"/>
        <v>0</v>
      </c>
      <c r="D98" s="178"/>
      <c r="E98" s="41"/>
      <c r="F98" s="176">
        <f t="shared" si="123"/>
        <v>0</v>
      </c>
      <c r="G98" s="143"/>
      <c r="H98" s="28"/>
      <c r="I98" s="176">
        <f t="shared" si="124"/>
        <v>0</v>
      </c>
      <c r="J98" s="143"/>
      <c r="K98" s="28"/>
      <c r="L98" s="176">
        <f t="shared" si="125"/>
        <v>0</v>
      </c>
      <c r="M98" s="143"/>
      <c r="N98" s="28"/>
      <c r="O98" s="176">
        <f t="shared" si="126"/>
        <v>0</v>
      </c>
      <c r="P98" s="254"/>
    </row>
    <row r="99" spans="1:16" ht="36" hidden="1" customHeight="1" x14ac:dyDescent="0.25">
      <c r="A99" s="30">
        <v>2234</v>
      </c>
      <c r="B99" s="42" t="s">
        <v>84</v>
      </c>
      <c r="C99" s="223">
        <f t="shared" si="102"/>
        <v>0</v>
      </c>
      <c r="D99" s="177"/>
      <c r="E99" s="44"/>
      <c r="F99" s="96">
        <f t="shared" si="123"/>
        <v>0</v>
      </c>
      <c r="G99" s="144"/>
      <c r="H99" s="31"/>
      <c r="I99" s="96">
        <f t="shared" si="124"/>
        <v>0</v>
      </c>
      <c r="J99" s="144"/>
      <c r="K99" s="31"/>
      <c r="L99" s="96">
        <f t="shared" si="125"/>
        <v>0</v>
      </c>
      <c r="M99" s="144"/>
      <c r="N99" s="31"/>
      <c r="O99" s="96">
        <f t="shared" si="126"/>
        <v>0</v>
      </c>
      <c r="P99" s="255"/>
    </row>
    <row r="100" spans="1:16" ht="24" hidden="1" customHeight="1" x14ac:dyDescent="0.25">
      <c r="A100" s="30">
        <v>2235</v>
      </c>
      <c r="B100" s="42" t="s">
        <v>297</v>
      </c>
      <c r="C100" s="223">
        <f t="shared" si="102"/>
        <v>0</v>
      </c>
      <c r="D100" s="177"/>
      <c r="E100" s="44"/>
      <c r="F100" s="96">
        <f t="shared" si="123"/>
        <v>0</v>
      </c>
      <c r="G100" s="144"/>
      <c r="H100" s="31"/>
      <c r="I100" s="96">
        <f t="shared" si="124"/>
        <v>0</v>
      </c>
      <c r="J100" s="144"/>
      <c r="K100" s="31"/>
      <c r="L100" s="96">
        <f t="shared" si="125"/>
        <v>0</v>
      </c>
      <c r="M100" s="144"/>
      <c r="N100" s="31"/>
      <c r="O100" s="96">
        <f t="shared" si="126"/>
        <v>0</v>
      </c>
      <c r="P100" s="255"/>
    </row>
    <row r="101" spans="1:16" ht="12" hidden="1" customHeight="1" x14ac:dyDescent="0.25">
      <c r="A101" s="30">
        <v>2236</v>
      </c>
      <c r="B101" s="42" t="s">
        <v>298</v>
      </c>
      <c r="C101" s="223">
        <f t="shared" si="102"/>
        <v>0</v>
      </c>
      <c r="D101" s="177"/>
      <c r="E101" s="44"/>
      <c r="F101" s="96">
        <f t="shared" si="123"/>
        <v>0</v>
      </c>
      <c r="G101" s="144"/>
      <c r="H101" s="31"/>
      <c r="I101" s="96">
        <f t="shared" si="124"/>
        <v>0</v>
      </c>
      <c r="J101" s="144"/>
      <c r="K101" s="31"/>
      <c r="L101" s="96">
        <f t="shared" si="125"/>
        <v>0</v>
      </c>
      <c r="M101" s="144"/>
      <c r="N101" s="31"/>
      <c r="O101" s="96">
        <f t="shared" si="126"/>
        <v>0</v>
      </c>
      <c r="P101" s="255"/>
    </row>
    <row r="102" spans="1:16" ht="24" customHeight="1" x14ac:dyDescent="0.25">
      <c r="A102" s="30">
        <v>2239</v>
      </c>
      <c r="B102" s="42" t="s">
        <v>85</v>
      </c>
      <c r="C102" s="223">
        <f t="shared" si="102"/>
        <v>2674</v>
      </c>
      <c r="D102" s="177">
        <v>2674</v>
      </c>
      <c r="E102" s="44"/>
      <c r="F102" s="96">
        <f t="shared" si="123"/>
        <v>2674</v>
      </c>
      <c r="G102" s="144"/>
      <c r="H102" s="31"/>
      <c r="I102" s="96">
        <f t="shared" si="124"/>
        <v>0</v>
      </c>
      <c r="J102" s="144"/>
      <c r="K102" s="31"/>
      <c r="L102" s="96">
        <f t="shared" si="125"/>
        <v>0</v>
      </c>
      <c r="M102" s="144"/>
      <c r="N102" s="31"/>
      <c r="O102" s="96">
        <f t="shared" si="126"/>
        <v>0</v>
      </c>
      <c r="P102" s="255"/>
    </row>
    <row r="103" spans="1:16" ht="36" x14ac:dyDescent="0.25">
      <c r="A103" s="77">
        <v>2240</v>
      </c>
      <c r="B103" s="42" t="s">
        <v>86</v>
      </c>
      <c r="C103" s="223">
        <f t="shared" si="102"/>
        <v>7311</v>
      </c>
      <c r="D103" s="173">
        <f>SUM(D104:D111)</f>
        <v>7311</v>
      </c>
      <c r="E103" s="78">
        <f t="shared" ref="E103:F103" si="127">SUM(E104:E111)</f>
        <v>0</v>
      </c>
      <c r="F103" s="96">
        <f t="shared" si="127"/>
        <v>7311</v>
      </c>
      <c r="G103" s="173">
        <f>SUM(G104:G111)</f>
        <v>0</v>
      </c>
      <c r="H103" s="78">
        <f t="shared" ref="H103:I103" si="128">SUM(H104:H111)</f>
        <v>0</v>
      </c>
      <c r="I103" s="96">
        <f t="shared" si="128"/>
        <v>0</v>
      </c>
      <c r="J103" s="173">
        <f>SUM(J104:J111)</f>
        <v>0</v>
      </c>
      <c r="K103" s="78">
        <f t="shared" ref="K103:L103" si="129">SUM(K104:K111)</f>
        <v>0</v>
      </c>
      <c r="L103" s="96">
        <f t="shared" si="129"/>
        <v>0</v>
      </c>
      <c r="M103" s="173">
        <f>SUM(M104:M111)</f>
        <v>0</v>
      </c>
      <c r="N103" s="78">
        <f t="shared" ref="N103:O103" si="130">SUM(N104:N111)</f>
        <v>0</v>
      </c>
      <c r="O103" s="96">
        <f t="shared" si="130"/>
        <v>0</v>
      </c>
      <c r="P103" s="255"/>
    </row>
    <row r="104" spans="1:16" ht="12" hidden="1" customHeight="1" x14ac:dyDescent="0.25">
      <c r="A104" s="30">
        <v>2241</v>
      </c>
      <c r="B104" s="42" t="s">
        <v>87</v>
      </c>
      <c r="C104" s="223">
        <f t="shared" si="102"/>
        <v>0</v>
      </c>
      <c r="D104" s="177"/>
      <c r="E104" s="44"/>
      <c r="F104" s="96">
        <f t="shared" ref="F104:F111" si="131">D104+E104</f>
        <v>0</v>
      </c>
      <c r="G104" s="144"/>
      <c r="H104" s="31"/>
      <c r="I104" s="96">
        <f t="shared" ref="I104:I111" si="132">G104+H104</f>
        <v>0</v>
      </c>
      <c r="J104" s="144"/>
      <c r="K104" s="31"/>
      <c r="L104" s="96">
        <f t="shared" ref="L104:L111" si="133">K104+J104</f>
        <v>0</v>
      </c>
      <c r="M104" s="144"/>
      <c r="N104" s="31"/>
      <c r="O104" s="96">
        <f t="shared" ref="O104:O111" si="134">N104+M104</f>
        <v>0</v>
      </c>
      <c r="P104" s="255"/>
    </row>
    <row r="105" spans="1:16" ht="24" customHeight="1" x14ac:dyDescent="0.25">
      <c r="A105" s="30">
        <v>2242</v>
      </c>
      <c r="B105" s="42" t="s">
        <v>88</v>
      </c>
      <c r="C105" s="223">
        <f t="shared" si="102"/>
        <v>524</v>
      </c>
      <c r="D105" s="177">
        <v>524</v>
      </c>
      <c r="E105" s="44"/>
      <c r="F105" s="96">
        <f t="shared" si="131"/>
        <v>524</v>
      </c>
      <c r="G105" s="144"/>
      <c r="H105" s="31"/>
      <c r="I105" s="96">
        <f t="shared" si="132"/>
        <v>0</v>
      </c>
      <c r="J105" s="144"/>
      <c r="K105" s="31"/>
      <c r="L105" s="96">
        <f t="shared" si="133"/>
        <v>0</v>
      </c>
      <c r="M105" s="144"/>
      <c r="N105" s="31"/>
      <c r="O105" s="96">
        <f t="shared" si="134"/>
        <v>0</v>
      </c>
      <c r="P105" s="255"/>
    </row>
    <row r="106" spans="1:16" ht="24" customHeight="1" x14ac:dyDescent="0.25">
      <c r="A106" s="30">
        <v>2243</v>
      </c>
      <c r="B106" s="42" t="s">
        <v>89</v>
      </c>
      <c r="C106" s="223">
        <f t="shared" si="102"/>
        <v>531</v>
      </c>
      <c r="D106" s="177">
        <v>531</v>
      </c>
      <c r="E106" s="44"/>
      <c r="F106" s="96">
        <f t="shared" si="131"/>
        <v>531</v>
      </c>
      <c r="G106" s="144"/>
      <c r="H106" s="31"/>
      <c r="I106" s="96">
        <f t="shared" si="132"/>
        <v>0</v>
      </c>
      <c r="J106" s="144"/>
      <c r="K106" s="31"/>
      <c r="L106" s="96">
        <f t="shared" si="133"/>
        <v>0</v>
      </c>
      <c r="M106" s="144"/>
      <c r="N106" s="31"/>
      <c r="O106" s="96">
        <f t="shared" si="134"/>
        <v>0</v>
      </c>
      <c r="P106" s="255"/>
    </row>
    <row r="107" spans="1:16" ht="12" customHeight="1" x14ac:dyDescent="0.25">
      <c r="A107" s="30">
        <v>2244</v>
      </c>
      <c r="B107" s="42" t="s">
        <v>90</v>
      </c>
      <c r="C107" s="223">
        <f t="shared" si="102"/>
        <v>6256</v>
      </c>
      <c r="D107" s="177">
        <v>6256</v>
      </c>
      <c r="E107" s="44"/>
      <c r="F107" s="96">
        <f t="shared" si="131"/>
        <v>6256</v>
      </c>
      <c r="G107" s="144"/>
      <c r="H107" s="31"/>
      <c r="I107" s="96">
        <f t="shared" si="132"/>
        <v>0</v>
      </c>
      <c r="J107" s="144"/>
      <c r="K107" s="31"/>
      <c r="L107" s="96">
        <f t="shared" si="133"/>
        <v>0</v>
      </c>
      <c r="M107" s="144"/>
      <c r="N107" s="31"/>
      <c r="O107" s="96">
        <f t="shared" si="134"/>
        <v>0</v>
      </c>
      <c r="P107" s="255"/>
    </row>
    <row r="108" spans="1:16" ht="24" hidden="1" customHeight="1" x14ac:dyDescent="0.25">
      <c r="A108" s="30">
        <v>2246</v>
      </c>
      <c r="B108" s="42" t="s">
        <v>91</v>
      </c>
      <c r="C108" s="223">
        <f t="shared" si="102"/>
        <v>0</v>
      </c>
      <c r="D108" s="177"/>
      <c r="E108" s="44"/>
      <c r="F108" s="96">
        <f t="shared" si="131"/>
        <v>0</v>
      </c>
      <c r="G108" s="144"/>
      <c r="H108" s="31"/>
      <c r="I108" s="96">
        <f t="shared" si="132"/>
        <v>0</v>
      </c>
      <c r="J108" s="144"/>
      <c r="K108" s="31"/>
      <c r="L108" s="96">
        <f t="shared" si="133"/>
        <v>0</v>
      </c>
      <c r="M108" s="144"/>
      <c r="N108" s="31"/>
      <c r="O108" s="96">
        <f t="shared" si="134"/>
        <v>0</v>
      </c>
      <c r="P108" s="255"/>
    </row>
    <row r="109" spans="1:16" ht="12" hidden="1" customHeight="1" x14ac:dyDescent="0.25">
      <c r="A109" s="30">
        <v>2247</v>
      </c>
      <c r="B109" s="42" t="s">
        <v>92</v>
      </c>
      <c r="C109" s="223">
        <f t="shared" si="102"/>
        <v>0</v>
      </c>
      <c r="D109" s="177"/>
      <c r="E109" s="44"/>
      <c r="F109" s="96">
        <f t="shared" si="131"/>
        <v>0</v>
      </c>
      <c r="G109" s="144"/>
      <c r="H109" s="31"/>
      <c r="I109" s="96">
        <f t="shared" si="132"/>
        <v>0</v>
      </c>
      <c r="J109" s="144"/>
      <c r="K109" s="31"/>
      <c r="L109" s="96">
        <f t="shared" si="133"/>
        <v>0</v>
      </c>
      <c r="M109" s="144"/>
      <c r="N109" s="31"/>
      <c r="O109" s="96">
        <f t="shared" si="134"/>
        <v>0</v>
      </c>
      <c r="P109" s="255"/>
    </row>
    <row r="110" spans="1:16" ht="24" hidden="1" customHeight="1" x14ac:dyDescent="0.25">
      <c r="A110" s="30">
        <v>2248</v>
      </c>
      <c r="B110" s="42" t="s">
        <v>280</v>
      </c>
      <c r="C110" s="223">
        <f t="shared" si="102"/>
        <v>0</v>
      </c>
      <c r="D110" s="177"/>
      <c r="E110" s="44"/>
      <c r="F110" s="96">
        <f t="shared" si="131"/>
        <v>0</v>
      </c>
      <c r="G110" s="144"/>
      <c r="H110" s="31"/>
      <c r="I110" s="96">
        <f t="shared" si="132"/>
        <v>0</v>
      </c>
      <c r="J110" s="144"/>
      <c r="K110" s="31"/>
      <c r="L110" s="96">
        <f t="shared" si="133"/>
        <v>0</v>
      </c>
      <c r="M110" s="144"/>
      <c r="N110" s="31"/>
      <c r="O110" s="96">
        <f t="shared" si="134"/>
        <v>0</v>
      </c>
      <c r="P110" s="255"/>
    </row>
    <row r="111" spans="1:16" ht="24" hidden="1" customHeight="1" x14ac:dyDescent="0.25">
      <c r="A111" s="30">
        <v>2249</v>
      </c>
      <c r="B111" s="42" t="s">
        <v>93</v>
      </c>
      <c r="C111" s="223">
        <f t="shared" si="102"/>
        <v>0</v>
      </c>
      <c r="D111" s="177"/>
      <c r="E111" s="44"/>
      <c r="F111" s="96">
        <f t="shared" si="131"/>
        <v>0</v>
      </c>
      <c r="G111" s="144"/>
      <c r="H111" s="31"/>
      <c r="I111" s="96">
        <f t="shared" si="132"/>
        <v>0</v>
      </c>
      <c r="J111" s="144"/>
      <c r="K111" s="31"/>
      <c r="L111" s="96">
        <f t="shared" si="133"/>
        <v>0</v>
      </c>
      <c r="M111" s="144"/>
      <c r="N111" s="31"/>
      <c r="O111" s="96">
        <f t="shared" si="134"/>
        <v>0</v>
      </c>
      <c r="P111" s="255"/>
    </row>
    <row r="112" spans="1:16" x14ac:dyDescent="0.25">
      <c r="A112" s="77">
        <v>2250</v>
      </c>
      <c r="B112" s="42" t="s">
        <v>94</v>
      </c>
      <c r="C112" s="223">
        <f t="shared" si="102"/>
        <v>1042</v>
      </c>
      <c r="D112" s="173">
        <f>SUM(D113:D115)</f>
        <v>1042</v>
      </c>
      <c r="E112" s="78">
        <f t="shared" ref="E112:F112" si="135">SUM(E113:E115)</f>
        <v>0</v>
      </c>
      <c r="F112" s="96">
        <f t="shared" si="135"/>
        <v>1042</v>
      </c>
      <c r="G112" s="173">
        <f>SUM(G113:G115)</f>
        <v>0</v>
      </c>
      <c r="H112" s="78">
        <f t="shared" ref="H112:I112" si="136">SUM(H113:H115)</f>
        <v>0</v>
      </c>
      <c r="I112" s="96">
        <f t="shared" si="136"/>
        <v>0</v>
      </c>
      <c r="J112" s="173">
        <f>SUM(J113:J115)</f>
        <v>0</v>
      </c>
      <c r="K112" s="78">
        <f t="shared" ref="K112:L112" si="137">SUM(K113:K115)</f>
        <v>0</v>
      </c>
      <c r="L112" s="96">
        <f t="shared" si="137"/>
        <v>0</v>
      </c>
      <c r="M112" s="173">
        <f>SUM(M113:M115)</f>
        <v>0</v>
      </c>
      <c r="N112" s="78">
        <f t="shared" ref="N112:O112" si="138">SUM(N113:N115)</f>
        <v>0</v>
      </c>
      <c r="O112" s="96">
        <f t="shared" si="138"/>
        <v>0</v>
      </c>
      <c r="P112" s="255"/>
    </row>
    <row r="113" spans="1:16" ht="12" customHeight="1" x14ac:dyDescent="0.25">
      <c r="A113" s="30">
        <v>2251</v>
      </c>
      <c r="B113" s="42" t="s">
        <v>95</v>
      </c>
      <c r="C113" s="223">
        <f t="shared" si="102"/>
        <v>85</v>
      </c>
      <c r="D113" s="177">
        <v>85</v>
      </c>
      <c r="E113" s="44"/>
      <c r="F113" s="96">
        <f t="shared" ref="F113:F115" si="139">D113+E113</f>
        <v>85</v>
      </c>
      <c r="G113" s="144"/>
      <c r="H113" s="31"/>
      <c r="I113" s="96">
        <f t="shared" ref="I113:I115" si="140">G113+H113</f>
        <v>0</v>
      </c>
      <c r="J113" s="144"/>
      <c r="K113" s="31"/>
      <c r="L113" s="96">
        <f t="shared" ref="L113:L115" si="141">K113+J113</f>
        <v>0</v>
      </c>
      <c r="M113" s="144"/>
      <c r="N113" s="31"/>
      <c r="O113" s="96">
        <f t="shared" ref="O113:O115" si="142">N113+M113</f>
        <v>0</v>
      </c>
      <c r="P113" s="255"/>
    </row>
    <row r="114" spans="1:16" ht="24" customHeight="1" x14ac:dyDescent="0.25">
      <c r="A114" s="30">
        <v>2252</v>
      </c>
      <c r="B114" s="42" t="s">
        <v>96</v>
      </c>
      <c r="C114" s="223">
        <f t="shared" si="102"/>
        <v>411</v>
      </c>
      <c r="D114" s="177">
        <v>411</v>
      </c>
      <c r="E114" s="44"/>
      <c r="F114" s="96">
        <f t="shared" si="139"/>
        <v>411</v>
      </c>
      <c r="G114" s="144"/>
      <c r="H114" s="31"/>
      <c r="I114" s="96">
        <f t="shared" si="140"/>
        <v>0</v>
      </c>
      <c r="J114" s="144"/>
      <c r="K114" s="31"/>
      <c r="L114" s="96">
        <f t="shared" si="141"/>
        <v>0</v>
      </c>
      <c r="M114" s="144"/>
      <c r="N114" s="31"/>
      <c r="O114" s="96">
        <f t="shared" si="142"/>
        <v>0</v>
      </c>
      <c r="P114" s="255"/>
    </row>
    <row r="115" spans="1:16" ht="24" customHeight="1" x14ac:dyDescent="0.25">
      <c r="A115" s="30">
        <v>2259</v>
      </c>
      <c r="B115" s="42" t="s">
        <v>97</v>
      </c>
      <c r="C115" s="223">
        <f t="shared" si="102"/>
        <v>546</v>
      </c>
      <c r="D115" s="177">
        <v>546</v>
      </c>
      <c r="E115" s="44"/>
      <c r="F115" s="96">
        <f t="shared" si="139"/>
        <v>546</v>
      </c>
      <c r="G115" s="144"/>
      <c r="H115" s="31"/>
      <c r="I115" s="96">
        <f t="shared" si="140"/>
        <v>0</v>
      </c>
      <c r="J115" s="144"/>
      <c r="K115" s="31"/>
      <c r="L115" s="96">
        <f t="shared" si="141"/>
        <v>0</v>
      </c>
      <c r="M115" s="144"/>
      <c r="N115" s="31"/>
      <c r="O115" s="96">
        <f t="shared" si="142"/>
        <v>0</v>
      </c>
      <c r="P115" s="255"/>
    </row>
    <row r="116" spans="1:16" x14ac:dyDescent="0.25">
      <c r="A116" s="77">
        <v>2260</v>
      </c>
      <c r="B116" s="42" t="s">
        <v>98</v>
      </c>
      <c r="C116" s="223">
        <f t="shared" si="102"/>
        <v>1826</v>
      </c>
      <c r="D116" s="173">
        <f>SUM(D117:D121)</f>
        <v>26</v>
      </c>
      <c r="E116" s="78">
        <f t="shared" ref="E116:F116" si="143">SUM(E117:E121)</f>
        <v>0</v>
      </c>
      <c r="F116" s="96">
        <f t="shared" si="143"/>
        <v>26</v>
      </c>
      <c r="G116" s="173">
        <f>SUM(G117:G121)</f>
        <v>0</v>
      </c>
      <c r="H116" s="78">
        <f t="shared" ref="H116:I116" si="144">SUM(H117:H121)</f>
        <v>0</v>
      </c>
      <c r="I116" s="96">
        <f t="shared" si="144"/>
        <v>0</v>
      </c>
      <c r="J116" s="173">
        <f>SUM(J117:J121)</f>
        <v>1800</v>
      </c>
      <c r="K116" s="78">
        <f t="shared" ref="K116:L116" si="145">SUM(K117:K121)</f>
        <v>0</v>
      </c>
      <c r="L116" s="96">
        <f t="shared" si="145"/>
        <v>1800</v>
      </c>
      <c r="M116" s="173">
        <f>SUM(M117:M121)</f>
        <v>0</v>
      </c>
      <c r="N116" s="78">
        <f t="shared" ref="N116:O116" si="146">SUM(N117:N121)</f>
        <v>0</v>
      </c>
      <c r="O116" s="96">
        <f t="shared" si="146"/>
        <v>0</v>
      </c>
      <c r="P116" s="255"/>
    </row>
    <row r="117" spans="1:16" ht="12" hidden="1" customHeight="1" x14ac:dyDescent="0.25">
      <c r="A117" s="30">
        <v>2261</v>
      </c>
      <c r="B117" s="42" t="s">
        <v>99</v>
      </c>
      <c r="C117" s="223">
        <f t="shared" si="102"/>
        <v>0</v>
      </c>
      <c r="D117" s="177"/>
      <c r="E117" s="44"/>
      <c r="F117" s="96">
        <f t="shared" ref="F117:F121" si="147">D117+E117</f>
        <v>0</v>
      </c>
      <c r="G117" s="144"/>
      <c r="H117" s="31"/>
      <c r="I117" s="96">
        <f t="shared" ref="I117:I121" si="148">G117+H117</f>
        <v>0</v>
      </c>
      <c r="J117" s="144"/>
      <c r="K117" s="31"/>
      <c r="L117" s="96">
        <f t="shared" ref="L117:L121" si="149">K117+J117</f>
        <v>0</v>
      </c>
      <c r="M117" s="144"/>
      <c r="N117" s="31"/>
      <c r="O117" s="96">
        <f t="shared" ref="O117:O121" si="150">N117+M117</f>
        <v>0</v>
      </c>
      <c r="P117" s="255"/>
    </row>
    <row r="118" spans="1:16" ht="12" customHeight="1" x14ac:dyDescent="0.25">
      <c r="A118" s="30">
        <v>2262</v>
      </c>
      <c r="B118" s="42" t="s">
        <v>100</v>
      </c>
      <c r="C118" s="223">
        <f t="shared" si="102"/>
        <v>1800</v>
      </c>
      <c r="D118" s="177"/>
      <c r="E118" s="44"/>
      <c r="F118" s="96">
        <f t="shared" si="147"/>
        <v>0</v>
      </c>
      <c r="G118" s="144"/>
      <c r="H118" s="31"/>
      <c r="I118" s="96">
        <f t="shared" si="148"/>
        <v>0</v>
      </c>
      <c r="J118" s="144">
        <v>1800</v>
      </c>
      <c r="K118" s="31"/>
      <c r="L118" s="96">
        <f t="shared" si="149"/>
        <v>1800</v>
      </c>
      <c r="M118" s="144"/>
      <c r="N118" s="31"/>
      <c r="O118" s="96">
        <f t="shared" si="150"/>
        <v>0</v>
      </c>
      <c r="P118" s="255"/>
    </row>
    <row r="119" spans="1:16" ht="12" hidden="1" customHeight="1" x14ac:dyDescent="0.25">
      <c r="A119" s="30">
        <v>2263</v>
      </c>
      <c r="B119" s="42" t="s">
        <v>101</v>
      </c>
      <c r="C119" s="223">
        <f t="shared" si="102"/>
        <v>0</v>
      </c>
      <c r="D119" s="177"/>
      <c r="E119" s="44"/>
      <c r="F119" s="96">
        <f t="shared" si="147"/>
        <v>0</v>
      </c>
      <c r="G119" s="144"/>
      <c r="H119" s="31"/>
      <c r="I119" s="96">
        <f t="shared" si="148"/>
        <v>0</v>
      </c>
      <c r="J119" s="144"/>
      <c r="K119" s="31"/>
      <c r="L119" s="96">
        <f t="shared" si="149"/>
        <v>0</v>
      </c>
      <c r="M119" s="144"/>
      <c r="N119" s="31"/>
      <c r="O119" s="96">
        <f t="shared" si="150"/>
        <v>0</v>
      </c>
      <c r="P119" s="255"/>
    </row>
    <row r="120" spans="1:16" ht="24" hidden="1" customHeight="1" x14ac:dyDescent="0.25">
      <c r="A120" s="30">
        <v>2264</v>
      </c>
      <c r="B120" s="42" t="s">
        <v>102</v>
      </c>
      <c r="C120" s="223">
        <f t="shared" si="102"/>
        <v>0</v>
      </c>
      <c r="D120" s="177"/>
      <c r="E120" s="44"/>
      <c r="F120" s="96">
        <f t="shared" si="147"/>
        <v>0</v>
      </c>
      <c r="G120" s="144"/>
      <c r="H120" s="31"/>
      <c r="I120" s="96">
        <f t="shared" si="148"/>
        <v>0</v>
      </c>
      <c r="J120" s="144"/>
      <c r="K120" s="31"/>
      <c r="L120" s="96">
        <f t="shared" si="149"/>
        <v>0</v>
      </c>
      <c r="M120" s="144"/>
      <c r="N120" s="31"/>
      <c r="O120" s="96">
        <f t="shared" si="150"/>
        <v>0</v>
      </c>
      <c r="P120" s="255"/>
    </row>
    <row r="121" spans="1:16" ht="12" customHeight="1" x14ac:dyDescent="0.25">
      <c r="A121" s="30">
        <v>2269</v>
      </c>
      <c r="B121" s="42" t="s">
        <v>103</v>
      </c>
      <c r="C121" s="223">
        <f t="shared" si="102"/>
        <v>26</v>
      </c>
      <c r="D121" s="177">
        <v>26</v>
      </c>
      <c r="E121" s="44"/>
      <c r="F121" s="96">
        <f t="shared" si="147"/>
        <v>26</v>
      </c>
      <c r="G121" s="144"/>
      <c r="H121" s="31"/>
      <c r="I121" s="96">
        <f t="shared" si="148"/>
        <v>0</v>
      </c>
      <c r="J121" s="144"/>
      <c r="K121" s="31"/>
      <c r="L121" s="96">
        <f t="shared" si="149"/>
        <v>0</v>
      </c>
      <c r="M121" s="144"/>
      <c r="N121" s="31"/>
      <c r="O121" s="96">
        <f t="shared" si="150"/>
        <v>0</v>
      </c>
      <c r="P121" s="255"/>
    </row>
    <row r="122" spans="1:16" x14ac:dyDescent="0.25">
      <c r="A122" s="77">
        <v>2270</v>
      </c>
      <c r="B122" s="42" t="s">
        <v>104</v>
      </c>
      <c r="C122" s="223">
        <f t="shared" si="102"/>
        <v>3329</v>
      </c>
      <c r="D122" s="173">
        <f>SUM(D123:D127)</f>
        <v>2538</v>
      </c>
      <c r="E122" s="78">
        <f t="shared" ref="E122:F122" si="151">SUM(E123:E127)</f>
        <v>0</v>
      </c>
      <c r="F122" s="96">
        <f t="shared" si="151"/>
        <v>2538</v>
      </c>
      <c r="G122" s="173">
        <f>SUM(G123:G127)</f>
        <v>0</v>
      </c>
      <c r="H122" s="78">
        <f t="shared" ref="H122:I122" si="152">SUM(H123:H127)</f>
        <v>791</v>
      </c>
      <c r="I122" s="96">
        <f t="shared" si="152"/>
        <v>791</v>
      </c>
      <c r="J122" s="173">
        <f>SUM(J123:J127)</f>
        <v>0</v>
      </c>
      <c r="K122" s="78">
        <f t="shared" ref="K122:L122" si="153">SUM(K123:K127)</f>
        <v>0</v>
      </c>
      <c r="L122" s="96">
        <f t="shared" si="153"/>
        <v>0</v>
      </c>
      <c r="M122" s="173">
        <f>SUM(M123:M127)</f>
        <v>0</v>
      </c>
      <c r="N122" s="78">
        <f t="shared" ref="N122:O122" si="154">SUM(N123:N127)</f>
        <v>0</v>
      </c>
      <c r="O122" s="96">
        <f t="shared" si="154"/>
        <v>0</v>
      </c>
      <c r="P122" s="255"/>
    </row>
    <row r="123" spans="1:16" ht="12" hidden="1" customHeight="1" x14ac:dyDescent="0.25">
      <c r="A123" s="30">
        <v>2272</v>
      </c>
      <c r="B123" s="95" t="s">
        <v>105</v>
      </c>
      <c r="C123" s="223">
        <f t="shared" si="102"/>
        <v>0</v>
      </c>
      <c r="D123" s="177"/>
      <c r="E123" s="44"/>
      <c r="F123" s="96">
        <f t="shared" ref="F123:F127" si="155">D123+E123</f>
        <v>0</v>
      </c>
      <c r="G123" s="144"/>
      <c r="H123" s="31"/>
      <c r="I123" s="96">
        <f t="shared" ref="I123:I127" si="156">G123+H123</f>
        <v>0</v>
      </c>
      <c r="J123" s="144"/>
      <c r="K123" s="31"/>
      <c r="L123" s="96">
        <f t="shared" ref="L123:L127" si="157">K123+J123</f>
        <v>0</v>
      </c>
      <c r="M123" s="144"/>
      <c r="N123" s="31"/>
      <c r="O123" s="96">
        <f t="shared" ref="O123:O127" si="158">N123+M123</f>
        <v>0</v>
      </c>
      <c r="P123" s="255"/>
    </row>
    <row r="124" spans="1:16" ht="24" hidden="1" customHeight="1" x14ac:dyDescent="0.25">
      <c r="A124" s="30">
        <v>2274</v>
      </c>
      <c r="B124" s="119" t="s">
        <v>272</v>
      </c>
      <c r="C124" s="223">
        <f t="shared" si="102"/>
        <v>0</v>
      </c>
      <c r="D124" s="177"/>
      <c r="E124" s="44"/>
      <c r="F124" s="96">
        <f t="shared" si="155"/>
        <v>0</v>
      </c>
      <c r="G124" s="144"/>
      <c r="H124" s="31"/>
      <c r="I124" s="96">
        <f t="shared" si="156"/>
        <v>0</v>
      </c>
      <c r="J124" s="144"/>
      <c r="K124" s="31"/>
      <c r="L124" s="96">
        <f t="shared" si="157"/>
        <v>0</v>
      </c>
      <c r="M124" s="144"/>
      <c r="N124" s="31"/>
      <c r="O124" s="96">
        <f t="shared" si="158"/>
        <v>0</v>
      </c>
      <c r="P124" s="255"/>
    </row>
    <row r="125" spans="1:16" ht="33" customHeight="1" x14ac:dyDescent="0.25">
      <c r="A125" s="277">
        <v>2275</v>
      </c>
      <c r="B125" s="278" t="s">
        <v>106</v>
      </c>
      <c r="C125" s="279">
        <f t="shared" si="102"/>
        <v>2537</v>
      </c>
      <c r="D125" s="280">
        <v>2537</v>
      </c>
      <c r="E125" s="281"/>
      <c r="F125" s="282">
        <f t="shared" si="155"/>
        <v>2537</v>
      </c>
      <c r="G125" s="283"/>
      <c r="H125" s="284"/>
      <c r="I125" s="282">
        <f t="shared" si="156"/>
        <v>0</v>
      </c>
      <c r="J125" s="283"/>
      <c r="K125" s="284"/>
      <c r="L125" s="282">
        <f t="shared" si="157"/>
        <v>0</v>
      </c>
      <c r="M125" s="283"/>
      <c r="N125" s="284"/>
      <c r="O125" s="282">
        <f t="shared" si="158"/>
        <v>0</v>
      </c>
      <c r="P125" s="285"/>
    </row>
    <row r="126" spans="1:16" ht="36" hidden="1" customHeight="1" x14ac:dyDescent="0.25">
      <c r="A126" s="30">
        <v>2276</v>
      </c>
      <c r="B126" s="42" t="s">
        <v>107</v>
      </c>
      <c r="C126" s="223">
        <f t="shared" si="102"/>
        <v>0</v>
      </c>
      <c r="D126" s="177"/>
      <c r="E126" s="44"/>
      <c r="F126" s="96">
        <f t="shared" si="155"/>
        <v>0</v>
      </c>
      <c r="G126" s="144"/>
      <c r="H126" s="31"/>
      <c r="I126" s="96">
        <f t="shared" si="156"/>
        <v>0</v>
      </c>
      <c r="J126" s="144"/>
      <c r="K126" s="31"/>
      <c r="L126" s="96">
        <f t="shared" si="157"/>
        <v>0</v>
      </c>
      <c r="M126" s="144"/>
      <c r="N126" s="31"/>
      <c r="O126" s="96">
        <f t="shared" si="158"/>
        <v>0</v>
      </c>
      <c r="P126" s="255"/>
    </row>
    <row r="127" spans="1:16" ht="54" customHeight="1" x14ac:dyDescent="0.25">
      <c r="A127" s="30">
        <v>2279</v>
      </c>
      <c r="B127" s="42" t="s">
        <v>108</v>
      </c>
      <c r="C127" s="223">
        <f t="shared" si="102"/>
        <v>792</v>
      </c>
      <c r="D127" s="177">
        <v>1</v>
      </c>
      <c r="E127" s="44"/>
      <c r="F127" s="96">
        <f t="shared" si="155"/>
        <v>1</v>
      </c>
      <c r="G127" s="144"/>
      <c r="H127" s="31">
        <v>791</v>
      </c>
      <c r="I127" s="96">
        <f t="shared" si="156"/>
        <v>791</v>
      </c>
      <c r="J127" s="144"/>
      <c r="K127" s="31"/>
      <c r="L127" s="96">
        <f t="shared" si="157"/>
        <v>0</v>
      </c>
      <c r="M127" s="144"/>
      <c r="N127" s="31"/>
      <c r="O127" s="96">
        <f t="shared" si="158"/>
        <v>0</v>
      </c>
      <c r="P127" s="255" t="s">
        <v>387</v>
      </c>
    </row>
    <row r="128" spans="1:16" ht="48" hidden="1" x14ac:dyDescent="0.25">
      <c r="A128" s="275">
        <v>2280</v>
      </c>
      <c r="B128" s="39" t="s">
        <v>299</v>
      </c>
      <c r="C128" s="222">
        <f t="shared" si="102"/>
        <v>0</v>
      </c>
      <c r="D128" s="175">
        <f t="shared" ref="D128:O128" si="159">SUM(D129)</f>
        <v>0</v>
      </c>
      <c r="E128" s="80">
        <f t="shared" si="159"/>
        <v>0</v>
      </c>
      <c r="F128" s="176">
        <f t="shared" si="159"/>
        <v>0</v>
      </c>
      <c r="G128" s="175">
        <f t="shared" si="159"/>
        <v>0</v>
      </c>
      <c r="H128" s="80">
        <f t="shared" si="159"/>
        <v>0</v>
      </c>
      <c r="I128" s="176">
        <f t="shared" si="159"/>
        <v>0</v>
      </c>
      <c r="J128" s="175">
        <f t="shared" si="159"/>
        <v>0</v>
      </c>
      <c r="K128" s="80">
        <f t="shared" si="159"/>
        <v>0</v>
      </c>
      <c r="L128" s="176">
        <f t="shared" si="159"/>
        <v>0</v>
      </c>
      <c r="M128" s="175">
        <f t="shared" si="159"/>
        <v>0</v>
      </c>
      <c r="N128" s="80">
        <f t="shared" si="159"/>
        <v>0</v>
      </c>
      <c r="O128" s="176">
        <f t="shared" si="159"/>
        <v>0</v>
      </c>
      <c r="P128" s="254"/>
    </row>
    <row r="129" spans="1:16" ht="24" hidden="1" customHeight="1" x14ac:dyDescent="0.25">
      <c r="A129" s="30">
        <v>2283</v>
      </c>
      <c r="B129" s="42" t="s">
        <v>109</v>
      </c>
      <c r="C129" s="223">
        <f t="shared" si="102"/>
        <v>0</v>
      </c>
      <c r="D129" s="177"/>
      <c r="E129" s="44"/>
      <c r="F129" s="96">
        <f>D129+E129</f>
        <v>0</v>
      </c>
      <c r="G129" s="144"/>
      <c r="H129" s="31"/>
      <c r="I129" s="96">
        <f>G129+H129</f>
        <v>0</v>
      </c>
      <c r="J129" s="144"/>
      <c r="K129" s="31"/>
      <c r="L129" s="96">
        <f>K129+J129</f>
        <v>0</v>
      </c>
      <c r="M129" s="144"/>
      <c r="N129" s="31"/>
      <c r="O129" s="96">
        <f>N129+M129</f>
        <v>0</v>
      </c>
      <c r="P129" s="255"/>
    </row>
    <row r="130" spans="1:16" ht="38.25" customHeight="1" x14ac:dyDescent="0.25">
      <c r="A130" s="34">
        <v>2300</v>
      </c>
      <c r="B130" s="74" t="s">
        <v>110</v>
      </c>
      <c r="C130" s="221">
        <f t="shared" si="102"/>
        <v>10755</v>
      </c>
      <c r="D130" s="171">
        <f>SUM(D131,D136,D140,D141,D144,D151,D159,D160,D163)</f>
        <v>10755</v>
      </c>
      <c r="E130" s="37">
        <f t="shared" ref="E130:F130" si="160">SUM(E131,E136,E140,E141,E144,E151,E159,E160,E163)</f>
        <v>0</v>
      </c>
      <c r="F130" s="172">
        <f t="shared" si="160"/>
        <v>10755</v>
      </c>
      <c r="G130" s="171">
        <f>SUM(G131,G136,G140,G141,G144,G151,G159,G160,G163)</f>
        <v>0</v>
      </c>
      <c r="H130" s="37">
        <f t="shared" ref="H130:I130" si="161">SUM(H131,H136,H140,H141,H144,H151,H159,H160,H163)</f>
        <v>0</v>
      </c>
      <c r="I130" s="172">
        <f t="shared" si="161"/>
        <v>0</v>
      </c>
      <c r="J130" s="171">
        <f>SUM(J131,J136,J140,J141,J144,J151,J159,J160,J163)</f>
        <v>0</v>
      </c>
      <c r="K130" s="37">
        <f t="shared" ref="K130:L130" si="162">SUM(K131,K136,K140,K141,K144,K151,K159,K160,K163)</f>
        <v>0</v>
      </c>
      <c r="L130" s="172">
        <f t="shared" si="162"/>
        <v>0</v>
      </c>
      <c r="M130" s="171">
        <f>SUM(M131,M136,M140,M141,M144,M151,M159,M160,M163)</f>
        <v>0</v>
      </c>
      <c r="N130" s="37">
        <f t="shared" ref="N130:O130" si="163">SUM(N131,N136,N140,N141,N144,N151,N159,N160,N163)</f>
        <v>0</v>
      </c>
      <c r="O130" s="172">
        <f t="shared" si="163"/>
        <v>0</v>
      </c>
      <c r="P130" s="257"/>
    </row>
    <row r="131" spans="1:16" ht="24" x14ac:dyDescent="0.25">
      <c r="A131" s="275">
        <v>2310</v>
      </c>
      <c r="B131" s="39" t="s">
        <v>111</v>
      </c>
      <c r="C131" s="222">
        <f t="shared" si="102"/>
        <v>4020</v>
      </c>
      <c r="D131" s="175">
        <f t="shared" ref="D131:O131" si="164">SUM(D132:D135)</f>
        <v>4020</v>
      </c>
      <c r="E131" s="80">
        <f t="shared" si="164"/>
        <v>0</v>
      </c>
      <c r="F131" s="176">
        <f t="shared" si="164"/>
        <v>4020</v>
      </c>
      <c r="G131" s="175">
        <f t="shared" si="164"/>
        <v>0</v>
      </c>
      <c r="H131" s="80">
        <f t="shared" si="164"/>
        <v>0</v>
      </c>
      <c r="I131" s="176">
        <f t="shared" si="164"/>
        <v>0</v>
      </c>
      <c r="J131" s="175">
        <f t="shared" si="164"/>
        <v>0</v>
      </c>
      <c r="K131" s="80">
        <f t="shared" si="164"/>
        <v>0</v>
      </c>
      <c r="L131" s="176">
        <f t="shared" si="164"/>
        <v>0</v>
      </c>
      <c r="M131" s="175">
        <f t="shared" si="164"/>
        <v>0</v>
      </c>
      <c r="N131" s="80">
        <f t="shared" si="164"/>
        <v>0</v>
      </c>
      <c r="O131" s="176">
        <f t="shared" si="164"/>
        <v>0</v>
      </c>
      <c r="P131" s="254"/>
    </row>
    <row r="132" spans="1:16" ht="12" customHeight="1" x14ac:dyDescent="0.25">
      <c r="A132" s="30">
        <v>2311</v>
      </c>
      <c r="B132" s="42" t="s">
        <v>112</v>
      </c>
      <c r="C132" s="223">
        <f t="shared" si="102"/>
        <v>700</v>
      </c>
      <c r="D132" s="177">
        <v>700</v>
      </c>
      <c r="E132" s="44"/>
      <c r="F132" s="96">
        <f t="shared" ref="F132:F135" si="165">D132+E132</f>
        <v>700</v>
      </c>
      <c r="G132" s="144"/>
      <c r="H132" s="31"/>
      <c r="I132" s="96">
        <f t="shared" ref="I132:I135" si="166">G132+H132</f>
        <v>0</v>
      </c>
      <c r="J132" s="144"/>
      <c r="K132" s="31"/>
      <c r="L132" s="96">
        <f t="shared" ref="L132:L135" si="167">K132+J132</f>
        <v>0</v>
      </c>
      <c r="M132" s="144"/>
      <c r="N132" s="31"/>
      <c r="O132" s="96">
        <f t="shared" ref="O132:O135" si="168">N132+M132</f>
        <v>0</v>
      </c>
      <c r="P132" s="255"/>
    </row>
    <row r="133" spans="1:16" ht="12" customHeight="1" x14ac:dyDescent="0.25">
      <c r="A133" s="30">
        <v>2312</v>
      </c>
      <c r="B133" s="42" t="s">
        <v>113</v>
      </c>
      <c r="C133" s="223">
        <f t="shared" si="102"/>
        <v>2870</v>
      </c>
      <c r="D133" s="177">
        <v>2870</v>
      </c>
      <c r="E133" s="44"/>
      <c r="F133" s="96">
        <f t="shared" si="165"/>
        <v>2870</v>
      </c>
      <c r="G133" s="144"/>
      <c r="H133" s="31"/>
      <c r="I133" s="96">
        <f t="shared" si="166"/>
        <v>0</v>
      </c>
      <c r="J133" s="144"/>
      <c r="K133" s="31"/>
      <c r="L133" s="96">
        <f t="shared" si="167"/>
        <v>0</v>
      </c>
      <c r="M133" s="144"/>
      <c r="N133" s="31"/>
      <c r="O133" s="96">
        <f t="shared" si="168"/>
        <v>0</v>
      </c>
      <c r="P133" s="255"/>
    </row>
    <row r="134" spans="1:16" ht="12" hidden="1" customHeight="1" x14ac:dyDescent="0.25">
      <c r="A134" s="30">
        <v>2313</v>
      </c>
      <c r="B134" s="42" t="s">
        <v>114</v>
      </c>
      <c r="C134" s="223">
        <f t="shared" si="102"/>
        <v>0</v>
      </c>
      <c r="D134" s="177"/>
      <c r="E134" s="44"/>
      <c r="F134" s="96">
        <f t="shared" si="165"/>
        <v>0</v>
      </c>
      <c r="G134" s="144"/>
      <c r="H134" s="31"/>
      <c r="I134" s="96">
        <f t="shared" si="166"/>
        <v>0</v>
      </c>
      <c r="J134" s="144"/>
      <c r="K134" s="31"/>
      <c r="L134" s="96">
        <f t="shared" si="167"/>
        <v>0</v>
      </c>
      <c r="M134" s="144"/>
      <c r="N134" s="31"/>
      <c r="O134" s="96">
        <f t="shared" si="168"/>
        <v>0</v>
      </c>
      <c r="P134" s="255"/>
    </row>
    <row r="135" spans="1:16" ht="36" customHeight="1" x14ac:dyDescent="0.25">
      <c r="A135" s="30">
        <v>2314</v>
      </c>
      <c r="B135" s="42" t="s">
        <v>273</v>
      </c>
      <c r="C135" s="223">
        <f t="shared" si="102"/>
        <v>450</v>
      </c>
      <c r="D135" s="177">
        <v>450</v>
      </c>
      <c r="E135" s="44"/>
      <c r="F135" s="96">
        <f t="shared" si="165"/>
        <v>450</v>
      </c>
      <c r="G135" s="144"/>
      <c r="H135" s="31"/>
      <c r="I135" s="96">
        <f t="shared" si="166"/>
        <v>0</v>
      </c>
      <c r="J135" s="144"/>
      <c r="K135" s="31"/>
      <c r="L135" s="96">
        <f t="shared" si="167"/>
        <v>0</v>
      </c>
      <c r="M135" s="144"/>
      <c r="N135" s="31"/>
      <c r="O135" s="96">
        <f t="shared" si="168"/>
        <v>0</v>
      </c>
      <c r="P135" s="255"/>
    </row>
    <row r="136" spans="1:16" x14ac:dyDescent="0.25">
      <c r="A136" s="77">
        <v>2320</v>
      </c>
      <c r="B136" s="42" t="s">
        <v>115</v>
      </c>
      <c r="C136" s="223">
        <f t="shared" si="102"/>
        <v>976</v>
      </c>
      <c r="D136" s="173">
        <f>SUM(D137:D139)</f>
        <v>976</v>
      </c>
      <c r="E136" s="78">
        <f t="shared" ref="E136:F136" si="169">SUM(E137:E139)</f>
        <v>0</v>
      </c>
      <c r="F136" s="96">
        <f t="shared" si="169"/>
        <v>976</v>
      </c>
      <c r="G136" s="173">
        <f>SUM(G137:G139)</f>
        <v>0</v>
      </c>
      <c r="H136" s="78">
        <f t="shared" ref="H136:I136" si="170">SUM(H137:H139)</f>
        <v>0</v>
      </c>
      <c r="I136" s="96">
        <f t="shared" si="170"/>
        <v>0</v>
      </c>
      <c r="J136" s="173">
        <f>SUM(J137:J139)</f>
        <v>0</v>
      </c>
      <c r="K136" s="78">
        <f t="shared" ref="K136:L136" si="171">SUM(K137:K139)</f>
        <v>0</v>
      </c>
      <c r="L136" s="96">
        <f t="shared" si="171"/>
        <v>0</v>
      </c>
      <c r="M136" s="173">
        <f>SUM(M137:M139)</f>
        <v>0</v>
      </c>
      <c r="N136" s="78">
        <f t="shared" ref="N136:O136" si="172">SUM(N137:N139)</f>
        <v>0</v>
      </c>
      <c r="O136" s="96">
        <f t="shared" si="172"/>
        <v>0</v>
      </c>
      <c r="P136" s="255"/>
    </row>
    <row r="137" spans="1:16" ht="12" hidden="1" customHeight="1" x14ac:dyDescent="0.25">
      <c r="A137" s="30">
        <v>2321</v>
      </c>
      <c r="B137" s="42" t="s">
        <v>116</v>
      </c>
      <c r="C137" s="223">
        <f t="shared" si="102"/>
        <v>0</v>
      </c>
      <c r="D137" s="177"/>
      <c r="E137" s="44"/>
      <c r="F137" s="96">
        <f t="shared" ref="F137:F140" si="173">D137+E137</f>
        <v>0</v>
      </c>
      <c r="G137" s="144"/>
      <c r="H137" s="31"/>
      <c r="I137" s="96">
        <f t="shared" ref="I137:I140" si="174">G137+H137</f>
        <v>0</v>
      </c>
      <c r="J137" s="144"/>
      <c r="K137" s="31"/>
      <c r="L137" s="96">
        <f t="shared" ref="L137:L140" si="175">K137+J137</f>
        <v>0</v>
      </c>
      <c r="M137" s="144"/>
      <c r="N137" s="31"/>
      <c r="O137" s="96">
        <f t="shared" ref="O137:O140" si="176">N137+M137</f>
        <v>0</v>
      </c>
      <c r="P137" s="255"/>
    </row>
    <row r="138" spans="1:16" ht="12" customHeight="1" x14ac:dyDescent="0.25">
      <c r="A138" s="30">
        <v>2322</v>
      </c>
      <c r="B138" s="42" t="s">
        <v>117</v>
      </c>
      <c r="C138" s="223">
        <f t="shared" si="102"/>
        <v>976</v>
      </c>
      <c r="D138" s="177">
        <v>976</v>
      </c>
      <c r="E138" s="44"/>
      <c r="F138" s="96">
        <f t="shared" si="173"/>
        <v>976</v>
      </c>
      <c r="G138" s="144"/>
      <c r="H138" s="31"/>
      <c r="I138" s="96">
        <f t="shared" si="174"/>
        <v>0</v>
      </c>
      <c r="J138" s="144"/>
      <c r="K138" s="31"/>
      <c r="L138" s="96">
        <f t="shared" si="175"/>
        <v>0</v>
      </c>
      <c r="M138" s="144"/>
      <c r="N138" s="31"/>
      <c r="O138" s="96">
        <f t="shared" si="176"/>
        <v>0</v>
      </c>
      <c r="P138" s="255"/>
    </row>
    <row r="139" spans="1:16" ht="10.5" hidden="1" customHeight="1" x14ac:dyDescent="0.25">
      <c r="A139" s="30">
        <v>2329</v>
      </c>
      <c r="B139" s="42" t="s">
        <v>118</v>
      </c>
      <c r="C139" s="223">
        <f t="shared" si="102"/>
        <v>0</v>
      </c>
      <c r="D139" s="177"/>
      <c r="E139" s="44"/>
      <c r="F139" s="96">
        <f t="shared" si="173"/>
        <v>0</v>
      </c>
      <c r="G139" s="144"/>
      <c r="H139" s="31"/>
      <c r="I139" s="96">
        <f t="shared" si="174"/>
        <v>0</v>
      </c>
      <c r="J139" s="144"/>
      <c r="K139" s="31"/>
      <c r="L139" s="96">
        <f t="shared" si="175"/>
        <v>0</v>
      </c>
      <c r="M139" s="144"/>
      <c r="N139" s="31"/>
      <c r="O139" s="96">
        <f t="shared" si="176"/>
        <v>0</v>
      </c>
      <c r="P139" s="255"/>
    </row>
    <row r="140" spans="1:16" ht="12" hidden="1" customHeight="1" x14ac:dyDescent="0.25">
      <c r="A140" s="77">
        <v>2330</v>
      </c>
      <c r="B140" s="42" t="s">
        <v>119</v>
      </c>
      <c r="C140" s="223">
        <f t="shared" si="102"/>
        <v>0</v>
      </c>
      <c r="D140" s="177"/>
      <c r="E140" s="44"/>
      <c r="F140" s="96">
        <f t="shared" si="173"/>
        <v>0</v>
      </c>
      <c r="G140" s="144"/>
      <c r="H140" s="31"/>
      <c r="I140" s="96">
        <f t="shared" si="174"/>
        <v>0</v>
      </c>
      <c r="J140" s="144"/>
      <c r="K140" s="31"/>
      <c r="L140" s="96">
        <f t="shared" si="175"/>
        <v>0</v>
      </c>
      <c r="M140" s="144"/>
      <c r="N140" s="31"/>
      <c r="O140" s="96">
        <f t="shared" si="176"/>
        <v>0</v>
      </c>
      <c r="P140" s="255"/>
    </row>
    <row r="141" spans="1:16" ht="48" x14ac:dyDescent="0.25">
      <c r="A141" s="77">
        <v>2340</v>
      </c>
      <c r="B141" s="42" t="s">
        <v>281</v>
      </c>
      <c r="C141" s="223">
        <f t="shared" si="102"/>
        <v>100</v>
      </c>
      <c r="D141" s="173">
        <f>SUM(D142:D143)</f>
        <v>100</v>
      </c>
      <c r="E141" s="78">
        <f t="shared" ref="E141:F141" si="177">SUM(E142:E143)</f>
        <v>0</v>
      </c>
      <c r="F141" s="96">
        <f t="shared" si="177"/>
        <v>100</v>
      </c>
      <c r="G141" s="173">
        <f>SUM(G142:G143)</f>
        <v>0</v>
      </c>
      <c r="H141" s="78">
        <f t="shared" ref="H141:I141" si="178">SUM(H142:H143)</f>
        <v>0</v>
      </c>
      <c r="I141" s="96">
        <f t="shared" si="178"/>
        <v>0</v>
      </c>
      <c r="J141" s="173">
        <f>SUM(J142:J143)</f>
        <v>0</v>
      </c>
      <c r="K141" s="78">
        <f t="shared" ref="K141:L141" si="179">SUM(K142:K143)</f>
        <v>0</v>
      </c>
      <c r="L141" s="96">
        <f t="shared" si="179"/>
        <v>0</v>
      </c>
      <c r="M141" s="173">
        <f>SUM(M142:M143)</f>
        <v>0</v>
      </c>
      <c r="N141" s="78">
        <f t="shared" ref="N141:O141" si="180">SUM(N142:N143)</f>
        <v>0</v>
      </c>
      <c r="O141" s="96">
        <f t="shared" si="180"/>
        <v>0</v>
      </c>
      <c r="P141" s="255"/>
    </row>
    <row r="142" spans="1:16" ht="12" customHeight="1" x14ac:dyDescent="0.25">
      <c r="A142" s="30">
        <v>2341</v>
      </c>
      <c r="B142" s="42" t="s">
        <v>120</v>
      </c>
      <c r="C142" s="223">
        <f t="shared" si="102"/>
        <v>100</v>
      </c>
      <c r="D142" s="177">
        <v>100</v>
      </c>
      <c r="E142" s="44"/>
      <c r="F142" s="96">
        <f t="shared" ref="F142:F143" si="181">D142+E142</f>
        <v>100</v>
      </c>
      <c r="G142" s="144"/>
      <c r="H142" s="31"/>
      <c r="I142" s="96">
        <f t="shared" ref="I142:I143" si="182">G142+H142</f>
        <v>0</v>
      </c>
      <c r="J142" s="144"/>
      <c r="K142" s="31"/>
      <c r="L142" s="96">
        <f t="shared" ref="L142:L143" si="183">K142+J142</f>
        <v>0</v>
      </c>
      <c r="M142" s="144"/>
      <c r="N142" s="31"/>
      <c r="O142" s="96">
        <f t="shared" ref="O142:O143" si="184">N142+M142</f>
        <v>0</v>
      </c>
      <c r="P142" s="255"/>
    </row>
    <row r="143" spans="1:16" ht="24" hidden="1" customHeight="1" x14ac:dyDescent="0.25">
      <c r="A143" s="30">
        <v>2344</v>
      </c>
      <c r="B143" s="42" t="s">
        <v>121</v>
      </c>
      <c r="C143" s="223">
        <f t="shared" si="102"/>
        <v>0</v>
      </c>
      <c r="D143" s="177"/>
      <c r="E143" s="44"/>
      <c r="F143" s="96">
        <f t="shared" si="181"/>
        <v>0</v>
      </c>
      <c r="G143" s="144"/>
      <c r="H143" s="31"/>
      <c r="I143" s="96">
        <f t="shared" si="182"/>
        <v>0</v>
      </c>
      <c r="J143" s="144"/>
      <c r="K143" s="31"/>
      <c r="L143" s="96">
        <f t="shared" si="183"/>
        <v>0</v>
      </c>
      <c r="M143" s="144"/>
      <c r="N143" s="31"/>
      <c r="O143" s="96">
        <f t="shared" si="184"/>
        <v>0</v>
      </c>
      <c r="P143" s="255"/>
    </row>
    <row r="144" spans="1:16" ht="24" x14ac:dyDescent="0.25">
      <c r="A144" s="75">
        <v>2350</v>
      </c>
      <c r="B144" s="59" t="s">
        <v>122</v>
      </c>
      <c r="C144" s="229">
        <f t="shared" si="102"/>
        <v>2979</v>
      </c>
      <c r="D144" s="87">
        <f>SUM(D145:D150)</f>
        <v>2979</v>
      </c>
      <c r="E144" s="76">
        <f t="shared" ref="E144:F144" si="185">SUM(E145:E150)</f>
        <v>0</v>
      </c>
      <c r="F144" s="161">
        <f t="shared" si="185"/>
        <v>2979</v>
      </c>
      <c r="G144" s="87">
        <f>SUM(G145:G150)</f>
        <v>0</v>
      </c>
      <c r="H144" s="76">
        <f t="shared" ref="H144:I144" si="186">SUM(H145:H150)</f>
        <v>0</v>
      </c>
      <c r="I144" s="161">
        <f t="shared" si="186"/>
        <v>0</v>
      </c>
      <c r="J144" s="87">
        <f>SUM(J145:J150)</f>
        <v>0</v>
      </c>
      <c r="K144" s="76">
        <f t="shared" ref="K144:L144" si="187">SUM(K145:K150)</f>
        <v>0</v>
      </c>
      <c r="L144" s="161">
        <f t="shared" si="187"/>
        <v>0</v>
      </c>
      <c r="M144" s="87">
        <f>SUM(M145:M150)</f>
        <v>0</v>
      </c>
      <c r="N144" s="76">
        <f t="shared" ref="N144:O144" si="188">SUM(N145:N150)</f>
        <v>0</v>
      </c>
      <c r="O144" s="161">
        <f t="shared" si="188"/>
        <v>0</v>
      </c>
      <c r="P144" s="260"/>
    </row>
    <row r="145" spans="1:16" ht="12" customHeight="1" x14ac:dyDescent="0.25">
      <c r="A145" s="27">
        <v>2351</v>
      </c>
      <c r="B145" s="39" t="s">
        <v>123</v>
      </c>
      <c r="C145" s="222">
        <f t="shared" si="102"/>
        <v>830</v>
      </c>
      <c r="D145" s="178">
        <v>830</v>
      </c>
      <c r="E145" s="41"/>
      <c r="F145" s="176">
        <f t="shared" ref="F145:F150" si="189">D145+E145</f>
        <v>830</v>
      </c>
      <c r="G145" s="143"/>
      <c r="H145" s="28"/>
      <c r="I145" s="176">
        <f t="shared" ref="I145:I150" si="190">G145+H145</f>
        <v>0</v>
      </c>
      <c r="J145" s="143"/>
      <c r="K145" s="28"/>
      <c r="L145" s="176">
        <f t="shared" ref="L145:L150" si="191">K145+J145</f>
        <v>0</v>
      </c>
      <c r="M145" s="143"/>
      <c r="N145" s="28"/>
      <c r="O145" s="176">
        <f t="shared" ref="O145:O150" si="192">N145+M145</f>
        <v>0</v>
      </c>
      <c r="P145" s="254"/>
    </row>
    <row r="146" spans="1:16" ht="12" customHeight="1" x14ac:dyDescent="0.25">
      <c r="A146" s="30">
        <v>2352</v>
      </c>
      <c r="B146" s="42" t="s">
        <v>124</v>
      </c>
      <c r="C146" s="223">
        <f t="shared" si="102"/>
        <v>1482</v>
      </c>
      <c r="D146" s="177">
        <v>1482</v>
      </c>
      <c r="E146" s="44"/>
      <c r="F146" s="96">
        <f t="shared" si="189"/>
        <v>1482</v>
      </c>
      <c r="G146" s="144"/>
      <c r="H146" s="31"/>
      <c r="I146" s="96">
        <f t="shared" si="190"/>
        <v>0</v>
      </c>
      <c r="J146" s="144"/>
      <c r="K146" s="31"/>
      <c r="L146" s="96">
        <f t="shared" si="191"/>
        <v>0</v>
      </c>
      <c r="M146" s="144"/>
      <c r="N146" s="31"/>
      <c r="O146" s="96">
        <f t="shared" si="192"/>
        <v>0</v>
      </c>
      <c r="P146" s="255"/>
    </row>
    <row r="147" spans="1:16" ht="24" hidden="1" customHeight="1" x14ac:dyDescent="0.25">
      <c r="A147" s="30">
        <v>2353</v>
      </c>
      <c r="B147" s="42" t="s">
        <v>125</v>
      </c>
      <c r="C147" s="223">
        <f t="shared" si="102"/>
        <v>0</v>
      </c>
      <c r="D147" s="177"/>
      <c r="E147" s="44"/>
      <c r="F147" s="96">
        <f t="shared" si="189"/>
        <v>0</v>
      </c>
      <c r="G147" s="144"/>
      <c r="H147" s="31"/>
      <c r="I147" s="96">
        <f t="shared" si="190"/>
        <v>0</v>
      </c>
      <c r="J147" s="144"/>
      <c r="K147" s="31"/>
      <c r="L147" s="96">
        <f t="shared" si="191"/>
        <v>0</v>
      </c>
      <c r="M147" s="144"/>
      <c r="N147" s="31"/>
      <c r="O147" s="96">
        <f t="shared" si="192"/>
        <v>0</v>
      </c>
      <c r="P147" s="255"/>
    </row>
    <row r="148" spans="1:16" ht="24" customHeight="1" x14ac:dyDescent="0.25">
      <c r="A148" s="30">
        <v>2354</v>
      </c>
      <c r="B148" s="42" t="s">
        <v>126</v>
      </c>
      <c r="C148" s="223">
        <f t="shared" ref="C148:C211" si="193">F148+I148+L148+O148</f>
        <v>287</v>
      </c>
      <c r="D148" s="177">
        <v>287</v>
      </c>
      <c r="E148" s="44"/>
      <c r="F148" s="96">
        <f t="shared" si="189"/>
        <v>287</v>
      </c>
      <c r="G148" s="144"/>
      <c r="H148" s="31"/>
      <c r="I148" s="96">
        <f t="shared" si="190"/>
        <v>0</v>
      </c>
      <c r="J148" s="144"/>
      <c r="K148" s="31"/>
      <c r="L148" s="96">
        <f t="shared" si="191"/>
        <v>0</v>
      </c>
      <c r="M148" s="144"/>
      <c r="N148" s="31"/>
      <c r="O148" s="96">
        <f t="shared" si="192"/>
        <v>0</v>
      </c>
      <c r="P148" s="255"/>
    </row>
    <row r="149" spans="1:16" ht="24" customHeight="1" x14ac:dyDescent="0.25">
      <c r="A149" s="30">
        <v>2355</v>
      </c>
      <c r="B149" s="42" t="s">
        <v>127</v>
      </c>
      <c r="C149" s="223">
        <f t="shared" si="193"/>
        <v>380</v>
      </c>
      <c r="D149" s="177">
        <v>380</v>
      </c>
      <c r="E149" s="44"/>
      <c r="F149" s="96">
        <f t="shared" si="189"/>
        <v>380</v>
      </c>
      <c r="G149" s="144"/>
      <c r="H149" s="31"/>
      <c r="I149" s="96">
        <f t="shared" si="190"/>
        <v>0</v>
      </c>
      <c r="J149" s="144"/>
      <c r="K149" s="31"/>
      <c r="L149" s="96">
        <f t="shared" si="191"/>
        <v>0</v>
      </c>
      <c r="M149" s="144"/>
      <c r="N149" s="31"/>
      <c r="O149" s="96">
        <f t="shared" si="192"/>
        <v>0</v>
      </c>
      <c r="P149" s="255"/>
    </row>
    <row r="150" spans="1:16" ht="24" hidden="1" customHeight="1" x14ac:dyDescent="0.25">
      <c r="A150" s="30">
        <v>2359</v>
      </c>
      <c r="B150" s="42" t="s">
        <v>128</v>
      </c>
      <c r="C150" s="223">
        <f t="shared" si="193"/>
        <v>0</v>
      </c>
      <c r="D150" s="177"/>
      <c r="E150" s="44"/>
      <c r="F150" s="96">
        <f t="shared" si="189"/>
        <v>0</v>
      </c>
      <c r="G150" s="144"/>
      <c r="H150" s="31"/>
      <c r="I150" s="96">
        <f t="shared" si="190"/>
        <v>0</v>
      </c>
      <c r="J150" s="144"/>
      <c r="K150" s="31"/>
      <c r="L150" s="96">
        <f t="shared" si="191"/>
        <v>0</v>
      </c>
      <c r="M150" s="144"/>
      <c r="N150" s="31"/>
      <c r="O150" s="96">
        <f t="shared" si="192"/>
        <v>0</v>
      </c>
      <c r="P150" s="255"/>
    </row>
    <row r="151" spans="1:16" ht="24.75" hidden="1" customHeight="1" x14ac:dyDescent="0.25">
      <c r="A151" s="77">
        <v>2360</v>
      </c>
      <c r="B151" s="42" t="s">
        <v>129</v>
      </c>
      <c r="C151" s="223">
        <f t="shared" si="193"/>
        <v>0</v>
      </c>
      <c r="D151" s="173">
        <f>SUM(D152:D158)</f>
        <v>0</v>
      </c>
      <c r="E151" s="78">
        <f t="shared" ref="E151:F151" si="194">SUM(E152:E158)</f>
        <v>0</v>
      </c>
      <c r="F151" s="96">
        <f t="shared" si="194"/>
        <v>0</v>
      </c>
      <c r="G151" s="173">
        <f>SUM(G152:G158)</f>
        <v>0</v>
      </c>
      <c r="H151" s="78">
        <f t="shared" ref="H151:I151" si="195">SUM(H152:H158)</f>
        <v>0</v>
      </c>
      <c r="I151" s="96">
        <f t="shared" si="195"/>
        <v>0</v>
      </c>
      <c r="J151" s="173">
        <f>SUM(J152:J158)</f>
        <v>0</v>
      </c>
      <c r="K151" s="78">
        <f t="shared" ref="K151:L151" si="196">SUM(K152:K158)</f>
        <v>0</v>
      </c>
      <c r="L151" s="96">
        <f t="shared" si="196"/>
        <v>0</v>
      </c>
      <c r="M151" s="173">
        <f>SUM(M152:M158)</f>
        <v>0</v>
      </c>
      <c r="N151" s="78">
        <f t="shared" ref="N151:O151" si="197">SUM(N152:N158)</f>
        <v>0</v>
      </c>
      <c r="O151" s="96">
        <f t="shared" si="197"/>
        <v>0</v>
      </c>
      <c r="P151" s="255"/>
    </row>
    <row r="152" spans="1:16" ht="12" hidden="1" customHeight="1" x14ac:dyDescent="0.25">
      <c r="A152" s="29">
        <v>2361</v>
      </c>
      <c r="B152" s="42" t="s">
        <v>130</v>
      </c>
      <c r="C152" s="223">
        <f t="shared" si="193"/>
        <v>0</v>
      </c>
      <c r="D152" s="177"/>
      <c r="E152" s="44"/>
      <c r="F152" s="96">
        <f t="shared" ref="F152:F159" si="198">D152+E152</f>
        <v>0</v>
      </c>
      <c r="G152" s="144"/>
      <c r="H152" s="31"/>
      <c r="I152" s="96">
        <f t="shared" ref="I152:I159" si="199">G152+H152</f>
        <v>0</v>
      </c>
      <c r="J152" s="144"/>
      <c r="K152" s="31"/>
      <c r="L152" s="96">
        <f t="shared" ref="L152:L159" si="200">K152+J152</f>
        <v>0</v>
      </c>
      <c r="M152" s="144"/>
      <c r="N152" s="31"/>
      <c r="O152" s="96">
        <f t="shared" ref="O152:O159" si="201">N152+M152</f>
        <v>0</v>
      </c>
      <c r="P152" s="255"/>
    </row>
    <row r="153" spans="1:16" ht="24" hidden="1" customHeight="1" x14ac:dyDescent="0.25">
      <c r="A153" s="29">
        <v>2362</v>
      </c>
      <c r="B153" s="42" t="s">
        <v>131</v>
      </c>
      <c r="C153" s="223">
        <f t="shared" si="193"/>
        <v>0</v>
      </c>
      <c r="D153" s="177"/>
      <c r="E153" s="44"/>
      <c r="F153" s="96">
        <f t="shared" si="198"/>
        <v>0</v>
      </c>
      <c r="G153" s="144"/>
      <c r="H153" s="31"/>
      <c r="I153" s="96">
        <f t="shared" si="199"/>
        <v>0</v>
      </c>
      <c r="J153" s="144"/>
      <c r="K153" s="31"/>
      <c r="L153" s="96">
        <f t="shared" si="200"/>
        <v>0</v>
      </c>
      <c r="M153" s="144"/>
      <c r="N153" s="31"/>
      <c r="O153" s="96">
        <f t="shared" si="201"/>
        <v>0</v>
      </c>
      <c r="P153" s="255"/>
    </row>
    <row r="154" spans="1:16" ht="12" hidden="1" customHeight="1" x14ac:dyDescent="0.25">
      <c r="A154" s="29">
        <v>2363</v>
      </c>
      <c r="B154" s="42" t="s">
        <v>132</v>
      </c>
      <c r="C154" s="223">
        <f t="shared" si="193"/>
        <v>0</v>
      </c>
      <c r="D154" s="177"/>
      <c r="E154" s="44"/>
      <c r="F154" s="96">
        <f t="shared" si="198"/>
        <v>0</v>
      </c>
      <c r="G154" s="144"/>
      <c r="H154" s="31"/>
      <c r="I154" s="96">
        <f t="shared" si="199"/>
        <v>0</v>
      </c>
      <c r="J154" s="144"/>
      <c r="K154" s="31"/>
      <c r="L154" s="96">
        <f t="shared" si="200"/>
        <v>0</v>
      </c>
      <c r="M154" s="144"/>
      <c r="N154" s="31"/>
      <c r="O154" s="96">
        <f t="shared" si="201"/>
        <v>0</v>
      </c>
      <c r="P154" s="255"/>
    </row>
    <row r="155" spans="1:16" ht="12" hidden="1" customHeight="1" x14ac:dyDescent="0.25">
      <c r="A155" s="29">
        <v>2364</v>
      </c>
      <c r="B155" s="42" t="s">
        <v>133</v>
      </c>
      <c r="C155" s="223">
        <f t="shared" si="193"/>
        <v>0</v>
      </c>
      <c r="D155" s="177"/>
      <c r="E155" s="44"/>
      <c r="F155" s="96">
        <f t="shared" si="198"/>
        <v>0</v>
      </c>
      <c r="G155" s="144"/>
      <c r="H155" s="31"/>
      <c r="I155" s="96">
        <f t="shared" si="199"/>
        <v>0</v>
      </c>
      <c r="J155" s="144"/>
      <c r="K155" s="31"/>
      <c r="L155" s="96">
        <f t="shared" si="200"/>
        <v>0</v>
      </c>
      <c r="M155" s="144"/>
      <c r="N155" s="31"/>
      <c r="O155" s="96">
        <f t="shared" si="201"/>
        <v>0</v>
      </c>
      <c r="P155" s="255"/>
    </row>
    <row r="156" spans="1:16" ht="12.75" hidden="1" customHeight="1" x14ac:dyDescent="0.25">
      <c r="A156" s="29">
        <v>2365</v>
      </c>
      <c r="B156" s="42" t="s">
        <v>63</v>
      </c>
      <c r="C156" s="223">
        <f t="shared" si="193"/>
        <v>0</v>
      </c>
      <c r="D156" s="177"/>
      <c r="E156" s="44"/>
      <c r="F156" s="96">
        <f t="shared" si="198"/>
        <v>0</v>
      </c>
      <c r="G156" s="144"/>
      <c r="H156" s="31"/>
      <c r="I156" s="96">
        <f t="shared" si="199"/>
        <v>0</v>
      </c>
      <c r="J156" s="144"/>
      <c r="K156" s="31"/>
      <c r="L156" s="96">
        <f t="shared" si="200"/>
        <v>0</v>
      </c>
      <c r="M156" s="144"/>
      <c r="N156" s="31"/>
      <c r="O156" s="96">
        <f t="shared" si="201"/>
        <v>0</v>
      </c>
      <c r="P156" s="255"/>
    </row>
    <row r="157" spans="1:16" ht="36" hidden="1" customHeight="1" x14ac:dyDescent="0.25">
      <c r="A157" s="29">
        <v>2366</v>
      </c>
      <c r="B157" s="42" t="s">
        <v>134</v>
      </c>
      <c r="C157" s="223">
        <f t="shared" si="193"/>
        <v>0</v>
      </c>
      <c r="D157" s="177"/>
      <c r="E157" s="44"/>
      <c r="F157" s="96">
        <f t="shared" si="198"/>
        <v>0</v>
      </c>
      <c r="G157" s="144"/>
      <c r="H157" s="31"/>
      <c r="I157" s="96">
        <f t="shared" si="199"/>
        <v>0</v>
      </c>
      <c r="J157" s="144"/>
      <c r="K157" s="31"/>
      <c r="L157" s="96">
        <f t="shared" si="200"/>
        <v>0</v>
      </c>
      <c r="M157" s="144"/>
      <c r="N157" s="31"/>
      <c r="O157" s="96">
        <f t="shared" si="201"/>
        <v>0</v>
      </c>
      <c r="P157" s="255"/>
    </row>
    <row r="158" spans="1:16" ht="48" hidden="1" customHeight="1" x14ac:dyDescent="0.25">
      <c r="A158" s="29">
        <v>2369</v>
      </c>
      <c r="B158" s="42" t="s">
        <v>135</v>
      </c>
      <c r="C158" s="223">
        <f t="shared" si="193"/>
        <v>0</v>
      </c>
      <c r="D158" s="177"/>
      <c r="E158" s="44"/>
      <c r="F158" s="96">
        <f t="shared" si="198"/>
        <v>0</v>
      </c>
      <c r="G158" s="144"/>
      <c r="H158" s="31"/>
      <c r="I158" s="96">
        <f t="shared" si="199"/>
        <v>0</v>
      </c>
      <c r="J158" s="144"/>
      <c r="K158" s="31"/>
      <c r="L158" s="96">
        <f t="shared" si="200"/>
        <v>0</v>
      </c>
      <c r="M158" s="144"/>
      <c r="N158" s="31"/>
      <c r="O158" s="96">
        <f t="shared" si="201"/>
        <v>0</v>
      </c>
      <c r="P158" s="255"/>
    </row>
    <row r="159" spans="1:16" ht="12" customHeight="1" x14ac:dyDescent="0.25">
      <c r="A159" s="75">
        <v>2370</v>
      </c>
      <c r="B159" s="59" t="s">
        <v>136</v>
      </c>
      <c r="C159" s="229">
        <f t="shared" si="193"/>
        <v>2480</v>
      </c>
      <c r="D159" s="179">
        <v>2480</v>
      </c>
      <c r="E159" s="79"/>
      <c r="F159" s="161">
        <f t="shared" si="198"/>
        <v>2480</v>
      </c>
      <c r="G159" s="174"/>
      <c r="H159" s="133"/>
      <c r="I159" s="161">
        <f t="shared" si="199"/>
        <v>0</v>
      </c>
      <c r="J159" s="174"/>
      <c r="K159" s="133"/>
      <c r="L159" s="161">
        <f t="shared" si="200"/>
        <v>0</v>
      </c>
      <c r="M159" s="174"/>
      <c r="N159" s="133"/>
      <c r="O159" s="161">
        <f t="shared" si="201"/>
        <v>0</v>
      </c>
      <c r="P159" s="260"/>
    </row>
    <row r="160" spans="1:16" hidden="1" x14ac:dyDescent="0.25">
      <c r="A160" s="75">
        <v>2380</v>
      </c>
      <c r="B160" s="59" t="s">
        <v>137</v>
      </c>
      <c r="C160" s="229">
        <f t="shared" si="193"/>
        <v>0</v>
      </c>
      <c r="D160" s="87">
        <f>SUM(D161:D162)</f>
        <v>0</v>
      </c>
      <c r="E160" s="76">
        <f t="shared" ref="E160:F160" si="202">SUM(E161:E162)</f>
        <v>0</v>
      </c>
      <c r="F160" s="161">
        <f t="shared" si="202"/>
        <v>0</v>
      </c>
      <c r="G160" s="87">
        <f>SUM(G161:G162)</f>
        <v>0</v>
      </c>
      <c r="H160" s="76">
        <f t="shared" ref="H160:I160" si="203">SUM(H161:H162)</f>
        <v>0</v>
      </c>
      <c r="I160" s="161">
        <f t="shared" si="203"/>
        <v>0</v>
      </c>
      <c r="J160" s="87">
        <f>SUM(J161:J162)</f>
        <v>0</v>
      </c>
      <c r="K160" s="76">
        <f t="shared" ref="K160:L160" si="204">SUM(K161:K162)</f>
        <v>0</v>
      </c>
      <c r="L160" s="161">
        <f t="shared" si="204"/>
        <v>0</v>
      </c>
      <c r="M160" s="87">
        <f>SUM(M161:M162)</f>
        <v>0</v>
      </c>
      <c r="N160" s="76">
        <f t="shared" ref="N160:O160" si="205">SUM(N161:N162)</f>
        <v>0</v>
      </c>
      <c r="O160" s="161">
        <f t="shared" si="205"/>
        <v>0</v>
      </c>
      <c r="P160" s="260"/>
    </row>
    <row r="161" spans="1:16" ht="12" hidden="1" customHeight="1" x14ac:dyDescent="0.25">
      <c r="A161" s="26">
        <v>2381</v>
      </c>
      <c r="B161" s="39" t="s">
        <v>300</v>
      </c>
      <c r="C161" s="222">
        <f t="shared" si="193"/>
        <v>0</v>
      </c>
      <c r="D161" s="178"/>
      <c r="E161" s="41"/>
      <c r="F161" s="176">
        <f t="shared" ref="F161:F164" si="206">D161+E161</f>
        <v>0</v>
      </c>
      <c r="G161" s="143"/>
      <c r="H161" s="28"/>
      <c r="I161" s="176">
        <f t="shared" ref="I161:I164" si="207">G161+H161</f>
        <v>0</v>
      </c>
      <c r="J161" s="143"/>
      <c r="K161" s="28"/>
      <c r="L161" s="176">
        <f t="shared" ref="L161:L164" si="208">K161+J161</f>
        <v>0</v>
      </c>
      <c r="M161" s="143"/>
      <c r="N161" s="28"/>
      <c r="O161" s="176">
        <f t="shared" ref="O161:O164" si="209">N161+M161</f>
        <v>0</v>
      </c>
      <c r="P161" s="254"/>
    </row>
    <row r="162" spans="1:16" ht="24" hidden="1" customHeight="1" x14ac:dyDescent="0.25">
      <c r="A162" s="29">
        <v>2389</v>
      </c>
      <c r="B162" s="42" t="s">
        <v>138</v>
      </c>
      <c r="C162" s="223">
        <f t="shared" si="193"/>
        <v>0</v>
      </c>
      <c r="D162" s="177"/>
      <c r="E162" s="44"/>
      <c r="F162" s="96">
        <f t="shared" si="206"/>
        <v>0</v>
      </c>
      <c r="G162" s="144"/>
      <c r="H162" s="31"/>
      <c r="I162" s="96">
        <f t="shared" si="207"/>
        <v>0</v>
      </c>
      <c r="J162" s="144"/>
      <c r="K162" s="31"/>
      <c r="L162" s="96">
        <f t="shared" si="208"/>
        <v>0</v>
      </c>
      <c r="M162" s="144"/>
      <c r="N162" s="31"/>
      <c r="O162" s="96">
        <f t="shared" si="209"/>
        <v>0</v>
      </c>
      <c r="P162" s="255"/>
    </row>
    <row r="163" spans="1:16" ht="12" customHeight="1" x14ac:dyDescent="0.25">
      <c r="A163" s="75">
        <v>2390</v>
      </c>
      <c r="B163" s="59" t="s">
        <v>139</v>
      </c>
      <c r="C163" s="229">
        <f t="shared" si="193"/>
        <v>200</v>
      </c>
      <c r="D163" s="179">
        <v>200</v>
      </c>
      <c r="E163" s="79"/>
      <c r="F163" s="161">
        <f t="shared" si="206"/>
        <v>200</v>
      </c>
      <c r="G163" s="174"/>
      <c r="H163" s="133"/>
      <c r="I163" s="161">
        <f t="shared" si="207"/>
        <v>0</v>
      </c>
      <c r="J163" s="174"/>
      <c r="K163" s="133"/>
      <c r="L163" s="161">
        <f t="shared" si="208"/>
        <v>0</v>
      </c>
      <c r="M163" s="174"/>
      <c r="N163" s="133"/>
      <c r="O163" s="161">
        <f t="shared" si="209"/>
        <v>0</v>
      </c>
      <c r="P163" s="260"/>
    </row>
    <row r="164" spans="1:16" ht="12" customHeight="1" x14ac:dyDescent="0.25">
      <c r="A164" s="34">
        <v>2400</v>
      </c>
      <c r="B164" s="74" t="s">
        <v>140</v>
      </c>
      <c r="C164" s="221">
        <f t="shared" si="193"/>
        <v>193</v>
      </c>
      <c r="D164" s="180">
        <v>193</v>
      </c>
      <c r="E164" s="81"/>
      <c r="F164" s="172">
        <f t="shared" si="206"/>
        <v>193</v>
      </c>
      <c r="G164" s="146"/>
      <c r="H164" s="35"/>
      <c r="I164" s="172">
        <f t="shared" si="207"/>
        <v>0</v>
      </c>
      <c r="J164" s="146"/>
      <c r="K164" s="35"/>
      <c r="L164" s="172">
        <f t="shared" si="208"/>
        <v>0</v>
      </c>
      <c r="M164" s="146"/>
      <c r="N164" s="35"/>
      <c r="O164" s="172">
        <f t="shared" si="209"/>
        <v>0</v>
      </c>
      <c r="P164" s="257"/>
    </row>
    <row r="165" spans="1:16" ht="24" x14ac:dyDescent="0.25">
      <c r="A165" s="34">
        <v>2500</v>
      </c>
      <c r="B165" s="74" t="s">
        <v>301</v>
      </c>
      <c r="C165" s="221">
        <f t="shared" si="193"/>
        <v>81</v>
      </c>
      <c r="D165" s="171">
        <f>SUM(D166,D171)</f>
        <v>81</v>
      </c>
      <c r="E165" s="37">
        <f t="shared" ref="E165:O165" si="210">SUM(E166,E171)</f>
        <v>0</v>
      </c>
      <c r="F165" s="172">
        <f t="shared" si="210"/>
        <v>81</v>
      </c>
      <c r="G165" s="171">
        <f t="shared" si="210"/>
        <v>0</v>
      </c>
      <c r="H165" s="37">
        <f t="shared" si="210"/>
        <v>0</v>
      </c>
      <c r="I165" s="172">
        <f t="shared" si="210"/>
        <v>0</v>
      </c>
      <c r="J165" s="171">
        <f t="shared" si="210"/>
        <v>0</v>
      </c>
      <c r="K165" s="37">
        <f t="shared" si="210"/>
        <v>0</v>
      </c>
      <c r="L165" s="172">
        <f t="shared" si="210"/>
        <v>0</v>
      </c>
      <c r="M165" s="171">
        <f t="shared" si="210"/>
        <v>0</v>
      </c>
      <c r="N165" s="37">
        <f t="shared" si="210"/>
        <v>0</v>
      </c>
      <c r="O165" s="172">
        <f t="shared" si="210"/>
        <v>0</v>
      </c>
      <c r="P165" s="257"/>
    </row>
    <row r="166" spans="1:16" ht="16.5" customHeight="1" x14ac:dyDescent="0.25">
      <c r="A166" s="275">
        <v>2510</v>
      </c>
      <c r="B166" s="39" t="s">
        <v>302</v>
      </c>
      <c r="C166" s="222">
        <f t="shared" si="193"/>
        <v>81</v>
      </c>
      <c r="D166" s="175">
        <f>SUM(D167:D170)</f>
        <v>81</v>
      </c>
      <c r="E166" s="80">
        <f t="shared" ref="E166:O166" si="211">SUM(E167:E170)</f>
        <v>0</v>
      </c>
      <c r="F166" s="176">
        <f t="shared" si="211"/>
        <v>81</v>
      </c>
      <c r="G166" s="175">
        <f t="shared" si="211"/>
        <v>0</v>
      </c>
      <c r="H166" s="80">
        <f t="shared" si="211"/>
        <v>0</v>
      </c>
      <c r="I166" s="176">
        <f t="shared" si="211"/>
        <v>0</v>
      </c>
      <c r="J166" s="175">
        <f t="shared" si="211"/>
        <v>0</v>
      </c>
      <c r="K166" s="80">
        <f t="shared" si="211"/>
        <v>0</v>
      </c>
      <c r="L166" s="176">
        <f t="shared" si="211"/>
        <v>0</v>
      </c>
      <c r="M166" s="175">
        <f t="shared" si="211"/>
        <v>0</v>
      </c>
      <c r="N166" s="80">
        <f t="shared" si="211"/>
        <v>0</v>
      </c>
      <c r="O166" s="176">
        <f t="shared" si="211"/>
        <v>0</v>
      </c>
      <c r="P166" s="254"/>
    </row>
    <row r="167" spans="1:16" ht="24" hidden="1" customHeight="1" x14ac:dyDescent="0.25">
      <c r="A167" s="30">
        <v>2512</v>
      </c>
      <c r="B167" s="42" t="s">
        <v>141</v>
      </c>
      <c r="C167" s="223">
        <f t="shared" si="193"/>
        <v>0</v>
      </c>
      <c r="D167" s="177"/>
      <c r="E167" s="44"/>
      <c r="F167" s="96">
        <f t="shared" ref="F167:F172" si="212">D167+E167</f>
        <v>0</v>
      </c>
      <c r="G167" s="144"/>
      <c r="H167" s="31"/>
      <c r="I167" s="96">
        <f t="shared" ref="I167:I172" si="213">G167+H167</f>
        <v>0</v>
      </c>
      <c r="J167" s="144"/>
      <c r="K167" s="31"/>
      <c r="L167" s="96">
        <f t="shared" ref="L167:L172" si="214">K167+J167</f>
        <v>0</v>
      </c>
      <c r="M167" s="144"/>
      <c r="N167" s="31"/>
      <c r="O167" s="96">
        <f t="shared" ref="O167:O172" si="215">N167+M167</f>
        <v>0</v>
      </c>
      <c r="P167" s="255"/>
    </row>
    <row r="168" spans="1:16" ht="36" hidden="1" customHeight="1" x14ac:dyDescent="0.25">
      <c r="A168" s="30">
        <v>2513</v>
      </c>
      <c r="B168" s="42" t="s">
        <v>142</v>
      </c>
      <c r="C168" s="223">
        <f t="shared" si="193"/>
        <v>0</v>
      </c>
      <c r="D168" s="177"/>
      <c r="E168" s="44"/>
      <c r="F168" s="96">
        <f t="shared" si="212"/>
        <v>0</v>
      </c>
      <c r="G168" s="144"/>
      <c r="H168" s="31"/>
      <c r="I168" s="96">
        <f t="shared" si="213"/>
        <v>0</v>
      </c>
      <c r="J168" s="144"/>
      <c r="K168" s="31"/>
      <c r="L168" s="96">
        <f t="shared" si="214"/>
        <v>0</v>
      </c>
      <c r="M168" s="144"/>
      <c r="N168" s="31"/>
      <c r="O168" s="96">
        <f t="shared" si="215"/>
        <v>0</v>
      </c>
      <c r="P168" s="255"/>
    </row>
    <row r="169" spans="1:16" ht="24" hidden="1" customHeight="1" x14ac:dyDescent="0.25">
      <c r="A169" s="30">
        <v>2515</v>
      </c>
      <c r="B169" s="42" t="s">
        <v>143</v>
      </c>
      <c r="C169" s="223">
        <f t="shared" si="193"/>
        <v>0</v>
      </c>
      <c r="D169" s="177"/>
      <c r="E169" s="44"/>
      <c r="F169" s="96">
        <f t="shared" si="212"/>
        <v>0</v>
      </c>
      <c r="G169" s="144"/>
      <c r="H169" s="31"/>
      <c r="I169" s="96">
        <f t="shared" si="213"/>
        <v>0</v>
      </c>
      <c r="J169" s="144"/>
      <c r="K169" s="31"/>
      <c r="L169" s="96">
        <f t="shared" si="214"/>
        <v>0</v>
      </c>
      <c r="M169" s="144"/>
      <c r="N169" s="31"/>
      <c r="O169" s="96">
        <f t="shared" si="215"/>
        <v>0</v>
      </c>
      <c r="P169" s="255"/>
    </row>
    <row r="170" spans="1:16" ht="24" customHeight="1" x14ac:dyDescent="0.25">
      <c r="A170" s="30">
        <v>2519</v>
      </c>
      <c r="B170" s="42" t="s">
        <v>144</v>
      </c>
      <c r="C170" s="223">
        <f t="shared" si="193"/>
        <v>81</v>
      </c>
      <c r="D170" s="177">
        <v>81</v>
      </c>
      <c r="E170" s="44"/>
      <c r="F170" s="96">
        <f t="shared" si="212"/>
        <v>81</v>
      </c>
      <c r="G170" s="144"/>
      <c r="H170" s="31"/>
      <c r="I170" s="96">
        <f t="shared" si="213"/>
        <v>0</v>
      </c>
      <c r="J170" s="144"/>
      <c r="K170" s="31"/>
      <c r="L170" s="96">
        <f t="shared" si="214"/>
        <v>0</v>
      </c>
      <c r="M170" s="144"/>
      <c r="N170" s="31"/>
      <c r="O170" s="96">
        <f t="shared" si="215"/>
        <v>0</v>
      </c>
      <c r="P170" s="255"/>
    </row>
    <row r="171" spans="1:16" ht="24" hidden="1" customHeight="1" x14ac:dyDescent="0.25">
      <c r="A171" s="77">
        <v>2520</v>
      </c>
      <c r="B171" s="42" t="s">
        <v>303</v>
      </c>
      <c r="C171" s="223">
        <f t="shared" si="193"/>
        <v>0</v>
      </c>
      <c r="D171" s="177"/>
      <c r="E171" s="44"/>
      <c r="F171" s="96">
        <f t="shared" si="212"/>
        <v>0</v>
      </c>
      <c r="G171" s="144"/>
      <c r="H171" s="31"/>
      <c r="I171" s="96">
        <f t="shared" si="213"/>
        <v>0</v>
      </c>
      <c r="J171" s="144"/>
      <c r="K171" s="31"/>
      <c r="L171" s="96">
        <f t="shared" si="214"/>
        <v>0</v>
      </c>
      <c r="M171" s="144"/>
      <c r="N171" s="31"/>
      <c r="O171" s="96">
        <f t="shared" si="215"/>
        <v>0</v>
      </c>
      <c r="P171" s="255"/>
    </row>
    <row r="172" spans="1:16" s="82" customFormat="1" ht="36" hidden="1" customHeight="1" x14ac:dyDescent="0.25">
      <c r="A172" s="17">
        <v>2800</v>
      </c>
      <c r="B172" s="39" t="s">
        <v>145</v>
      </c>
      <c r="C172" s="222">
        <f t="shared" si="193"/>
        <v>0</v>
      </c>
      <c r="D172" s="143"/>
      <c r="E172" s="28"/>
      <c r="F172" s="176">
        <f t="shared" si="212"/>
        <v>0</v>
      </c>
      <c r="G172" s="143"/>
      <c r="H172" s="28"/>
      <c r="I172" s="176">
        <f t="shared" si="213"/>
        <v>0</v>
      </c>
      <c r="J172" s="143"/>
      <c r="K172" s="28"/>
      <c r="L172" s="176">
        <f t="shared" si="214"/>
        <v>0</v>
      </c>
      <c r="M172" s="143"/>
      <c r="N172" s="28"/>
      <c r="O172" s="176">
        <f t="shared" si="215"/>
        <v>0</v>
      </c>
      <c r="P172" s="254"/>
    </row>
    <row r="173" spans="1:16" hidden="1" x14ac:dyDescent="0.25">
      <c r="A173" s="72">
        <v>3000</v>
      </c>
      <c r="B173" s="72" t="s">
        <v>146</v>
      </c>
      <c r="C173" s="234">
        <f t="shared" si="193"/>
        <v>0</v>
      </c>
      <c r="D173" s="169">
        <f>SUM(D174,D184)</f>
        <v>0</v>
      </c>
      <c r="E173" s="73">
        <f t="shared" ref="E173:F173" si="216">SUM(E174,E184)</f>
        <v>0</v>
      </c>
      <c r="F173" s="170">
        <f t="shared" si="216"/>
        <v>0</v>
      </c>
      <c r="G173" s="169">
        <f>SUM(G174,G184)</f>
        <v>0</v>
      </c>
      <c r="H173" s="73">
        <f t="shared" ref="H173:I173" si="217">SUM(H174,H184)</f>
        <v>0</v>
      </c>
      <c r="I173" s="170">
        <f t="shared" si="217"/>
        <v>0</v>
      </c>
      <c r="J173" s="169">
        <f>SUM(J174,J184)</f>
        <v>0</v>
      </c>
      <c r="K173" s="73">
        <f t="shared" ref="K173:L173" si="218">SUM(K174,K184)</f>
        <v>0</v>
      </c>
      <c r="L173" s="170">
        <f t="shared" si="218"/>
        <v>0</v>
      </c>
      <c r="M173" s="169">
        <f>SUM(M174,M184)</f>
        <v>0</v>
      </c>
      <c r="N173" s="73">
        <f t="shared" ref="N173:O173" si="219">SUM(N174,N184)</f>
        <v>0</v>
      </c>
      <c r="O173" s="170">
        <f t="shared" si="219"/>
        <v>0</v>
      </c>
      <c r="P173" s="264"/>
    </row>
    <row r="174" spans="1:16" ht="24" hidden="1" x14ac:dyDescent="0.25">
      <c r="A174" s="34">
        <v>3200</v>
      </c>
      <c r="B174" s="83" t="s">
        <v>147</v>
      </c>
      <c r="C174" s="221">
        <f t="shared" si="193"/>
        <v>0</v>
      </c>
      <c r="D174" s="171">
        <f>SUM(D175,D179)</f>
        <v>0</v>
      </c>
      <c r="E174" s="37">
        <f t="shared" ref="E174:O174" si="220">SUM(E175,E179)</f>
        <v>0</v>
      </c>
      <c r="F174" s="172">
        <f t="shared" si="220"/>
        <v>0</v>
      </c>
      <c r="G174" s="171">
        <f t="shared" si="220"/>
        <v>0</v>
      </c>
      <c r="H174" s="37">
        <f t="shared" si="220"/>
        <v>0</v>
      </c>
      <c r="I174" s="172">
        <f t="shared" si="220"/>
        <v>0</v>
      </c>
      <c r="J174" s="171">
        <f t="shared" si="220"/>
        <v>0</v>
      </c>
      <c r="K174" s="37">
        <f t="shared" si="220"/>
        <v>0</v>
      </c>
      <c r="L174" s="172">
        <f t="shared" si="220"/>
        <v>0</v>
      </c>
      <c r="M174" s="171">
        <f t="shared" si="220"/>
        <v>0</v>
      </c>
      <c r="N174" s="37">
        <f t="shared" si="220"/>
        <v>0</v>
      </c>
      <c r="O174" s="172">
        <f t="shared" si="220"/>
        <v>0</v>
      </c>
      <c r="P174" s="257"/>
    </row>
    <row r="175" spans="1:16" ht="36" hidden="1" x14ac:dyDescent="0.25">
      <c r="A175" s="275">
        <v>3260</v>
      </c>
      <c r="B175" s="39" t="s">
        <v>148</v>
      </c>
      <c r="C175" s="222">
        <f t="shared" si="193"/>
        <v>0</v>
      </c>
      <c r="D175" s="175">
        <f>SUM(D176:D178)</f>
        <v>0</v>
      </c>
      <c r="E175" s="80">
        <f t="shared" ref="E175:F175" si="221">SUM(E176:E178)</f>
        <v>0</v>
      </c>
      <c r="F175" s="176">
        <f t="shared" si="221"/>
        <v>0</v>
      </c>
      <c r="G175" s="175">
        <f>SUM(G176:G178)</f>
        <v>0</v>
      </c>
      <c r="H175" s="80">
        <f t="shared" ref="H175:I175" si="222">SUM(H176:H178)</f>
        <v>0</v>
      </c>
      <c r="I175" s="176">
        <f t="shared" si="222"/>
        <v>0</v>
      </c>
      <c r="J175" s="175">
        <f>SUM(J176:J178)</f>
        <v>0</v>
      </c>
      <c r="K175" s="80">
        <f t="shared" ref="K175:L175" si="223">SUM(K176:K178)</f>
        <v>0</v>
      </c>
      <c r="L175" s="176">
        <f t="shared" si="223"/>
        <v>0</v>
      </c>
      <c r="M175" s="175">
        <f>SUM(M176:M178)</f>
        <v>0</v>
      </c>
      <c r="N175" s="80">
        <f t="shared" ref="N175:O175" si="224">SUM(N176:N178)</f>
        <v>0</v>
      </c>
      <c r="O175" s="176">
        <f t="shared" si="224"/>
        <v>0</v>
      </c>
      <c r="P175" s="254"/>
    </row>
    <row r="176" spans="1:16" ht="24" hidden="1" customHeight="1" x14ac:dyDescent="0.25">
      <c r="A176" s="30">
        <v>3261</v>
      </c>
      <c r="B176" s="42" t="s">
        <v>149</v>
      </c>
      <c r="C176" s="223">
        <f t="shared" si="193"/>
        <v>0</v>
      </c>
      <c r="D176" s="177"/>
      <c r="E176" s="44"/>
      <c r="F176" s="96">
        <f t="shared" ref="F176:F178" si="225">D176+E176</f>
        <v>0</v>
      </c>
      <c r="G176" s="144"/>
      <c r="H176" s="31"/>
      <c r="I176" s="96">
        <f t="shared" ref="I176:I178" si="226">G176+H176</f>
        <v>0</v>
      </c>
      <c r="J176" s="144"/>
      <c r="K176" s="31"/>
      <c r="L176" s="96">
        <f t="shared" ref="L176:L178" si="227">K176+J176</f>
        <v>0</v>
      </c>
      <c r="M176" s="144"/>
      <c r="N176" s="31"/>
      <c r="O176" s="96">
        <f t="shared" ref="O176:O178" si="228">N176+M176</f>
        <v>0</v>
      </c>
      <c r="P176" s="255"/>
    </row>
    <row r="177" spans="1:16" ht="36" hidden="1" customHeight="1" x14ac:dyDescent="0.25">
      <c r="A177" s="30">
        <v>3262</v>
      </c>
      <c r="B177" s="42" t="s">
        <v>150</v>
      </c>
      <c r="C177" s="223">
        <f t="shared" si="193"/>
        <v>0</v>
      </c>
      <c r="D177" s="177"/>
      <c r="E177" s="44"/>
      <c r="F177" s="96">
        <f t="shared" si="225"/>
        <v>0</v>
      </c>
      <c r="G177" s="144"/>
      <c r="H177" s="31"/>
      <c r="I177" s="96">
        <f t="shared" si="226"/>
        <v>0</v>
      </c>
      <c r="J177" s="144"/>
      <c r="K177" s="31"/>
      <c r="L177" s="96">
        <f t="shared" si="227"/>
        <v>0</v>
      </c>
      <c r="M177" s="144"/>
      <c r="N177" s="31"/>
      <c r="O177" s="96">
        <f t="shared" si="228"/>
        <v>0</v>
      </c>
      <c r="P177" s="255"/>
    </row>
    <row r="178" spans="1:16" ht="24" hidden="1" customHeight="1" x14ac:dyDescent="0.25">
      <c r="A178" s="30">
        <v>3263</v>
      </c>
      <c r="B178" s="42" t="s">
        <v>151</v>
      </c>
      <c r="C178" s="223">
        <f t="shared" si="193"/>
        <v>0</v>
      </c>
      <c r="D178" s="177"/>
      <c r="E178" s="44"/>
      <c r="F178" s="96">
        <f t="shared" si="225"/>
        <v>0</v>
      </c>
      <c r="G178" s="144"/>
      <c r="H178" s="31"/>
      <c r="I178" s="96">
        <f t="shared" si="226"/>
        <v>0</v>
      </c>
      <c r="J178" s="144"/>
      <c r="K178" s="31"/>
      <c r="L178" s="96">
        <f t="shared" si="227"/>
        <v>0</v>
      </c>
      <c r="M178" s="144"/>
      <c r="N178" s="31"/>
      <c r="O178" s="96">
        <f t="shared" si="228"/>
        <v>0</v>
      </c>
      <c r="P178" s="255"/>
    </row>
    <row r="179" spans="1:16" ht="84" hidden="1" x14ac:dyDescent="0.25">
      <c r="A179" s="275">
        <v>3290</v>
      </c>
      <c r="B179" s="39" t="s">
        <v>268</v>
      </c>
      <c r="C179" s="235">
        <f t="shared" si="193"/>
        <v>0</v>
      </c>
      <c r="D179" s="175">
        <f>SUM(D180:D183)</f>
        <v>0</v>
      </c>
      <c r="E179" s="80">
        <f t="shared" ref="E179:O179" si="229">SUM(E180:E183)</f>
        <v>0</v>
      </c>
      <c r="F179" s="176">
        <f t="shared" si="229"/>
        <v>0</v>
      </c>
      <c r="G179" s="175">
        <f t="shared" si="229"/>
        <v>0</v>
      </c>
      <c r="H179" s="80">
        <f t="shared" si="229"/>
        <v>0</v>
      </c>
      <c r="I179" s="176">
        <f t="shared" si="229"/>
        <v>0</v>
      </c>
      <c r="J179" s="175">
        <f t="shared" si="229"/>
        <v>0</v>
      </c>
      <c r="K179" s="80">
        <f t="shared" si="229"/>
        <v>0</v>
      </c>
      <c r="L179" s="176">
        <f t="shared" si="229"/>
        <v>0</v>
      </c>
      <c r="M179" s="175">
        <f t="shared" si="229"/>
        <v>0</v>
      </c>
      <c r="N179" s="80">
        <f t="shared" si="229"/>
        <v>0</v>
      </c>
      <c r="O179" s="176">
        <f t="shared" si="229"/>
        <v>0</v>
      </c>
      <c r="P179" s="254"/>
    </row>
    <row r="180" spans="1:16" ht="72" hidden="1" customHeight="1" x14ac:dyDescent="0.25">
      <c r="A180" s="30">
        <v>3291</v>
      </c>
      <c r="B180" s="42" t="s">
        <v>152</v>
      </c>
      <c r="C180" s="223">
        <f t="shared" si="193"/>
        <v>0</v>
      </c>
      <c r="D180" s="177"/>
      <c r="E180" s="44"/>
      <c r="F180" s="96">
        <f t="shared" ref="F180:F183" si="230">D180+E180</f>
        <v>0</v>
      </c>
      <c r="G180" s="144"/>
      <c r="H180" s="31"/>
      <c r="I180" s="96">
        <f t="shared" ref="I180:I183" si="231">G180+H180</f>
        <v>0</v>
      </c>
      <c r="J180" s="144"/>
      <c r="K180" s="31"/>
      <c r="L180" s="96">
        <f t="shared" ref="L180:L183" si="232">K180+J180</f>
        <v>0</v>
      </c>
      <c r="M180" s="144"/>
      <c r="N180" s="31"/>
      <c r="O180" s="96">
        <f t="shared" ref="O180:O183" si="233">N180+M180</f>
        <v>0</v>
      </c>
      <c r="P180" s="255"/>
    </row>
    <row r="181" spans="1:16" ht="72" hidden="1" customHeight="1" x14ac:dyDescent="0.25">
      <c r="A181" s="30">
        <v>3292</v>
      </c>
      <c r="B181" s="42" t="s">
        <v>153</v>
      </c>
      <c r="C181" s="223">
        <f t="shared" si="193"/>
        <v>0</v>
      </c>
      <c r="D181" s="177"/>
      <c r="E181" s="44"/>
      <c r="F181" s="96">
        <f t="shared" si="230"/>
        <v>0</v>
      </c>
      <c r="G181" s="144"/>
      <c r="H181" s="31"/>
      <c r="I181" s="96">
        <f t="shared" si="231"/>
        <v>0</v>
      </c>
      <c r="J181" s="144"/>
      <c r="K181" s="31"/>
      <c r="L181" s="96">
        <f t="shared" si="232"/>
        <v>0</v>
      </c>
      <c r="M181" s="144"/>
      <c r="N181" s="31"/>
      <c r="O181" s="96">
        <f t="shared" si="233"/>
        <v>0</v>
      </c>
      <c r="P181" s="255"/>
    </row>
    <row r="182" spans="1:16" ht="72" hidden="1" customHeight="1" x14ac:dyDescent="0.25">
      <c r="A182" s="30">
        <v>3293</v>
      </c>
      <c r="B182" s="42" t="s">
        <v>154</v>
      </c>
      <c r="C182" s="223">
        <f t="shared" si="193"/>
        <v>0</v>
      </c>
      <c r="D182" s="177"/>
      <c r="E182" s="44"/>
      <c r="F182" s="96">
        <f t="shared" si="230"/>
        <v>0</v>
      </c>
      <c r="G182" s="144"/>
      <c r="H182" s="31"/>
      <c r="I182" s="96">
        <f t="shared" si="231"/>
        <v>0</v>
      </c>
      <c r="J182" s="144"/>
      <c r="K182" s="31"/>
      <c r="L182" s="96">
        <f t="shared" si="232"/>
        <v>0</v>
      </c>
      <c r="M182" s="144"/>
      <c r="N182" s="31"/>
      <c r="O182" s="96">
        <f t="shared" si="233"/>
        <v>0</v>
      </c>
      <c r="P182" s="255"/>
    </row>
    <row r="183" spans="1:16" ht="60" hidden="1" customHeight="1" x14ac:dyDescent="0.25">
      <c r="A183" s="84">
        <v>3294</v>
      </c>
      <c r="B183" s="42" t="s">
        <v>155</v>
      </c>
      <c r="C183" s="235">
        <f t="shared" si="193"/>
        <v>0</v>
      </c>
      <c r="D183" s="181"/>
      <c r="E183" s="85"/>
      <c r="F183" s="91">
        <f t="shared" si="230"/>
        <v>0</v>
      </c>
      <c r="G183" s="197"/>
      <c r="H183" s="195"/>
      <c r="I183" s="91">
        <f t="shared" si="231"/>
        <v>0</v>
      </c>
      <c r="J183" s="197"/>
      <c r="K183" s="195"/>
      <c r="L183" s="91">
        <f t="shared" si="232"/>
        <v>0</v>
      </c>
      <c r="M183" s="197"/>
      <c r="N183" s="195"/>
      <c r="O183" s="91">
        <f t="shared" si="233"/>
        <v>0</v>
      </c>
      <c r="P183" s="265"/>
    </row>
    <row r="184" spans="1:16" ht="48" hidden="1" x14ac:dyDescent="0.25">
      <c r="A184" s="49">
        <v>3300</v>
      </c>
      <c r="B184" s="83" t="s">
        <v>156</v>
      </c>
      <c r="C184" s="236">
        <f t="shared" si="193"/>
        <v>0</v>
      </c>
      <c r="D184" s="182">
        <f>SUM(D185:D186)</f>
        <v>0</v>
      </c>
      <c r="E184" s="86">
        <f t="shared" ref="E184:O184" si="234">SUM(E185:E186)</f>
        <v>0</v>
      </c>
      <c r="F184" s="183">
        <f t="shared" si="234"/>
        <v>0</v>
      </c>
      <c r="G184" s="182">
        <f t="shared" si="234"/>
        <v>0</v>
      </c>
      <c r="H184" s="86">
        <f t="shared" si="234"/>
        <v>0</v>
      </c>
      <c r="I184" s="183">
        <f t="shared" si="234"/>
        <v>0</v>
      </c>
      <c r="J184" s="182">
        <f t="shared" si="234"/>
        <v>0</v>
      </c>
      <c r="K184" s="86">
        <f t="shared" si="234"/>
        <v>0</v>
      </c>
      <c r="L184" s="183">
        <f t="shared" si="234"/>
        <v>0</v>
      </c>
      <c r="M184" s="182">
        <f t="shared" si="234"/>
        <v>0</v>
      </c>
      <c r="N184" s="86">
        <f t="shared" si="234"/>
        <v>0</v>
      </c>
      <c r="O184" s="183">
        <f t="shared" si="234"/>
        <v>0</v>
      </c>
      <c r="P184" s="266"/>
    </row>
    <row r="185" spans="1:16" ht="48" hidden="1" customHeight="1" x14ac:dyDescent="0.25">
      <c r="A185" s="58">
        <v>3310</v>
      </c>
      <c r="B185" s="59" t="s">
        <v>157</v>
      </c>
      <c r="C185" s="229">
        <f t="shared" si="193"/>
        <v>0</v>
      </c>
      <c r="D185" s="179"/>
      <c r="E185" s="79"/>
      <c r="F185" s="161">
        <f t="shared" ref="F185:F186" si="235">D185+E185</f>
        <v>0</v>
      </c>
      <c r="G185" s="174"/>
      <c r="H185" s="133"/>
      <c r="I185" s="161">
        <f t="shared" ref="I185:I186" si="236">G185+H185</f>
        <v>0</v>
      </c>
      <c r="J185" s="174"/>
      <c r="K185" s="133"/>
      <c r="L185" s="161">
        <f t="shared" ref="L185:L186" si="237">K185+J185</f>
        <v>0</v>
      </c>
      <c r="M185" s="174"/>
      <c r="N185" s="133"/>
      <c r="O185" s="161">
        <f t="shared" ref="O185:O186" si="238">N185+M185</f>
        <v>0</v>
      </c>
      <c r="P185" s="260"/>
    </row>
    <row r="186" spans="1:16" ht="48.75" hidden="1" customHeight="1" x14ac:dyDescent="0.25">
      <c r="A186" s="27">
        <v>3320</v>
      </c>
      <c r="B186" s="39" t="s">
        <v>158</v>
      </c>
      <c r="C186" s="222">
        <f t="shared" si="193"/>
        <v>0</v>
      </c>
      <c r="D186" s="178"/>
      <c r="E186" s="41"/>
      <c r="F186" s="176">
        <f t="shared" si="235"/>
        <v>0</v>
      </c>
      <c r="G186" s="143"/>
      <c r="H186" s="28"/>
      <c r="I186" s="176">
        <f t="shared" si="236"/>
        <v>0</v>
      </c>
      <c r="J186" s="143"/>
      <c r="K186" s="28"/>
      <c r="L186" s="176">
        <f t="shared" si="237"/>
        <v>0</v>
      </c>
      <c r="M186" s="143"/>
      <c r="N186" s="28"/>
      <c r="O186" s="176">
        <f t="shared" si="238"/>
        <v>0</v>
      </c>
      <c r="P186" s="254"/>
    </row>
    <row r="187" spans="1:16" hidden="1" x14ac:dyDescent="0.25">
      <c r="A187" s="88">
        <v>4000</v>
      </c>
      <c r="B187" s="72" t="s">
        <v>159</v>
      </c>
      <c r="C187" s="234">
        <f t="shared" si="193"/>
        <v>0</v>
      </c>
      <c r="D187" s="169">
        <f>SUM(D188,D191)</f>
        <v>0</v>
      </c>
      <c r="E187" s="73">
        <f t="shared" ref="E187:F187" si="239">SUM(E188,E191)</f>
        <v>0</v>
      </c>
      <c r="F187" s="170">
        <f t="shared" si="239"/>
        <v>0</v>
      </c>
      <c r="G187" s="169">
        <f>SUM(G188,G191)</f>
        <v>0</v>
      </c>
      <c r="H187" s="73">
        <f t="shared" ref="H187:I187" si="240">SUM(H188,H191)</f>
        <v>0</v>
      </c>
      <c r="I187" s="170">
        <f t="shared" si="240"/>
        <v>0</v>
      </c>
      <c r="J187" s="169">
        <f>SUM(J188,J191)</f>
        <v>0</v>
      </c>
      <c r="K187" s="73">
        <f t="shared" ref="K187:L187" si="241">SUM(K188,K191)</f>
        <v>0</v>
      </c>
      <c r="L187" s="170">
        <f t="shared" si="241"/>
        <v>0</v>
      </c>
      <c r="M187" s="169">
        <f>SUM(M188,M191)</f>
        <v>0</v>
      </c>
      <c r="N187" s="73">
        <f t="shared" ref="N187:O187" si="242">SUM(N188,N191)</f>
        <v>0</v>
      </c>
      <c r="O187" s="170">
        <f t="shared" si="242"/>
        <v>0</v>
      </c>
      <c r="P187" s="264"/>
    </row>
    <row r="188" spans="1:16" ht="24" hidden="1" x14ac:dyDescent="0.25">
      <c r="A188" s="89">
        <v>4200</v>
      </c>
      <c r="B188" s="74" t="s">
        <v>160</v>
      </c>
      <c r="C188" s="221">
        <f t="shared" si="193"/>
        <v>0</v>
      </c>
      <c r="D188" s="171">
        <f>SUM(D189,D190)</f>
        <v>0</v>
      </c>
      <c r="E188" s="37">
        <f t="shared" ref="E188:F188" si="243">SUM(E189,E190)</f>
        <v>0</v>
      </c>
      <c r="F188" s="172">
        <f t="shared" si="243"/>
        <v>0</v>
      </c>
      <c r="G188" s="171">
        <f>SUM(G189,G190)</f>
        <v>0</v>
      </c>
      <c r="H188" s="37">
        <f t="shared" ref="H188:I188" si="244">SUM(H189,H190)</f>
        <v>0</v>
      </c>
      <c r="I188" s="172">
        <f t="shared" si="244"/>
        <v>0</v>
      </c>
      <c r="J188" s="171">
        <f>SUM(J189,J190)</f>
        <v>0</v>
      </c>
      <c r="K188" s="37">
        <f t="shared" ref="K188:L188" si="245">SUM(K189,K190)</f>
        <v>0</v>
      </c>
      <c r="L188" s="172">
        <f t="shared" si="245"/>
        <v>0</v>
      </c>
      <c r="M188" s="171">
        <f>SUM(M189,M190)</f>
        <v>0</v>
      </c>
      <c r="N188" s="37">
        <f t="shared" ref="N188:O188" si="246">SUM(N189,N190)</f>
        <v>0</v>
      </c>
      <c r="O188" s="172">
        <f t="shared" si="246"/>
        <v>0</v>
      </c>
      <c r="P188" s="257"/>
    </row>
    <row r="189" spans="1:16" ht="36" hidden="1" customHeight="1" x14ac:dyDescent="0.25">
      <c r="A189" s="275">
        <v>4240</v>
      </c>
      <c r="B189" s="39" t="s">
        <v>161</v>
      </c>
      <c r="C189" s="222">
        <f t="shared" si="193"/>
        <v>0</v>
      </c>
      <c r="D189" s="178"/>
      <c r="E189" s="41"/>
      <c r="F189" s="176">
        <f t="shared" ref="F189:F190" si="247">D189+E189</f>
        <v>0</v>
      </c>
      <c r="G189" s="143"/>
      <c r="H189" s="28"/>
      <c r="I189" s="176">
        <f t="shared" ref="I189:I190" si="248">G189+H189</f>
        <v>0</v>
      </c>
      <c r="J189" s="143"/>
      <c r="K189" s="28"/>
      <c r="L189" s="176">
        <f t="shared" ref="L189:L190" si="249">K189+J189</f>
        <v>0</v>
      </c>
      <c r="M189" s="143"/>
      <c r="N189" s="28"/>
      <c r="O189" s="176">
        <f t="shared" ref="O189:O190" si="250">N189+M189</f>
        <v>0</v>
      </c>
      <c r="P189" s="254"/>
    </row>
    <row r="190" spans="1:16" ht="24" hidden="1" customHeight="1" x14ac:dyDescent="0.25">
      <c r="A190" s="77">
        <v>4250</v>
      </c>
      <c r="B190" s="42" t="s">
        <v>162</v>
      </c>
      <c r="C190" s="223">
        <f t="shared" si="193"/>
        <v>0</v>
      </c>
      <c r="D190" s="177"/>
      <c r="E190" s="44"/>
      <c r="F190" s="96">
        <f t="shared" si="247"/>
        <v>0</v>
      </c>
      <c r="G190" s="144"/>
      <c r="H190" s="31"/>
      <c r="I190" s="96">
        <f t="shared" si="248"/>
        <v>0</v>
      </c>
      <c r="J190" s="144"/>
      <c r="K190" s="31"/>
      <c r="L190" s="96">
        <f t="shared" si="249"/>
        <v>0</v>
      </c>
      <c r="M190" s="144"/>
      <c r="N190" s="31"/>
      <c r="O190" s="96">
        <f t="shared" si="250"/>
        <v>0</v>
      </c>
      <c r="P190" s="255"/>
    </row>
    <row r="191" spans="1:16" hidden="1" x14ac:dyDescent="0.25">
      <c r="A191" s="34">
        <v>4300</v>
      </c>
      <c r="B191" s="74" t="s">
        <v>163</v>
      </c>
      <c r="C191" s="221">
        <f t="shared" si="193"/>
        <v>0</v>
      </c>
      <c r="D191" s="171">
        <f>SUM(D192)</f>
        <v>0</v>
      </c>
      <c r="E191" s="37">
        <f t="shared" ref="E191:F191" si="251">SUM(E192)</f>
        <v>0</v>
      </c>
      <c r="F191" s="172">
        <f t="shared" si="251"/>
        <v>0</v>
      </c>
      <c r="G191" s="171">
        <f>SUM(G192)</f>
        <v>0</v>
      </c>
      <c r="H191" s="37">
        <f t="shared" ref="H191:I191" si="252">SUM(H192)</f>
        <v>0</v>
      </c>
      <c r="I191" s="172">
        <f t="shared" si="252"/>
        <v>0</v>
      </c>
      <c r="J191" s="171">
        <f>SUM(J192)</f>
        <v>0</v>
      </c>
      <c r="K191" s="37">
        <f t="shared" ref="K191:L191" si="253">SUM(K192)</f>
        <v>0</v>
      </c>
      <c r="L191" s="172">
        <f t="shared" si="253"/>
        <v>0</v>
      </c>
      <c r="M191" s="171">
        <f>SUM(M192)</f>
        <v>0</v>
      </c>
      <c r="N191" s="37">
        <f t="shared" ref="N191:O191" si="254">SUM(N192)</f>
        <v>0</v>
      </c>
      <c r="O191" s="172">
        <f t="shared" si="254"/>
        <v>0</v>
      </c>
      <c r="P191" s="257"/>
    </row>
    <row r="192" spans="1:16" ht="24" hidden="1" x14ac:dyDescent="0.25">
      <c r="A192" s="275">
        <v>4310</v>
      </c>
      <c r="B192" s="39" t="s">
        <v>164</v>
      </c>
      <c r="C192" s="222">
        <f t="shared" si="193"/>
        <v>0</v>
      </c>
      <c r="D192" s="175">
        <f>SUM(D193:D193)</f>
        <v>0</v>
      </c>
      <c r="E192" s="80">
        <f t="shared" ref="E192:F192" si="255">SUM(E193:E193)</f>
        <v>0</v>
      </c>
      <c r="F192" s="176">
        <f t="shared" si="255"/>
        <v>0</v>
      </c>
      <c r="G192" s="175">
        <f>SUM(G193:G193)</f>
        <v>0</v>
      </c>
      <c r="H192" s="80">
        <f t="shared" ref="H192:I192" si="256">SUM(H193:H193)</f>
        <v>0</v>
      </c>
      <c r="I192" s="176">
        <f t="shared" si="256"/>
        <v>0</v>
      </c>
      <c r="J192" s="175">
        <f>SUM(J193:J193)</f>
        <v>0</v>
      </c>
      <c r="K192" s="80">
        <f t="shared" ref="K192:L192" si="257">SUM(K193:K193)</f>
        <v>0</v>
      </c>
      <c r="L192" s="176">
        <f t="shared" si="257"/>
        <v>0</v>
      </c>
      <c r="M192" s="175">
        <f>SUM(M193:M193)</f>
        <v>0</v>
      </c>
      <c r="N192" s="80">
        <f t="shared" ref="N192:O192" si="258">SUM(N193:N193)</f>
        <v>0</v>
      </c>
      <c r="O192" s="176">
        <f t="shared" si="258"/>
        <v>0</v>
      </c>
      <c r="P192" s="254"/>
    </row>
    <row r="193" spans="1:16" ht="36" hidden="1" customHeight="1" x14ac:dyDescent="0.25">
      <c r="A193" s="30">
        <v>4311</v>
      </c>
      <c r="B193" s="42" t="s">
        <v>165</v>
      </c>
      <c r="C193" s="223">
        <f t="shared" si="193"/>
        <v>0</v>
      </c>
      <c r="D193" s="177"/>
      <c r="E193" s="44"/>
      <c r="F193" s="96">
        <f>D193+E193</f>
        <v>0</v>
      </c>
      <c r="G193" s="144"/>
      <c r="H193" s="31"/>
      <c r="I193" s="96">
        <f>G193+H193</f>
        <v>0</v>
      </c>
      <c r="J193" s="144"/>
      <c r="K193" s="31"/>
      <c r="L193" s="96">
        <f>K193+J193</f>
        <v>0</v>
      </c>
      <c r="M193" s="144"/>
      <c r="N193" s="31"/>
      <c r="O193" s="96">
        <f>N193+M193</f>
        <v>0</v>
      </c>
      <c r="P193" s="255"/>
    </row>
    <row r="194" spans="1:16" s="19" customFormat="1" ht="24" x14ac:dyDescent="0.25">
      <c r="A194" s="90"/>
      <c r="B194" s="17" t="s">
        <v>166</v>
      </c>
      <c r="C194" s="233">
        <f t="shared" si="193"/>
        <v>3441</v>
      </c>
      <c r="D194" s="167">
        <f t="shared" ref="D194:O194" si="259">SUM(D195,D230,D269,D283)</f>
        <v>3441</v>
      </c>
      <c r="E194" s="71">
        <f t="shared" si="259"/>
        <v>0</v>
      </c>
      <c r="F194" s="168">
        <f t="shared" si="259"/>
        <v>3441</v>
      </c>
      <c r="G194" s="167">
        <f t="shared" si="259"/>
        <v>0</v>
      </c>
      <c r="H194" s="71">
        <f t="shared" si="259"/>
        <v>0</v>
      </c>
      <c r="I194" s="168">
        <f t="shared" si="259"/>
        <v>0</v>
      </c>
      <c r="J194" s="167">
        <f t="shared" si="259"/>
        <v>0</v>
      </c>
      <c r="K194" s="71">
        <f t="shared" si="259"/>
        <v>0</v>
      </c>
      <c r="L194" s="168">
        <f t="shared" si="259"/>
        <v>0</v>
      </c>
      <c r="M194" s="167">
        <f t="shared" si="259"/>
        <v>0</v>
      </c>
      <c r="N194" s="71">
        <f t="shared" si="259"/>
        <v>0</v>
      </c>
      <c r="O194" s="168">
        <f t="shared" si="259"/>
        <v>0</v>
      </c>
      <c r="P194" s="263"/>
    </row>
    <row r="195" spans="1:16" x14ac:dyDescent="0.25">
      <c r="A195" s="72">
        <v>5000</v>
      </c>
      <c r="B195" s="72" t="s">
        <v>167</v>
      </c>
      <c r="C195" s="234">
        <f t="shared" si="193"/>
        <v>3441</v>
      </c>
      <c r="D195" s="169">
        <f>D196+D204</f>
        <v>3441</v>
      </c>
      <c r="E195" s="73">
        <f t="shared" ref="E195:F195" si="260">E196+E204</f>
        <v>0</v>
      </c>
      <c r="F195" s="170">
        <f t="shared" si="260"/>
        <v>3441</v>
      </c>
      <c r="G195" s="169">
        <f>G196+G204</f>
        <v>0</v>
      </c>
      <c r="H195" s="73">
        <f t="shared" ref="H195:I195" si="261">H196+H204</f>
        <v>0</v>
      </c>
      <c r="I195" s="170">
        <f t="shared" si="261"/>
        <v>0</v>
      </c>
      <c r="J195" s="169">
        <f>J196+J204</f>
        <v>0</v>
      </c>
      <c r="K195" s="73">
        <f t="shared" ref="K195:L195" si="262">K196+K204</f>
        <v>0</v>
      </c>
      <c r="L195" s="170">
        <f t="shared" si="262"/>
        <v>0</v>
      </c>
      <c r="M195" s="169">
        <f>M196+M204</f>
        <v>0</v>
      </c>
      <c r="N195" s="73">
        <f t="shared" ref="N195:O195" si="263">N196+N204</f>
        <v>0</v>
      </c>
      <c r="O195" s="170">
        <f t="shared" si="263"/>
        <v>0</v>
      </c>
      <c r="P195" s="264"/>
    </row>
    <row r="196" spans="1:16" hidden="1" x14ac:dyDescent="0.25">
      <c r="A196" s="34">
        <v>5100</v>
      </c>
      <c r="B196" s="74" t="s">
        <v>168</v>
      </c>
      <c r="C196" s="221">
        <f t="shared" si="193"/>
        <v>0</v>
      </c>
      <c r="D196" s="171">
        <f>D197+D198+D201+D202+D203</f>
        <v>0</v>
      </c>
      <c r="E196" s="37">
        <f t="shared" ref="E196:F196" si="264">E197+E198+E201+E202+E203</f>
        <v>0</v>
      </c>
      <c r="F196" s="172">
        <f t="shared" si="264"/>
        <v>0</v>
      </c>
      <c r="G196" s="171">
        <f>G197+G198+G201+G202+G203</f>
        <v>0</v>
      </c>
      <c r="H196" s="37">
        <f t="shared" ref="H196:I196" si="265">H197+H198+H201+H202+H203</f>
        <v>0</v>
      </c>
      <c r="I196" s="172">
        <f t="shared" si="265"/>
        <v>0</v>
      </c>
      <c r="J196" s="171">
        <f>J197+J198+J201+J202+J203</f>
        <v>0</v>
      </c>
      <c r="K196" s="37">
        <f t="shared" ref="K196:L196" si="266">K197+K198+K201+K202+K203</f>
        <v>0</v>
      </c>
      <c r="L196" s="172">
        <f t="shared" si="266"/>
        <v>0</v>
      </c>
      <c r="M196" s="171">
        <f>M197+M198+M201+M202+M203</f>
        <v>0</v>
      </c>
      <c r="N196" s="37">
        <f t="shared" ref="N196:O196" si="267">N197+N198+N201+N202+N203</f>
        <v>0</v>
      </c>
      <c r="O196" s="172">
        <f t="shared" si="267"/>
        <v>0</v>
      </c>
      <c r="P196" s="257"/>
    </row>
    <row r="197" spans="1:16" ht="12" hidden="1" customHeight="1" x14ac:dyDescent="0.25">
      <c r="A197" s="275">
        <v>5110</v>
      </c>
      <c r="B197" s="39" t="s">
        <v>169</v>
      </c>
      <c r="C197" s="222">
        <f t="shared" si="193"/>
        <v>0</v>
      </c>
      <c r="D197" s="178"/>
      <c r="E197" s="41"/>
      <c r="F197" s="176">
        <f>D197+E197</f>
        <v>0</v>
      </c>
      <c r="G197" s="143"/>
      <c r="H197" s="28"/>
      <c r="I197" s="176">
        <f>G197+H197</f>
        <v>0</v>
      </c>
      <c r="J197" s="143"/>
      <c r="K197" s="28"/>
      <c r="L197" s="176">
        <f>K197+J197</f>
        <v>0</v>
      </c>
      <c r="M197" s="143"/>
      <c r="N197" s="28"/>
      <c r="O197" s="176">
        <f>N197+M197</f>
        <v>0</v>
      </c>
      <c r="P197" s="254"/>
    </row>
    <row r="198" spans="1:16" ht="24" hidden="1" x14ac:dyDescent="0.25">
      <c r="A198" s="77">
        <v>5120</v>
      </c>
      <c r="B198" s="42" t="s">
        <v>170</v>
      </c>
      <c r="C198" s="223">
        <f t="shared" si="193"/>
        <v>0</v>
      </c>
      <c r="D198" s="173">
        <f>D199+D200</f>
        <v>0</v>
      </c>
      <c r="E198" s="78">
        <f t="shared" ref="E198:F198" si="268">E199+E200</f>
        <v>0</v>
      </c>
      <c r="F198" s="96">
        <f t="shared" si="268"/>
        <v>0</v>
      </c>
      <c r="G198" s="173">
        <f>G199+G200</f>
        <v>0</v>
      </c>
      <c r="H198" s="78">
        <f t="shared" ref="H198:I198" si="269">H199+H200</f>
        <v>0</v>
      </c>
      <c r="I198" s="96">
        <f t="shared" si="269"/>
        <v>0</v>
      </c>
      <c r="J198" s="173">
        <f>J199+J200</f>
        <v>0</v>
      </c>
      <c r="K198" s="78">
        <f t="shared" ref="K198:L198" si="270">K199+K200</f>
        <v>0</v>
      </c>
      <c r="L198" s="96">
        <f t="shared" si="270"/>
        <v>0</v>
      </c>
      <c r="M198" s="173">
        <f>M199+M200</f>
        <v>0</v>
      </c>
      <c r="N198" s="78">
        <f t="shared" ref="N198:O198" si="271">N199+N200</f>
        <v>0</v>
      </c>
      <c r="O198" s="96">
        <f t="shared" si="271"/>
        <v>0</v>
      </c>
      <c r="P198" s="255"/>
    </row>
    <row r="199" spans="1:16" ht="12" hidden="1" customHeight="1" x14ac:dyDescent="0.25">
      <c r="A199" s="30">
        <v>5121</v>
      </c>
      <c r="B199" s="42" t="s">
        <v>171</v>
      </c>
      <c r="C199" s="223">
        <f t="shared" si="193"/>
        <v>0</v>
      </c>
      <c r="D199" s="177"/>
      <c r="E199" s="44"/>
      <c r="F199" s="96">
        <f t="shared" ref="F199:F203" si="272">D199+E199</f>
        <v>0</v>
      </c>
      <c r="G199" s="144"/>
      <c r="H199" s="31"/>
      <c r="I199" s="96">
        <f t="shared" ref="I199:I203" si="273">G199+H199</f>
        <v>0</v>
      </c>
      <c r="J199" s="144"/>
      <c r="K199" s="31"/>
      <c r="L199" s="96">
        <f t="shared" ref="L199:L203" si="274">K199+J199</f>
        <v>0</v>
      </c>
      <c r="M199" s="144"/>
      <c r="N199" s="31"/>
      <c r="O199" s="96">
        <f t="shared" ref="O199:O203" si="275">N199+M199</f>
        <v>0</v>
      </c>
      <c r="P199" s="255"/>
    </row>
    <row r="200" spans="1:16" ht="24" hidden="1" customHeight="1" x14ac:dyDescent="0.25">
      <c r="A200" s="30">
        <v>5129</v>
      </c>
      <c r="B200" s="42" t="s">
        <v>172</v>
      </c>
      <c r="C200" s="223">
        <f t="shared" si="193"/>
        <v>0</v>
      </c>
      <c r="D200" s="177"/>
      <c r="E200" s="44"/>
      <c r="F200" s="96">
        <f t="shared" si="272"/>
        <v>0</v>
      </c>
      <c r="G200" s="144"/>
      <c r="H200" s="31"/>
      <c r="I200" s="96">
        <f t="shared" si="273"/>
        <v>0</v>
      </c>
      <c r="J200" s="144"/>
      <c r="K200" s="31"/>
      <c r="L200" s="96">
        <f t="shared" si="274"/>
        <v>0</v>
      </c>
      <c r="M200" s="144"/>
      <c r="N200" s="31"/>
      <c r="O200" s="96">
        <f t="shared" si="275"/>
        <v>0</v>
      </c>
      <c r="P200" s="255"/>
    </row>
    <row r="201" spans="1:16" ht="12" hidden="1" customHeight="1" x14ac:dyDescent="0.25">
      <c r="A201" s="77">
        <v>5130</v>
      </c>
      <c r="B201" s="42" t="s">
        <v>173</v>
      </c>
      <c r="C201" s="223">
        <f t="shared" si="193"/>
        <v>0</v>
      </c>
      <c r="D201" s="177"/>
      <c r="E201" s="44"/>
      <c r="F201" s="96">
        <f t="shared" si="272"/>
        <v>0</v>
      </c>
      <c r="G201" s="144"/>
      <c r="H201" s="31"/>
      <c r="I201" s="96">
        <f t="shared" si="273"/>
        <v>0</v>
      </c>
      <c r="J201" s="144"/>
      <c r="K201" s="31"/>
      <c r="L201" s="96">
        <f t="shared" si="274"/>
        <v>0</v>
      </c>
      <c r="M201" s="144"/>
      <c r="N201" s="31"/>
      <c r="O201" s="96">
        <f t="shared" si="275"/>
        <v>0</v>
      </c>
      <c r="P201" s="255"/>
    </row>
    <row r="202" spans="1:16" ht="12" hidden="1" customHeight="1" x14ac:dyDescent="0.25">
      <c r="A202" s="77">
        <v>5140</v>
      </c>
      <c r="B202" s="42" t="s">
        <v>174</v>
      </c>
      <c r="C202" s="223">
        <f t="shared" si="193"/>
        <v>0</v>
      </c>
      <c r="D202" s="177"/>
      <c r="E202" s="44"/>
      <c r="F202" s="96">
        <f t="shared" si="272"/>
        <v>0</v>
      </c>
      <c r="G202" s="144"/>
      <c r="H202" s="31"/>
      <c r="I202" s="96">
        <f t="shared" si="273"/>
        <v>0</v>
      </c>
      <c r="J202" s="144"/>
      <c r="K202" s="31"/>
      <c r="L202" s="96">
        <f t="shared" si="274"/>
        <v>0</v>
      </c>
      <c r="M202" s="144"/>
      <c r="N202" s="31"/>
      <c r="O202" s="96">
        <f t="shared" si="275"/>
        <v>0</v>
      </c>
      <c r="P202" s="255"/>
    </row>
    <row r="203" spans="1:16" ht="24" hidden="1" customHeight="1" x14ac:dyDescent="0.25">
      <c r="A203" s="77">
        <v>5170</v>
      </c>
      <c r="B203" s="42" t="s">
        <v>175</v>
      </c>
      <c r="C203" s="223">
        <f t="shared" si="193"/>
        <v>0</v>
      </c>
      <c r="D203" s="177"/>
      <c r="E203" s="44"/>
      <c r="F203" s="96">
        <f t="shared" si="272"/>
        <v>0</v>
      </c>
      <c r="G203" s="144"/>
      <c r="H203" s="31"/>
      <c r="I203" s="96">
        <f t="shared" si="273"/>
        <v>0</v>
      </c>
      <c r="J203" s="144"/>
      <c r="K203" s="31"/>
      <c r="L203" s="96">
        <f t="shared" si="274"/>
        <v>0</v>
      </c>
      <c r="M203" s="144"/>
      <c r="N203" s="31"/>
      <c r="O203" s="96">
        <f t="shared" si="275"/>
        <v>0</v>
      </c>
      <c r="P203" s="255"/>
    </row>
    <row r="204" spans="1:16" x14ac:dyDescent="0.25">
      <c r="A204" s="34">
        <v>5200</v>
      </c>
      <c r="B204" s="74" t="s">
        <v>176</v>
      </c>
      <c r="C204" s="221">
        <f t="shared" si="193"/>
        <v>3441</v>
      </c>
      <c r="D204" s="171">
        <f>D205+D215+D216+D225+D226+D227+D229</f>
        <v>3441</v>
      </c>
      <c r="E204" s="37">
        <f t="shared" ref="E204:F204" si="276">E205+E215+E216+E225+E226+E227+E229</f>
        <v>0</v>
      </c>
      <c r="F204" s="172">
        <f t="shared" si="276"/>
        <v>3441</v>
      </c>
      <c r="G204" s="171">
        <f>G205+G215+G216+G225+G226+G227+G229</f>
        <v>0</v>
      </c>
      <c r="H204" s="37">
        <f t="shared" ref="H204:I204" si="277">H205+H215+H216+H225+H226+H227+H229</f>
        <v>0</v>
      </c>
      <c r="I204" s="172">
        <f t="shared" si="277"/>
        <v>0</v>
      </c>
      <c r="J204" s="171">
        <f>J205+J215+J216+J225+J226+J227+J229</f>
        <v>0</v>
      </c>
      <c r="K204" s="37">
        <f t="shared" ref="K204:L204" si="278">K205+K215+K216+K225+K226+K227+K229</f>
        <v>0</v>
      </c>
      <c r="L204" s="172">
        <f t="shared" si="278"/>
        <v>0</v>
      </c>
      <c r="M204" s="171">
        <f>M205+M215+M216+M225+M226+M227+M229</f>
        <v>0</v>
      </c>
      <c r="N204" s="37">
        <f t="shared" ref="N204:O204" si="279">N205+N215+N216+N225+N226+N227+N229</f>
        <v>0</v>
      </c>
      <c r="O204" s="172">
        <f t="shared" si="279"/>
        <v>0</v>
      </c>
      <c r="P204" s="257"/>
    </row>
    <row r="205" spans="1:16" hidden="1" x14ac:dyDescent="0.25">
      <c r="A205" s="75">
        <v>5210</v>
      </c>
      <c r="B205" s="59" t="s">
        <v>304</v>
      </c>
      <c r="C205" s="229">
        <f t="shared" si="193"/>
        <v>0</v>
      </c>
      <c r="D205" s="87">
        <f>SUM(D206:D214)</f>
        <v>0</v>
      </c>
      <c r="E205" s="76">
        <f t="shared" ref="E205:F205" si="280">SUM(E206:E214)</f>
        <v>0</v>
      </c>
      <c r="F205" s="161">
        <f t="shared" si="280"/>
        <v>0</v>
      </c>
      <c r="G205" s="87">
        <f>SUM(G206:G214)</f>
        <v>0</v>
      </c>
      <c r="H205" s="76">
        <f t="shared" ref="H205:I205" si="281">SUM(H206:H214)</f>
        <v>0</v>
      </c>
      <c r="I205" s="161">
        <f t="shared" si="281"/>
        <v>0</v>
      </c>
      <c r="J205" s="87">
        <f>SUM(J206:J214)</f>
        <v>0</v>
      </c>
      <c r="K205" s="76">
        <f t="shared" ref="K205:L205" si="282">SUM(K206:K214)</f>
        <v>0</v>
      </c>
      <c r="L205" s="161">
        <f t="shared" si="282"/>
        <v>0</v>
      </c>
      <c r="M205" s="87">
        <f>SUM(M206:M214)</f>
        <v>0</v>
      </c>
      <c r="N205" s="76">
        <f t="shared" ref="N205:O205" si="283">SUM(N206:N214)</f>
        <v>0</v>
      </c>
      <c r="O205" s="161">
        <f t="shared" si="283"/>
        <v>0</v>
      </c>
      <c r="P205" s="260"/>
    </row>
    <row r="206" spans="1:16" ht="12" hidden="1" customHeight="1" x14ac:dyDescent="0.25">
      <c r="A206" s="27">
        <v>5211</v>
      </c>
      <c r="B206" s="39" t="s">
        <v>177</v>
      </c>
      <c r="C206" s="222">
        <f t="shared" si="193"/>
        <v>0</v>
      </c>
      <c r="D206" s="178"/>
      <c r="E206" s="41"/>
      <c r="F206" s="176">
        <f t="shared" ref="F206:F215" si="284">D206+E206</f>
        <v>0</v>
      </c>
      <c r="G206" s="143"/>
      <c r="H206" s="28"/>
      <c r="I206" s="176">
        <f t="shared" ref="I206:I215" si="285">G206+H206</f>
        <v>0</v>
      </c>
      <c r="J206" s="143"/>
      <c r="K206" s="28"/>
      <c r="L206" s="176">
        <f t="shared" ref="L206:L215" si="286">K206+J206</f>
        <v>0</v>
      </c>
      <c r="M206" s="143"/>
      <c r="N206" s="28"/>
      <c r="O206" s="176">
        <f t="shared" ref="O206:O215" si="287">N206+M206</f>
        <v>0</v>
      </c>
      <c r="P206" s="254"/>
    </row>
    <row r="207" spans="1:16" ht="12" hidden="1" customHeight="1" x14ac:dyDescent="0.25">
      <c r="A207" s="30">
        <v>5212</v>
      </c>
      <c r="B207" s="42" t="s">
        <v>178</v>
      </c>
      <c r="C207" s="223">
        <f t="shared" si="193"/>
        <v>0</v>
      </c>
      <c r="D207" s="177"/>
      <c r="E207" s="44"/>
      <c r="F207" s="96">
        <f t="shared" si="284"/>
        <v>0</v>
      </c>
      <c r="G207" s="144"/>
      <c r="H207" s="31"/>
      <c r="I207" s="96">
        <f t="shared" si="285"/>
        <v>0</v>
      </c>
      <c r="J207" s="144"/>
      <c r="K207" s="31"/>
      <c r="L207" s="96">
        <f t="shared" si="286"/>
        <v>0</v>
      </c>
      <c r="M207" s="144"/>
      <c r="N207" s="31"/>
      <c r="O207" s="96">
        <f t="shared" si="287"/>
        <v>0</v>
      </c>
      <c r="P207" s="255"/>
    </row>
    <row r="208" spans="1:16" ht="12" hidden="1" customHeight="1" x14ac:dyDescent="0.25">
      <c r="A208" s="30">
        <v>5213</v>
      </c>
      <c r="B208" s="42" t="s">
        <v>179</v>
      </c>
      <c r="C208" s="223">
        <f t="shared" si="193"/>
        <v>0</v>
      </c>
      <c r="D208" s="177"/>
      <c r="E208" s="44"/>
      <c r="F208" s="96">
        <f t="shared" si="284"/>
        <v>0</v>
      </c>
      <c r="G208" s="144"/>
      <c r="H208" s="31"/>
      <c r="I208" s="96">
        <f t="shared" si="285"/>
        <v>0</v>
      </c>
      <c r="J208" s="144"/>
      <c r="K208" s="31"/>
      <c r="L208" s="96">
        <f t="shared" si="286"/>
        <v>0</v>
      </c>
      <c r="M208" s="144"/>
      <c r="N208" s="31"/>
      <c r="O208" s="96">
        <f t="shared" si="287"/>
        <v>0</v>
      </c>
      <c r="P208" s="255"/>
    </row>
    <row r="209" spans="1:16" ht="12" hidden="1" customHeight="1" x14ac:dyDescent="0.25">
      <c r="A209" s="30">
        <v>5214</v>
      </c>
      <c r="B209" s="42" t="s">
        <v>305</v>
      </c>
      <c r="C209" s="223">
        <f t="shared" si="193"/>
        <v>0</v>
      </c>
      <c r="D209" s="177"/>
      <c r="E209" s="44"/>
      <c r="F209" s="96">
        <f t="shared" si="284"/>
        <v>0</v>
      </c>
      <c r="G209" s="144"/>
      <c r="H209" s="31"/>
      <c r="I209" s="96">
        <f t="shared" si="285"/>
        <v>0</v>
      </c>
      <c r="J209" s="144"/>
      <c r="K209" s="31"/>
      <c r="L209" s="96">
        <f t="shared" si="286"/>
        <v>0</v>
      </c>
      <c r="M209" s="144"/>
      <c r="N209" s="31"/>
      <c r="O209" s="96">
        <f t="shared" si="287"/>
        <v>0</v>
      </c>
      <c r="P209" s="255"/>
    </row>
    <row r="210" spans="1:16" ht="12" hidden="1" customHeight="1" x14ac:dyDescent="0.25">
      <c r="A210" s="30">
        <v>5215</v>
      </c>
      <c r="B210" s="42" t="s">
        <v>180</v>
      </c>
      <c r="C210" s="223">
        <f t="shared" si="193"/>
        <v>0</v>
      </c>
      <c r="D210" s="177"/>
      <c r="E210" s="44"/>
      <c r="F210" s="96">
        <f t="shared" si="284"/>
        <v>0</v>
      </c>
      <c r="G210" s="144"/>
      <c r="H210" s="31"/>
      <c r="I210" s="96">
        <f t="shared" si="285"/>
        <v>0</v>
      </c>
      <c r="J210" s="144"/>
      <c r="K210" s="31"/>
      <c r="L210" s="96">
        <f t="shared" si="286"/>
        <v>0</v>
      </c>
      <c r="M210" s="144"/>
      <c r="N210" s="31"/>
      <c r="O210" s="96">
        <f t="shared" si="287"/>
        <v>0</v>
      </c>
      <c r="P210" s="255"/>
    </row>
    <row r="211" spans="1:16" ht="14.25" hidden="1" customHeight="1" x14ac:dyDescent="0.25">
      <c r="A211" s="30">
        <v>5216</v>
      </c>
      <c r="B211" s="42" t="s">
        <v>181</v>
      </c>
      <c r="C211" s="223">
        <f t="shared" si="193"/>
        <v>0</v>
      </c>
      <c r="D211" s="177"/>
      <c r="E211" s="44"/>
      <c r="F211" s="96">
        <f t="shared" si="284"/>
        <v>0</v>
      </c>
      <c r="G211" s="144"/>
      <c r="H211" s="31"/>
      <c r="I211" s="96">
        <f t="shared" si="285"/>
        <v>0</v>
      </c>
      <c r="J211" s="144"/>
      <c r="K211" s="31"/>
      <c r="L211" s="96">
        <f t="shared" si="286"/>
        <v>0</v>
      </c>
      <c r="M211" s="144"/>
      <c r="N211" s="31"/>
      <c r="O211" s="96">
        <f t="shared" si="287"/>
        <v>0</v>
      </c>
      <c r="P211" s="255"/>
    </row>
    <row r="212" spans="1:16" ht="12" hidden="1" customHeight="1" x14ac:dyDescent="0.25">
      <c r="A212" s="30">
        <v>5217</v>
      </c>
      <c r="B212" s="42" t="s">
        <v>182</v>
      </c>
      <c r="C212" s="223">
        <f t="shared" ref="C212:C275" si="288">F212+I212+L212+O212</f>
        <v>0</v>
      </c>
      <c r="D212" s="177"/>
      <c r="E212" s="44"/>
      <c r="F212" s="96">
        <f t="shared" si="284"/>
        <v>0</v>
      </c>
      <c r="G212" s="144"/>
      <c r="H212" s="31"/>
      <c r="I212" s="96">
        <f t="shared" si="285"/>
        <v>0</v>
      </c>
      <c r="J212" s="144"/>
      <c r="K212" s="31"/>
      <c r="L212" s="96">
        <f t="shared" si="286"/>
        <v>0</v>
      </c>
      <c r="M212" s="144"/>
      <c r="N212" s="31"/>
      <c r="O212" s="96">
        <f t="shared" si="287"/>
        <v>0</v>
      </c>
      <c r="P212" s="255"/>
    </row>
    <row r="213" spans="1:16" ht="12" hidden="1" customHeight="1" x14ac:dyDescent="0.25">
      <c r="A213" s="30">
        <v>5218</v>
      </c>
      <c r="B213" s="42" t="s">
        <v>306</v>
      </c>
      <c r="C213" s="223">
        <f t="shared" si="288"/>
        <v>0</v>
      </c>
      <c r="D213" s="177"/>
      <c r="E213" s="44"/>
      <c r="F213" s="96">
        <f t="shared" si="284"/>
        <v>0</v>
      </c>
      <c r="G213" s="144"/>
      <c r="H213" s="31"/>
      <c r="I213" s="96">
        <f t="shared" si="285"/>
        <v>0</v>
      </c>
      <c r="J213" s="144"/>
      <c r="K213" s="31"/>
      <c r="L213" s="96">
        <f t="shared" si="286"/>
        <v>0</v>
      </c>
      <c r="M213" s="144"/>
      <c r="N213" s="31"/>
      <c r="O213" s="96">
        <f t="shared" si="287"/>
        <v>0</v>
      </c>
      <c r="P213" s="255"/>
    </row>
    <row r="214" spans="1:16" ht="12" hidden="1" customHeight="1" x14ac:dyDescent="0.25">
      <c r="A214" s="30">
        <v>5219</v>
      </c>
      <c r="B214" s="42" t="s">
        <v>183</v>
      </c>
      <c r="C214" s="223">
        <f t="shared" si="288"/>
        <v>0</v>
      </c>
      <c r="D214" s="177"/>
      <c r="E214" s="44"/>
      <c r="F214" s="96">
        <f t="shared" si="284"/>
        <v>0</v>
      </c>
      <c r="G214" s="144"/>
      <c r="H214" s="31"/>
      <c r="I214" s="96">
        <f t="shared" si="285"/>
        <v>0</v>
      </c>
      <c r="J214" s="144"/>
      <c r="K214" s="31"/>
      <c r="L214" s="96">
        <f t="shared" si="286"/>
        <v>0</v>
      </c>
      <c r="M214" s="144"/>
      <c r="N214" s="31"/>
      <c r="O214" s="96">
        <f t="shared" si="287"/>
        <v>0</v>
      </c>
      <c r="P214" s="255"/>
    </row>
    <row r="215" spans="1:16" ht="13.5" hidden="1" customHeight="1" x14ac:dyDescent="0.25">
      <c r="A215" s="77">
        <v>5220</v>
      </c>
      <c r="B215" s="42" t="s">
        <v>184</v>
      </c>
      <c r="C215" s="223">
        <f t="shared" si="288"/>
        <v>0</v>
      </c>
      <c r="D215" s="177"/>
      <c r="E215" s="44"/>
      <c r="F215" s="96">
        <f t="shared" si="284"/>
        <v>0</v>
      </c>
      <c r="G215" s="144"/>
      <c r="H215" s="31"/>
      <c r="I215" s="96">
        <f t="shared" si="285"/>
        <v>0</v>
      </c>
      <c r="J215" s="144"/>
      <c r="K215" s="31"/>
      <c r="L215" s="96">
        <f t="shared" si="286"/>
        <v>0</v>
      </c>
      <c r="M215" s="144"/>
      <c r="N215" s="31"/>
      <c r="O215" s="96">
        <f t="shared" si="287"/>
        <v>0</v>
      </c>
      <c r="P215" s="255"/>
    </row>
    <row r="216" spans="1:16" x14ac:dyDescent="0.25">
      <c r="A216" s="77">
        <v>5230</v>
      </c>
      <c r="B216" s="42" t="s">
        <v>185</v>
      </c>
      <c r="C216" s="223">
        <f t="shared" si="288"/>
        <v>3441</v>
      </c>
      <c r="D216" s="173">
        <f>SUM(D217:D224)</f>
        <v>3441</v>
      </c>
      <c r="E216" s="78">
        <f t="shared" ref="E216:F216" si="289">SUM(E217:E224)</f>
        <v>0</v>
      </c>
      <c r="F216" s="96">
        <f t="shared" si="289"/>
        <v>3441</v>
      </c>
      <c r="G216" s="173">
        <f>SUM(G217:G224)</f>
        <v>0</v>
      </c>
      <c r="H216" s="78">
        <f t="shared" ref="H216:I216" si="290">SUM(H217:H224)</f>
        <v>0</v>
      </c>
      <c r="I216" s="96">
        <f t="shared" si="290"/>
        <v>0</v>
      </c>
      <c r="J216" s="173">
        <f>SUM(J217:J224)</f>
        <v>0</v>
      </c>
      <c r="K216" s="78">
        <f t="shared" ref="K216:L216" si="291">SUM(K217:K224)</f>
        <v>0</v>
      </c>
      <c r="L216" s="96">
        <f t="shared" si="291"/>
        <v>0</v>
      </c>
      <c r="M216" s="173">
        <f>SUM(M217:M224)</f>
        <v>0</v>
      </c>
      <c r="N216" s="78">
        <f t="shared" ref="N216:O216" si="292">SUM(N217:N224)</f>
        <v>0</v>
      </c>
      <c r="O216" s="96">
        <f t="shared" si="292"/>
        <v>0</v>
      </c>
      <c r="P216" s="255"/>
    </row>
    <row r="217" spans="1:16" ht="12" hidden="1" customHeight="1" x14ac:dyDescent="0.25">
      <c r="A217" s="30">
        <v>5231</v>
      </c>
      <c r="B217" s="42" t="s">
        <v>186</v>
      </c>
      <c r="C217" s="223">
        <f t="shared" si="288"/>
        <v>0</v>
      </c>
      <c r="D217" s="177"/>
      <c r="E217" s="44"/>
      <c r="F217" s="96">
        <f t="shared" ref="F217:F226" si="293">D217+E217</f>
        <v>0</v>
      </c>
      <c r="G217" s="144"/>
      <c r="H217" s="31"/>
      <c r="I217" s="96">
        <f t="shared" ref="I217:I226" si="294">G217+H217</f>
        <v>0</v>
      </c>
      <c r="J217" s="144"/>
      <c r="K217" s="31"/>
      <c r="L217" s="96">
        <f t="shared" ref="L217:L226" si="295">K217+J217</f>
        <v>0</v>
      </c>
      <c r="M217" s="144"/>
      <c r="N217" s="31"/>
      <c r="O217" s="96">
        <f t="shared" ref="O217:O226" si="296">N217+M217</f>
        <v>0</v>
      </c>
      <c r="P217" s="255"/>
    </row>
    <row r="218" spans="1:16" ht="12" hidden="1" customHeight="1" x14ac:dyDescent="0.25">
      <c r="A218" s="30">
        <v>5232</v>
      </c>
      <c r="B218" s="42" t="s">
        <v>187</v>
      </c>
      <c r="C218" s="223">
        <f t="shared" si="288"/>
        <v>0</v>
      </c>
      <c r="D218" s="177"/>
      <c r="E218" s="44"/>
      <c r="F218" s="96">
        <f t="shared" si="293"/>
        <v>0</v>
      </c>
      <c r="G218" s="144"/>
      <c r="H218" s="31"/>
      <c r="I218" s="96">
        <f t="shared" si="294"/>
        <v>0</v>
      </c>
      <c r="J218" s="144"/>
      <c r="K218" s="31"/>
      <c r="L218" s="96">
        <f t="shared" si="295"/>
        <v>0</v>
      </c>
      <c r="M218" s="144"/>
      <c r="N218" s="31"/>
      <c r="O218" s="96">
        <f t="shared" si="296"/>
        <v>0</v>
      </c>
      <c r="P218" s="255"/>
    </row>
    <row r="219" spans="1:16" ht="12" customHeight="1" x14ac:dyDescent="0.25">
      <c r="A219" s="30">
        <v>5233</v>
      </c>
      <c r="B219" s="42" t="s">
        <v>188</v>
      </c>
      <c r="C219" s="223">
        <f t="shared" si="288"/>
        <v>841</v>
      </c>
      <c r="D219" s="177">
        <v>841</v>
      </c>
      <c r="E219" s="44"/>
      <c r="F219" s="96">
        <f t="shared" si="293"/>
        <v>841</v>
      </c>
      <c r="G219" s="144"/>
      <c r="H219" s="31"/>
      <c r="I219" s="96">
        <f t="shared" si="294"/>
        <v>0</v>
      </c>
      <c r="J219" s="144"/>
      <c r="K219" s="31"/>
      <c r="L219" s="96">
        <f t="shared" si="295"/>
        <v>0</v>
      </c>
      <c r="M219" s="144"/>
      <c r="N219" s="31"/>
      <c r="O219" s="96">
        <f t="shared" si="296"/>
        <v>0</v>
      </c>
      <c r="P219" s="255"/>
    </row>
    <row r="220" spans="1:16" ht="24" hidden="1" customHeight="1" x14ac:dyDescent="0.25">
      <c r="A220" s="30">
        <v>5234</v>
      </c>
      <c r="B220" s="42" t="s">
        <v>189</v>
      </c>
      <c r="C220" s="223">
        <f t="shared" si="288"/>
        <v>0</v>
      </c>
      <c r="D220" s="177"/>
      <c r="E220" s="44"/>
      <c r="F220" s="96">
        <f t="shared" si="293"/>
        <v>0</v>
      </c>
      <c r="G220" s="144"/>
      <c r="H220" s="31"/>
      <c r="I220" s="96">
        <f t="shared" si="294"/>
        <v>0</v>
      </c>
      <c r="J220" s="144"/>
      <c r="K220" s="31"/>
      <c r="L220" s="96">
        <f t="shared" si="295"/>
        <v>0</v>
      </c>
      <c r="M220" s="144"/>
      <c r="N220" s="31"/>
      <c r="O220" s="96">
        <f t="shared" si="296"/>
        <v>0</v>
      </c>
      <c r="P220" s="255"/>
    </row>
    <row r="221" spans="1:16" ht="14.25" hidden="1" customHeight="1" x14ac:dyDescent="0.25">
      <c r="A221" s="30">
        <v>5236</v>
      </c>
      <c r="B221" s="42" t="s">
        <v>190</v>
      </c>
      <c r="C221" s="223">
        <f t="shared" si="288"/>
        <v>0</v>
      </c>
      <c r="D221" s="177"/>
      <c r="E221" s="44"/>
      <c r="F221" s="96">
        <f t="shared" si="293"/>
        <v>0</v>
      </c>
      <c r="G221" s="144"/>
      <c r="H221" s="31"/>
      <c r="I221" s="96">
        <f t="shared" si="294"/>
        <v>0</v>
      </c>
      <c r="J221" s="144"/>
      <c r="K221" s="31"/>
      <c r="L221" s="96">
        <f t="shared" si="295"/>
        <v>0</v>
      </c>
      <c r="M221" s="144"/>
      <c r="N221" s="31"/>
      <c r="O221" s="96">
        <f t="shared" si="296"/>
        <v>0</v>
      </c>
      <c r="P221" s="255"/>
    </row>
    <row r="222" spans="1:16" ht="14.25" hidden="1" customHeight="1" x14ac:dyDescent="0.25">
      <c r="A222" s="30">
        <v>5237</v>
      </c>
      <c r="B222" s="42" t="s">
        <v>191</v>
      </c>
      <c r="C222" s="223">
        <f t="shared" si="288"/>
        <v>0</v>
      </c>
      <c r="D222" s="177"/>
      <c r="E222" s="44"/>
      <c r="F222" s="96">
        <f t="shared" si="293"/>
        <v>0</v>
      </c>
      <c r="G222" s="144"/>
      <c r="H222" s="31"/>
      <c r="I222" s="96">
        <f t="shared" si="294"/>
        <v>0</v>
      </c>
      <c r="J222" s="144"/>
      <c r="K222" s="31"/>
      <c r="L222" s="96">
        <f t="shared" si="295"/>
        <v>0</v>
      </c>
      <c r="M222" s="144"/>
      <c r="N222" s="31"/>
      <c r="O222" s="96">
        <f t="shared" si="296"/>
        <v>0</v>
      </c>
      <c r="P222" s="255"/>
    </row>
    <row r="223" spans="1:16" ht="24" customHeight="1" x14ac:dyDescent="0.25">
      <c r="A223" s="30">
        <v>5238</v>
      </c>
      <c r="B223" s="42" t="s">
        <v>192</v>
      </c>
      <c r="C223" s="223">
        <f t="shared" si="288"/>
        <v>2600</v>
      </c>
      <c r="D223" s="177">
        <v>2600</v>
      </c>
      <c r="E223" s="44"/>
      <c r="F223" s="96">
        <f t="shared" si="293"/>
        <v>2600</v>
      </c>
      <c r="G223" s="144"/>
      <c r="H223" s="31"/>
      <c r="I223" s="96">
        <f t="shared" si="294"/>
        <v>0</v>
      </c>
      <c r="J223" s="144"/>
      <c r="K223" s="31"/>
      <c r="L223" s="96">
        <f t="shared" si="295"/>
        <v>0</v>
      </c>
      <c r="M223" s="144"/>
      <c r="N223" s="31"/>
      <c r="O223" s="96">
        <f t="shared" si="296"/>
        <v>0</v>
      </c>
      <c r="P223" s="255"/>
    </row>
    <row r="224" spans="1:16" ht="24" hidden="1" customHeight="1" x14ac:dyDescent="0.25">
      <c r="A224" s="30">
        <v>5239</v>
      </c>
      <c r="B224" s="42" t="s">
        <v>193</v>
      </c>
      <c r="C224" s="223">
        <f t="shared" si="288"/>
        <v>0</v>
      </c>
      <c r="D224" s="177"/>
      <c r="E224" s="44"/>
      <c r="F224" s="96">
        <f t="shared" si="293"/>
        <v>0</v>
      </c>
      <c r="G224" s="144"/>
      <c r="H224" s="31"/>
      <c r="I224" s="96">
        <f t="shared" si="294"/>
        <v>0</v>
      </c>
      <c r="J224" s="144"/>
      <c r="K224" s="31"/>
      <c r="L224" s="96">
        <f t="shared" si="295"/>
        <v>0</v>
      </c>
      <c r="M224" s="144"/>
      <c r="N224" s="31"/>
      <c r="O224" s="96">
        <f t="shared" si="296"/>
        <v>0</v>
      </c>
      <c r="P224" s="255"/>
    </row>
    <row r="225" spans="1:16" ht="24" hidden="1" customHeight="1" x14ac:dyDescent="0.25">
      <c r="A225" s="77">
        <v>5240</v>
      </c>
      <c r="B225" s="42" t="s">
        <v>194</v>
      </c>
      <c r="C225" s="223">
        <f t="shared" si="288"/>
        <v>0</v>
      </c>
      <c r="D225" s="177"/>
      <c r="E225" s="44"/>
      <c r="F225" s="96">
        <f t="shared" si="293"/>
        <v>0</v>
      </c>
      <c r="G225" s="144"/>
      <c r="H225" s="31"/>
      <c r="I225" s="96">
        <f t="shared" si="294"/>
        <v>0</v>
      </c>
      <c r="J225" s="144"/>
      <c r="K225" s="31"/>
      <c r="L225" s="96">
        <f t="shared" si="295"/>
        <v>0</v>
      </c>
      <c r="M225" s="144"/>
      <c r="N225" s="31"/>
      <c r="O225" s="96">
        <f t="shared" si="296"/>
        <v>0</v>
      </c>
      <c r="P225" s="255"/>
    </row>
    <row r="226" spans="1:16" ht="12" hidden="1" customHeight="1" x14ac:dyDescent="0.25">
      <c r="A226" s="77">
        <v>5250</v>
      </c>
      <c r="B226" s="42" t="s">
        <v>195</v>
      </c>
      <c r="C226" s="223">
        <f t="shared" si="288"/>
        <v>0</v>
      </c>
      <c r="D226" s="177"/>
      <c r="E226" s="44"/>
      <c r="F226" s="96">
        <f t="shared" si="293"/>
        <v>0</v>
      </c>
      <c r="G226" s="144"/>
      <c r="H226" s="31"/>
      <c r="I226" s="96">
        <f t="shared" si="294"/>
        <v>0</v>
      </c>
      <c r="J226" s="144"/>
      <c r="K226" s="31"/>
      <c r="L226" s="96">
        <f t="shared" si="295"/>
        <v>0</v>
      </c>
      <c r="M226" s="144"/>
      <c r="N226" s="31"/>
      <c r="O226" s="96">
        <f t="shared" si="296"/>
        <v>0</v>
      </c>
      <c r="P226" s="255"/>
    </row>
    <row r="227" spans="1:16" hidden="1" x14ac:dyDescent="0.25">
      <c r="A227" s="77">
        <v>5260</v>
      </c>
      <c r="B227" s="42" t="s">
        <v>196</v>
      </c>
      <c r="C227" s="223">
        <f t="shared" si="288"/>
        <v>0</v>
      </c>
      <c r="D227" s="173">
        <f>SUM(D228)</f>
        <v>0</v>
      </c>
      <c r="E227" s="78">
        <f t="shared" ref="E227:F227" si="297">SUM(E228)</f>
        <v>0</v>
      </c>
      <c r="F227" s="96">
        <f t="shared" si="297"/>
        <v>0</v>
      </c>
      <c r="G227" s="173">
        <f>SUM(G228)</f>
        <v>0</v>
      </c>
      <c r="H227" s="78">
        <f t="shared" ref="H227:I227" si="298">SUM(H228)</f>
        <v>0</v>
      </c>
      <c r="I227" s="96">
        <f t="shared" si="298"/>
        <v>0</v>
      </c>
      <c r="J227" s="173">
        <f>SUM(J228)</f>
        <v>0</v>
      </c>
      <c r="K227" s="78">
        <f t="shared" ref="K227:L227" si="299">SUM(K228)</f>
        <v>0</v>
      </c>
      <c r="L227" s="96">
        <f t="shared" si="299"/>
        <v>0</v>
      </c>
      <c r="M227" s="173">
        <f>SUM(M228)</f>
        <v>0</v>
      </c>
      <c r="N227" s="78">
        <f t="shared" ref="N227:O227" si="300">SUM(N228)</f>
        <v>0</v>
      </c>
      <c r="O227" s="96">
        <f t="shared" si="300"/>
        <v>0</v>
      </c>
      <c r="P227" s="255"/>
    </row>
    <row r="228" spans="1:16" ht="24" hidden="1" customHeight="1" x14ac:dyDescent="0.25">
      <c r="A228" s="30">
        <v>5269</v>
      </c>
      <c r="B228" s="42" t="s">
        <v>197</v>
      </c>
      <c r="C228" s="223">
        <f t="shared" si="288"/>
        <v>0</v>
      </c>
      <c r="D228" s="177"/>
      <c r="E228" s="44"/>
      <c r="F228" s="96">
        <f t="shared" ref="F228:F229" si="301">D228+E228</f>
        <v>0</v>
      </c>
      <c r="G228" s="144"/>
      <c r="H228" s="31"/>
      <c r="I228" s="96">
        <f t="shared" ref="I228:I229" si="302">G228+H228</f>
        <v>0</v>
      </c>
      <c r="J228" s="144"/>
      <c r="K228" s="31"/>
      <c r="L228" s="96">
        <f t="shared" ref="L228:L229" si="303">K228+J228</f>
        <v>0</v>
      </c>
      <c r="M228" s="144"/>
      <c r="N228" s="31"/>
      <c r="O228" s="96">
        <f t="shared" ref="O228:O229" si="304">N228+M228</f>
        <v>0</v>
      </c>
      <c r="P228" s="255"/>
    </row>
    <row r="229" spans="1:16" ht="24" hidden="1" customHeight="1" x14ac:dyDescent="0.25">
      <c r="A229" s="75">
        <v>5270</v>
      </c>
      <c r="B229" s="59" t="s">
        <v>198</v>
      </c>
      <c r="C229" s="229">
        <f t="shared" si="288"/>
        <v>0</v>
      </c>
      <c r="D229" s="179"/>
      <c r="E229" s="79"/>
      <c r="F229" s="161">
        <f t="shared" si="301"/>
        <v>0</v>
      </c>
      <c r="G229" s="174"/>
      <c r="H229" s="133"/>
      <c r="I229" s="161">
        <f t="shared" si="302"/>
        <v>0</v>
      </c>
      <c r="J229" s="174"/>
      <c r="K229" s="133"/>
      <c r="L229" s="161">
        <f t="shared" si="303"/>
        <v>0</v>
      </c>
      <c r="M229" s="174"/>
      <c r="N229" s="133"/>
      <c r="O229" s="161">
        <f t="shared" si="304"/>
        <v>0</v>
      </c>
      <c r="P229" s="260"/>
    </row>
    <row r="230" spans="1:16" hidden="1" x14ac:dyDescent="0.25">
      <c r="A230" s="72">
        <v>6000</v>
      </c>
      <c r="B230" s="72" t="s">
        <v>199</v>
      </c>
      <c r="C230" s="234">
        <f t="shared" si="288"/>
        <v>0</v>
      </c>
      <c r="D230" s="169">
        <f>D231+D251+D259</f>
        <v>0</v>
      </c>
      <c r="E230" s="73">
        <f t="shared" ref="E230:F230" si="305">E231+E251+E259</f>
        <v>0</v>
      </c>
      <c r="F230" s="170">
        <f t="shared" si="305"/>
        <v>0</v>
      </c>
      <c r="G230" s="169">
        <f>G231+G251+G259</f>
        <v>0</v>
      </c>
      <c r="H230" s="73">
        <f t="shared" ref="H230:I230" si="306">H231+H251+H259</f>
        <v>0</v>
      </c>
      <c r="I230" s="170">
        <f t="shared" si="306"/>
        <v>0</v>
      </c>
      <c r="J230" s="169">
        <f>J231+J251+J259</f>
        <v>0</v>
      </c>
      <c r="K230" s="73">
        <f t="shared" ref="K230:L230" si="307">K231+K251+K259</f>
        <v>0</v>
      </c>
      <c r="L230" s="170">
        <f t="shared" si="307"/>
        <v>0</v>
      </c>
      <c r="M230" s="169">
        <f>M231+M251+M259</f>
        <v>0</v>
      </c>
      <c r="N230" s="73">
        <f t="shared" ref="N230:O230" si="308">N231+N251+N259</f>
        <v>0</v>
      </c>
      <c r="O230" s="170">
        <f t="shared" si="308"/>
        <v>0</v>
      </c>
      <c r="P230" s="264"/>
    </row>
    <row r="231" spans="1:16" ht="14.25" hidden="1" customHeight="1" x14ac:dyDescent="0.25">
      <c r="A231" s="49">
        <v>6200</v>
      </c>
      <c r="B231" s="83" t="s">
        <v>200</v>
      </c>
      <c r="C231" s="236">
        <f t="shared" si="288"/>
        <v>0</v>
      </c>
      <c r="D231" s="182">
        <f>SUM(D232,D233,D235,D238,D244,D245,D246)</f>
        <v>0</v>
      </c>
      <c r="E231" s="86">
        <f t="shared" ref="E231:F231" si="309">SUM(E232,E233,E235,E238,E244,E245,E246)</f>
        <v>0</v>
      </c>
      <c r="F231" s="183">
        <f t="shared" si="309"/>
        <v>0</v>
      </c>
      <c r="G231" s="182">
        <f>SUM(G232,G233,G235,G238,G244,G245,G246)</f>
        <v>0</v>
      </c>
      <c r="H231" s="86">
        <f t="shared" ref="H231:I231" si="310">SUM(H232,H233,H235,H238,H244,H245,H246)</f>
        <v>0</v>
      </c>
      <c r="I231" s="183">
        <f t="shared" si="310"/>
        <v>0</v>
      </c>
      <c r="J231" s="182">
        <f>SUM(J232,J233,J235,J238,J244,J245,J246)</f>
        <v>0</v>
      </c>
      <c r="K231" s="86">
        <f t="shared" ref="K231:L231" si="311">SUM(K232,K233,K235,K238,K244,K245,K246)</f>
        <v>0</v>
      </c>
      <c r="L231" s="183">
        <f t="shared" si="311"/>
        <v>0</v>
      </c>
      <c r="M231" s="182">
        <f>SUM(M232,M233,M235,M238,M244,M245,M246)</f>
        <v>0</v>
      </c>
      <c r="N231" s="86">
        <f t="shared" ref="N231:O231" si="312">SUM(N232,N233,N235,N238,N244,N245,N246)</f>
        <v>0</v>
      </c>
      <c r="O231" s="183">
        <f t="shared" si="312"/>
        <v>0</v>
      </c>
      <c r="P231" s="266"/>
    </row>
    <row r="232" spans="1:16" ht="24" hidden="1" customHeight="1" x14ac:dyDescent="0.25">
      <c r="A232" s="275">
        <v>6220</v>
      </c>
      <c r="B232" s="39" t="s">
        <v>201</v>
      </c>
      <c r="C232" s="222">
        <f t="shared" si="288"/>
        <v>0</v>
      </c>
      <c r="D232" s="178"/>
      <c r="E232" s="41"/>
      <c r="F232" s="176">
        <f>D232+E232</f>
        <v>0</v>
      </c>
      <c r="G232" s="143"/>
      <c r="H232" s="28"/>
      <c r="I232" s="176">
        <f>G232+H232</f>
        <v>0</v>
      </c>
      <c r="J232" s="143"/>
      <c r="K232" s="28"/>
      <c r="L232" s="176">
        <f>K232+J232</f>
        <v>0</v>
      </c>
      <c r="M232" s="143"/>
      <c r="N232" s="28"/>
      <c r="O232" s="176">
        <f>N232+M232</f>
        <v>0</v>
      </c>
      <c r="P232" s="254"/>
    </row>
    <row r="233" spans="1:16" hidden="1" x14ac:dyDescent="0.25">
      <c r="A233" s="77">
        <v>6230</v>
      </c>
      <c r="B233" s="42" t="s">
        <v>202</v>
      </c>
      <c r="C233" s="223">
        <f t="shared" si="288"/>
        <v>0</v>
      </c>
      <c r="D233" s="173">
        <f t="shared" ref="D233:O233" si="313">SUM(D234)</f>
        <v>0</v>
      </c>
      <c r="E233" s="78">
        <f t="shared" si="313"/>
        <v>0</v>
      </c>
      <c r="F233" s="96">
        <f t="shared" si="313"/>
        <v>0</v>
      </c>
      <c r="G233" s="173">
        <f t="shared" si="313"/>
        <v>0</v>
      </c>
      <c r="H233" s="78">
        <f t="shared" si="313"/>
        <v>0</v>
      </c>
      <c r="I233" s="96">
        <f t="shared" si="313"/>
        <v>0</v>
      </c>
      <c r="J233" s="173">
        <f t="shared" si="313"/>
        <v>0</v>
      </c>
      <c r="K233" s="78">
        <f t="shared" si="313"/>
        <v>0</v>
      </c>
      <c r="L233" s="96">
        <f t="shared" si="313"/>
        <v>0</v>
      </c>
      <c r="M233" s="173">
        <f t="shared" si="313"/>
        <v>0</v>
      </c>
      <c r="N233" s="78">
        <f t="shared" si="313"/>
        <v>0</v>
      </c>
      <c r="O233" s="96">
        <f t="shared" si="313"/>
        <v>0</v>
      </c>
      <c r="P233" s="255"/>
    </row>
    <row r="234" spans="1:16" ht="24" hidden="1" customHeight="1" x14ac:dyDescent="0.25">
      <c r="A234" s="30">
        <v>6239</v>
      </c>
      <c r="B234" s="39" t="s">
        <v>203</v>
      </c>
      <c r="C234" s="223">
        <f t="shared" si="288"/>
        <v>0</v>
      </c>
      <c r="D234" s="178"/>
      <c r="E234" s="41"/>
      <c r="F234" s="176">
        <f>D234+E234</f>
        <v>0</v>
      </c>
      <c r="G234" s="143"/>
      <c r="H234" s="28"/>
      <c r="I234" s="176">
        <f>G234+H234</f>
        <v>0</v>
      </c>
      <c r="J234" s="143"/>
      <c r="K234" s="28"/>
      <c r="L234" s="176">
        <f>K234+J234</f>
        <v>0</v>
      </c>
      <c r="M234" s="143"/>
      <c r="N234" s="28"/>
      <c r="O234" s="176">
        <f>N234+M234</f>
        <v>0</v>
      </c>
      <c r="P234" s="254"/>
    </row>
    <row r="235" spans="1:16" ht="24" hidden="1" x14ac:dyDescent="0.25">
      <c r="A235" s="77">
        <v>6240</v>
      </c>
      <c r="B235" s="42" t="s">
        <v>204</v>
      </c>
      <c r="C235" s="223">
        <f t="shared" si="288"/>
        <v>0</v>
      </c>
      <c r="D235" s="173">
        <f>SUM(D236:D237)</f>
        <v>0</v>
      </c>
      <c r="E235" s="78">
        <f t="shared" ref="E235:F235" si="314">SUM(E236:E237)</f>
        <v>0</v>
      </c>
      <c r="F235" s="96">
        <f t="shared" si="314"/>
        <v>0</v>
      </c>
      <c r="G235" s="173">
        <f>SUM(G236:G237)</f>
        <v>0</v>
      </c>
      <c r="H235" s="78">
        <f t="shared" ref="H235:I235" si="315">SUM(H236:H237)</f>
        <v>0</v>
      </c>
      <c r="I235" s="96">
        <f t="shared" si="315"/>
        <v>0</v>
      </c>
      <c r="J235" s="173">
        <f>SUM(J236:J237)</f>
        <v>0</v>
      </c>
      <c r="K235" s="78">
        <f t="shared" ref="K235:L235" si="316">SUM(K236:K237)</f>
        <v>0</v>
      </c>
      <c r="L235" s="96">
        <f t="shared" si="316"/>
        <v>0</v>
      </c>
      <c r="M235" s="173">
        <f>SUM(M236:M237)</f>
        <v>0</v>
      </c>
      <c r="N235" s="78">
        <f t="shared" ref="N235:O235" si="317">SUM(N236:N237)</f>
        <v>0</v>
      </c>
      <c r="O235" s="96">
        <f t="shared" si="317"/>
        <v>0</v>
      </c>
      <c r="P235" s="255"/>
    </row>
    <row r="236" spans="1:16" ht="12" hidden="1" customHeight="1" x14ac:dyDescent="0.25">
      <c r="A236" s="30">
        <v>6241</v>
      </c>
      <c r="B236" s="42" t="s">
        <v>205</v>
      </c>
      <c r="C236" s="223">
        <f t="shared" si="288"/>
        <v>0</v>
      </c>
      <c r="D236" s="177"/>
      <c r="E236" s="44"/>
      <c r="F236" s="96">
        <f t="shared" ref="F236:F237" si="318">D236+E236</f>
        <v>0</v>
      </c>
      <c r="G236" s="144"/>
      <c r="H236" s="31"/>
      <c r="I236" s="96">
        <f t="shared" ref="I236:I237" si="319">G236+H236</f>
        <v>0</v>
      </c>
      <c r="J236" s="144"/>
      <c r="K236" s="31"/>
      <c r="L236" s="96">
        <f t="shared" ref="L236:L237" si="320">K236+J236</f>
        <v>0</v>
      </c>
      <c r="M236" s="144"/>
      <c r="N236" s="31"/>
      <c r="O236" s="96">
        <f t="shared" ref="O236:O237" si="321">N236+M236</f>
        <v>0</v>
      </c>
      <c r="P236" s="255"/>
    </row>
    <row r="237" spans="1:16" ht="12" hidden="1" customHeight="1" x14ac:dyDescent="0.25">
      <c r="A237" s="30">
        <v>6242</v>
      </c>
      <c r="B237" s="42" t="s">
        <v>206</v>
      </c>
      <c r="C237" s="223">
        <f t="shared" si="288"/>
        <v>0</v>
      </c>
      <c r="D237" s="177"/>
      <c r="E237" s="44"/>
      <c r="F237" s="96">
        <f t="shared" si="318"/>
        <v>0</v>
      </c>
      <c r="G237" s="144"/>
      <c r="H237" s="31"/>
      <c r="I237" s="96">
        <f t="shared" si="319"/>
        <v>0</v>
      </c>
      <c r="J237" s="144"/>
      <c r="K237" s="31"/>
      <c r="L237" s="96">
        <f t="shared" si="320"/>
        <v>0</v>
      </c>
      <c r="M237" s="144"/>
      <c r="N237" s="31"/>
      <c r="O237" s="96">
        <f t="shared" si="321"/>
        <v>0</v>
      </c>
      <c r="P237" s="255"/>
    </row>
    <row r="238" spans="1:16" ht="25.5" hidden="1" customHeight="1" x14ac:dyDescent="0.25">
      <c r="A238" s="77">
        <v>6250</v>
      </c>
      <c r="B238" s="42" t="s">
        <v>207</v>
      </c>
      <c r="C238" s="223">
        <f t="shared" si="288"/>
        <v>0</v>
      </c>
      <c r="D238" s="173">
        <f>SUM(D239:D243)</f>
        <v>0</v>
      </c>
      <c r="E238" s="78">
        <f t="shared" ref="E238:F238" si="322">SUM(E239:E243)</f>
        <v>0</v>
      </c>
      <c r="F238" s="96">
        <f t="shared" si="322"/>
        <v>0</v>
      </c>
      <c r="G238" s="173">
        <f>SUM(G239:G243)</f>
        <v>0</v>
      </c>
      <c r="H238" s="78">
        <f t="shared" ref="H238:I238" si="323">SUM(H239:H243)</f>
        <v>0</v>
      </c>
      <c r="I238" s="96">
        <f t="shared" si="323"/>
        <v>0</v>
      </c>
      <c r="J238" s="173">
        <f>SUM(J239:J243)</f>
        <v>0</v>
      </c>
      <c r="K238" s="78">
        <f t="shared" ref="K238:L238" si="324">SUM(K239:K243)</f>
        <v>0</v>
      </c>
      <c r="L238" s="96">
        <f t="shared" si="324"/>
        <v>0</v>
      </c>
      <c r="M238" s="173">
        <f>SUM(M239:M243)</f>
        <v>0</v>
      </c>
      <c r="N238" s="78">
        <f t="shared" ref="N238:O238" si="325">SUM(N239:N243)</f>
        <v>0</v>
      </c>
      <c r="O238" s="96">
        <f t="shared" si="325"/>
        <v>0</v>
      </c>
      <c r="P238" s="255"/>
    </row>
    <row r="239" spans="1:16" ht="14.25" hidden="1" customHeight="1" x14ac:dyDescent="0.25">
      <c r="A239" s="30">
        <v>6252</v>
      </c>
      <c r="B239" s="42" t="s">
        <v>208</v>
      </c>
      <c r="C239" s="223">
        <f t="shared" si="288"/>
        <v>0</v>
      </c>
      <c r="D239" s="177"/>
      <c r="E239" s="44"/>
      <c r="F239" s="96">
        <f t="shared" ref="F239:F245" si="326">D239+E239</f>
        <v>0</v>
      </c>
      <c r="G239" s="144"/>
      <c r="H239" s="31"/>
      <c r="I239" s="96">
        <f t="shared" ref="I239:I245" si="327">G239+H239</f>
        <v>0</v>
      </c>
      <c r="J239" s="144"/>
      <c r="K239" s="31"/>
      <c r="L239" s="96">
        <f t="shared" ref="L239:L245" si="328">K239+J239</f>
        <v>0</v>
      </c>
      <c r="M239" s="144"/>
      <c r="N239" s="31"/>
      <c r="O239" s="96">
        <f t="shared" ref="O239:O245" si="329">N239+M239</f>
        <v>0</v>
      </c>
      <c r="P239" s="255"/>
    </row>
    <row r="240" spans="1:16" ht="14.25" hidden="1" customHeight="1" x14ac:dyDescent="0.25">
      <c r="A240" s="30">
        <v>6253</v>
      </c>
      <c r="B240" s="42" t="s">
        <v>209</v>
      </c>
      <c r="C240" s="223">
        <f t="shared" si="288"/>
        <v>0</v>
      </c>
      <c r="D240" s="177"/>
      <c r="E240" s="44"/>
      <c r="F240" s="96">
        <f t="shared" si="326"/>
        <v>0</v>
      </c>
      <c r="G240" s="144"/>
      <c r="H240" s="31"/>
      <c r="I240" s="96">
        <f t="shared" si="327"/>
        <v>0</v>
      </c>
      <c r="J240" s="144"/>
      <c r="K240" s="31"/>
      <c r="L240" s="96">
        <f t="shared" si="328"/>
        <v>0</v>
      </c>
      <c r="M240" s="144"/>
      <c r="N240" s="31"/>
      <c r="O240" s="96">
        <f t="shared" si="329"/>
        <v>0</v>
      </c>
      <c r="P240" s="255"/>
    </row>
    <row r="241" spans="1:16" ht="24" hidden="1" customHeight="1" x14ac:dyDescent="0.25">
      <c r="A241" s="30">
        <v>6254</v>
      </c>
      <c r="B241" s="42" t="s">
        <v>307</v>
      </c>
      <c r="C241" s="223">
        <f t="shared" si="288"/>
        <v>0</v>
      </c>
      <c r="D241" s="177"/>
      <c r="E241" s="44"/>
      <c r="F241" s="96">
        <f t="shared" si="326"/>
        <v>0</v>
      </c>
      <c r="G241" s="144"/>
      <c r="H241" s="31"/>
      <c r="I241" s="96">
        <f t="shared" si="327"/>
        <v>0</v>
      </c>
      <c r="J241" s="144"/>
      <c r="K241" s="31"/>
      <c r="L241" s="96">
        <f t="shared" si="328"/>
        <v>0</v>
      </c>
      <c r="M241" s="144"/>
      <c r="N241" s="31"/>
      <c r="O241" s="96">
        <f t="shared" si="329"/>
        <v>0</v>
      </c>
      <c r="P241" s="255"/>
    </row>
    <row r="242" spans="1:16" ht="24" hidden="1" customHeight="1" x14ac:dyDescent="0.25">
      <c r="A242" s="30">
        <v>6255</v>
      </c>
      <c r="B242" s="42" t="s">
        <v>210</v>
      </c>
      <c r="C242" s="223">
        <f t="shared" si="288"/>
        <v>0</v>
      </c>
      <c r="D242" s="177"/>
      <c r="E242" s="44"/>
      <c r="F242" s="96">
        <f t="shared" si="326"/>
        <v>0</v>
      </c>
      <c r="G242" s="144"/>
      <c r="H242" s="31"/>
      <c r="I242" s="96">
        <f t="shared" si="327"/>
        <v>0</v>
      </c>
      <c r="J242" s="144"/>
      <c r="K242" s="31"/>
      <c r="L242" s="96">
        <f t="shared" si="328"/>
        <v>0</v>
      </c>
      <c r="M242" s="144"/>
      <c r="N242" s="31"/>
      <c r="O242" s="96">
        <f t="shared" si="329"/>
        <v>0</v>
      </c>
      <c r="P242" s="255"/>
    </row>
    <row r="243" spans="1:16" ht="12" hidden="1" customHeight="1" x14ac:dyDescent="0.25">
      <c r="A243" s="30">
        <v>6259</v>
      </c>
      <c r="B243" s="42" t="s">
        <v>211</v>
      </c>
      <c r="C243" s="223">
        <f t="shared" si="288"/>
        <v>0</v>
      </c>
      <c r="D243" s="177"/>
      <c r="E243" s="44"/>
      <c r="F243" s="96">
        <f t="shared" si="326"/>
        <v>0</v>
      </c>
      <c r="G243" s="144"/>
      <c r="H243" s="31"/>
      <c r="I243" s="96">
        <f t="shared" si="327"/>
        <v>0</v>
      </c>
      <c r="J243" s="144"/>
      <c r="K243" s="31"/>
      <c r="L243" s="96">
        <f t="shared" si="328"/>
        <v>0</v>
      </c>
      <c r="M243" s="144"/>
      <c r="N243" s="31"/>
      <c r="O243" s="96">
        <f t="shared" si="329"/>
        <v>0</v>
      </c>
      <c r="P243" s="255"/>
    </row>
    <row r="244" spans="1:16" ht="24" hidden="1" customHeight="1" x14ac:dyDescent="0.25">
      <c r="A244" s="77">
        <v>6260</v>
      </c>
      <c r="B244" s="42" t="s">
        <v>212</v>
      </c>
      <c r="C244" s="223">
        <f t="shared" si="288"/>
        <v>0</v>
      </c>
      <c r="D244" s="177"/>
      <c r="E244" s="44"/>
      <c r="F244" s="96">
        <f t="shared" si="326"/>
        <v>0</v>
      </c>
      <c r="G244" s="144"/>
      <c r="H244" s="31"/>
      <c r="I244" s="96">
        <f t="shared" si="327"/>
        <v>0</v>
      </c>
      <c r="J244" s="144"/>
      <c r="K244" s="31"/>
      <c r="L244" s="96">
        <f t="shared" si="328"/>
        <v>0</v>
      </c>
      <c r="M244" s="144"/>
      <c r="N244" s="31"/>
      <c r="O244" s="96">
        <f t="shared" si="329"/>
        <v>0</v>
      </c>
      <c r="P244" s="255"/>
    </row>
    <row r="245" spans="1:16" ht="12" hidden="1" customHeight="1" x14ac:dyDescent="0.25">
      <c r="A245" s="77">
        <v>6270</v>
      </c>
      <c r="B245" s="42" t="s">
        <v>213</v>
      </c>
      <c r="C245" s="223">
        <f t="shared" si="288"/>
        <v>0</v>
      </c>
      <c r="D245" s="177"/>
      <c r="E245" s="44"/>
      <c r="F245" s="96">
        <f t="shared" si="326"/>
        <v>0</v>
      </c>
      <c r="G245" s="144"/>
      <c r="H245" s="31"/>
      <c r="I245" s="96">
        <f t="shared" si="327"/>
        <v>0</v>
      </c>
      <c r="J245" s="144"/>
      <c r="K245" s="31"/>
      <c r="L245" s="96">
        <f t="shared" si="328"/>
        <v>0</v>
      </c>
      <c r="M245" s="144"/>
      <c r="N245" s="31"/>
      <c r="O245" s="96">
        <f t="shared" si="329"/>
        <v>0</v>
      </c>
      <c r="P245" s="255"/>
    </row>
    <row r="246" spans="1:16" ht="24" hidden="1" x14ac:dyDescent="0.25">
      <c r="A246" s="275">
        <v>6290</v>
      </c>
      <c r="B246" s="39" t="s">
        <v>214</v>
      </c>
      <c r="C246" s="235">
        <f t="shared" si="288"/>
        <v>0</v>
      </c>
      <c r="D246" s="175">
        <f>SUM(D247:D250)</f>
        <v>0</v>
      </c>
      <c r="E246" s="80">
        <f t="shared" ref="E246:O246" si="330">SUM(E247:E250)</f>
        <v>0</v>
      </c>
      <c r="F246" s="176">
        <f t="shared" si="330"/>
        <v>0</v>
      </c>
      <c r="G246" s="175">
        <f t="shared" si="330"/>
        <v>0</v>
      </c>
      <c r="H246" s="80">
        <f t="shared" si="330"/>
        <v>0</v>
      </c>
      <c r="I246" s="176">
        <f t="shared" si="330"/>
        <v>0</v>
      </c>
      <c r="J246" s="175">
        <f t="shared" si="330"/>
        <v>0</v>
      </c>
      <c r="K246" s="80">
        <f t="shared" si="330"/>
        <v>0</v>
      </c>
      <c r="L246" s="176">
        <f t="shared" si="330"/>
        <v>0</v>
      </c>
      <c r="M246" s="175">
        <f t="shared" si="330"/>
        <v>0</v>
      </c>
      <c r="N246" s="80">
        <f t="shared" si="330"/>
        <v>0</v>
      </c>
      <c r="O246" s="176">
        <f t="shared" si="330"/>
        <v>0</v>
      </c>
      <c r="P246" s="254"/>
    </row>
    <row r="247" spans="1:16" ht="12" hidden="1" customHeight="1" x14ac:dyDescent="0.25">
      <c r="A247" s="30">
        <v>6291</v>
      </c>
      <c r="B247" s="42" t="s">
        <v>215</v>
      </c>
      <c r="C247" s="223">
        <f t="shared" si="288"/>
        <v>0</v>
      </c>
      <c r="D247" s="177"/>
      <c r="E247" s="44"/>
      <c r="F247" s="96">
        <f t="shared" ref="F247:F250" si="331">D247+E247</f>
        <v>0</v>
      </c>
      <c r="G247" s="144"/>
      <c r="H247" s="31"/>
      <c r="I247" s="96">
        <f t="shared" ref="I247:I250" si="332">G247+H247</f>
        <v>0</v>
      </c>
      <c r="J247" s="144"/>
      <c r="K247" s="31"/>
      <c r="L247" s="96">
        <f t="shared" ref="L247:L250" si="333">K247+J247</f>
        <v>0</v>
      </c>
      <c r="M247" s="144"/>
      <c r="N247" s="31"/>
      <c r="O247" s="96">
        <f t="shared" ref="O247:O250" si="334">N247+M247</f>
        <v>0</v>
      </c>
      <c r="P247" s="255"/>
    </row>
    <row r="248" spans="1:16" ht="12" hidden="1" customHeight="1" x14ac:dyDescent="0.25">
      <c r="A248" s="30">
        <v>6292</v>
      </c>
      <c r="B248" s="42" t="s">
        <v>216</v>
      </c>
      <c r="C248" s="223">
        <f t="shared" si="288"/>
        <v>0</v>
      </c>
      <c r="D248" s="177"/>
      <c r="E248" s="44"/>
      <c r="F248" s="96">
        <f t="shared" si="331"/>
        <v>0</v>
      </c>
      <c r="G248" s="144"/>
      <c r="H248" s="31"/>
      <c r="I248" s="96">
        <f t="shared" si="332"/>
        <v>0</v>
      </c>
      <c r="J248" s="144"/>
      <c r="K248" s="31"/>
      <c r="L248" s="96">
        <f t="shared" si="333"/>
        <v>0</v>
      </c>
      <c r="M248" s="144"/>
      <c r="N248" s="31"/>
      <c r="O248" s="96">
        <f t="shared" si="334"/>
        <v>0</v>
      </c>
      <c r="P248" s="255"/>
    </row>
    <row r="249" spans="1:16" ht="72" hidden="1" customHeight="1" x14ac:dyDescent="0.25">
      <c r="A249" s="30">
        <v>6296</v>
      </c>
      <c r="B249" s="42" t="s">
        <v>217</v>
      </c>
      <c r="C249" s="223">
        <f t="shared" si="288"/>
        <v>0</v>
      </c>
      <c r="D249" s="177"/>
      <c r="E249" s="44"/>
      <c r="F249" s="96">
        <f t="shared" si="331"/>
        <v>0</v>
      </c>
      <c r="G249" s="144"/>
      <c r="H249" s="31"/>
      <c r="I249" s="96">
        <f t="shared" si="332"/>
        <v>0</v>
      </c>
      <c r="J249" s="144"/>
      <c r="K249" s="31"/>
      <c r="L249" s="96">
        <f t="shared" si="333"/>
        <v>0</v>
      </c>
      <c r="M249" s="144"/>
      <c r="N249" s="31"/>
      <c r="O249" s="96">
        <f t="shared" si="334"/>
        <v>0</v>
      </c>
      <c r="P249" s="255"/>
    </row>
    <row r="250" spans="1:16" ht="39.75" hidden="1" customHeight="1" x14ac:dyDescent="0.25">
      <c r="A250" s="30">
        <v>6299</v>
      </c>
      <c r="B250" s="42" t="s">
        <v>218</v>
      </c>
      <c r="C250" s="223">
        <f t="shared" si="288"/>
        <v>0</v>
      </c>
      <c r="D250" s="177"/>
      <c r="E250" s="44"/>
      <c r="F250" s="96">
        <f t="shared" si="331"/>
        <v>0</v>
      </c>
      <c r="G250" s="144"/>
      <c r="H250" s="31"/>
      <c r="I250" s="96">
        <f t="shared" si="332"/>
        <v>0</v>
      </c>
      <c r="J250" s="144"/>
      <c r="K250" s="31"/>
      <c r="L250" s="96">
        <f t="shared" si="333"/>
        <v>0</v>
      </c>
      <c r="M250" s="144"/>
      <c r="N250" s="31"/>
      <c r="O250" s="96">
        <f t="shared" si="334"/>
        <v>0</v>
      </c>
      <c r="P250" s="255"/>
    </row>
    <row r="251" spans="1:16" hidden="1" x14ac:dyDescent="0.25">
      <c r="A251" s="34">
        <v>6300</v>
      </c>
      <c r="B251" s="74" t="s">
        <v>219</v>
      </c>
      <c r="C251" s="221">
        <f t="shared" si="288"/>
        <v>0</v>
      </c>
      <c r="D251" s="171">
        <f>SUM(D252,D257,D258)</f>
        <v>0</v>
      </c>
      <c r="E251" s="37">
        <f t="shared" ref="E251:O251" si="335">SUM(E252,E257,E258)</f>
        <v>0</v>
      </c>
      <c r="F251" s="172">
        <f t="shared" si="335"/>
        <v>0</v>
      </c>
      <c r="G251" s="171">
        <f t="shared" si="335"/>
        <v>0</v>
      </c>
      <c r="H251" s="37">
        <f t="shared" si="335"/>
        <v>0</v>
      </c>
      <c r="I251" s="172">
        <f t="shared" si="335"/>
        <v>0</v>
      </c>
      <c r="J251" s="171">
        <f t="shared" si="335"/>
        <v>0</v>
      </c>
      <c r="K251" s="37">
        <f t="shared" si="335"/>
        <v>0</v>
      </c>
      <c r="L251" s="172">
        <f t="shared" si="335"/>
        <v>0</v>
      </c>
      <c r="M251" s="171">
        <f t="shared" si="335"/>
        <v>0</v>
      </c>
      <c r="N251" s="37">
        <f t="shared" si="335"/>
        <v>0</v>
      </c>
      <c r="O251" s="172">
        <f t="shared" si="335"/>
        <v>0</v>
      </c>
      <c r="P251" s="257"/>
    </row>
    <row r="252" spans="1:16" ht="24" hidden="1" x14ac:dyDescent="0.25">
      <c r="A252" s="275">
        <v>6320</v>
      </c>
      <c r="B252" s="39" t="s">
        <v>282</v>
      </c>
      <c r="C252" s="235">
        <f t="shared" si="288"/>
        <v>0</v>
      </c>
      <c r="D252" s="175">
        <f>SUM(D253:D256)</f>
        <v>0</v>
      </c>
      <c r="E252" s="80">
        <f t="shared" ref="E252:O252" si="336">SUM(E253:E256)</f>
        <v>0</v>
      </c>
      <c r="F252" s="176">
        <f t="shared" si="336"/>
        <v>0</v>
      </c>
      <c r="G252" s="175">
        <f t="shared" si="336"/>
        <v>0</v>
      </c>
      <c r="H252" s="80">
        <f t="shared" si="336"/>
        <v>0</v>
      </c>
      <c r="I252" s="176">
        <f t="shared" si="336"/>
        <v>0</v>
      </c>
      <c r="J252" s="175">
        <f t="shared" si="336"/>
        <v>0</v>
      </c>
      <c r="K252" s="80">
        <f t="shared" si="336"/>
        <v>0</v>
      </c>
      <c r="L252" s="176">
        <f t="shared" si="336"/>
        <v>0</v>
      </c>
      <c r="M252" s="175">
        <f t="shared" si="336"/>
        <v>0</v>
      </c>
      <c r="N252" s="80">
        <f t="shared" si="336"/>
        <v>0</v>
      </c>
      <c r="O252" s="176">
        <f t="shared" si="336"/>
        <v>0</v>
      </c>
      <c r="P252" s="254"/>
    </row>
    <row r="253" spans="1:16" ht="12" hidden="1" customHeight="1" x14ac:dyDescent="0.25">
      <c r="A253" s="30">
        <v>6322</v>
      </c>
      <c r="B253" s="42" t="s">
        <v>220</v>
      </c>
      <c r="C253" s="223">
        <f t="shared" si="288"/>
        <v>0</v>
      </c>
      <c r="D253" s="177"/>
      <c r="E253" s="44"/>
      <c r="F253" s="96">
        <f t="shared" ref="F253:F258" si="337">D253+E253</f>
        <v>0</v>
      </c>
      <c r="G253" s="144"/>
      <c r="H253" s="31"/>
      <c r="I253" s="96">
        <f t="shared" ref="I253:I258" si="338">G253+H253</f>
        <v>0</v>
      </c>
      <c r="J253" s="144"/>
      <c r="K253" s="31"/>
      <c r="L253" s="96">
        <f t="shared" ref="L253:L258" si="339">K253+J253</f>
        <v>0</v>
      </c>
      <c r="M253" s="144"/>
      <c r="N253" s="31"/>
      <c r="O253" s="96">
        <f t="shared" ref="O253:O258" si="340">N253+M253</f>
        <v>0</v>
      </c>
      <c r="P253" s="255"/>
    </row>
    <row r="254" spans="1:16" ht="24" hidden="1" customHeight="1" x14ac:dyDescent="0.25">
      <c r="A254" s="30">
        <v>6323</v>
      </c>
      <c r="B254" s="42" t="s">
        <v>308</v>
      </c>
      <c r="C254" s="223">
        <f t="shared" si="288"/>
        <v>0</v>
      </c>
      <c r="D254" s="177"/>
      <c r="E254" s="44"/>
      <c r="F254" s="96">
        <f t="shared" si="337"/>
        <v>0</v>
      </c>
      <c r="G254" s="144"/>
      <c r="H254" s="31"/>
      <c r="I254" s="96">
        <f t="shared" si="338"/>
        <v>0</v>
      </c>
      <c r="J254" s="144"/>
      <c r="K254" s="31"/>
      <c r="L254" s="96">
        <f t="shared" si="339"/>
        <v>0</v>
      </c>
      <c r="M254" s="144"/>
      <c r="N254" s="31"/>
      <c r="O254" s="96">
        <f t="shared" si="340"/>
        <v>0</v>
      </c>
      <c r="P254" s="255"/>
    </row>
    <row r="255" spans="1:16" ht="24" hidden="1" customHeight="1" x14ac:dyDescent="0.25">
      <c r="A255" s="30">
        <v>6324</v>
      </c>
      <c r="B255" s="42" t="s">
        <v>269</v>
      </c>
      <c r="C255" s="223">
        <f t="shared" si="288"/>
        <v>0</v>
      </c>
      <c r="D255" s="177"/>
      <c r="E255" s="44"/>
      <c r="F255" s="96">
        <f t="shared" si="337"/>
        <v>0</v>
      </c>
      <c r="G255" s="144"/>
      <c r="H255" s="31"/>
      <c r="I255" s="96">
        <f t="shared" si="338"/>
        <v>0</v>
      </c>
      <c r="J255" s="144"/>
      <c r="K255" s="31"/>
      <c r="L255" s="96">
        <f t="shared" si="339"/>
        <v>0</v>
      </c>
      <c r="M255" s="144"/>
      <c r="N255" s="31"/>
      <c r="O255" s="96">
        <f t="shared" si="340"/>
        <v>0</v>
      </c>
      <c r="P255" s="255"/>
    </row>
    <row r="256" spans="1:16" ht="12" hidden="1" customHeight="1" x14ac:dyDescent="0.25">
      <c r="A256" s="27">
        <v>6329</v>
      </c>
      <c r="B256" s="39" t="s">
        <v>270</v>
      </c>
      <c r="C256" s="222">
        <f t="shared" si="288"/>
        <v>0</v>
      </c>
      <c r="D256" s="178"/>
      <c r="E256" s="41"/>
      <c r="F256" s="176">
        <f t="shared" si="337"/>
        <v>0</v>
      </c>
      <c r="G256" s="143"/>
      <c r="H256" s="28"/>
      <c r="I256" s="176">
        <f t="shared" si="338"/>
        <v>0</v>
      </c>
      <c r="J256" s="143"/>
      <c r="K256" s="28"/>
      <c r="L256" s="176">
        <f t="shared" si="339"/>
        <v>0</v>
      </c>
      <c r="M256" s="143"/>
      <c r="N256" s="28"/>
      <c r="O256" s="176">
        <f t="shared" si="340"/>
        <v>0</v>
      </c>
      <c r="P256" s="254"/>
    </row>
    <row r="257" spans="1:16" ht="24" hidden="1" customHeight="1" x14ac:dyDescent="0.25">
      <c r="A257" s="92">
        <v>6330</v>
      </c>
      <c r="B257" s="93" t="s">
        <v>221</v>
      </c>
      <c r="C257" s="235">
        <f t="shared" si="288"/>
        <v>0</v>
      </c>
      <c r="D257" s="181"/>
      <c r="E257" s="85"/>
      <c r="F257" s="91">
        <f t="shared" si="337"/>
        <v>0</v>
      </c>
      <c r="G257" s="197"/>
      <c r="H257" s="195"/>
      <c r="I257" s="91">
        <f t="shared" si="338"/>
        <v>0</v>
      </c>
      <c r="J257" s="197"/>
      <c r="K257" s="195"/>
      <c r="L257" s="91">
        <f t="shared" si="339"/>
        <v>0</v>
      </c>
      <c r="M257" s="197"/>
      <c r="N257" s="195"/>
      <c r="O257" s="91">
        <f t="shared" si="340"/>
        <v>0</v>
      </c>
      <c r="P257" s="265"/>
    </row>
    <row r="258" spans="1:16" ht="12" hidden="1" customHeight="1" x14ac:dyDescent="0.25">
      <c r="A258" s="77">
        <v>6360</v>
      </c>
      <c r="B258" s="42" t="s">
        <v>222</v>
      </c>
      <c r="C258" s="223">
        <f t="shared" si="288"/>
        <v>0</v>
      </c>
      <c r="D258" s="177"/>
      <c r="E258" s="44"/>
      <c r="F258" s="96">
        <f t="shared" si="337"/>
        <v>0</v>
      </c>
      <c r="G258" s="144"/>
      <c r="H258" s="31"/>
      <c r="I258" s="96">
        <f t="shared" si="338"/>
        <v>0</v>
      </c>
      <c r="J258" s="144"/>
      <c r="K258" s="31"/>
      <c r="L258" s="96">
        <f t="shared" si="339"/>
        <v>0</v>
      </c>
      <c r="M258" s="144"/>
      <c r="N258" s="31"/>
      <c r="O258" s="96">
        <f t="shared" si="340"/>
        <v>0</v>
      </c>
      <c r="P258" s="255"/>
    </row>
    <row r="259" spans="1:16" ht="36" hidden="1" x14ac:dyDescent="0.25">
      <c r="A259" s="34">
        <v>6400</v>
      </c>
      <c r="B259" s="74" t="s">
        <v>223</v>
      </c>
      <c r="C259" s="221">
        <f t="shared" si="288"/>
        <v>0</v>
      </c>
      <c r="D259" s="171">
        <f>SUM(D260,D264)</f>
        <v>0</v>
      </c>
      <c r="E259" s="37">
        <f t="shared" ref="E259:O259" si="341">SUM(E260,E264)</f>
        <v>0</v>
      </c>
      <c r="F259" s="172">
        <f t="shared" si="341"/>
        <v>0</v>
      </c>
      <c r="G259" s="171">
        <f t="shared" si="341"/>
        <v>0</v>
      </c>
      <c r="H259" s="37">
        <f t="shared" si="341"/>
        <v>0</v>
      </c>
      <c r="I259" s="172">
        <f t="shared" si="341"/>
        <v>0</v>
      </c>
      <c r="J259" s="171">
        <f t="shared" si="341"/>
        <v>0</v>
      </c>
      <c r="K259" s="37">
        <f t="shared" si="341"/>
        <v>0</v>
      </c>
      <c r="L259" s="172">
        <f t="shared" si="341"/>
        <v>0</v>
      </c>
      <c r="M259" s="171">
        <f t="shared" si="341"/>
        <v>0</v>
      </c>
      <c r="N259" s="37">
        <f t="shared" si="341"/>
        <v>0</v>
      </c>
      <c r="O259" s="172">
        <f t="shared" si="341"/>
        <v>0</v>
      </c>
      <c r="P259" s="257"/>
    </row>
    <row r="260" spans="1:16" ht="24" hidden="1" x14ac:dyDescent="0.25">
      <c r="A260" s="275">
        <v>6410</v>
      </c>
      <c r="B260" s="39" t="s">
        <v>224</v>
      </c>
      <c r="C260" s="222">
        <f t="shared" si="288"/>
        <v>0</v>
      </c>
      <c r="D260" s="175">
        <f>SUM(D261:D263)</f>
        <v>0</v>
      </c>
      <c r="E260" s="80">
        <f t="shared" ref="E260:O260" si="342">SUM(E261:E263)</f>
        <v>0</v>
      </c>
      <c r="F260" s="176">
        <f t="shared" si="342"/>
        <v>0</v>
      </c>
      <c r="G260" s="175">
        <f t="shared" si="342"/>
        <v>0</v>
      </c>
      <c r="H260" s="80">
        <f t="shared" si="342"/>
        <v>0</v>
      </c>
      <c r="I260" s="176">
        <f t="shared" si="342"/>
        <v>0</v>
      </c>
      <c r="J260" s="175">
        <f t="shared" si="342"/>
        <v>0</v>
      </c>
      <c r="K260" s="80">
        <f t="shared" si="342"/>
        <v>0</v>
      </c>
      <c r="L260" s="176">
        <f t="shared" si="342"/>
        <v>0</v>
      </c>
      <c r="M260" s="175">
        <f t="shared" si="342"/>
        <v>0</v>
      </c>
      <c r="N260" s="80">
        <f t="shared" si="342"/>
        <v>0</v>
      </c>
      <c r="O260" s="176">
        <f t="shared" si="342"/>
        <v>0</v>
      </c>
      <c r="P260" s="254"/>
    </row>
    <row r="261" spans="1:16" ht="12" hidden="1" customHeight="1" x14ac:dyDescent="0.25">
      <c r="A261" s="30">
        <v>6411</v>
      </c>
      <c r="B261" s="95" t="s">
        <v>225</v>
      </c>
      <c r="C261" s="223">
        <f t="shared" si="288"/>
        <v>0</v>
      </c>
      <c r="D261" s="177"/>
      <c r="E261" s="44"/>
      <c r="F261" s="96">
        <f t="shared" ref="F261:F263" si="343">D261+E261</f>
        <v>0</v>
      </c>
      <c r="G261" s="144"/>
      <c r="H261" s="31"/>
      <c r="I261" s="96">
        <f t="shared" ref="I261:I263" si="344">G261+H261</f>
        <v>0</v>
      </c>
      <c r="J261" s="144"/>
      <c r="K261" s="31"/>
      <c r="L261" s="96">
        <f t="shared" ref="L261:L263" si="345">K261+J261</f>
        <v>0</v>
      </c>
      <c r="M261" s="144"/>
      <c r="N261" s="31"/>
      <c r="O261" s="96">
        <f t="shared" ref="O261:O263" si="346">N261+M261</f>
        <v>0</v>
      </c>
      <c r="P261" s="255"/>
    </row>
    <row r="262" spans="1:16" ht="36" hidden="1" customHeight="1" x14ac:dyDescent="0.25">
      <c r="A262" s="30">
        <v>6412</v>
      </c>
      <c r="B262" s="42" t="s">
        <v>226</v>
      </c>
      <c r="C262" s="223">
        <f t="shared" si="288"/>
        <v>0</v>
      </c>
      <c r="D262" s="177"/>
      <c r="E262" s="44"/>
      <c r="F262" s="96">
        <f t="shared" si="343"/>
        <v>0</v>
      </c>
      <c r="G262" s="144"/>
      <c r="H262" s="31"/>
      <c r="I262" s="96">
        <f t="shared" si="344"/>
        <v>0</v>
      </c>
      <c r="J262" s="144"/>
      <c r="K262" s="31"/>
      <c r="L262" s="96">
        <f t="shared" si="345"/>
        <v>0</v>
      </c>
      <c r="M262" s="144"/>
      <c r="N262" s="31"/>
      <c r="O262" s="96">
        <f t="shared" si="346"/>
        <v>0</v>
      </c>
      <c r="P262" s="255"/>
    </row>
    <row r="263" spans="1:16" ht="36" hidden="1" customHeight="1" x14ac:dyDescent="0.25">
      <c r="A263" s="30">
        <v>6419</v>
      </c>
      <c r="B263" s="42" t="s">
        <v>227</v>
      </c>
      <c r="C263" s="223">
        <f t="shared" si="288"/>
        <v>0</v>
      </c>
      <c r="D263" s="177"/>
      <c r="E263" s="44"/>
      <c r="F263" s="96">
        <f t="shared" si="343"/>
        <v>0</v>
      </c>
      <c r="G263" s="144"/>
      <c r="H263" s="31"/>
      <c r="I263" s="96">
        <f t="shared" si="344"/>
        <v>0</v>
      </c>
      <c r="J263" s="144"/>
      <c r="K263" s="31"/>
      <c r="L263" s="96">
        <f t="shared" si="345"/>
        <v>0</v>
      </c>
      <c r="M263" s="144"/>
      <c r="N263" s="31"/>
      <c r="O263" s="96">
        <f t="shared" si="346"/>
        <v>0</v>
      </c>
      <c r="P263" s="255"/>
    </row>
    <row r="264" spans="1:16" ht="48" hidden="1" x14ac:dyDescent="0.25">
      <c r="A264" s="77">
        <v>6420</v>
      </c>
      <c r="B264" s="42" t="s">
        <v>309</v>
      </c>
      <c r="C264" s="223">
        <f t="shared" si="288"/>
        <v>0</v>
      </c>
      <c r="D264" s="173">
        <f>SUM(D265:D268)</f>
        <v>0</v>
      </c>
      <c r="E264" s="78">
        <f t="shared" ref="E264:F264" si="347">SUM(E265:E268)</f>
        <v>0</v>
      </c>
      <c r="F264" s="96">
        <f t="shared" si="347"/>
        <v>0</v>
      </c>
      <c r="G264" s="173">
        <f>SUM(G265:G268)</f>
        <v>0</v>
      </c>
      <c r="H264" s="78">
        <f t="shared" ref="H264:I264" si="348">SUM(H265:H268)</f>
        <v>0</v>
      </c>
      <c r="I264" s="96">
        <f t="shared" si="348"/>
        <v>0</v>
      </c>
      <c r="J264" s="173">
        <f>SUM(J265:J268)</f>
        <v>0</v>
      </c>
      <c r="K264" s="78">
        <f t="shared" ref="K264:L264" si="349">SUM(K265:K268)</f>
        <v>0</v>
      </c>
      <c r="L264" s="96">
        <f t="shared" si="349"/>
        <v>0</v>
      </c>
      <c r="M264" s="173">
        <f>SUM(M265:M268)</f>
        <v>0</v>
      </c>
      <c r="N264" s="78">
        <f t="shared" ref="N264:O264" si="350">SUM(N265:N268)</f>
        <v>0</v>
      </c>
      <c r="O264" s="96">
        <f t="shared" si="350"/>
        <v>0</v>
      </c>
      <c r="P264" s="255"/>
    </row>
    <row r="265" spans="1:16" ht="36" hidden="1" customHeight="1" x14ac:dyDescent="0.25">
      <c r="A265" s="30">
        <v>6421</v>
      </c>
      <c r="B265" s="42" t="s">
        <v>310</v>
      </c>
      <c r="C265" s="223">
        <f t="shared" si="288"/>
        <v>0</v>
      </c>
      <c r="D265" s="177"/>
      <c r="E265" s="44"/>
      <c r="F265" s="96">
        <f t="shared" ref="F265:F268" si="351">D265+E265</f>
        <v>0</v>
      </c>
      <c r="G265" s="144"/>
      <c r="H265" s="31"/>
      <c r="I265" s="96">
        <f t="shared" ref="I265:I268" si="352">G265+H265</f>
        <v>0</v>
      </c>
      <c r="J265" s="144"/>
      <c r="K265" s="31"/>
      <c r="L265" s="96">
        <f t="shared" ref="L265:L268" si="353">K265+J265</f>
        <v>0</v>
      </c>
      <c r="M265" s="144"/>
      <c r="N265" s="31"/>
      <c r="O265" s="96">
        <f t="shared" ref="O265:O268" si="354">N265+M265</f>
        <v>0</v>
      </c>
      <c r="P265" s="255"/>
    </row>
    <row r="266" spans="1:16" ht="12" hidden="1" customHeight="1" x14ac:dyDescent="0.25">
      <c r="A266" s="30">
        <v>6422</v>
      </c>
      <c r="B266" s="42" t="s">
        <v>228</v>
      </c>
      <c r="C266" s="223">
        <f t="shared" si="288"/>
        <v>0</v>
      </c>
      <c r="D266" s="177"/>
      <c r="E266" s="44"/>
      <c r="F266" s="96">
        <f t="shared" si="351"/>
        <v>0</v>
      </c>
      <c r="G266" s="144"/>
      <c r="H266" s="31"/>
      <c r="I266" s="96">
        <f t="shared" si="352"/>
        <v>0</v>
      </c>
      <c r="J266" s="144"/>
      <c r="K266" s="31"/>
      <c r="L266" s="96">
        <f t="shared" si="353"/>
        <v>0</v>
      </c>
      <c r="M266" s="144"/>
      <c r="N266" s="31"/>
      <c r="O266" s="96">
        <f t="shared" si="354"/>
        <v>0</v>
      </c>
      <c r="P266" s="255"/>
    </row>
    <row r="267" spans="1:16" ht="13.5" hidden="1" customHeight="1" x14ac:dyDescent="0.25">
      <c r="A267" s="30">
        <v>6423</v>
      </c>
      <c r="B267" s="42" t="s">
        <v>229</v>
      </c>
      <c r="C267" s="223">
        <f t="shared" si="288"/>
        <v>0</v>
      </c>
      <c r="D267" s="177"/>
      <c r="E267" s="44"/>
      <c r="F267" s="96">
        <f t="shared" si="351"/>
        <v>0</v>
      </c>
      <c r="G267" s="144"/>
      <c r="H267" s="31"/>
      <c r="I267" s="96">
        <f t="shared" si="352"/>
        <v>0</v>
      </c>
      <c r="J267" s="144"/>
      <c r="K267" s="31"/>
      <c r="L267" s="96">
        <f t="shared" si="353"/>
        <v>0</v>
      </c>
      <c r="M267" s="144"/>
      <c r="N267" s="31"/>
      <c r="O267" s="96">
        <f t="shared" si="354"/>
        <v>0</v>
      </c>
      <c r="P267" s="255"/>
    </row>
    <row r="268" spans="1:16" ht="36" hidden="1" customHeight="1" x14ac:dyDescent="0.25">
      <c r="A268" s="30">
        <v>6424</v>
      </c>
      <c r="B268" s="42" t="s">
        <v>230</v>
      </c>
      <c r="C268" s="223">
        <f t="shared" si="288"/>
        <v>0</v>
      </c>
      <c r="D268" s="177"/>
      <c r="E268" s="44"/>
      <c r="F268" s="96">
        <f t="shared" si="351"/>
        <v>0</v>
      </c>
      <c r="G268" s="144"/>
      <c r="H268" s="31"/>
      <c r="I268" s="96">
        <f t="shared" si="352"/>
        <v>0</v>
      </c>
      <c r="J268" s="144"/>
      <c r="K268" s="31"/>
      <c r="L268" s="96">
        <f t="shared" si="353"/>
        <v>0</v>
      </c>
      <c r="M268" s="144"/>
      <c r="N268" s="31"/>
      <c r="O268" s="96">
        <f t="shared" si="354"/>
        <v>0</v>
      </c>
      <c r="P268" s="255"/>
    </row>
    <row r="269" spans="1:16" ht="48" hidden="1" x14ac:dyDescent="0.25">
      <c r="A269" s="98">
        <v>7000</v>
      </c>
      <c r="B269" s="98" t="s">
        <v>311</v>
      </c>
      <c r="C269" s="237">
        <f t="shared" si="288"/>
        <v>0</v>
      </c>
      <c r="D269" s="184">
        <f>SUM(D270,D281)</f>
        <v>0</v>
      </c>
      <c r="E269" s="99">
        <f t="shared" ref="E269:F269" si="355">SUM(E270,E281)</f>
        <v>0</v>
      </c>
      <c r="F269" s="185">
        <f t="shared" si="355"/>
        <v>0</v>
      </c>
      <c r="G269" s="184">
        <f>SUM(G270,G281)</f>
        <v>0</v>
      </c>
      <c r="H269" s="99">
        <f t="shared" ref="H269:I269" si="356">SUM(H270,H281)</f>
        <v>0</v>
      </c>
      <c r="I269" s="185">
        <f t="shared" si="356"/>
        <v>0</v>
      </c>
      <c r="J269" s="184">
        <f>SUM(J270,J281)</f>
        <v>0</v>
      </c>
      <c r="K269" s="99">
        <f t="shared" ref="K269:L269" si="357">SUM(K270,K281)</f>
        <v>0</v>
      </c>
      <c r="L269" s="185">
        <f t="shared" si="357"/>
        <v>0</v>
      </c>
      <c r="M269" s="184">
        <f>SUM(M270,M281)</f>
        <v>0</v>
      </c>
      <c r="N269" s="99">
        <f t="shared" ref="N269:O269" si="358">SUM(N270,N281)</f>
        <v>0</v>
      </c>
      <c r="O269" s="185">
        <f t="shared" si="358"/>
        <v>0</v>
      </c>
      <c r="P269" s="267"/>
    </row>
    <row r="270" spans="1:16" ht="24" hidden="1" x14ac:dyDescent="0.25">
      <c r="A270" s="34">
        <v>7200</v>
      </c>
      <c r="B270" s="74" t="s">
        <v>312</v>
      </c>
      <c r="C270" s="221">
        <f t="shared" si="288"/>
        <v>0</v>
      </c>
      <c r="D270" s="171">
        <f>SUM(D271,D272,D275,D276,D280)</f>
        <v>0</v>
      </c>
      <c r="E270" s="37">
        <f t="shared" ref="E270:F270" si="359">SUM(E271,E272,E275,E276,E280)</f>
        <v>0</v>
      </c>
      <c r="F270" s="172">
        <f t="shared" si="359"/>
        <v>0</v>
      </c>
      <c r="G270" s="171">
        <f>SUM(G271,G272,G275,G276,G280)</f>
        <v>0</v>
      </c>
      <c r="H270" s="37">
        <f t="shared" ref="H270:I270" si="360">SUM(H271,H272,H275,H276,H280)</f>
        <v>0</v>
      </c>
      <c r="I270" s="172">
        <f t="shared" si="360"/>
        <v>0</v>
      </c>
      <c r="J270" s="171">
        <f>SUM(J271,J272,J275,J276,J280)</f>
        <v>0</v>
      </c>
      <c r="K270" s="37">
        <f t="shared" ref="K270:L270" si="361">SUM(K271,K272,K275,K276,K280)</f>
        <v>0</v>
      </c>
      <c r="L270" s="172">
        <f t="shared" si="361"/>
        <v>0</v>
      </c>
      <c r="M270" s="171">
        <f>SUM(M271,M272,M275,M276,M280)</f>
        <v>0</v>
      </c>
      <c r="N270" s="37">
        <f t="shared" ref="N270:O270" si="362">SUM(N271,N272,N275,N276,N280)</f>
        <v>0</v>
      </c>
      <c r="O270" s="172">
        <f t="shared" si="362"/>
        <v>0</v>
      </c>
      <c r="P270" s="257"/>
    </row>
    <row r="271" spans="1:16" ht="24" hidden="1" customHeight="1" x14ac:dyDescent="0.25">
      <c r="A271" s="275">
        <v>7210</v>
      </c>
      <c r="B271" s="39" t="s">
        <v>231</v>
      </c>
      <c r="C271" s="222">
        <f t="shared" si="288"/>
        <v>0</v>
      </c>
      <c r="D271" s="178"/>
      <c r="E271" s="41"/>
      <c r="F271" s="176">
        <f>D271+E271</f>
        <v>0</v>
      </c>
      <c r="G271" s="143"/>
      <c r="H271" s="28"/>
      <c r="I271" s="176">
        <f>G271+H271</f>
        <v>0</v>
      </c>
      <c r="J271" s="143"/>
      <c r="K271" s="28"/>
      <c r="L271" s="176">
        <f>K271+J271</f>
        <v>0</v>
      </c>
      <c r="M271" s="143"/>
      <c r="N271" s="28"/>
      <c r="O271" s="176">
        <f>N271+M271</f>
        <v>0</v>
      </c>
      <c r="P271" s="254"/>
    </row>
    <row r="272" spans="1:16" s="97" customFormat="1" ht="24" hidden="1" x14ac:dyDescent="0.25">
      <c r="A272" s="77">
        <v>7220</v>
      </c>
      <c r="B272" s="42" t="s">
        <v>313</v>
      </c>
      <c r="C272" s="223">
        <f t="shared" si="288"/>
        <v>0</v>
      </c>
      <c r="D272" s="173">
        <f>SUM(D273:D274)</f>
        <v>0</v>
      </c>
      <c r="E272" s="78">
        <f t="shared" ref="E272:F272" si="363">SUM(E273:E274)</f>
        <v>0</v>
      </c>
      <c r="F272" s="96">
        <f t="shared" si="363"/>
        <v>0</v>
      </c>
      <c r="G272" s="173">
        <f>SUM(G273:G274)</f>
        <v>0</v>
      </c>
      <c r="H272" s="78">
        <f t="shared" ref="H272:I272" si="364">SUM(H273:H274)</f>
        <v>0</v>
      </c>
      <c r="I272" s="96">
        <f t="shared" si="364"/>
        <v>0</v>
      </c>
      <c r="J272" s="173">
        <f>SUM(J273:J274)</f>
        <v>0</v>
      </c>
      <c r="K272" s="78">
        <f t="shared" ref="K272:L272" si="365">SUM(K273:K274)</f>
        <v>0</v>
      </c>
      <c r="L272" s="96">
        <f t="shared" si="365"/>
        <v>0</v>
      </c>
      <c r="M272" s="173">
        <f>SUM(M273:M274)</f>
        <v>0</v>
      </c>
      <c r="N272" s="78">
        <f t="shared" ref="N272:O272" si="366">SUM(N273:N274)</f>
        <v>0</v>
      </c>
      <c r="O272" s="96">
        <f t="shared" si="366"/>
        <v>0</v>
      </c>
      <c r="P272" s="255"/>
    </row>
    <row r="273" spans="1:16" s="97" customFormat="1" ht="36" hidden="1" customHeight="1" x14ac:dyDescent="0.25">
      <c r="A273" s="30">
        <v>7221</v>
      </c>
      <c r="B273" s="42" t="s">
        <v>232</v>
      </c>
      <c r="C273" s="223">
        <f t="shared" si="288"/>
        <v>0</v>
      </c>
      <c r="D273" s="177"/>
      <c r="E273" s="44"/>
      <c r="F273" s="96">
        <f t="shared" ref="F273:F275" si="367">D273+E273</f>
        <v>0</v>
      </c>
      <c r="G273" s="144"/>
      <c r="H273" s="31"/>
      <c r="I273" s="96">
        <f t="shared" ref="I273:I275" si="368">G273+H273</f>
        <v>0</v>
      </c>
      <c r="J273" s="144"/>
      <c r="K273" s="31"/>
      <c r="L273" s="96">
        <f t="shared" ref="L273:L275" si="369">K273+J273</f>
        <v>0</v>
      </c>
      <c r="M273" s="144"/>
      <c r="N273" s="31"/>
      <c r="O273" s="96">
        <f t="shared" ref="O273:O275" si="370">N273+M273</f>
        <v>0</v>
      </c>
      <c r="P273" s="255"/>
    </row>
    <row r="274" spans="1:16" s="97" customFormat="1" ht="36" hidden="1" customHeight="1" x14ac:dyDescent="0.25">
      <c r="A274" s="30">
        <v>7222</v>
      </c>
      <c r="B274" s="42" t="s">
        <v>233</v>
      </c>
      <c r="C274" s="223">
        <f t="shared" si="288"/>
        <v>0</v>
      </c>
      <c r="D274" s="177"/>
      <c r="E274" s="44"/>
      <c r="F274" s="96">
        <f t="shared" si="367"/>
        <v>0</v>
      </c>
      <c r="G274" s="144"/>
      <c r="H274" s="31"/>
      <c r="I274" s="96">
        <f t="shared" si="368"/>
        <v>0</v>
      </c>
      <c r="J274" s="144"/>
      <c r="K274" s="31"/>
      <c r="L274" s="96">
        <f t="shared" si="369"/>
        <v>0</v>
      </c>
      <c r="M274" s="144"/>
      <c r="N274" s="31"/>
      <c r="O274" s="96">
        <f t="shared" si="370"/>
        <v>0</v>
      </c>
      <c r="P274" s="255"/>
    </row>
    <row r="275" spans="1:16" ht="24" hidden="1" customHeight="1" x14ac:dyDescent="0.25">
      <c r="A275" s="77">
        <v>7230</v>
      </c>
      <c r="B275" s="42" t="s">
        <v>274</v>
      </c>
      <c r="C275" s="223">
        <f t="shared" si="288"/>
        <v>0</v>
      </c>
      <c r="D275" s="177"/>
      <c r="E275" s="44"/>
      <c r="F275" s="96">
        <f t="shared" si="367"/>
        <v>0</v>
      </c>
      <c r="G275" s="144"/>
      <c r="H275" s="31"/>
      <c r="I275" s="96">
        <f t="shared" si="368"/>
        <v>0</v>
      </c>
      <c r="J275" s="144"/>
      <c r="K275" s="31"/>
      <c r="L275" s="96">
        <f t="shared" si="369"/>
        <v>0</v>
      </c>
      <c r="M275" s="144"/>
      <c r="N275" s="31"/>
      <c r="O275" s="96">
        <f t="shared" si="370"/>
        <v>0</v>
      </c>
      <c r="P275" s="255"/>
    </row>
    <row r="276" spans="1:16" ht="24" hidden="1" x14ac:dyDescent="0.25">
      <c r="A276" s="77">
        <v>7240</v>
      </c>
      <c r="B276" s="42" t="s">
        <v>234</v>
      </c>
      <c r="C276" s="223">
        <f t="shared" ref="C276:C301" si="371">F276+I276+L276+O276</f>
        <v>0</v>
      </c>
      <c r="D276" s="173">
        <f t="shared" ref="D276:O276" si="372">SUM(D277:D279)</f>
        <v>0</v>
      </c>
      <c r="E276" s="78">
        <f t="shared" si="372"/>
        <v>0</v>
      </c>
      <c r="F276" s="96">
        <f t="shared" si="372"/>
        <v>0</v>
      </c>
      <c r="G276" s="173">
        <f t="shared" si="372"/>
        <v>0</v>
      </c>
      <c r="H276" s="78">
        <f t="shared" si="372"/>
        <v>0</v>
      </c>
      <c r="I276" s="96">
        <f t="shared" si="372"/>
        <v>0</v>
      </c>
      <c r="J276" s="173">
        <f>SUM(J277:J279)</f>
        <v>0</v>
      </c>
      <c r="K276" s="78">
        <f t="shared" ref="K276:L276" si="373">SUM(K277:K279)</f>
        <v>0</v>
      </c>
      <c r="L276" s="96">
        <f t="shared" si="373"/>
        <v>0</v>
      </c>
      <c r="M276" s="173">
        <f t="shared" si="372"/>
        <v>0</v>
      </c>
      <c r="N276" s="78">
        <f t="shared" si="372"/>
        <v>0</v>
      </c>
      <c r="O276" s="96">
        <f t="shared" si="372"/>
        <v>0</v>
      </c>
      <c r="P276" s="255"/>
    </row>
    <row r="277" spans="1:16" ht="48" hidden="1" customHeight="1" x14ac:dyDescent="0.25">
      <c r="A277" s="30">
        <v>7245</v>
      </c>
      <c r="B277" s="42" t="s">
        <v>235</v>
      </c>
      <c r="C277" s="223">
        <f t="shared" si="371"/>
        <v>0</v>
      </c>
      <c r="D277" s="177"/>
      <c r="E277" s="44"/>
      <c r="F277" s="96">
        <f t="shared" ref="F277:F280" si="374">D277+E277</f>
        <v>0</v>
      </c>
      <c r="G277" s="144"/>
      <c r="H277" s="31"/>
      <c r="I277" s="96">
        <f t="shared" ref="I277:I280" si="375">G277+H277</f>
        <v>0</v>
      </c>
      <c r="J277" s="144"/>
      <c r="K277" s="31"/>
      <c r="L277" s="96">
        <f t="shared" ref="L277:L280" si="376">K277+J277</f>
        <v>0</v>
      </c>
      <c r="M277" s="144"/>
      <c r="N277" s="31"/>
      <c r="O277" s="96">
        <f t="shared" ref="O277:O280" si="377">N277+M277</f>
        <v>0</v>
      </c>
      <c r="P277" s="255"/>
    </row>
    <row r="278" spans="1:16" ht="84.75" hidden="1" customHeight="1" x14ac:dyDescent="0.25">
      <c r="A278" s="30">
        <v>7246</v>
      </c>
      <c r="B278" s="42" t="s">
        <v>236</v>
      </c>
      <c r="C278" s="223">
        <f t="shared" si="371"/>
        <v>0</v>
      </c>
      <c r="D278" s="177"/>
      <c r="E278" s="44"/>
      <c r="F278" s="96">
        <f t="shared" si="374"/>
        <v>0</v>
      </c>
      <c r="G278" s="144"/>
      <c r="H278" s="31"/>
      <c r="I278" s="96">
        <f t="shared" si="375"/>
        <v>0</v>
      </c>
      <c r="J278" s="144"/>
      <c r="K278" s="31"/>
      <c r="L278" s="96">
        <f t="shared" si="376"/>
        <v>0</v>
      </c>
      <c r="M278" s="144"/>
      <c r="N278" s="31"/>
      <c r="O278" s="96">
        <f t="shared" si="377"/>
        <v>0</v>
      </c>
      <c r="P278" s="255"/>
    </row>
    <row r="279" spans="1:16" ht="36" hidden="1" customHeight="1" x14ac:dyDescent="0.25">
      <c r="A279" s="30">
        <v>7247</v>
      </c>
      <c r="B279" s="42" t="s">
        <v>288</v>
      </c>
      <c r="C279" s="223">
        <f t="shared" si="371"/>
        <v>0</v>
      </c>
      <c r="D279" s="177"/>
      <c r="E279" s="44"/>
      <c r="F279" s="96">
        <f t="shared" si="374"/>
        <v>0</v>
      </c>
      <c r="G279" s="144"/>
      <c r="H279" s="31"/>
      <c r="I279" s="96">
        <f t="shared" si="375"/>
        <v>0</v>
      </c>
      <c r="J279" s="144"/>
      <c r="K279" s="31"/>
      <c r="L279" s="96">
        <f t="shared" si="376"/>
        <v>0</v>
      </c>
      <c r="M279" s="144"/>
      <c r="N279" s="31"/>
      <c r="O279" s="96">
        <f t="shared" si="377"/>
        <v>0</v>
      </c>
      <c r="P279" s="255"/>
    </row>
    <row r="280" spans="1:16" ht="24" hidden="1" customHeight="1" x14ac:dyDescent="0.25">
      <c r="A280" s="275">
        <v>7260</v>
      </c>
      <c r="B280" s="39" t="s">
        <v>237</v>
      </c>
      <c r="C280" s="222">
        <f t="shared" si="371"/>
        <v>0</v>
      </c>
      <c r="D280" s="178"/>
      <c r="E280" s="41"/>
      <c r="F280" s="176">
        <f t="shared" si="374"/>
        <v>0</v>
      </c>
      <c r="G280" s="143"/>
      <c r="H280" s="28"/>
      <c r="I280" s="176">
        <f t="shared" si="375"/>
        <v>0</v>
      </c>
      <c r="J280" s="143"/>
      <c r="K280" s="28"/>
      <c r="L280" s="176">
        <f t="shared" si="376"/>
        <v>0</v>
      </c>
      <c r="M280" s="143"/>
      <c r="N280" s="28"/>
      <c r="O280" s="176">
        <f t="shared" si="377"/>
        <v>0</v>
      </c>
      <c r="P280" s="254"/>
    </row>
    <row r="281" spans="1:16" hidden="1" x14ac:dyDescent="0.25">
      <c r="A281" s="54">
        <v>7700</v>
      </c>
      <c r="B281" s="107" t="s">
        <v>266</v>
      </c>
      <c r="C281" s="225">
        <f t="shared" si="371"/>
        <v>0</v>
      </c>
      <c r="D281" s="186">
        <f t="shared" ref="D281:O281" si="378">D282</f>
        <v>0</v>
      </c>
      <c r="E281" s="108">
        <f t="shared" si="378"/>
        <v>0</v>
      </c>
      <c r="F281" s="187">
        <f t="shared" si="378"/>
        <v>0</v>
      </c>
      <c r="G281" s="186">
        <f t="shared" si="378"/>
        <v>0</v>
      </c>
      <c r="H281" s="108">
        <f t="shared" si="378"/>
        <v>0</v>
      </c>
      <c r="I281" s="187">
        <f t="shared" si="378"/>
        <v>0</v>
      </c>
      <c r="J281" s="186">
        <f t="shared" si="378"/>
        <v>0</v>
      </c>
      <c r="K281" s="108">
        <f t="shared" si="378"/>
        <v>0</v>
      </c>
      <c r="L281" s="187">
        <f t="shared" si="378"/>
        <v>0</v>
      </c>
      <c r="M281" s="186">
        <f t="shared" si="378"/>
        <v>0</v>
      </c>
      <c r="N281" s="108">
        <f t="shared" si="378"/>
        <v>0</v>
      </c>
      <c r="O281" s="187">
        <f t="shared" si="378"/>
        <v>0</v>
      </c>
      <c r="P281" s="259"/>
    </row>
    <row r="282" spans="1:16" ht="12" hidden="1" customHeight="1" x14ac:dyDescent="0.25">
      <c r="A282" s="75">
        <v>7720</v>
      </c>
      <c r="B282" s="39" t="s">
        <v>267</v>
      </c>
      <c r="C282" s="224">
        <f t="shared" si="371"/>
        <v>0</v>
      </c>
      <c r="D282" s="188"/>
      <c r="E282" s="48"/>
      <c r="F282" s="94">
        <f>D282+E282</f>
        <v>0</v>
      </c>
      <c r="G282" s="198"/>
      <c r="H282" s="50"/>
      <c r="I282" s="94">
        <f>G282+H282</f>
        <v>0</v>
      </c>
      <c r="J282" s="198"/>
      <c r="K282" s="50"/>
      <c r="L282" s="94">
        <f>K282+J282</f>
        <v>0</v>
      </c>
      <c r="M282" s="198"/>
      <c r="N282" s="50"/>
      <c r="O282" s="94">
        <f>N282+M282</f>
        <v>0</v>
      </c>
      <c r="P282" s="258"/>
    </row>
    <row r="283" spans="1:16" hidden="1" x14ac:dyDescent="0.25">
      <c r="A283" s="126">
        <v>9000</v>
      </c>
      <c r="B283" s="127" t="s">
        <v>292</v>
      </c>
      <c r="C283" s="238">
        <f t="shared" si="371"/>
        <v>0</v>
      </c>
      <c r="D283" s="189">
        <f t="shared" ref="D283:O284" si="379">D284</f>
        <v>0</v>
      </c>
      <c r="E283" s="128">
        <f t="shared" si="379"/>
        <v>0</v>
      </c>
      <c r="F283" s="190">
        <f t="shared" si="379"/>
        <v>0</v>
      </c>
      <c r="G283" s="189">
        <f>G284</f>
        <v>0</v>
      </c>
      <c r="H283" s="128">
        <f t="shared" ref="H283:I283" si="380">H284</f>
        <v>0</v>
      </c>
      <c r="I283" s="190">
        <f t="shared" si="380"/>
        <v>0</v>
      </c>
      <c r="J283" s="189">
        <f t="shared" si="379"/>
        <v>0</v>
      </c>
      <c r="K283" s="128">
        <f t="shared" si="379"/>
        <v>0</v>
      </c>
      <c r="L283" s="190">
        <f t="shared" si="379"/>
        <v>0</v>
      </c>
      <c r="M283" s="189">
        <f t="shared" si="379"/>
        <v>0</v>
      </c>
      <c r="N283" s="128">
        <f t="shared" si="379"/>
        <v>0</v>
      </c>
      <c r="O283" s="190">
        <f t="shared" si="379"/>
        <v>0</v>
      </c>
      <c r="P283" s="268"/>
    </row>
    <row r="284" spans="1:16" ht="24" hidden="1" x14ac:dyDescent="0.25">
      <c r="A284" s="125">
        <v>9200</v>
      </c>
      <c r="B284" s="42" t="s">
        <v>293</v>
      </c>
      <c r="C284" s="229">
        <f t="shared" si="371"/>
        <v>0</v>
      </c>
      <c r="D284" s="87">
        <f t="shared" si="379"/>
        <v>0</v>
      </c>
      <c r="E284" s="76">
        <f t="shared" si="379"/>
        <v>0</v>
      </c>
      <c r="F284" s="161">
        <f t="shared" si="379"/>
        <v>0</v>
      </c>
      <c r="G284" s="87">
        <f t="shared" si="379"/>
        <v>0</v>
      </c>
      <c r="H284" s="76">
        <f t="shared" si="379"/>
        <v>0</v>
      </c>
      <c r="I284" s="161">
        <f t="shared" si="379"/>
        <v>0</v>
      </c>
      <c r="J284" s="87">
        <f t="shared" si="379"/>
        <v>0</v>
      </c>
      <c r="K284" s="76">
        <f t="shared" si="379"/>
        <v>0</v>
      </c>
      <c r="L284" s="161">
        <f t="shared" si="379"/>
        <v>0</v>
      </c>
      <c r="M284" s="87">
        <f t="shared" si="379"/>
        <v>0</v>
      </c>
      <c r="N284" s="76">
        <f t="shared" si="379"/>
        <v>0</v>
      </c>
      <c r="O284" s="161">
        <f t="shared" si="379"/>
        <v>0</v>
      </c>
      <c r="P284" s="260"/>
    </row>
    <row r="285" spans="1:16" ht="24" hidden="1" customHeight="1" x14ac:dyDescent="0.25">
      <c r="A285" s="124">
        <v>9230</v>
      </c>
      <c r="B285" s="42" t="s">
        <v>294</v>
      </c>
      <c r="C285" s="229">
        <f t="shared" si="371"/>
        <v>0</v>
      </c>
      <c r="D285" s="179"/>
      <c r="E285" s="79"/>
      <c r="F285" s="161">
        <f>D285+E285</f>
        <v>0</v>
      </c>
      <c r="G285" s="174"/>
      <c r="H285" s="133"/>
      <c r="I285" s="161">
        <f>G285+H285</f>
        <v>0</v>
      </c>
      <c r="J285" s="174"/>
      <c r="K285" s="133"/>
      <c r="L285" s="161">
        <f>K285+J285</f>
        <v>0</v>
      </c>
      <c r="M285" s="174"/>
      <c r="N285" s="133"/>
      <c r="O285" s="161">
        <f>N285+M285</f>
        <v>0</v>
      </c>
      <c r="P285" s="260"/>
    </row>
    <row r="286" spans="1:16" hidden="1" x14ac:dyDescent="0.25">
      <c r="A286" s="95"/>
      <c r="B286" s="42" t="s">
        <v>238</v>
      </c>
      <c r="C286" s="223">
        <f t="shared" si="371"/>
        <v>0</v>
      </c>
      <c r="D286" s="173">
        <f>SUM(D287:D288)</f>
        <v>0</v>
      </c>
      <c r="E286" s="78">
        <f t="shared" ref="E286:F286" si="381">SUM(E287:E288)</f>
        <v>0</v>
      </c>
      <c r="F286" s="96">
        <f t="shared" si="381"/>
        <v>0</v>
      </c>
      <c r="G286" s="173">
        <f>SUM(G287:G288)</f>
        <v>0</v>
      </c>
      <c r="H286" s="78">
        <f t="shared" ref="H286:I286" si="382">SUM(H287:H288)</f>
        <v>0</v>
      </c>
      <c r="I286" s="96">
        <f t="shared" si="382"/>
        <v>0</v>
      </c>
      <c r="J286" s="173">
        <f>SUM(J287:J288)</f>
        <v>0</v>
      </c>
      <c r="K286" s="78">
        <f t="shared" ref="K286:L286" si="383">SUM(K287:K288)</f>
        <v>0</v>
      </c>
      <c r="L286" s="96">
        <f t="shared" si="383"/>
        <v>0</v>
      </c>
      <c r="M286" s="173">
        <f>SUM(M287:M288)</f>
        <v>0</v>
      </c>
      <c r="N286" s="78">
        <f t="shared" ref="N286:O286" si="384">SUM(N287:N288)</f>
        <v>0</v>
      </c>
      <c r="O286" s="96">
        <f t="shared" si="384"/>
        <v>0</v>
      </c>
      <c r="P286" s="255"/>
    </row>
    <row r="287" spans="1:16" ht="12" hidden="1" customHeight="1" x14ac:dyDescent="0.25">
      <c r="A287" s="95" t="s">
        <v>239</v>
      </c>
      <c r="B287" s="30" t="s">
        <v>240</v>
      </c>
      <c r="C287" s="223">
        <f t="shared" si="371"/>
        <v>0</v>
      </c>
      <c r="D287" s="177"/>
      <c r="E287" s="44"/>
      <c r="F287" s="96">
        <f t="shared" ref="F287:F288" si="385">D287+E287</f>
        <v>0</v>
      </c>
      <c r="G287" s="144"/>
      <c r="H287" s="31"/>
      <c r="I287" s="96">
        <f t="shared" ref="I287:I288" si="386">G287+H287</f>
        <v>0</v>
      </c>
      <c r="J287" s="144"/>
      <c r="K287" s="31"/>
      <c r="L287" s="96">
        <f t="shared" ref="L287:L288" si="387">K287+J287</f>
        <v>0</v>
      </c>
      <c r="M287" s="144"/>
      <c r="N287" s="31"/>
      <c r="O287" s="96">
        <f t="shared" ref="O287:O288" si="388">N287+M287</f>
        <v>0</v>
      </c>
      <c r="P287" s="255"/>
    </row>
    <row r="288" spans="1:16" ht="24" hidden="1" customHeight="1" x14ac:dyDescent="0.25">
      <c r="A288" s="95" t="s">
        <v>241</v>
      </c>
      <c r="B288" s="100" t="s">
        <v>242</v>
      </c>
      <c r="C288" s="222">
        <f t="shared" si="371"/>
        <v>0</v>
      </c>
      <c r="D288" s="178"/>
      <c r="E288" s="41"/>
      <c r="F288" s="176">
        <f t="shared" si="385"/>
        <v>0</v>
      </c>
      <c r="G288" s="143"/>
      <c r="H288" s="28"/>
      <c r="I288" s="176">
        <f t="shared" si="386"/>
        <v>0</v>
      </c>
      <c r="J288" s="143"/>
      <c r="K288" s="28"/>
      <c r="L288" s="176">
        <f t="shared" si="387"/>
        <v>0</v>
      </c>
      <c r="M288" s="143"/>
      <c r="N288" s="28"/>
      <c r="O288" s="176">
        <f t="shared" si="388"/>
        <v>0</v>
      </c>
      <c r="P288" s="254"/>
    </row>
    <row r="289" spans="1:16" ht="12.75" thickBot="1" x14ac:dyDescent="0.3">
      <c r="A289" s="111"/>
      <c r="B289" s="111" t="s">
        <v>243</v>
      </c>
      <c r="C289" s="239">
        <f t="shared" si="371"/>
        <v>419097</v>
      </c>
      <c r="D289" s="191">
        <f t="shared" ref="D289:O289" si="389">SUM(D286,D269,D230,D195,D187,D173,D75,D53,D283)</f>
        <v>288028</v>
      </c>
      <c r="E289" s="112">
        <f t="shared" si="389"/>
        <v>0</v>
      </c>
      <c r="F289" s="113">
        <f t="shared" si="389"/>
        <v>288028</v>
      </c>
      <c r="G289" s="191">
        <f t="shared" si="389"/>
        <v>126492</v>
      </c>
      <c r="H289" s="112">
        <f t="shared" si="389"/>
        <v>877</v>
      </c>
      <c r="I289" s="113">
        <f t="shared" si="389"/>
        <v>127369</v>
      </c>
      <c r="J289" s="191">
        <f t="shared" si="389"/>
        <v>3700</v>
      </c>
      <c r="K289" s="112">
        <f t="shared" si="389"/>
        <v>0</v>
      </c>
      <c r="L289" s="113">
        <f t="shared" si="389"/>
        <v>3700</v>
      </c>
      <c r="M289" s="191">
        <f t="shared" si="389"/>
        <v>0</v>
      </c>
      <c r="N289" s="112">
        <f t="shared" si="389"/>
        <v>0</v>
      </c>
      <c r="O289" s="113">
        <f t="shared" si="389"/>
        <v>0</v>
      </c>
      <c r="P289" s="269"/>
    </row>
    <row r="290" spans="1:16" s="19" customFormat="1" ht="13.5" hidden="1" thickTop="1" thickBot="1" x14ac:dyDescent="0.3">
      <c r="A290" s="717" t="s">
        <v>244</v>
      </c>
      <c r="B290" s="718"/>
      <c r="C290" s="240">
        <f t="shared" si="371"/>
        <v>0</v>
      </c>
      <c r="D290" s="192">
        <f>SUM(D24,D25,D41)-D51</f>
        <v>0</v>
      </c>
      <c r="E290" s="114">
        <f t="shared" ref="E290:F290" si="390">SUM(E24,E25,E41)-E51</f>
        <v>0</v>
      </c>
      <c r="F290" s="115">
        <f t="shared" si="390"/>
        <v>0</v>
      </c>
      <c r="G290" s="192">
        <f>SUM(G24,G25,G41)-G51</f>
        <v>0</v>
      </c>
      <c r="H290" s="114">
        <f t="shared" ref="H290:I290" si="391">SUM(H24,H25,H41)-H51</f>
        <v>0</v>
      </c>
      <c r="I290" s="115">
        <f t="shared" si="391"/>
        <v>0</v>
      </c>
      <c r="J290" s="192">
        <f>(J26+J43)-J51</f>
        <v>0</v>
      </c>
      <c r="K290" s="114">
        <f t="shared" ref="K290:L290" si="392">(K26+K43)-K51</f>
        <v>0</v>
      </c>
      <c r="L290" s="115">
        <f t="shared" si="392"/>
        <v>0</v>
      </c>
      <c r="M290" s="192">
        <f>M45-M51</f>
        <v>0</v>
      </c>
      <c r="N290" s="114">
        <f t="shared" ref="N290:O290" si="393">N45-N51</f>
        <v>0</v>
      </c>
      <c r="O290" s="115">
        <f t="shared" si="393"/>
        <v>0</v>
      </c>
      <c r="P290" s="270"/>
    </row>
    <row r="291" spans="1:16" s="19" customFormat="1" ht="12.75" hidden="1" thickTop="1" x14ac:dyDescent="0.25">
      <c r="A291" s="731" t="s">
        <v>245</v>
      </c>
      <c r="B291" s="732"/>
      <c r="C291" s="241">
        <f t="shared" si="371"/>
        <v>0</v>
      </c>
      <c r="D291" s="193">
        <f t="shared" ref="D291:O291" si="394">SUM(D292,D293)-D300+D301</f>
        <v>0</v>
      </c>
      <c r="E291" s="104">
        <f t="shared" si="394"/>
        <v>0</v>
      </c>
      <c r="F291" s="110">
        <f t="shared" si="394"/>
        <v>0</v>
      </c>
      <c r="G291" s="193">
        <f t="shared" si="394"/>
        <v>0</v>
      </c>
      <c r="H291" s="104">
        <f t="shared" si="394"/>
        <v>0</v>
      </c>
      <c r="I291" s="110">
        <f t="shared" si="394"/>
        <v>0</v>
      </c>
      <c r="J291" s="193">
        <f t="shared" si="394"/>
        <v>0</v>
      </c>
      <c r="K291" s="104">
        <f t="shared" si="394"/>
        <v>0</v>
      </c>
      <c r="L291" s="110">
        <f t="shared" si="394"/>
        <v>0</v>
      </c>
      <c r="M291" s="193">
        <f t="shared" si="394"/>
        <v>0</v>
      </c>
      <c r="N291" s="104">
        <f t="shared" si="394"/>
        <v>0</v>
      </c>
      <c r="O291" s="110">
        <f t="shared" si="394"/>
        <v>0</v>
      </c>
      <c r="P291" s="271"/>
    </row>
    <row r="292" spans="1:16" s="19" customFormat="1" ht="13.5" hidden="1" thickTop="1" thickBot="1" x14ac:dyDescent="0.3">
      <c r="A292" s="65" t="s">
        <v>246</v>
      </c>
      <c r="B292" s="65" t="s">
        <v>247</v>
      </c>
      <c r="C292" s="231">
        <f t="shared" si="371"/>
        <v>0</v>
      </c>
      <c r="D292" s="163">
        <f t="shared" ref="D292:O292" si="395">D21-D286</f>
        <v>0</v>
      </c>
      <c r="E292" s="66">
        <f t="shared" si="395"/>
        <v>0</v>
      </c>
      <c r="F292" s="164">
        <f t="shared" si="395"/>
        <v>0</v>
      </c>
      <c r="G292" s="163">
        <f t="shared" si="395"/>
        <v>0</v>
      </c>
      <c r="H292" s="66">
        <f t="shared" si="395"/>
        <v>0</v>
      </c>
      <c r="I292" s="164">
        <f t="shared" si="395"/>
        <v>0</v>
      </c>
      <c r="J292" s="163">
        <f t="shared" si="395"/>
        <v>0</v>
      </c>
      <c r="K292" s="66">
        <f t="shared" si="395"/>
        <v>0</v>
      </c>
      <c r="L292" s="164">
        <f t="shared" si="395"/>
        <v>0</v>
      </c>
      <c r="M292" s="163">
        <f t="shared" si="395"/>
        <v>0</v>
      </c>
      <c r="N292" s="66">
        <f t="shared" si="395"/>
        <v>0</v>
      </c>
      <c r="O292" s="164">
        <f t="shared" si="395"/>
        <v>0</v>
      </c>
      <c r="P292" s="252"/>
    </row>
    <row r="293" spans="1:16" s="19" customFormat="1" ht="12.75" hidden="1" thickTop="1" x14ac:dyDescent="0.25">
      <c r="A293" s="116" t="s">
        <v>248</v>
      </c>
      <c r="B293" s="116" t="s">
        <v>249</v>
      </c>
      <c r="C293" s="241">
        <f t="shared" si="371"/>
        <v>0</v>
      </c>
      <c r="D293" s="193">
        <f t="shared" ref="D293:O293" si="396">SUM(D294,D296,D298)-SUM(D295,D297,D299)</f>
        <v>0</v>
      </c>
      <c r="E293" s="104">
        <f t="shared" si="396"/>
        <v>0</v>
      </c>
      <c r="F293" s="110">
        <f t="shared" si="396"/>
        <v>0</v>
      </c>
      <c r="G293" s="193">
        <f t="shared" si="396"/>
        <v>0</v>
      </c>
      <c r="H293" s="104">
        <f t="shared" si="396"/>
        <v>0</v>
      </c>
      <c r="I293" s="110">
        <f t="shared" si="396"/>
        <v>0</v>
      </c>
      <c r="J293" s="193">
        <f t="shared" si="396"/>
        <v>0</v>
      </c>
      <c r="K293" s="104">
        <f t="shared" si="396"/>
        <v>0</v>
      </c>
      <c r="L293" s="110">
        <f t="shared" si="396"/>
        <v>0</v>
      </c>
      <c r="M293" s="193">
        <f t="shared" si="396"/>
        <v>0</v>
      </c>
      <c r="N293" s="104">
        <f t="shared" si="396"/>
        <v>0</v>
      </c>
      <c r="O293" s="110">
        <f t="shared" si="396"/>
        <v>0</v>
      </c>
      <c r="P293" s="271"/>
    </row>
    <row r="294" spans="1:16" ht="12" hidden="1" customHeight="1" x14ac:dyDescent="0.25">
      <c r="A294" s="101" t="s">
        <v>250</v>
      </c>
      <c r="B294" s="62" t="s">
        <v>251</v>
      </c>
      <c r="C294" s="224">
        <f t="shared" si="371"/>
        <v>0</v>
      </c>
      <c r="D294" s="188"/>
      <c r="E294" s="48"/>
      <c r="F294" s="94">
        <f t="shared" ref="F294:F301" si="397">D294+E294</f>
        <v>0</v>
      </c>
      <c r="G294" s="198"/>
      <c r="H294" s="50"/>
      <c r="I294" s="94">
        <f t="shared" ref="I294:I301" si="398">G294+H294</f>
        <v>0</v>
      </c>
      <c r="J294" s="198"/>
      <c r="K294" s="50"/>
      <c r="L294" s="94">
        <f t="shared" ref="L294:L301" si="399">K294+J294</f>
        <v>0</v>
      </c>
      <c r="M294" s="198"/>
      <c r="N294" s="50"/>
      <c r="O294" s="94">
        <f t="shared" ref="O294:O301" si="400">N294+M294</f>
        <v>0</v>
      </c>
      <c r="P294" s="258"/>
    </row>
    <row r="295" spans="1:16" ht="24" hidden="1" customHeight="1" x14ac:dyDescent="0.25">
      <c r="A295" s="95" t="s">
        <v>252</v>
      </c>
      <c r="B295" s="29" t="s">
        <v>253</v>
      </c>
      <c r="C295" s="223">
        <f t="shared" si="371"/>
        <v>0</v>
      </c>
      <c r="D295" s="177"/>
      <c r="E295" s="44"/>
      <c r="F295" s="96">
        <f t="shared" si="397"/>
        <v>0</v>
      </c>
      <c r="G295" s="144"/>
      <c r="H295" s="31"/>
      <c r="I295" s="96">
        <f t="shared" si="398"/>
        <v>0</v>
      </c>
      <c r="J295" s="144"/>
      <c r="K295" s="31"/>
      <c r="L295" s="96">
        <f t="shared" si="399"/>
        <v>0</v>
      </c>
      <c r="M295" s="144"/>
      <c r="N295" s="31"/>
      <c r="O295" s="96">
        <f t="shared" si="400"/>
        <v>0</v>
      </c>
      <c r="P295" s="255"/>
    </row>
    <row r="296" spans="1:16" ht="12" hidden="1" customHeight="1" x14ac:dyDescent="0.25">
      <c r="A296" s="95" t="s">
        <v>254</v>
      </c>
      <c r="B296" s="29" t="s">
        <v>255</v>
      </c>
      <c r="C296" s="223">
        <f t="shared" si="371"/>
        <v>0</v>
      </c>
      <c r="D296" s="177"/>
      <c r="E296" s="44"/>
      <c r="F296" s="96">
        <f t="shared" si="397"/>
        <v>0</v>
      </c>
      <c r="G296" s="144"/>
      <c r="H296" s="31"/>
      <c r="I296" s="96">
        <f t="shared" si="398"/>
        <v>0</v>
      </c>
      <c r="J296" s="144"/>
      <c r="K296" s="31"/>
      <c r="L296" s="96">
        <f t="shared" si="399"/>
        <v>0</v>
      </c>
      <c r="M296" s="144"/>
      <c r="N296" s="31"/>
      <c r="O296" s="96">
        <f t="shared" si="400"/>
        <v>0</v>
      </c>
      <c r="P296" s="255"/>
    </row>
    <row r="297" spans="1:16" ht="24" hidden="1" customHeight="1" x14ac:dyDescent="0.25">
      <c r="A297" s="95" t="s">
        <v>256</v>
      </c>
      <c r="B297" s="29" t="s">
        <v>257</v>
      </c>
      <c r="C297" s="223">
        <f t="shared" si="371"/>
        <v>0</v>
      </c>
      <c r="D297" s="177"/>
      <c r="E297" s="44"/>
      <c r="F297" s="96">
        <f t="shared" si="397"/>
        <v>0</v>
      </c>
      <c r="G297" s="144"/>
      <c r="H297" s="31"/>
      <c r="I297" s="96">
        <f t="shared" si="398"/>
        <v>0</v>
      </c>
      <c r="J297" s="144"/>
      <c r="K297" s="31"/>
      <c r="L297" s="96">
        <f t="shared" si="399"/>
        <v>0</v>
      </c>
      <c r="M297" s="144"/>
      <c r="N297" s="31"/>
      <c r="O297" s="96">
        <f t="shared" si="400"/>
        <v>0</v>
      </c>
      <c r="P297" s="255"/>
    </row>
    <row r="298" spans="1:16" ht="12" hidden="1" customHeight="1" x14ac:dyDescent="0.25">
      <c r="A298" s="95" t="s">
        <v>258</v>
      </c>
      <c r="B298" s="29" t="s">
        <v>259</v>
      </c>
      <c r="C298" s="223">
        <f t="shared" si="371"/>
        <v>0</v>
      </c>
      <c r="D298" s="177"/>
      <c r="E298" s="44"/>
      <c r="F298" s="96">
        <f t="shared" si="397"/>
        <v>0</v>
      </c>
      <c r="G298" s="144"/>
      <c r="H298" s="31"/>
      <c r="I298" s="96">
        <f t="shared" si="398"/>
        <v>0</v>
      </c>
      <c r="J298" s="144"/>
      <c r="K298" s="31"/>
      <c r="L298" s="96">
        <f t="shared" si="399"/>
        <v>0</v>
      </c>
      <c r="M298" s="144"/>
      <c r="N298" s="31"/>
      <c r="O298" s="96">
        <f t="shared" si="400"/>
        <v>0</v>
      </c>
      <c r="P298" s="255"/>
    </row>
    <row r="299" spans="1:16" ht="24.75" hidden="1" customHeight="1" thickBot="1" x14ac:dyDescent="0.25">
      <c r="A299" s="102" t="s">
        <v>260</v>
      </c>
      <c r="B299" s="103" t="s">
        <v>261</v>
      </c>
      <c r="C299" s="235">
        <f t="shared" si="371"/>
        <v>0</v>
      </c>
      <c r="D299" s="181"/>
      <c r="E299" s="85"/>
      <c r="F299" s="91">
        <f t="shared" si="397"/>
        <v>0</v>
      </c>
      <c r="G299" s="197"/>
      <c r="H299" s="195"/>
      <c r="I299" s="91">
        <f t="shared" si="398"/>
        <v>0</v>
      </c>
      <c r="J299" s="197"/>
      <c r="K299" s="195"/>
      <c r="L299" s="91">
        <f t="shared" si="399"/>
        <v>0</v>
      </c>
      <c r="M299" s="197"/>
      <c r="N299" s="195"/>
      <c r="O299" s="91">
        <f t="shared" si="400"/>
        <v>0</v>
      </c>
      <c r="P299" s="265"/>
    </row>
    <row r="300" spans="1:16" s="19" customFormat="1" ht="13.5" hidden="1" customHeight="1" thickTop="1" thickBot="1" x14ac:dyDescent="0.3">
      <c r="A300" s="117" t="s">
        <v>262</v>
      </c>
      <c r="B300" s="117" t="s">
        <v>263</v>
      </c>
      <c r="C300" s="240">
        <f t="shared" si="371"/>
        <v>0</v>
      </c>
      <c r="D300" s="194"/>
      <c r="E300" s="118"/>
      <c r="F300" s="115">
        <f t="shared" si="397"/>
        <v>0</v>
      </c>
      <c r="G300" s="194"/>
      <c r="H300" s="118"/>
      <c r="I300" s="249">
        <f t="shared" si="398"/>
        <v>0</v>
      </c>
      <c r="J300" s="194"/>
      <c r="K300" s="118"/>
      <c r="L300" s="249">
        <f t="shared" si="399"/>
        <v>0</v>
      </c>
      <c r="M300" s="194"/>
      <c r="N300" s="118"/>
      <c r="O300" s="249">
        <f t="shared" si="400"/>
        <v>0</v>
      </c>
      <c r="P300" s="272"/>
    </row>
    <row r="301" spans="1:16" s="19" customFormat="1" ht="48.75" hidden="1" customHeight="1" thickTop="1" x14ac:dyDescent="0.25">
      <c r="A301" s="116" t="s">
        <v>264</v>
      </c>
      <c r="B301" s="105" t="s">
        <v>265</v>
      </c>
      <c r="C301" s="241">
        <f t="shared" si="371"/>
        <v>0</v>
      </c>
      <c r="D301" s="180"/>
      <c r="E301" s="81"/>
      <c r="F301" s="172">
        <f t="shared" si="397"/>
        <v>0</v>
      </c>
      <c r="G301" s="180"/>
      <c r="H301" s="81"/>
      <c r="I301" s="172">
        <f t="shared" si="398"/>
        <v>0</v>
      </c>
      <c r="J301" s="180"/>
      <c r="K301" s="81"/>
      <c r="L301" s="172">
        <f t="shared" si="399"/>
        <v>0</v>
      </c>
      <c r="M301" s="180"/>
      <c r="N301" s="81"/>
      <c r="O301" s="172">
        <f t="shared" si="400"/>
        <v>0</v>
      </c>
      <c r="P301" s="257"/>
    </row>
    <row r="302" spans="1:16" ht="12.75" thickTop="1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6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6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</sheetData>
  <sheetProtection formatCells="0" formatColumns="0" formatRows="0" deleteColumns="0"/>
  <autoFilter ref="A18:P301">
    <filterColumn colId="2">
      <filters blank="1">
        <filter val="1 029"/>
        <filter val="1 032"/>
        <filter val="1 042"/>
        <filter val="1 185"/>
        <filter val="1 482"/>
        <filter val="1 561"/>
        <filter val="1 747"/>
        <filter val="1 800"/>
        <filter val="1 826"/>
        <filter val="1 900"/>
        <filter val="10 755"/>
        <filter val="100"/>
        <filter val="102"/>
        <filter val="12 002"/>
        <filter val="16 820"/>
        <filter val="19 546"/>
        <filter val="193"/>
        <filter val="2 256"/>
        <filter val="2 480"/>
        <filter val="2 537"/>
        <filter val="2 600"/>
        <filter val="2 674"/>
        <filter val="2 788"/>
        <filter val="2 870"/>
        <filter val="2 979"/>
        <filter val="200"/>
        <filter val="234 826"/>
        <filter val="25 462"/>
        <filter val="26"/>
        <filter val="263 076"/>
        <filter val="28 011"/>
        <filter val="287"/>
        <filter val="3 329"/>
        <filter val="3 441"/>
        <filter val="3 700"/>
        <filter val="348 888"/>
        <filter val="37 760"/>
        <filter val="380"/>
        <filter val="389"/>
        <filter val="4 020"/>
        <filter val="4 172"/>
        <filter val="411"/>
        <filter val="415 397"/>
        <filter val="415 656"/>
        <filter val="419 097"/>
        <filter val="450"/>
        <filter val="50"/>
        <filter val="500"/>
        <filter val="524"/>
        <filter val="531"/>
        <filter val="546"/>
        <filter val="55 689"/>
        <filter val="6 256"/>
        <filter val="66 266"/>
        <filter val="66 768"/>
        <filter val="7 044"/>
        <filter val="7 311"/>
        <filter val="700"/>
        <filter val="792"/>
        <filter val="8 328"/>
        <filter val="81"/>
        <filter val="830"/>
        <filter val="84"/>
        <filter val="841"/>
        <filter val="85"/>
        <filter val="85 812"/>
        <filter val="976"/>
      </filters>
    </filterColumn>
  </autoFilter>
  <mergeCells count="32">
    <mergeCell ref="C13:P13"/>
    <mergeCell ref="A2:P2"/>
    <mergeCell ref="C3:P3"/>
    <mergeCell ref="C4:P4"/>
    <mergeCell ref="C5:P5"/>
    <mergeCell ref="C6:P6"/>
    <mergeCell ref="C7:P7"/>
    <mergeCell ref="C8:P8"/>
    <mergeCell ref="C9:P9"/>
    <mergeCell ref="C10:P10"/>
    <mergeCell ref="C11:P11"/>
    <mergeCell ref="C12:P12"/>
    <mergeCell ref="C14:P14"/>
    <mergeCell ref="A15:A17"/>
    <mergeCell ref="B15:B17"/>
    <mergeCell ref="C15:P15"/>
    <mergeCell ref="C16:C17"/>
    <mergeCell ref="D16:D17"/>
    <mergeCell ref="E16:E17"/>
    <mergeCell ref="F16:F17"/>
    <mergeCell ref="G16:G17"/>
    <mergeCell ref="H16:H17"/>
    <mergeCell ref="O16:O17"/>
    <mergeCell ref="P16:P17"/>
    <mergeCell ref="L16:L17"/>
    <mergeCell ref="M16:M17"/>
    <mergeCell ref="N16:N17"/>
    <mergeCell ref="A290:B290"/>
    <mergeCell ref="A291:B291"/>
    <mergeCell ref="I16:I17"/>
    <mergeCell ref="J16:J17"/>
    <mergeCell ref="K16:K17"/>
  </mergeCells>
  <pageMargins left="0.98425196850393704" right="0.39370078740157483" top="0.59055118110236227" bottom="0.39370078740157483" header="0.23622047244094491" footer="0.23622047244094491"/>
  <pageSetup paperSize="9" scale="70" orientation="portrait" r:id="rId1"/>
  <headerFooter differentFirst="1">
    <oddFooter>&amp;L&amp;"Times New Roman,Regular"&amp;9&amp;D; &amp;T&amp;R&amp;"Times New Roman,Regular"&amp;9&amp;P (&amp;N)</oddFooter>
    <firstHeader xml:space="preserve">&amp;R&amp;"Times New Roman,Regular"&amp;9 11.pielikums Jūrmalas pilsētas domes
2019.gada 24.janvāra saistošajiem noteikumiem Nr.1
(protokols Nr.1, 11.punkts)
 </firstHeader>
    <firstFooter>&amp;L&amp;9&amp;D; &amp;T&amp;R&amp;9&amp;P (&amp;N)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31</vt:i4>
      </vt:variant>
    </vt:vector>
  </HeadingPairs>
  <TitlesOfParts>
    <vt:vector size="62" baseType="lpstr">
      <vt:lpstr>01.1.9.</vt:lpstr>
      <vt:lpstr>04.1.12.</vt:lpstr>
      <vt:lpstr>04.1.17.</vt:lpstr>
      <vt:lpstr>04.3.1.</vt:lpstr>
      <vt:lpstr>09.2.1.</vt:lpstr>
      <vt:lpstr>09.3.1.</vt:lpstr>
      <vt:lpstr>09.5.1.</vt:lpstr>
      <vt:lpstr>09.6.1.</vt:lpstr>
      <vt:lpstr>09.7.1.</vt:lpstr>
      <vt:lpstr>09.8.1.</vt:lpstr>
      <vt:lpstr>09.9.1.</vt:lpstr>
      <vt:lpstr>09.11.1.</vt:lpstr>
      <vt:lpstr>09.23.1.</vt:lpstr>
      <vt:lpstr>09.24.1.</vt:lpstr>
      <vt:lpstr>09.25.1.</vt:lpstr>
      <vt:lpstr>09.26.1.</vt:lpstr>
      <vt:lpstr>09.27.1.</vt:lpstr>
      <vt:lpstr>09.28.1.</vt:lpstr>
      <vt:lpstr>09.30.1.</vt:lpstr>
      <vt:lpstr>09.30.4.</vt:lpstr>
      <vt:lpstr>09.31.1.</vt:lpstr>
      <vt:lpstr>10.6.2.</vt:lpstr>
      <vt:lpstr>35.piel.</vt:lpstr>
      <vt:lpstr>04.3.3.</vt:lpstr>
      <vt:lpstr>08.1.4.</vt:lpstr>
      <vt:lpstr>08.1.5.</vt:lpstr>
      <vt:lpstr>23.piel.</vt:lpstr>
      <vt:lpstr>24.piel.</vt:lpstr>
      <vt:lpstr>06.1.9.</vt:lpstr>
      <vt:lpstr>09.1.20.</vt:lpstr>
      <vt:lpstr>09.20.1.</vt:lpstr>
      <vt:lpstr>'09.8.1.'!Print_Area</vt:lpstr>
      <vt:lpstr>'35.piel.'!Print_Area</vt:lpstr>
      <vt:lpstr>'01.1.9.'!Print_Titles</vt:lpstr>
      <vt:lpstr>'04.1.12.'!Print_Titles</vt:lpstr>
      <vt:lpstr>'04.1.17.'!Print_Titles</vt:lpstr>
      <vt:lpstr>'04.3.1.'!Print_Titles</vt:lpstr>
      <vt:lpstr>'04.3.3.'!Print_Titles</vt:lpstr>
      <vt:lpstr>'06.1.9.'!Print_Titles</vt:lpstr>
      <vt:lpstr>'08.1.4.'!Print_Titles</vt:lpstr>
      <vt:lpstr>'08.1.5.'!Print_Titles</vt:lpstr>
      <vt:lpstr>'09.1.20.'!Print_Titles</vt:lpstr>
      <vt:lpstr>'09.11.1.'!Print_Titles</vt:lpstr>
      <vt:lpstr>'09.2.1.'!Print_Titles</vt:lpstr>
      <vt:lpstr>'09.20.1.'!Print_Titles</vt:lpstr>
      <vt:lpstr>'09.23.1.'!Print_Titles</vt:lpstr>
      <vt:lpstr>'09.24.1.'!Print_Titles</vt:lpstr>
      <vt:lpstr>'09.25.1.'!Print_Titles</vt:lpstr>
      <vt:lpstr>'09.26.1.'!Print_Titles</vt:lpstr>
      <vt:lpstr>'09.27.1.'!Print_Titles</vt:lpstr>
      <vt:lpstr>'09.28.1.'!Print_Titles</vt:lpstr>
      <vt:lpstr>'09.3.1.'!Print_Titles</vt:lpstr>
      <vt:lpstr>'09.30.1.'!Print_Titles</vt:lpstr>
      <vt:lpstr>'09.30.4.'!Print_Titles</vt:lpstr>
      <vt:lpstr>'09.31.1.'!Print_Titles</vt:lpstr>
      <vt:lpstr>'09.5.1.'!Print_Titles</vt:lpstr>
      <vt:lpstr>'09.6.1.'!Print_Titles</vt:lpstr>
      <vt:lpstr>'09.7.1.'!Print_Titles</vt:lpstr>
      <vt:lpstr>'09.8.1.'!Print_Titles</vt:lpstr>
      <vt:lpstr>'09.9.1.'!Print_Titles</vt:lpstr>
      <vt:lpstr>'10.6.2.'!Print_Titles</vt:lpstr>
      <vt:lpstr>'35.piel.'!Print_Titles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Elina Markaine</dc:creator>
  <cp:lastModifiedBy>Arnita Liepiņa</cp:lastModifiedBy>
  <cp:lastPrinted>2019-01-28T09:07:09Z</cp:lastPrinted>
  <dcterms:created xsi:type="dcterms:W3CDTF">2015-01-08T09:25:06Z</dcterms:created>
  <dcterms:modified xsi:type="dcterms:W3CDTF">2019-01-28T09:07:15Z</dcterms:modified>
</cp:coreProperties>
</file>