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domes_sede\19\SAISTOŠIE NOTEIKUMI\"/>
    </mc:Choice>
  </mc:AlternateContent>
  <bookViews>
    <workbookView xWindow="0" yWindow="0" windowWidth="13950" windowHeight="10620" activeTab="12"/>
  </bookViews>
  <sheets>
    <sheet name="01.2.3." sheetId="5" r:id="rId1"/>
    <sheet name="04.1.3." sheetId="6" r:id="rId2"/>
    <sheet name="08.1.5." sheetId="3" r:id="rId3"/>
    <sheet name="08.4.2." sheetId="1" r:id="rId4"/>
    <sheet name="09.24.1." sheetId="8" r:id="rId5"/>
    <sheet name="8.piel." sheetId="7" r:id="rId6"/>
    <sheet name="23.piel." sheetId="4" r:id="rId7"/>
    <sheet name="26.piel." sheetId="2" r:id="rId8"/>
    <sheet name="04.1.6." sheetId="11" r:id="rId9"/>
    <sheet name="08.1.5. (2)" sheetId="9" r:id="rId10"/>
    <sheet name="6.piel." sheetId="12" r:id="rId11"/>
    <sheet name="8.piel. (2)" sheetId="13" r:id="rId12"/>
    <sheet name="23.piel. (2)" sheetId="10" r:id="rId13"/>
  </sheets>
  <definedNames>
    <definedName name="_xlnm._FilterDatabase" localSheetId="0" hidden="1">'01.2.3.'!$A$18:$P$301</definedName>
    <definedName name="_xlnm._FilterDatabase" localSheetId="1" hidden="1">'04.1.3.'!$A$18:$P$301</definedName>
    <definedName name="_xlnm._FilterDatabase" localSheetId="8" hidden="1">'04.1.6.'!$A$18:$P$301</definedName>
    <definedName name="_xlnm._FilterDatabase" localSheetId="2" hidden="1">'08.1.5.'!$A$18:$P$301</definedName>
    <definedName name="_xlnm._FilterDatabase" localSheetId="9" hidden="1">'08.1.5. (2)'!$A$18:$P$301</definedName>
    <definedName name="_xlnm._FilterDatabase" localSheetId="3" hidden="1">'08.4.2.'!$A$18:$P$301</definedName>
    <definedName name="_xlnm._FilterDatabase" localSheetId="4" hidden="1">'09.24.1.'!$A$18:$P$301</definedName>
    <definedName name="_xlnm.Print_Titles" localSheetId="0">'01.2.3.'!$18:$18</definedName>
    <definedName name="_xlnm.Print_Titles" localSheetId="1">'04.1.3.'!$18:$18</definedName>
    <definedName name="_xlnm.Print_Titles" localSheetId="8">'04.1.6.'!$18:$18</definedName>
    <definedName name="_xlnm.Print_Titles" localSheetId="2">'08.1.5.'!$18:$18</definedName>
    <definedName name="_xlnm.Print_Titles" localSheetId="9">'08.1.5. (2)'!$18:$18</definedName>
    <definedName name="_xlnm.Print_Titles" localSheetId="3">'08.4.2.'!$18:$18</definedName>
    <definedName name="_xlnm.Print_Titles" localSheetId="4">'09.24.1.'!$18:$18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4" i="13" l="1"/>
  <c r="D64" i="13"/>
  <c r="H64" i="13" s="1"/>
  <c r="I63" i="13"/>
  <c r="H63" i="13"/>
  <c r="I62" i="13"/>
  <c r="H62" i="13"/>
  <c r="I61" i="13"/>
  <c r="H61" i="13"/>
  <c r="I60" i="13"/>
  <c r="H60" i="13"/>
  <c r="I59" i="13"/>
  <c r="H59" i="13"/>
  <c r="I58" i="13"/>
  <c r="H58" i="13"/>
  <c r="I57" i="13"/>
  <c r="I55" i="13" s="1"/>
  <c r="H57" i="13"/>
  <c r="I56" i="13"/>
  <c r="H56" i="13"/>
  <c r="G55" i="13"/>
  <c r="F55" i="13"/>
  <c r="E55" i="13"/>
  <c r="D55" i="13"/>
  <c r="I48" i="13"/>
  <c r="D48" i="13"/>
  <c r="H48" i="13" s="1"/>
  <c r="I47" i="13"/>
  <c r="H47" i="13"/>
  <c r="I46" i="13"/>
  <c r="H46" i="13"/>
  <c r="I45" i="13"/>
  <c r="H45" i="13"/>
  <c r="I44" i="13"/>
  <c r="H44" i="13"/>
  <c r="I43" i="13"/>
  <c r="H43" i="13"/>
  <c r="I42" i="13"/>
  <c r="H42" i="13"/>
  <c r="I41" i="13"/>
  <c r="H41" i="13"/>
  <c r="I40" i="13"/>
  <c r="H40" i="13"/>
  <c r="I39" i="13"/>
  <c r="H39" i="13"/>
  <c r="I38" i="13"/>
  <c r="H38" i="13"/>
  <c r="I37" i="13"/>
  <c r="H37" i="13"/>
  <c r="I36" i="13"/>
  <c r="H36" i="13"/>
  <c r="I35" i="13"/>
  <c r="H35" i="13"/>
  <c r="I34" i="13"/>
  <c r="H34" i="13"/>
  <c r="I33" i="13"/>
  <c r="I32" i="13" s="1"/>
  <c r="H33" i="13"/>
  <c r="G32" i="13"/>
  <c r="F32" i="13"/>
  <c r="E32" i="13"/>
  <c r="D32" i="13"/>
  <c r="I26" i="13"/>
  <c r="H26" i="13"/>
  <c r="I25" i="13"/>
  <c r="H25" i="13"/>
  <c r="D25" i="13"/>
  <c r="I24" i="13"/>
  <c r="H24" i="13"/>
  <c r="I23" i="13"/>
  <c r="H23" i="13"/>
  <c r="I22" i="13"/>
  <c r="H22" i="13"/>
  <c r="I21" i="13"/>
  <c r="H21" i="13"/>
  <c r="I20" i="13"/>
  <c r="H20" i="13"/>
  <c r="I19" i="13"/>
  <c r="H19" i="13"/>
  <c r="I18" i="13"/>
  <c r="D18" i="13"/>
  <c r="D13" i="13" s="1"/>
  <c r="I17" i="13"/>
  <c r="H17" i="13"/>
  <c r="I16" i="13"/>
  <c r="H16" i="13"/>
  <c r="I15" i="13"/>
  <c r="H15" i="13"/>
  <c r="I14" i="13"/>
  <c r="H14" i="13"/>
  <c r="G13" i="13"/>
  <c r="F13" i="13"/>
  <c r="E13" i="13"/>
  <c r="F17" i="12"/>
  <c r="F16" i="12"/>
  <c r="E15" i="12"/>
  <c r="F15" i="12" s="1"/>
  <c r="D15" i="12"/>
  <c r="D14" i="12"/>
  <c r="F14" i="12" s="1"/>
  <c r="F13" i="12"/>
  <c r="D12" i="12"/>
  <c r="F12" i="12" s="1"/>
  <c r="E11" i="12"/>
  <c r="D11" i="12"/>
  <c r="O301" i="11"/>
  <c r="L301" i="11"/>
  <c r="I301" i="11"/>
  <c r="F301" i="11"/>
  <c r="O300" i="11"/>
  <c r="L300" i="11"/>
  <c r="I300" i="11"/>
  <c r="F300" i="11"/>
  <c r="O299" i="11"/>
  <c r="C299" i="11" s="1"/>
  <c r="L299" i="11"/>
  <c r="I299" i="11"/>
  <c r="F299" i="11"/>
  <c r="O298" i="11"/>
  <c r="L298" i="11"/>
  <c r="I298" i="11"/>
  <c r="F298" i="11"/>
  <c r="C298" i="11" s="1"/>
  <c r="O297" i="11"/>
  <c r="L297" i="11"/>
  <c r="I297" i="11"/>
  <c r="F297" i="11"/>
  <c r="O296" i="11"/>
  <c r="L296" i="11"/>
  <c r="I296" i="11"/>
  <c r="F296" i="11"/>
  <c r="O295" i="11"/>
  <c r="L295" i="11"/>
  <c r="I295" i="11"/>
  <c r="F295" i="11"/>
  <c r="C295" i="11" s="1"/>
  <c r="O294" i="11"/>
  <c r="L294" i="11"/>
  <c r="I294" i="11"/>
  <c r="F294" i="11"/>
  <c r="N293" i="11"/>
  <c r="M293" i="11"/>
  <c r="K293" i="11"/>
  <c r="J293" i="11"/>
  <c r="H293" i="11"/>
  <c r="G293" i="11"/>
  <c r="E293" i="11"/>
  <c r="D293" i="11"/>
  <c r="O288" i="11"/>
  <c r="L288" i="11"/>
  <c r="I288" i="11"/>
  <c r="F288" i="11"/>
  <c r="O287" i="11"/>
  <c r="O286" i="11" s="1"/>
  <c r="L287" i="11"/>
  <c r="L286" i="11" s="1"/>
  <c r="I287" i="11"/>
  <c r="I286" i="11" s="1"/>
  <c r="F287" i="11"/>
  <c r="C287" i="11" s="1"/>
  <c r="N286" i="11"/>
  <c r="M286" i="11"/>
  <c r="K286" i="11"/>
  <c r="J286" i="11"/>
  <c r="H286" i="11"/>
  <c r="G286" i="11"/>
  <c r="F286" i="11"/>
  <c r="E286" i="11"/>
  <c r="D286" i="11"/>
  <c r="O285" i="11"/>
  <c r="O284" i="11" s="1"/>
  <c r="O283" i="11" s="1"/>
  <c r="L285" i="11"/>
  <c r="I285" i="11"/>
  <c r="I284" i="11" s="1"/>
  <c r="I283" i="11" s="1"/>
  <c r="F285" i="11"/>
  <c r="N284" i="11"/>
  <c r="N283" i="11" s="1"/>
  <c r="M284" i="11"/>
  <c r="M283" i="11" s="1"/>
  <c r="L284" i="11"/>
  <c r="L283" i="11" s="1"/>
  <c r="K284" i="11"/>
  <c r="J284" i="11"/>
  <c r="J283" i="11" s="1"/>
  <c r="H284" i="11"/>
  <c r="H283" i="11" s="1"/>
  <c r="G284" i="11"/>
  <c r="G283" i="11" s="1"/>
  <c r="F284" i="11"/>
  <c r="E284" i="11"/>
  <c r="E283" i="11" s="1"/>
  <c r="D284" i="11"/>
  <c r="D283" i="11" s="1"/>
  <c r="K283" i="11"/>
  <c r="O282" i="11"/>
  <c r="O281" i="11" s="1"/>
  <c r="L282" i="11"/>
  <c r="I282" i="11"/>
  <c r="I281" i="11" s="1"/>
  <c r="F282" i="11"/>
  <c r="N281" i="11"/>
  <c r="M281" i="11"/>
  <c r="L281" i="11"/>
  <c r="K281" i="11"/>
  <c r="J281" i="11"/>
  <c r="H281" i="11"/>
  <c r="G281" i="11"/>
  <c r="E281" i="11"/>
  <c r="D281" i="11"/>
  <c r="O280" i="11"/>
  <c r="L280" i="11"/>
  <c r="I280" i="11"/>
  <c r="F280" i="11"/>
  <c r="O279" i="11"/>
  <c r="L279" i="11"/>
  <c r="I279" i="11"/>
  <c r="F279" i="11"/>
  <c r="C279" i="11"/>
  <c r="O278" i="11"/>
  <c r="L278" i="11"/>
  <c r="I278" i="11"/>
  <c r="F278" i="11"/>
  <c r="C278" i="11" s="1"/>
  <c r="O277" i="11"/>
  <c r="L277" i="11"/>
  <c r="I277" i="11"/>
  <c r="I276" i="11" s="1"/>
  <c r="F277" i="11"/>
  <c r="C277" i="11" s="1"/>
  <c r="N276" i="11"/>
  <c r="M276" i="11"/>
  <c r="L276" i="11"/>
  <c r="K276" i="11"/>
  <c r="J276" i="11"/>
  <c r="H276" i="11"/>
  <c r="G276" i="11"/>
  <c r="F276" i="11"/>
  <c r="E276" i="11"/>
  <c r="D276" i="11"/>
  <c r="O275" i="11"/>
  <c r="L275" i="11"/>
  <c r="C275" i="11" s="1"/>
  <c r="I275" i="11"/>
  <c r="F275" i="11"/>
  <c r="O274" i="11"/>
  <c r="L274" i="11"/>
  <c r="I274" i="11"/>
  <c r="F274" i="11"/>
  <c r="O273" i="11"/>
  <c r="O272" i="11" s="1"/>
  <c r="L273" i="11"/>
  <c r="I273" i="11"/>
  <c r="I272" i="11" s="1"/>
  <c r="F273" i="11"/>
  <c r="N272" i="11"/>
  <c r="N270" i="11" s="1"/>
  <c r="N269" i="11" s="1"/>
  <c r="M272" i="11"/>
  <c r="M270" i="11" s="1"/>
  <c r="L272" i="11"/>
  <c r="K272" i="11"/>
  <c r="J272" i="11"/>
  <c r="J270" i="11" s="1"/>
  <c r="J269" i="11" s="1"/>
  <c r="H272" i="11"/>
  <c r="G272" i="11"/>
  <c r="F272" i="11"/>
  <c r="E272" i="11"/>
  <c r="E270" i="11" s="1"/>
  <c r="E269" i="11" s="1"/>
  <c r="D272" i="11"/>
  <c r="O271" i="11"/>
  <c r="L271" i="11"/>
  <c r="I271" i="11"/>
  <c r="I270" i="11" s="1"/>
  <c r="F271" i="11"/>
  <c r="C271" i="11" s="1"/>
  <c r="K270" i="11"/>
  <c r="K269" i="11" s="1"/>
  <c r="H270" i="11"/>
  <c r="G270" i="11"/>
  <c r="D270" i="11"/>
  <c r="D269" i="11" s="1"/>
  <c r="G269" i="11"/>
  <c r="O268" i="11"/>
  <c r="L268" i="11"/>
  <c r="I268" i="11"/>
  <c r="F268" i="11"/>
  <c r="O267" i="11"/>
  <c r="L267" i="11"/>
  <c r="I267" i="11"/>
  <c r="F267" i="11"/>
  <c r="C267" i="11"/>
  <c r="O266" i="11"/>
  <c r="L266" i="11"/>
  <c r="I266" i="11"/>
  <c r="F266" i="11"/>
  <c r="C266" i="11" s="1"/>
  <c r="O265" i="11"/>
  <c r="L265" i="11"/>
  <c r="I265" i="11"/>
  <c r="I264" i="11" s="1"/>
  <c r="F265" i="11"/>
  <c r="F264" i="11" s="1"/>
  <c r="N264" i="11"/>
  <c r="M264" i="11"/>
  <c r="K264" i="11"/>
  <c r="J264" i="11"/>
  <c r="H264" i="11"/>
  <c r="G264" i="11"/>
  <c r="E264" i="11"/>
  <c r="D264" i="11"/>
  <c r="O263" i="11"/>
  <c r="L263" i="11"/>
  <c r="I263" i="11"/>
  <c r="F263" i="11"/>
  <c r="C263" i="11" s="1"/>
  <c r="O262" i="11"/>
  <c r="L262" i="11"/>
  <c r="I262" i="11"/>
  <c r="F262" i="11"/>
  <c r="O261" i="11"/>
  <c r="L261" i="11"/>
  <c r="L260" i="11" s="1"/>
  <c r="I261" i="11"/>
  <c r="F261" i="11"/>
  <c r="N260" i="11"/>
  <c r="M260" i="11"/>
  <c r="M259" i="11" s="1"/>
  <c r="K260" i="11"/>
  <c r="J260" i="11"/>
  <c r="H260" i="11"/>
  <c r="H259" i="11" s="1"/>
  <c r="G260" i="11"/>
  <c r="F260" i="11"/>
  <c r="E260" i="11"/>
  <c r="E259" i="11" s="1"/>
  <c r="D260" i="11"/>
  <c r="D259" i="11" s="1"/>
  <c r="K259" i="11"/>
  <c r="G259" i="11"/>
  <c r="O258" i="11"/>
  <c r="L258" i="11"/>
  <c r="I258" i="11"/>
  <c r="F258" i="11"/>
  <c r="O257" i="11"/>
  <c r="L257" i="11"/>
  <c r="I257" i="11"/>
  <c r="F257" i="11"/>
  <c r="O256" i="11"/>
  <c r="L256" i="11"/>
  <c r="L252" i="11" s="1"/>
  <c r="L251" i="11" s="1"/>
  <c r="I256" i="11"/>
  <c r="F256" i="11"/>
  <c r="O255" i="11"/>
  <c r="L255" i="11"/>
  <c r="C255" i="11" s="1"/>
  <c r="I255" i="11"/>
  <c r="F255" i="11"/>
  <c r="O254" i="11"/>
  <c r="L254" i="11"/>
  <c r="I254" i="11"/>
  <c r="F254" i="11"/>
  <c r="O253" i="11"/>
  <c r="L253" i="11"/>
  <c r="I253" i="11"/>
  <c r="F253" i="11"/>
  <c r="N252" i="11"/>
  <c r="N251" i="11" s="1"/>
  <c r="M252" i="11"/>
  <c r="K252" i="11"/>
  <c r="J252" i="11"/>
  <c r="J251" i="11" s="1"/>
  <c r="H252" i="11"/>
  <c r="H251" i="11" s="1"/>
  <c r="G252" i="11"/>
  <c r="E252" i="11"/>
  <c r="D252" i="11"/>
  <c r="D251" i="11" s="1"/>
  <c r="M251" i="11"/>
  <c r="K251" i="11"/>
  <c r="G251" i="11"/>
  <c r="E251" i="11"/>
  <c r="O250" i="11"/>
  <c r="L250" i="11"/>
  <c r="I250" i="11"/>
  <c r="F250" i="11"/>
  <c r="O249" i="11"/>
  <c r="L249" i="11"/>
  <c r="I249" i="11"/>
  <c r="F249" i="11"/>
  <c r="O248" i="11"/>
  <c r="L248" i="11"/>
  <c r="I248" i="11"/>
  <c r="F248" i="11"/>
  <c r="O247" i="11"/>
  <c r="O246" i="11" s="1"/>
  <c r="L247" i="11"/>
  <c r="L246" i="11" s="1"/>
  <c r="I247" i="11"/>
  <c r="F247" i="11"/>
  <c r="C247" i="11" s="1"/>
  <c r="N246" i="11"/>
  <c r="M246" i="11"/>
  <c r="K246" i="11"/>
  <c r="J246" i="11"/>
  <c r="H246" i="11"/>
  <c r="G246" i="11"/>
  <c r="E246" i="11"/>
  <c r="D246" i="11"/>
  <c r="O245" i="11"/>
  <c r="L245" i="11"/>
  <c r="I245" i="11"/>
  <c r="F245" i="11"/>
  <c r="O244" i="11"/>
  <c r="L244" i="11"/>
  <c r="I244" i="11"/>
  <c r="F244" i="11"/>
  <c r="O243" i="11"/>
  <c r="L243" i="11"/>
  <c r="I243" i="11"/>
  <c r="F243" i="11"/>
  <c r="C243" i="11"/>
  <c r="O242" i="11"/>
  <c r="L242" i="11"/>
  <c r="I242" i="11"/>
  <c r="F242" i="11"/>
  <c r="O241" i="11"/>
  <c r="L241" i="11"/>
  <c r="I241" i="11"/>
  <c r="F241" i="11"/>
  <c r="O240" i="11"/>
  <c r="L240" i="11"/>
  <c r="I240" i="11"/>
  <c r="F240" i="11"/>
  <c r="O239" i="11"/>
  <c r="L239" i="11"/>
  <c r="I239" i="11"/>
  <c r="F239" i="11"/>
  <c r="C239" i="11" s="1"/>
  <c r="N238" i="11"/>
  <c r="M238" i="11"/>
  <c r="L238" i="11"/>
  <c r="K238" i="11"/>
  <c r="J238" i="11"/>
  <c r="H238" i="11"/>
  <c r="G238" i="11"/>
  <c r="E238" i="11"/>
  <c r="D238" i="11"/>
  <c r="O237" i="11"/>
  <c r="L237" i="11"/>
  <c r="I237" i="11"/>
  <c r="F237" i="11"/>
  <c r="O236" i="11"/>
  <c r="L236" i="11"/>
  <c r="I236" i="11"/>
  <c r="F236" i="11"/>
  <c r="F235" i="11" s="1"/>
  <c r="O235" i="11"/>
  <c r="N235" i="11"/>
  <c r="N231" i="11" s="1"/>
  <c r="M235" i="11"/>
  <c r="K235" i="11"/>
  <c r="J235" i="11"/>
  <c r="H235" i="11"/>
  <c r="G235" i="11"/>
  <c r="E235" i="11"/>
  <c r="D235" i="11"/>
  <c r="O234" i="11"/>
  <c r="L234" i="11"/>
  <c r="L233" i="11" s="1"/>
  <c r="I234" i="11"/>
  <c r="F234" i="11"/>
  <c r="O233" i="11"/>
  <c r="N233" i="11"/>
  <c r="M233" i="11"/>
  <c r="K233" i="11"/>
  <c r="J233" i="11"/>
  <c r="I233" i="11"/>
  <c r="H233" i="11"/>
  <c r="G233" i="11"/>
  <c r="E233" i="11"/>
  <c r="E231" i="11" s="1"/>
  <c r="D233" i="11"/>
  <c r="O232" i="11"/>
  <c r="L232" i="11"/>
  <c r="I232" i="11"/>
  <c r="F232" i="11"/>
  <c r="K231" i="11"/>
  <c r="K230" i="11" s="1"/>
  <c r="J231" i="11"/>
  <c r="O229" i="11"/>
  <c r="L229" i="11"/>
  <c r="I229" i="11"/>
  <c r="F229" i="11"/>
  <c r="O228" i="11"/>
  <c r="L228" i="11"/>
  <c r="L227" i="11" s="1"/>
  <c r="I228" i="11"/>
  <c r="I227" i="11" s="1"/>
  <c r="F228" i="11"/>
  <c r="O227" i="11"/>
  <c r="N227" i="11"/>
  <c r="M227" i="11"/>
  <c r="M204" i="11" s="1"/>
  <c r="K227" i="11"/>
  <c r="J227" i="11"/>
  <c r="H227" i="11"/>
  <c r="G227" i="11"/>
  <c r="F227" i="11"/>
  <c r="E227" i="11"/>
  <c r="D227" i="11"/>
  <c r="D204" i="11" s="1"/>
  <c r="O226" i="11"/>
  <c r="L226" i="11"/>
  <c r="I226" i="11"/>
  <c r="F226" i="11"/>
  <c r="C226" i="11" s="1"/>
  <c r="O225" i="11"/>
  <c r="L225" i="11"/>
  <c r="I225" i="11"/>
  <c r="F225" i="11"/>
  <c r="C225" i="11" s="1"/>
  <c r="D225" i="11"/>
  <c r="O224" i="11"/>
  <c r="L224" i="11"/>
  <c r="I224" i="11"/>
  <c r="C224" i="11" s="1"/>
  <c r="F224" i="11"/>
  <c r="O223" i="11"/>
  <c r="L223" i="11"/>
  <c r="I223" i="11"/>
  <c r="F223" i="11"/>
  <c r="O222" i="11"/>
  <c r="L222" i="11"/>
  <c r="I222" i="11"/>
  <c r="F222" i="11"/>
  <c r="O221" i="11"/>
  <c r="L221" i="11"/>
  <c r="C221" i="11" s="1"/>
  <c r="I221" i="11"/>
  <c r="F221" i="11"/>
  <c r="O220" i="11"/>
  <c r="L220" i="11"/>
  <c r="I220" i="11"/>
  <c r="F220" i="11"/>
  <c r="C220" i="11" s="1"/>
  <c r="O219" i="11"/>
  <c r="L219" i="11"/>
  <c r="I219" i="11"/>
  <c r="F219" i="11"/>
  <c r="O218" i="11"/>
  <c r="L218" i="11"/>
  <c r="I218" i="11"/>
  <c r="F218" i="11"/>
  <c r="O217" i="11"/>
  <c r="L217" i="11"/>
  <c r="I217" i="11"/>
  <c r="F217" i="11"/>
  <c r="N216" i="11"/>
  <c r="M216" i="11"/>
  <c r="K216" i="11"/>
  <c r="J216" i="11"/>
  <c r="H216" i="11"/>
  <c r="H204" i="11" s="1"/>
  <c r="G216" i="11"/>
  <c r="E216" i="11"/>
  <c r="D216" i="11"/>
  <c r="O215" i="11"/>
  <c r="L215" i="11"/>
  <c r="I215" i="11"/>
  <c r="F215" i="11"/>
  <c r="O214" i="11"/>
  <c r="L214" i="11"/>
  <c r="I214" i="11"/>
  <c r="F214" i="11"/>
  <c r="O213" i="11"/>
  <c r="L213" i="11"/>
  <c r="I213" i="11"/>
  <c r="F213" i="11"/>
  <c r="O212" i="11"/>
  <c r="L212" i="11"/>
  <c r="I212" i="11"/>
  <c r="F212" i="11"/>
  <c r="C212" i="11"/>
  <c r="O211" i="11"/>
  <c r="L211" i="11"/>
  <c r="I211" i="11"/>
  <c r="F211" i="11"/>
  <c r="C211" i="11" s="1"/>
  <c r="O210" i="11"/>
  <c r="L210" i="11"/>
  <c r="I210" i="11"/>
  <c r="F210" i="11"/>
  <c r="O209" i="11"/>
  <c r="L209" i="11"/>
  <c r="I209" i="11"/>
  <c r="F209" i="11"/>
  <c r="C209" i="11" s="1"/>
  <c r="O208" i="11"/>
  <c r="L208" i="11"/>
  <c r="I208" i="11"/>
  <c r="F208" i="11"/>
  <c r="C208" i="11" s="1"/>
  <c r="O207" i="11"/>
  <c r="L207" i="11"/>
  <c r="I207" i="11"/>
  <c r="F207" i="11"/>
  <c r="O206" i="11"/>
  <c r="L206" i="11"/>
  <c r="I206" i="11"/>
  <c r="F206" i="11"/>
  <c r="N205" i="11"/>
  <c r="M205" i="11"/>
  <c r="K205" i="11"/>
  <c r="J205" i="11"/>
  <c r="J204" i="11" s="1"/>
  <c r="H205" i="11"/>
  <c r="G205" i="11"/>
  <c r="F205" i="11"/>
  <c r="E205" i="11"/>
  <c r="E204" i="11" s="1"/>
  <c r="D205" i="11"/>
  <c r="K204" i="11"/>
  <c r="O203" i="11"/>
  <c r="L203" i="11"/>
  <c r="I203" i="11"/>
  <c r="F203" i="11"/>
  <c r="O202" i="11"/>
  <c r="L202" i="11"/>
  <c r="I202" i="11"/>
  <c r="F202" i="11"/>
  <c r="O201" i="11"/>
  <c r="L201" i="11"/>
  <c r="I201" i="11"/>
  <c r="F201" i="11"/>
  <c r="O200" i="11"/>
  <c r="O198" i="11" s="1"/>
  <c r="O196" i="11" s="1"/>
  <c r="L200" i="11"/>
  <c r="I200" i="11"/>
  <c r="F200" i="11"/>
  <c r="C200" i="11"/>
  <c r="O199" i="11"/>
  <c r="L199" i="11"/>
  <c r="I199" i="11"/>
  <c r="F199" i="11"/>
  <c r="N198" i="11"/>
  <c r="N196" i="11" s="1"/>
  <c r="M198" i="11"/>
  <c r="M196" i="11" s="1"/>
  <c r="K198" i="11"/>
  <c r="J198" i="11"/>
  <c r="J196" i="11" s="1"/>
  <c r="J195" i="11" s="1"/>
  <c r="I198" i="11"/>
  <c r="H198" i="11"/>
  <c r="H196" i="11" s="1"/>
  <c r="H195" i="11" s="1"/>
  <c r="G198" i="11"/>
  <c r="E198" i="11"/>
  <c r="E196" i="11" s="1"/>
  <c r="D198" i="11"/>
  <c r="O197" i="11"/>
  <c r="L197" i="11"/>
  <c r="I197" i="11"/>
  <c r="F197" i="11"/>
  <c r="K196" i="11"/>
  <c r="G196" i="11"/>
  <c r="D196" i="11"/>
  <c r="D195" i="11" s="1"/>
  <c r="O193" i="11"/>
  <c r="O192" i="11" s="1"/>
  <c r="O191" i="11" s="1"/>
  <c r="L193" i="11"/>
  <c r="L192" i="11" s="1"/>
  <c r="L191" i="11" s="1"/>
  <c r="I193" i="11"/>
  <c r="F193" i="11"/>
  <c r="N192" i="11"/>
  <c r="N191" i="11" s="1"/>
  <c r="N187" i="11" s="1"/>
  <c r="M192" i="11"/>
  <c r="M191" i="11" s="1"/>
  <c r="K192" i="11"/>
  <c r="K191" i="11" s="1"/>
  <c r="J192" i="11"/>
  <c r="I192" i="11"/>
  <c r="I191" i="11" s="1"/>
  <c r="H192" i="11"/>
  <c r="G192" i="11"/>
  <c r="E192" i="11"/>
  <c r="D192" i="11"/>
  <c r="D191" i="11" s="1"/>
  <c r="J191" i="11"/>
  <c r="H191" i="11"/>
  <c r="G191" i="11"/>
  <c r="E191" i="11"/>
  <c r="O190" i="11"/>
  <c r="L190" i="11"/>
  <c r="I190" i="11"/>
  <c r="I188" i="11" s="1"/>
  <c r="F190" i="11"/>
  <c r="O189" i="11"/>
  <c r="L189" i="11"/>
  <c r="I189" i="11"/>
  <c r="F189" i="11"/>
  <c r="O188" i="11"/>
  <c r="O187" i="11" s="1"/>
  <c r="N188" i="11"/>
  <c r="M188" i="11"/>
  <c r="K188" i="11"/>
  <c r="J188" i="11"/>
  <c r="J187" i="11" s="1"/>
  <c r="H188" i="11"/>
  <c r="G188" i="11"/>
  <c r="G187" i="11" s="1"/>
  <c r="F188" i="11"/>
  <c r="E188" i="11"/>
  <c r="D188" i="11"/>
  <c r="E187" i="11"/>
  <c r="O186" i="11"/>
  <c r="L186" i="11"/>
  <c r="I186" i="11"/>
  <c r="F186" i="11"/>
  <c r="O185" i="11"/>
  <c r="L185" i="11"/>
  <c r="I185" i="11"/>
  <c r="F185" i="11"/>
  <c r="O184" i="11"/>
  <c r="N184" i="11"/>
  <c r="M184" i="11"/>
  <c r="K184" i="11"/>
  <c r="J184" i="11"/>
  <c r="H184" i="11"/>
  <c r="G184" i="11"/>
  <c r="F184" i="11"/>
  <c r="E184" i="11"/>
  <c r="D184" i="11"/>
  <c r="O183" i="11"/>
  <c r="L183" i="11"/>
  <c r="I183" i="11"/>
  <c r="F183" i="11"/>
  <c r="C183" i="11" s="1"/>
  <c r="O182" i="11"/>
  <c r="L182" i="11"/>
  <c r="I182" i="11"/>
  <c r="F182" i="11"/>
  <c r="C182" i="11" s="1"/>
  <c r="O181" i="11"/>
  <c r="L181" i="11"/>
  <c r="I181" i="11"/>
  <c r="F181" i="11"/>
  <c r="O180" i="11"/>
  <c r="O179" i="11" s="1"/>
  <c r="L180" i="11"/>
  <c r="I180" i="11"/>
  <c r="F180" i="11"/>
  <c r="F179" i="11" s="1"/>
  <c r="N179" i="11"/>
  <c r="M179" i="11"/>
  <c r="L179" i="11"/>
  <c r="K179" i="11"/>
  <c r="J179" i="11"/>
  <c r="H179" i="11"/>
  <c r="G179" i="11"/>
  <c r="E179" i="11"/>
  <c r="D179" i="11"/>
  <c r="O178" i="11"/>
  <c r="L178" i="11"/>
  <c r="L175" i="11" s="1"/>
  <c r="L174" i="11" s="1"/>
  <c r="I178" i="11"/>
  <c r="D178" i="11"/>
  <c r="F178" i="11" s="1"/>
  <c r="O177" i="11"/>
  <c r="L177" i="11"/>
  <c r="I177" i="11"/>
  <c r="F177" i="11"/>
  <c r="C177" i="11" s="1"/>
  <c r="O176" i="11"/>
  <c r="L176" i="11"/>
  <c r="I176" i="11"/>
  <c r="F176" i="11"/>
  <c r="N175" i="11"/>
  <c r="N174" i="11" s="1"/>
  <c r="N173" i="11" s="1"/>
  <c r="M175" i="11"/>
  <c r="M174" i="11" s="1"/>
  <c r="M173" i="11" s="1"/>
  <c r="K175" i="11"/>
  <c r="J175" i="11"/>
  <c r="I175" i="11"/>
  <c r="H175" i="11"/>
  <c r="G175" i="11"/>
  <c r="E175" i="11"/>
  <c r="E174" i="11" s="1"/>
  <c r="E173" i="11" s="1"/>
  <c r="D175" i="11"/>
  <c r="K174" i="11"/>
  <c r="J174" i="11"/>
  <c r="J173" i="11" s="1"/>
  <c r="G174" i="11"/>
  <c r="G173" i="11" s="1"/>
  <c r="O172" i="11"/>
  <c r="L172" i="11"/>
  <c r="I172" i="11"/>
  <c r="F172" i="11"/>
  <c r="O171" i="11"/>
  <c r="L171" i="11"/>
  <c r="I171" i="11"/>
  <c r="F171" i="11"/>
  <c r="O170" i="11"/>
  <c r="L170" i="11"/>
  <c r="I170" i="11"/>
  <c r="F170" i="11"/>
  <c r="O169" i="11"/>
  <c r="O166" i="11" s="1"/>
  <c r="L169" i="11"/>
  <c r="I169" i="11"/>
  <c r="C169" i="11" s="1"/>
  <c r="F169" i="11"/>
  <c r="O168" i="11"/>
  <c r="L168" i="11"/>
  <c r="I168" i="11"/>
  <c r="F168" i="11"/>
  <c r="O167" i="11"/>
  <c r="L167" i="11"/>
  <c r="L166" i="11" s="1"/>
  <c r="L165" i="11" s="1"/>
  <c r="I167" i="11"/>
  <c r="F167" i="11"/>
  <c r="F166" i="11" s="1"/>
  <c r="N166" i="11"/>
  <c r="N165" i="11" s="1"/>
  <c r="M166" i="11"/>
  <c r="M165" i="11" s="1"/>
  <c r="K166" i="11"/>
  <c r="J166" i="11"/>
  <c r="J165" i="11" s="1"/>
  <c r="H166" i="11"/>
  <c r="G166" i="11"/>
  <c r="E166" i="11"/>
  <c r="E165" i="11" s="1"/>
  <c r="D166" i="11"/>
  <c r="O165" i="11"/>
  <c r="K165" i="11"/>
  <c r="H165" i="11"/>
  <c r="G165" i="11"/>
  <c r="D165" i="11"/>
  <c r="O164" i="11"/>
  <c r="L164" i="11"/>
  <c r="I164" i="11"/>
  <c r="F164" i="11"/>
  <c r="O163" i="11"/>
  <c r="L163" i="11"/>
  <c r="I163" i="11"/>
  <c r="F163" i="11"/>
  <c r="O162" i="11"/>
  <c r="L162" i="11"/>
  <c r="I162" i="11"/>
  <c r="F162" i="11"/>
  <c r="O161" i="11"/>
  <c r="O160" i="11" s="1"/>
  <c r="L161" i="11"/>
  <c r="I161" i="11"/>
  <c r="F161" i="11"/>
  <c r="F160" i="11" s="1"/>
  <c r="N160" i="11"/>
  <c r="M160" i="11"/>
  <c r="K160" i="11"/>
  <c r="J160" i="11"/>
  <c r="I160" i="11"/>
  <c r="H160" i="11"/>
  <c r="G160" i="11"/>
  <c r="E160" i="11"/>
  <c r="D160" i="11"/>
  <c r="O159" i="11"/>
  <c r="L159" i="11"/>
  <c r="I159" i="11"/>
  <c r="F159" i="11"/>
  <c r="O158" i="11"/>
  <c r="L158" i="11"/>
  <c r="I158" i="11"/>
  <c r="F158" i="11"/>
  <c r="O157" i="11"/>
  <c r="L157" i="11"/>
  <c r="I157" i="11"/>
  <c r="F157" i="11"/>
  <c r="C157" i="11" s="1"/>
  <c r="O156" i="11"/>
  <c r="L156" i="11"/>
  <c r="I156" i="11"/>
  <c r="F156" i="11"/>
  <c r="O155" i="11"/>
  <c r="L155" i="11"/>
  <c r="I155" i="11"/>
  <c r="C155" i="11" s="1"/>
  <c r="F155" i="11"/>
  <c r="O154" i="11"/>
  <c r="L154" i="11"/>
  <c r="I154" i="11"/>
  <c r="F154" i="11"/>
  <c r="O153" i="11"/>
  <c r="O151" i="11" s="1"/>
  <c r="L153" i="11"/>
  <c r="I153" i="11"/>
  <c r="C153" i="11" s="1"/>
  <c r="F153" i="11"/>
  <c r="O152" i="11"/>
  <c r="L152" i="11"/>
  <c r="I152" i="11"/>
  <c r="I151" i="11" s="1"/>
  <c r="F152" i="11"/>
  <c r="N151" i="11"/>
  <c r="M151" i="11"/>
  <c r="K151" i="11"/>
  <c r="J151" i="11"/>
  <c r="H151" i="11"/>
  <c r="G151" i="11"/>
  <c r="E151" i="11"/>
  <c r="D151" i="11"/>
  <c r="O150" i="11"/>
  <c r="L150" i="11"/>
  <c r="I150" i="11"/>
  <c r="F150" i="11"/>
  <c r="O149" i="11"/>
  <c r="L149" i="11"/>
  <c r="I149" i="11"/>
  <c r="F149" i="11"/>
  <c r="C149" i="11"/>
  <c r="O148" i="11"/>
  <c r="L148" i="11"/>
  <c r="I148" i="11"/>
  <c r="F148" i="11"/>
  <c r="O147" i="11"/>
  <c r="L147" i="11"/>
  <c r="I147" i="11"/>
  <c r="F147" i="11"/>
  <c r="O146" i="11"/>
  <c r="L146" i="11"/>
  <c r="I146" i="11"/>
  <c r="F146" i="11"/>
  <c r="O145" i="11"/>
  <c r="L145" i="11"/>
  <c r="I145" i="11"/>
  <c r="F145" i="11"/>
  <c r="C145" i="11" s="1"/>
  <c r="N144" i="11"/>
  <c r="M144" i="11"/>
  <c r="K144" i="11"/>
  <c r="J144" i="11"/>
  <c r="H144" i="11"/>
  <c r="G144" i="11"/>
  <c r="E144" i="11"/>
  <c r="D144" i="11"/>
  <c r="O143" i="11"/>
  <c r="L143" i="11"/>
  <c r="I143" i="11"/>
  <c r="F143" i="11"/>
  <c r="O142" i="11"/>
  <c r="L142" i="11"/>
  <c r="L141" i="11" s="1"/>
  <c r="I142" i="11"/>
  <c r="F142" i="11"/>
  <c r="F141" i="11" s="1"/>
  <c r="O141" i="11"/>
  <c r="N141" i="11"/>
  <c r="M141" i="11"/>
  <c r="K141" i="11"/>
  <c r="J141" i="11"/>
  <c r="H141" i="11"/>
  <c r="G141" i="11"/>
  <c r="G130" i="11" s="1"/>
  <c r="E141" i="11"/>
  <c r="D141" i="11"/>
  <c r="O140" i="11"/>
  <c r="L140" i="11"/>
  <c r="I140" i="11"/>
  <c r="F140" i="11"/>
  <c r="O139" i="11"/>
  <c r="L139" i="11"/>
  <c r="I139" i="11"/>
  <c r="F139" i="11"/>
  <c r="O138" i="11"/>
  <c r="L138" i="11"/>
  <c r="L136" i="11" s="1"/>
  <c r="I138" i="11"/>
  <c r="F138" i="11"/>
  <c r="O137" i="11"/>
  <c r="O136" i="11" s="1"/>
  <c r="L137" i="11"/>
  <c r="I137" i="11"/>
  <c r="F137" i="11"/>
  <c r="C137" i="11" s="1"/>
  <c r="N136" i="11"/>
  <c r="N130" i="11" s="1"/>
  <c r="M136" i="11"/>
  <c r="K136" i="11"/>
  <c r="J136" i="11"/>
  <c r="H136" i="11"/>
  <c r="H130" i="11" s="1"/>
  <c r="G136" i="11"/>
  <c r="F136" i="11"/>
  <c r="E136" i="11"/>
  <c r="D136" i="11"/>
  <c r="O135" i="11"/>
  <c r="L135" i="11"/>
  <c r="I135" i="11"/>
  <c r="F135" i="11"/>
  <c r="O134" i="11"/>
  <c r="L134" i="11"/>
  <c r="I134" i="11"/>
  <c r="F134" i="11"/>
  <c r="C134" i="11" s="1"/>
  <c r="O133" i="11"/>
  <c r="O131" i="11" s="1"/>
  <c r="L133" i="11"/>
  <c r="I133" i="11"/>
  <c r="F133" i="11"/>
  <c r="C133" i="11" s="1"/>
  <c r="O132" i="11"/>
  <c r="L132" i="11"/>
  <c r="L131" i="11" s="1"/>
  <c r="I132" i="11"/>
  <c r="F132" i="11"/>
  <c r="N131" i="11"/>
  <c r="M131" i="11"/>
  <c r="K131" i="11"/>
  <c r="J131" i="11"/>
  <c r="H131" i="11"/>
  <c r="G131" i="11"/>
  <c r="E131" i="11"/>
  <c r="D131" i="11"/>
  <c r="J130" i="11"/>
  <c r="O129" i="11"/>
  <c r="O128" i="11" s="1"/>
  <c r="L129" i="11"/>
  <c r="I129" i="11"/>
  <c r="F129" i="11"/>
  <c r="N128" i="11"/>
  <c r="M128" i="11"/>
  <c r="L128" i="11"/>
  <c r="K128" i="11"/>
  <c r="J128" i="11"/>
  <c r="I128" i="11"/>
  <c r="H128" i="11"/>
  <c r="G128" i="11"/>
  <c r="F128" i="11"/>
  <c r="E128" i="11"/>
  <c r="D128" i="11"/>
  <c r="O127" i="11"/>
  <c r="L127" i="11"/>
  <c r="I127" i="11"/>
  <c r="E127" i="11"/>
  <c r="D127" i="11"/>
  <c r="F127" i="11" s="1"/>
  <c r="C127" i="11" s="1"/>
  <c r="O126" i="11"/>
  <c r="L126" i="11"/>
  <c r="I126" i="11"/>
  <c r="F126" i="11"/>
  <c r="O125" i="11"/>
  <c r="L125" i="11"/>
  <c r="I125" i="11"/>
  <c r="F125" i="11"/>
  <c r="O124" i="11"/>
  <c r="L124" i="11"/>
  <c r="I124" i="11"/>
  <c r="F124" i="11"/>
  <c r="O123" i="11"/>
  <c r="L123" i="11"/>
  <c r="I123" i="11"/>
  <c r="F123" i="11"/>
  <c r="C123" i="11" s="1"/>
  <c r="N122" i="11"/>
  <c r="M122" i="11"/>
  <c r="L122" i="11"/>
  <c r="K122" i="11"/>
  <c r="J122" i="11"/>
  <c r="H122" i="11"/>
  <c r="G122" i="11"/>
  <c r="E122" i="11"/>
  <c r="O121" i="11"/>
  <c r="L121" i="11"/>
  <c r="I121" i="11"/>
  <c r="F121" i="11"/>
  <c r="O120" i="11"/>
  <c r="L120" i="11"/>
  <c r="I120" i="11"/>
  <c r="F120" i="11"/>
  <c r="O119" i="11"/>
  <c r="O116" i="11" s="1"/>
  <c r="L119" i="11"/>
  <c r="I119" i="11"/>
  <c r="F119" i="11"/>
  <c r="C119" i="11"/>
  <c r="O118" i="11"/>
  <c r="L118" i="11"/>
  <c r="I118" i="11"/>
  <c r="F118" i="11"/>
  <c r="C118" i="11" s="1"/>
  <c r="O117" i="11"/>
  <c r="L117" i="11"/>
  <c r="I117" i="11"/>
  <c r="F117" i="11"/>
  <c r="F116" i="11" s="1"/>
  <c r="N116" i="11"/>
  <c r="M116" i="11"/>
  <c r="K116" i="11"/>
  <c r="J116" i="11"/>
  <c r="H116" i="11"/>
  <c r="G116" i="11"/>
  <c r="E116" i="11"/>
  <c r="E83" i="11" s="1"/>
  <c r="D116" i="11"/>
  <c r="O115" i="11"/>
  <c r="L115" i="11"/>
  <c r="I115" i="11"/>
  <c r="F115" i="11"/>
  <c r="C115" i="11" s="1"/>
  <c r="O114" i="11"/>
  <c r="L114" i="11"/>
  <c r="I114" i="11"/>
  <c r="F114" i="11"/>
  <c r="O113" i="11"/>
  <c r="L113" i="11"/>
  <c r="L112" i="11" s="1"/>
  <c r="I113" i="11"/>
  <c r="F113" i="11"/>
  <c r="N112" i="11"/>
  <c r="M112" i="11"/>
  <c r="K112" i="11"/>
  <c r="J112" i="11"/>
  <c r="H112" i="11"/>
  <c r="G112" i="11"/>
  <c r="F112" i="11"/>
  <c r="E112" i="11"/>
  <c r="D112" i="11"/>
  <c r="O111" i="11"/>
  <c r="L111" i="11"/>
  <c r="I111" i="11"/>
  <c r="F111" i="11"/>
  <c r="C111" i="11" s="1"/>
  <c r="O110" i="11"/>
  <c r="L110" i="11"/>
  <c r="I110" i="11"/>
  <c r="F110" i="11"/>
  <c r="O109" i="11"/>
  <c r="L109" i="11"/>
  <c r="I109" i="11"/>
  <c r="C109" i="11" s="1"/>
  <c r="F109" i="11"/>
  <c r="O108" i="11"/>
  <c r="L108" i="11"/>
  <c r="I108" i="11"/>
  <c r="F108" i="11"/>
  <c r="O107" i="11"/>
  <c r="L107" i="11"/>
  <c r="I107" i="11"/>
  <c r="F107" i="11"/>
  <c r="C107" i="11" s="1"/>
  <c r="O106" i="11"/>
  <c r="L106" i="11"/>
  <c r="I106" i="11"/>
  <c r="F106" i="11"/>
  <c r="O105" i="11"/>
  <c r="L105" i="11"/>
  <c r="I105" i="11"/>
  <c r="F105" i="11"/>
  <c r="O104" i="11"/>
  <c r="L104" i="11"/>
  <c r="I104" i="11"/>
  <c r="F104" i="11"/>
  <c r="N103" i="11"/>
  <c r="M103" i="11"/>
  <c r="K103" i="11"/>
  <c r="J103" i="11"/>
  <c r="H103" i="11"/>
  <c r="G103" i="11"/>
  <c r="E103" i="11"/>
  <c r="D103" i="11"/>
  <c r="O102" i="11"/>
  <c r="L102" i="11"/>
  <c r="I102" i="11"/>
  <c r="F102" i="11"/>
  <c r="O101" i="11"/>
  <c r="L101" i="11"/>
  <c r="I101" i="11"/>
  <c r="F101" i="11"/>
  <c r="O100" i="11"/>
  <c r="L100" i="11"/>
  <c r="I100" i="11"/>
  <c r="F100" i="11"/>
  <c r="O99" i="11"/>
  <c r="L99" i="11"/>
  <c r="I99" i="11"/>
  <c r="F99" i="11"/>
  <c r="C99" i="11" s="1"/>
  <c r="O98" i="11"/>
  <c r="L98" i="11"/>
  <c r="I98" i="11"/>
  <c r="F98" i="11"/>
  <c r="O97" i="11"/>
  <c r="L97" i="11"/>
  <c r="I97" i="11"/>
  <c r="F97" i="11"/>
  <c r="O96" i="11"/>
  <c r="L96" i="11"/>
  <c r="I96" i="11"/>
  <c r="F96" i="11"/>
  <c r="O95" i="11"/>
  <c r="N95" i="11"/>
  <c r="M95" i="11"/>
  <c r="K95" i="11"/>
  <c r="J95" i="11"/>
  <c r="J83" i="11" s="1"/>
  <c r="H95" i="11"/>
  <c r="G95" i="11"/>
  <c r="E95" i="11"/>
  <c r="D95" i="11"/>
  <c r="O94" i="11"/>
  <c r="L94" i="11"/>
  <c r="I94" i="11"/>
  <c r="F94" i="11"/>
  <c r="C94" i="11" s="1"/>
  <c r="O93" i="11"/>
  <c r="L93" i="11"/>
  <c r="I93" i="11"/>
  <c r="F93" i="11"/>
  <c r="O92" i="11"/>
  <c r="L92" i="11"/>
  <c r="I92" i="11"/>
  <c r="F92" i="11"/>
  <c r="O91" i="11"/>
  <c r="O89" i="11" s="1"/>
  <c r="L91" i="11"/>
  <c r="I91" i="11"/>
  <c r="F91" i="11"/>
  <c r="C91" i="11" s="1"/>
  <c r="O90" i="11"/>
  <c r="L90" i="11"/>
  <c r="I90" i="11"/>
  <c r="I89" i="11" s="1"/>
  <c r="F90" i="11"/>
  <c r="N89" i="11"/>
  <c r="M89" i="11"/>
  <c r="K89" i="11"/>
  <c r="J89" i="11"/>
  <c r="H89" i="11"/>
  <c r="G89" i="11"/>
  <c r="E89" i="11"/>
  <c r="D89" i="11"/>
  <c r="O88" i="11"/>
  <c r="L88" i="11"/>
  <c r="I88" i="11"/>
  <c r="F88" i="11"/>
  <c r="O87" i="11"/>
  <c r="L87" i="11"/>
  <c r="I87" i="11"/>
  <c r="F87" i="11"/>
  <c r="O86" i="11"/>
  <c r="L86" i="11"/>
  <c r="C86" i="11" s="1"/>
  <c r="I86" i="11"/>
  <c r="F86" i="11"/>
  <c r="O85" i="11"/>
  <c r="O84" i="11" s="1"/>
  <c r="L85" i="11"/>
  <c r="I85" i="11"/>
  <c r="F85" i="11"/>
  <c r="F84" i="11" s="1"/>
  <c r="N84" i="11"/>
  <c r="M84" i="11"/>
  <c r="K84" i="11"/>
  <c r="J84" i="11"/>
  <c r="H84" i="11"/>
  <c r="H83" i="11" s="1"/>
  <c r="G84" i="11"/>
  <c r="E84" i="11"/>
  <c r="D84" i="11"/>
  <c r="M83" i="11"/>
  <c r="O82" i="11"/>
  <c r="L82" i="11"/>
  <c r="L80" i="11" s="1"/>
  <c r="L76" i="11" s="1"/>
  <c r="I82" i="11"/>
  <c r="F82" i="11"/>
  <c r="C82" i="11" s="1"/>
  <c r="O81" i="11"/>
  <c r="L81" i="11"/>
  <c r="I81" i="11"/>
  <c r="F81" i="11"/>
  <c r="N80" i="11"/>
  <c r="M80" i="11"/>
  <c r="K80" i="11"/>
  <c r="J80" i="11"/>
  <c r="J76" i="11" s="1"/>
  <c r="J75" i="11" s="1"/>
  <c r="I80" i="11"/>
  <c r="H80" i="11"/>
  <c r="G80" i="11"/>
  <c r="E80" i="11"/>
  <c r="E76" i="11" s="1"/>
  <c r="D80" i="11"/>
  <c r="O79" i="11"/>
  <c r="L79" i="11"/>
  <c r="I79" i="11"/>
  <c r="F79" i="11"/>
  <c r="O78" i="11"/>
  <c r="O77" i="11" s="1"/>
  <c r="L78" i="11"/>
  <c r="I78" i="11"/>
  <c r="F78" i="11"/>
  <c r="C78" i="11" s="1"/>
  <c r="N77" i="11"/>
  <c r="M77" i="11"/>
  <c r="L77" i="11"/>
  <c r="K77" i="11"/>
  <c r="K76" i="11" s="1"/>
  <c r="J77" i="11"/>
  <c r="H77" i="11"/>
  <c r="H76" i="11" s="1"/>
  <c r="H75" i="11" s="1"/>
  <c r="G77" i="11"/>
  <c r="G76" i="11" s="1"/>
  <c r="F77" i="11"/>
  <c r="E77" i="11"/>
  <c r="D77" i="11"/>
  <c r="D76" i="11"/>
  <c r="O74" i="11"/>
  <c r="L74" i="11"/>
  <c r="I74" i="11"/>
  <c r="F74" i="11"/>
  <c r="O73" i="11"/>
  <c r="L73" i="11"/>
  <c r="I73" i="11"/>
  <c r="F73" i="11"/>
  <c r="C73" i="11" s="1"/>
  <c r="O72" i="11"/>
  <c r="L72" i="11"/>
  <c r="I72" i="11"/>
  <c r="F72" i="11"/>
  <c r="O71" i="11"/>
  <c r="L71" i="11"/>
  <c r="I71" i="11"/>
  <c r="F71" i="11"/>
  <c r="O70" i="11"/>
  <c r="O69" i="11" s="1"/>
  <c r="L70" i="11"/>
  <c r="I70" i="11"/>
  <c r="F70" i="11"/>
  <c r="C70" i="11" s="1"/>
  <c r="N69" i="11"/>
  <c r="M69" i="11"/>
  <c r="K69" i="11"/>
  <c r="K67" i="11" s="1"/>
  <c r="J69" i="11"/>
  <c r="H69" i="11"/>
  <c r="H67" i="11" s="1"/>
  <c r="H53" i="11" s="1"/>
  <c r="G69" i="11"/>
  <c r="G67" i="11" s="1"/>
  <c r="E69" i="11"/>
  <c r="D69" i="11"/>
  <c r="D67" i="11" s="1"/>
  <c r="O68" i="11"/>
  <c r="L68" i="11"/>
  <c r="I68" i="11"/>
  <c r="F68" i="11"/>
  <c r="N67" i="11"/>
  <c r="M67" i="11"/>
  <c r="J67" i="11"/>
  <c r="E67" i="11"/>
  <c r="O66" i="11"/>
  <c r="L66" i="11"/>
  <c r="I66" i="11"/>
  <c r="F66" i="11"/>
  <c r="O65" i="11"/>
  <c r="L65" i="11"/>
  <c r="I65" i="11"/>
  <c r="F65" i="11"/>
  <c r="C65" i="11" s="1"/>
  <c r="O64" i="11"/>
  <c r="L64" i="11"/>
  <c r="I64" i="11"/>
  <c r="F64" i="11"/>
  <c r="O63" i="11"/>
  <c r="L63" i="11"/>
  <c r="I63" i="11"/>
  <c r="F63" i="11"/>
  <c r="O62" i="11"/>
  <c r="L62" i="11"/>
  <c r="I62" i="11"/>
  <c r="F62" i="11"/>
  <c r="C62" i="11" s="1"/>
  <c r="O61" i="11"/>
  <c r="L61" i="11"/>
  <c r="I61" i="11"/>
  <c r="F61" i="11"/>
  <c r="O60" i="11"/>
  <c r="L60" i="11"/>
  <c r="I60" i="11"/>
  <c r="F60" i="11"/>
  <c r="O59" i="11"/>
  <c r="L59" i="11"/>
  <c r="L58" i="11" s="1"/>
  <c r="I59" i="11"/>
  <c r="F59" i="11"/>
  <c r="N58" i="11"/>
  <c r="M58" i="11"/>
  <c r="K58" i="11"/>
  <c r="J58" i="11"/>
  <c r="H58" i="11"/>
  <c r="G58" i="11"/>
  <c r="E58" i="11"/>
  <c r="D58" i="11"/>
  <c r="O57" i="11"/>
  <c r="L57" i="11"/>
  <c r="I57" i="11"/>
  <c r="F57" i="11"/>
  <c r="O56" i="11"/>
  <c r="O55" i="11" s="1"/>
  <c r="L56" i="11"/>
  <c r="L55" i="11" s="1"/>
  <c r="I56" i="11"/>
  <c r="F56" i="11"/>
  <c r="N55" i="11"/>
  <c r="M55" i="11"/>
  <c r="M54" i="11" s="1"/>
  <c r="M53" i="11" s="1"/>
  <c r="K55" i="11"/>
  <c r="J55" i="11"/>
  <c r="J54" i="11" s="1"/>
  <c r="J53" i="11" s="1"/>
  <c r="I55" i="11"/>
  <c r="H55" i="11"/>
  <c r="G55" i="11"/>
  <c r="F55" i="11"/>
  <c r="E55" i="11"/>
  <c r="E54" i="11" s="1"/>
  <c r="E53" i="11" s="1"/>
  <c r="D55" i="11"/>
  <c r="K54" i="11"/>
  <c r="K53" i="11" s="1"/>
  <c r="H54" i="11"/>
  <c r="G54" i="11"/>
  <c r="G53" i="11" s="1"/>
  <c r="D54" i="11"/>
  <c r="D53" i="11"/>
  <c r="O47" i="11"/>
  <c r="C47" i="11" s="1"/>
  <c r="O46" i="11"/>
  <c r="C46" i="11" s="1"/>
  <c r="N45" i="11"/>
  <c r="M45" i="11"/>
  <c r="L44" i="11"/>
  <c r="I44" i="11"/>
  <c r="F44" i="11"/>
  <c r="F43" i="11" s="1"/>
  <c r="L43" i="11"/>
  <c r="K43" i="11"/>
  <c r="J43" i="11"/>
  <c r="I43" i="11"/>
  <c r="H43" i="11"/>
  <c r="G43" i="11"/>
  <c r="E43" i="11"/>
  <c r="E20" i="11" s="1"/>
  <c r="D43" i="11"/>
  <c r="F42" i="11"/>
  <c r="C42" i="11"/>
  <c r="F41" i="11"/>
  <c r="C41" i="11" s="1"/>
  <c r="E41" i="11"/>
  <c r="D41" i="11"/>
  <c r="L40" i="11"/>
  <c r="C40" i="11" s="1"/>
  <c r="L39" i="11"/>
  <c r="C39" i="11" s="1"/>
  <c r="L38" i="11"/>
  <c r="C38" i="11" s="1"/>
  <c r="L37" i="11"/>
  <c r="C37" i="11"/>
  <c r="K36" i="11"/>
  <c r="J36" i="11"/>
  <c r="L35" i="11"/>
  <c r="C35" i="11" s="1"/>
  <c r="L34" i="11"/>
  <c r="C34" i="11" s="1"/>
  <c r="K33" i="11"/>
  <c r="J33" i="11"/>
  <c r="L32" i="11"/>
  <c r="K31" i="11"/>
  <c r="J31" i="11"/>
  <c r="L30" i="11"/>
  <c r="C30" i="11" s="1"/>
  <c r="L29" i="11"/>
  <c r="C29" i="11" s="1"/>
  <c r="L28" i="11"/>
  <c r="L27" i="11" s="1"/>
  <c r="C27" i="11" s="1"/>
  <c r="C28" i="11"/>
  <c r="K27" i="11"/>
  <c r="J27" i="11"/>
  <c r="F25" i="11"/>
  <c r="C25" i="11" s="1"/>
  <c r="I24" i="11"/>
  <c r="E24" i="11"/>
  <c r="O23" i="11"/>
  <c r="L23" i="11"/>
  <c r="C23" i="11" s="1"/>
  <c r="I23" i="11"/>
  <c r="F23" i="11"/>
  <c r="O22" i="11"/>
  <c r="O21" i="11" s="1"/>
  <c r="L22" i="11"/>
  <c r="C22" i="11" s="1"/>
  <c r="I22" i="11"/>
  <c r="F22" i="11"/>
  <c r="F21" i="11" s="1"/>
  <c r="N21" i="11"/>
  <c r="N292" i="11" s="1"/>
  <c r="N291" i="11" s="1"/>
  <c r="M21" i="11"/>
  <c r="M292" i="11" s="1"/>
  <c r="M291" i="11" s="1"/>
  <c r="K21" i="11"/>
  <c r="K292" i="11" s="1"/>
  <c r="K291" i="11" s="1"/>
  <c r="J21" i="11"/>
  <c r="I21" i="11"/>
  <c r="I292" i="11" s="1"/>
  <c r="H21" i="11"/>
  <c r="G21" i="11"/>
  <c r="G292" i="11" s="1"/>
  <c r="G291" i="11" s="1"/>
  <c r="E21" i="11"/>
  <c r="D21" i="11"/>
  <c r="M20" i="11"/>
  <c r="G20" i="11"/>
  <c r="I20" i="11" l="1"/>
  <c r="E230" i="11"/>
  <c r="E292" i="11"/>
  <c r="E291" i="11" s="1"/>
  <c r="J292" i="11"/>
  <c r="J291" i="11" s="1"/>
  <c r="J26" i="11"/>
  <c r="J20" i="11" s="1"/>
  <c r="O45" i="11"/>
  <c r="J52" i="11"/>
  <c r="N54" i="11"/>
  <c r="N53" i="11" s="1"/>
  <c r="C68" i="11"/>
  <c r="L69" i="11"/>
  <c r="L67" i="11" s="1"/>
  <c r="N76" i="11"/>
  <c r="F80" i="11"/>
  <c r="C85" i="11"/>
  <c r="C97" i="11"/>
  <c r="C108" i="11"/>
  <c r="D122" i="11"/>
  <c r="M130" i="11"/>
  <c r="C159" i="11"/>
  <c r="C161" i="11"/>
  <c r="C170" i="11"/>
  <c r="O175" i="11"/>
  <c r="H174" i="11"/>
  <c r="H173" i="11" s="1"/>
  <c r="H52" i="11" s="1"/>
  <c r="I179" i="11"/>
  <c r="H187" i="11"/>
  <c r="C203" i="11"/>
  <c r="C210" i="11"/>
  <c r="C213" i="11"/>
  <c r="C215" i="11"/>
  <c r="C227" i="11"/>
  <c r="J230" i="11"/>
  <c r="C254" i="11"/>
  <c r="O252" i="11"/>
  <c r="O251" i="11" s="1"/>
  <c r="J259" i="11"/>
  <c r="L270" i="11"/>
  <c r="L269" i="11" s="1"/>
  <c r="C273" i="11"/>
  <c r="C274" i="11"/>
  <c r="C280" i="11"/>
  <c r="M269" i="11"/>
  <c r="I293" i="11"/>
  <c r="C300" i="11"/>
  <c r="C301" i="11"/>
  <c r="H55" i="13"/>
  <c r="I174" i="11"/>
  <c r="K26" i="11"/>
  <c r="L33" i="11"/>
  <c r="C33" i="11" s="1"/>
  <c r="C44" i="11"/>
  <c r="C57" i="11"/>
  <c r="C61" i="11"/>
  <c r="C66" i="11"/>
  <c r="C71" i="11"/>
  <c r="K83" i="11"/>
  <c r="L89" i="11"/>
  <c r="C102" i="11"/>
  <c r="C114" i="11"/>
  <c r="O112" i="11"/>
  <c r="C121" i="11"/>
  <c r="O122" i="11"/>
  <c r="C140" i="11"/>
  <c r="L144" i="11"/>
  <c r="C158" i="11"/>
  <c r="C164" i="11"/>
  <c r="C168" i="11"/>
  <c r="D174" i="11"/>
  <c r="D173" i="11" s="1"/>
  <c r="C181" i="11"/>
  <c r="K173" i="11"/>
  <c r="D187" i="11"/>
  <c r="M187" i="11"/>
  <c r="K195" i="11"/>
  <c r="M195" i="11"/>
  <c r="L198" i="11"/>
  <c r="C202" i="11"/>
  <c r="N204" i="11"/>
  <c r="L205" i="11"/>
  <c r="C214" i="11"/>
  <c r="C223" i="11"/>
  <c r="O216" i="11"/>
  <c r="M231" i="11"/>
  <c r="M230" i="11" s="1"/>
  <c r="D231" i="11"/>
  <c r="D230" i="11" s="1"/>
  <c r="C240" i="11"/>
  <c r="C245" i="11"/>
  <c r="C258" i="11"/>
  <c r="C261" i="11"/>
  <c r="C262" i="11"/>
  <c r="O260" i="11"/>
  <c r="O259" i="11" s="1"/>
  <c r="C288" i="11"/>
  <c r="L293" i="11"/>
  <c r="I13" i="13"/>
  <c r="H32" i="13"/>
  <c r="L54" i="11"/>
  <c r="C129" i="11"/>
  <c r="E195" i="11"/>
  <c r="E194" i="11" s="1"/>
  <c r="I269" i="11"/>
  <c r="N20" i="11"/>
  <c r="C63" i="11"/>
  <c r="C64" i="11"/>
  <c r="O58" i="11"/>
  <c r="O54" i="11" s="1"/>
  <c r="I69" i="11"/>
  <c r="I67" i="11" s="1"/>
  <c r="C79" i="11"/>
  <c r="M76" i="11"/>
  <c r="M75" i="11" s="1"/>
  <c r="M52" i="11" s="1"/>
  <c r="M51" i="11" s="1"/>
  <c r="G83" i="11"/>
  <c r="I84" i="11"/>
  <c r="I103" i="11"/>
  <c r="C110" i="11"/>
  <c r="N83" i="11"/>
  <c r="C124" i="11"/>
  <c r="C128" i="11"/>
  <c r="K130" i="11"/>
  <c r="C150" i="11"/>
  <c r="C156" i="11"/>
  <c r="C163" i="11"/>
  <c r="C171" i="11"/>
  <c r="C172" i="11"/>
  <c r="C180" i="11"/>
  <c r="I184" i="11"/>
  <c r="K187" i="11"/>
  <c r="C190" i="11"/>
  <c r="C197" i="11"/>
  <c r="I196" i="11"/>
  <c r="N195" i="11"/>
  <c r="C207" i="11"/>
  <c r="G204" i="11"/>
  <c r="G195" i="11" s="1"/>
  <c r="L216" i="11"/>
  <c r="C222" i="11"/>
  <c r="G231" i="11"/>
  <c r="G230" i="11" s="1"/>
  <c r="O238" i="11"/>
  <c r="O231" i="11" s="1"/>
  <c r="C244" i="11"/>
  <c r="C248" i="11"/>
  <c r="C257" i="11"/>
  <c r="I260" i="11"/>
  <c r="I259" i="11" s="1"/>
  <c r="O264" i="11"/>
  <c r="L264" i="11"/>
  <c r="L259" i="11" s="1"/>
  <c r="H269" i="11"/>
  <c r="C285" i="11"/>
  <c r="O293" i="11"/>
  <c r="F11" i="12"/>
  <c r="H18" i="13"/>
  <c r="H13" i="13" s="1"/>
  <c r="C126" i="11"/>
  <c r="F122" i="11"/>
  <c r="F165" i="11"/>
  <c r="I166" i="11"/>
  <c r="I165" i="11" s="1"/>
  <c r="C167" i="11"/>
  <c r="O292" i="11"/>
  <c r="O291" i="11" s="1"/>
  <c r="O20" i="11"/>
  <c r="C55" i="11"/>
  <c r="C74" i="11"/>
  <c r="I77" i="11"/>
  <c r="L84" i="11"/>
  <c r="C162" i="11"/>
  <c r="L160" i="11"/>
  <c r="C160" i="11" s="1"/>
  <c r="C218" i="11"/>
  <c r="I216" i="11"/>
  <c r="H292" i="11"/>
  <c r="H291" i="11" s="1"/>
  <c r="H20" i="11"/>
  <c r="L21" i="11"/>
  <c r="F292" i="11"/>
  <c r="C43" i="11"/>
  <c r="C56" i="11"/>
  <c r="F58" i="11"/>
  <c r="C59" i="11"/>
  <c r="C60" i="11"/>
  <c r="K75" i="11"/>
  <c r="K289" i="11" s="1"/>
  <c r="C81" i="11"/>
  <c r="O80" i="11"/>
  <c r="O76" i="11" s="1"/>
  <c r="D83" i="11"/>
  <c r="C87" i="11"/>
  <c r="C88" i="11"/>
  <c r="C98" i="11"/>
  <c r="F95" i="11"/>
  <c r="L130" i="11"/>
  <c r="C135" i="11"/>
  <c r="I131" i="11"/>
  <c r="C147" i="11"/>
  <c r="I144" i="11"/>
  <c r="L151" i="11"/>
  <c r="C154" i="11"/>
  <c r="C186" i="11"/>
  <c r="C32" i="11"/>
  <c r="L31" i="11"/>
  <c r="C72" i="11"/>
  <c r="F69" i="11"/>
  <c r="C69" i="11" s="1"/>
  <c r="I112" i="11"/>
  <c r="C112" i="11" s="1"/>
  <c r="C113" i="11"/>
  <c r="L116" i="11"/>
  <c r="C120" i="11"/>
  <c r="C139" i="11"/>
  <c r="I136" i="11"/>
  <c r="C45" i="11"/>
  <c r="C84" i="11"/>
  <c r="D130" i="11"/>
  <c r="D292" i="11"/>
  <c r="D291" i="11" s="1"/>
  <c r="K20" i="11"/>
  <c r="L36" i="11"/>
  <c r="C36" i="11" s="1"/>
  <c r="I58" i="11"/>
  <c r="I54" i="11" s="1"/>
  <c r="I53" i="11" s="1"/>
  <c r="O67" i="11"/>
  <c r="G75" i="11"/>
  <c r="G52" i="11" s="1"/>
  <c r="C80" i="11"/>
  <c r="F76" i="11"/>
  <c r="C105" i="11"/>
  <c r="C106" i="11"/>
  <c r="F103" i="11"/>
  <c r="O103" i="11"/>
  <c r="O83" i="11" s="1"/>
  <c r="C152" i="11"/>
  <c r="F151" i="11"/>
  <c r="C151" i="11" s="1"/>
  <c r="C179" i="11"/>
  <c r="C90" i="11"/>
  <c r="F89" i="11"/>
  <c r="I95" i="11"/>
  <c r="I83" i="11" s="1"/>
  <c r="C101" i="11"/>
  <c r="C104" i="11"/>
  <c r="L103" i="11"/>
  <c r="C125" i="11"/>
  <c r="I122" i="11"/>
  <c r="C136" i="11"/>
  <c r="C143" i="11"/>
  <c r="I141" i="11"/>
  <c r="C141" i="11" s="1"/>
  <c r="O144" i="11"/>
  <c r="C176" i="11"/>
  <c r="F175" i="11"/>
  <c r="O174" i="11"/>
  <c r="O173" i="11" s="1"/>
  <c r="C185" i="11"/>
  <c r="L184" i="11"/>
  <c r="C184" i="11" s="1"/>
  <c r="I187" i="11"/>
  <c r="M289" i="11"/>
  <c r="M194" i="11"/>
  <c r="C92" i="11"/>
  <c r="C93" i="11"/>
  <c r="C96" i="11"/>
  <c r="L95" i="11"/>
  <c r="C100" i="11"/>
  <c r="I116" i="11"/>
  <c r="C116" i="11" s="1"/>
  <c r="C117" i="11"/>
  <c r="E130" i="11"/>
  <c r="E75" i="11" s="1"/>
  <c r="E289" i="11" s="1"/>
  <c r="C132" i="11"/>
  <c r="F131" i="11"/>
  <c r="O130" i="11"/>
  <c r="C138" i="11"/>
  <c r="C146" i="11"/>
  <c r="C148" i="11"/>
  <c r="F144" i="11"/>
  <c r="C144" i="11" s="1"/>
  <c r="C178" i="11"/>
  <c r="C189" i="11"/>
  <c r="L188" i="11"/>
  <c r="F192" i="11"/>
  <c r="C193" i="11"/>
  <c r="C206" i="11"/>
  <c r="I205" i="11"/>
  <c r="C205" i="11" s="1"/>
  <c r="C237" i="11"/>
  <c r="I235" i="11"/>
  <c r="C235" i="11" s="1"/>
  <c r="F246" i="11"/>
  <c r="C250" i="11"/>
  <c r="C260" i="11"/>
  <c r="F259" i="11"/>
  <c r="C259" i="11" s="1"/>
  <c r="C142" i="11"/>
  <c r="J194" i="11"/>
  <c r="J51" i="11" s="1"/>
  <c r="F198" i="11"/>
  <c r="C198" i="11" s="1"/>
  <c r="C199" i="11"/>
  <c r="F233" i="11"/>
  <c r="C234" i="11"/>
  <c r="C236" i="11"/>
  <c r="L235" i="11"/>
  <c r="L231" i="11" s="1"/>
  <c r="L230" i="11" s="1"/>
  <c r="F238" i="11"/>
  <c r="C242" i="11"/>
  <c r="C249" i="11"/>
  <c r="I246" i="11"/>
  <c r="F270" i="11"/>
  <c r="C272" i="11"/>
  <c r="C284" i="11"/>
  <c r="F283" i="11"/>
  <c r="C283" i="11" s="1"/>
  <c r="C286" i="11"/>
  <c r="I291" i="11"/>
  <c r="K194" i="11"/>
  <c r="L196" i="11"/>
  <c r="C201" i="11"/>
  <c r="L204" i="11"/>
  <c r="C228" i="11"/>
  <c r="C229" i="11"/>
  <c r="H231" i="11"/>
  <c r="H230" i="11" s="1"/>
  <c r="H289" i="11" s="1"/>
  <c r="C241" i="11"/>
  <c r="I238" i="11"/>
  <c r="F252" i="11"/>
  <c r="C253" i="11"/>
  <c r="I252" i="11"/>
  <c r="I251" i="11" s="1"/>
  <c r="C256" i="11"/>
  <c r="C265" i="11"/>
  <c r="J289" i="11"/>
  <c r="F293" i="11"/>
  <c r="C293" i="11" s="1"/>
  <c r="C294" i="11"/>
  <c r="D194" i="11"/>
  <c r="O205" i="11"/>
  <c r="O204" i="11" s="1"/>
  <c r="O195" i="11" s="1"/>
  <c r="C217" i="11"/>
  <c r="C219" i="11"/>
  <c r="F216" i="11"/>
  <c r="F204" i="11" s="1"/>
  <c r="C232" i="11"/>
  <c r="N259" i="11"/>
  <c r="N230" i="11" s="1"/>
  <c r="C264" i="11"/>
  <c r="C268" i="11"/>
  <c r="O276" i="11"/>
  <c r="O270" i="11" s="1"/>
  <c r="O269" i="11" s="1"/>
  <c r="F281" i="11"/>
  <c r="C281" i="11" s="1"/>
  <c r="C282" i="11"/>
  <c r="C296" i="11"/>
  <c r="C297" i="11"/>
  <c r="F196" i="11"/>
  <c r="M50" i="11" l="1"/>
  <c r="M290" i="11"/>
  <c r="G194" i="11"/>
  <c r="G51" i="11" s="1"/>
  <c r="G289" i="11"/>
  <c r="L53" i="11"/>
  <c r="O53" i="11"/>
  <c r="C238" i="11"/>
  <c r="L173" i="11"/>
  <c r="F67" i="11"/>
  <c r="I173" i="11"/>
  <c r="D75" i="11"/>
  <c r="C122" i="11"/>
  <c r="O230" i="11"/>
  <c r="O194" i="11" s="1"/>
  <c r="N75" i="11"/>
  <c r="N289" i="11" s="1"/>
  <c r="J50" i="11"/>
  <c r="J290" i="11"/>
  <c r="O75" i="11"/>
  <c r="O289" i="11" s="1"/>
  <c r="N194" i="11"/>
  <c r="D52" i="11"/>
  <c r="D51" i="11" s="1"/>
  <c r="D289" i="11"/>
  <c r="F195" i="11"/>
  <c r="C196" i="11"/>
  <c r="I231" i="11"/>
  <c r="I230" i="11" s="1"/>
  <c r="C276" i="11"/>
  <c r="C67" i="11"/>
  <c r="C95" i="11"/>
  <c r="L292" i="11"/>
  <c r="L291" i="11" s="1"/>
  <c r="K52" i="11"/>
  <c r="K51" i="11" s="1"/>
  <c r="C252" i="11"/>
  <c r="F251" i="11"/>
  <c r="C251" i="11" s="1"/>
  <c r="L195" i="11"/>
  <c r="L194" i="11" s="1"/>
  <c r="I204" i="11"/>
  <c r="I195" i="11" s="1"/>
  <c r="C175" i="11"/>
  <c r="F174" i="11"/>
  <c r="C103" i="11"/>
  <c r="I130" i="11"/>
  <c r="H194" i="11"/>
  <c r="H51" i="11" s="1"/>
  <c r="C77" i="11"/>
  <c r="I76" i="11"/>
  <c r="C166" i="11"/>
  <c r="E52" i="11"/>
  <c r="E51" i="11" s="1"/>
  <c r="F269" i="11"/>
  <c r="C270" i="11"/>
  <c r="C233" i="11"/>
  <c r="F231" i="11"/>
  <c r="C204" i="11"/>
  <c r="C192" i="11"/>
  <c r="F191" i="11"/>
  <c r="C292" i="11"/>
  <c r="F291" i="11"/>
  <c r="C291" i="11" s="1"/>
  <c r="C188" i="11"/>
  <c r="L187" i="11"/>
  <c r="C131" i="11"/>
  <c r="F130" i="11"/>
  <c r="C130" i="11" s="1"/>
  <c r="C76" i="11"/>
  <c r="L83" i="11"/>
  <c r="L75" i="11" s="1"/>
  <c r="L52" i="11" s="1"/>
  <c r="L51" i="11" s="1"/>
  <c r="L50" i="11" s="1"/>
  <c r="C216" i="11"/>
  <c r="C246" i="11"/>
  <c r="F83" i="11"/>
  <c r="C89" i="11"/>
  <c r="C31" i="11"/>
  <c r="L26" i="11"/>
  <c r="C58" i="11"/>
  <c r="F54" i="11"/>
  <c r="C21" i="11"/>
  <c r="C165" i="11"/>
  <c r="G290" i="11" l="1"/>
  <c r="G50" i="11"/>
  <c r="N52" i="11"/>
  <c r="N51" i="11" s="1"/>
  <c r="L289" i="11"/>
  <c r="F53" i="11"/>
  <c r="C54" i="11"/>
  <c r="H290" i="11"/>
  <c r="H50" i="11"/>
  <c r="C83" i="11"/>
  <c r="I194" i="11"/>
  <c r="F230" i="11"/>
  <c r="C230" i="11" s="1"/>
  <c r="C231" i="11"/>
  <c r="E290" i="11"/>
  <c r="E50" i="11"/>
  <c r="F75" i="11"/>
  <c r="C191" i="11"/>
  <c r="F187" i="11"/>
  <c r="C187" i="11" s="1"/>
  <c r="K50" i="11"/>
  <c r="K290" i="11"/>
  <c r="C195" i="11"/>
  <c r="L290" i="11"/>
  <c r="C26" i="11"/>
  <c r="I75" i="11"/>
  <c r="I52" i="11" s="1"/>
  <c r="I51" i="11" s="1"/>
  <c r="L20" i="11"/>
  <c r="O52" i="11"/>
  <c r="O51" i="11" s="1"/>
  <c r="C269" i="11"/>
  <c r="F173" i="11"/>
  <c r="C173" i="11" s="1"/>
  <c r="C174" i="11"/>
  <c r="D290" i="11"/>
  <c r="D24" i="11"/>
  <c r="D50" i="11"/>
  <c r="N50" i="11" l="1"/>
  <c r="N290" i="11"/>
  <c r="F289" i="11"/>
  <c r="F194" i="11"/>
  <c r="C194" i="11" s="1"/>
  <c r="C75" i="11"/>
  <c r="I290" i="11"/>
  <c r="I50" i="11"/>
  <c r="O50" i="11"/>
  <c r="O290" i="11"/>
  <c r="I289" i="11"/>
  <c r="F24" i="11"/>
  <c r="D20" i="11"/>
  <c r="F52" i="11"/>
  <c r="C53" i="11"/>
  <c r="C289" i="11" l="1"/>
  <c r="C24" i="11"/>
  <c r="F20" i="11"/>
  <c r="C20" i="11" s="1"/>
  <c r="C52" i="11"/>
  <c r="F51" i="11"/>
  <c r="F290" i="11" l="1"/>
  <c r="C290" i="11" s="1"/>
  <c r="C51" i="11"/>
  <c r="F50" i="11"/>
  <c r="C50" i="11" s="1"/>
  <c r="F60" i="10" l="1"/>
  <c r="F59" i="10"/>
  <c r="F58" i="10"/>
  <c r="F57" i="10"/>
  <c r="F56" i="10"/>
  <c r="F55" i="10"/>
  <c r="F54" i="10"/>
  <c r="F53" i="10"/>
  <c r="F52" i="10"/>
  <c r="F51" i="10"/>
  <c r="F50" i="10"/>
  <c r="F49" i="10"/>
  <c r="F48" i="10"/>
  <c r="F47" i="10"/>
  <c r="F46" i="10"/>
  <c r="F45" i="10"/>
  <c r="F44" i="10"/>
  <c r="F43" i="10"/>
  <c r="F42" i="10"/>
  <c r="F41" i="10"/>
  <c r="F40" i="10"/>
  <c r="D39" i="10"/>
  <c r="F39" i="10" s="1"/>
  <c r="F12" i="10" s="1"/>
  <c r="F38" i="10"/>
  <c r="D38" i="10"/>
  <c r="F37" i="10"/>
  <c r="F36" i="10"/>
  <c r="F35" i="10"/>
  <c r="D35" i="10"/>
  <c r="F34" i="10"/>
  <c r="F33" i="10"/>
  <c r="F32" i="10"/>
  <c r="F31" i="10"/>
  <c r="F30" i="10"/>
  <c r="F29" i="10"/>
  <c r="F28" i="10"/>
  <c r="F27" i="10"/>
  <c r="F26" i="10"/>
  <c r="F25" i="10"/>
  <c r="F24" i="10"/>
  <c r="F23" i="10"/>
  <c r="F22" i="10"/>
  <c r="F21" i="10"/>
  <c r="F20" i="10"/>
  <c r="F19" i="10"/>
  <c r="F18" i="10"/>
  <c r="F17" i="10"/>
  <c r="F16" i="10"/>
  <c r="F15" i="10"/>
  <c r="F14" i="10"/>
  <c r="F13" i="10"/>
  <c r="E12" i="10"/>
  <c r="D12" i="10"/>
  <c r="O301" i="9"/>
  <c r="L301" i="9"/>
  <c r="I301" i="9"/>
  <c r="F301" i="9"/>
  <c r="O300" i="9"/>
  <c r="L300" i="9"/>
  <c r="I300" i="9"/>
  <c r="F300" i="9"/>
  <c r="C300" i="9" s="1"/>
  <c r="O299" i="9"/>
  <c r="L299" i="9"/>
  <c r="I299" i="9"/>
  <c r="F299" i="9"/>
  <c r="O298" i="9"/>
  <c r="L298" i="9"/>
  <c r="I298" i="9"/>
  <c r="F298" i="9"/>
  <c r="O297" i="9"/>
  <c r="L297" i="9"/>
  <c r="I297" i="9"/>
  <c r="F297" i="9"/>
  <c r="O296" i="9"/>
  <c r="L296" i="9"/>
  <c r="L293" i="9" s="1"/>
  <c r="I296" i="9"/>
  <c r="F296" i="9"/>
  <c r="C296" i="9" s="1"/>
  <c r="O295" i="9"/>
  <c r="L295" i="9"/>
  <c r="I295" i="9"/>
  <c r="F295" i="9"/>
  <c r="O294" i="9"/>
  <c r="O293" i="9" s="1"/>
  <c r="L294" i="9"/>
  <c r="I294" i="9"/>
  <c r="F294" i="9"/>
  <c r="N293" i="9"/>
  <c r="M293" i="9"/>
  <c r="K293" i="9"/>
  <c r="J293" i="9"/>
  <c r="H293" i="9"/>
  <c r="G293" i="9"/>
  <c r="F293" i="9"/>
  <c r="E293" i="9"/>
  <c r="D293" i="9"/>
  <c r="O288" i="9"/>
  <c r="L288" i="9"/>
  <c r="I288" i="9"/>
  <c r="F288" i="9"/>
  <c r="C288" i="9" s="1"/>
  <c r="O287" i="9"/>
  <c r="O286" i="9" s="1"/>
  <c r="L287" i="9"/>
  <c r="I287" i="9"/>
  <c r="I286" i="9" s="1"/>
  <c r="F287" i="9"/>
  <c r="N286" i="9"/>
  <c r="M286" i="9"/>
  <c r="L286" i="9"/>
  <c r="K286" i="9"/>
  <c r="J286" i="9"/>
  <c r="H286" i="9"/>
  <c r="G286" i="9"/>
  <c r="E286" i="9"/>
  <c r="D286" i="9"/>
  <c r="O285" i="9"/>
  <c r="L285" i="9"/>
  <c r="L284" i="9" s="1"/>
  <c r="I285" i="9"/>
  <c r="I284" i="9" s="1"/>
  <c r="I283" i="9" s="1"/>
  <c r="F285" i="9"/>
  <c r="O284" i="9"/>
  <c r="N284" i="9"/>
  <c r="N283" i="9" s="1"/>
  <c r="M284" i="9"/>
  <c r="M283" i="9" s="1"/>
  <c r="K284" i="9"/>
  <c r="K283" i="9" s="1"/>
  <c r="J284" i="9"/>
  <c r="J283" i="9" s="1"/>
  <c r="H284" i="9"/>
  <c r="G284" i="9"/>
  <c r="G283" i="9" s="1"/>
  <c r="F284" i="9"/>
  <c r="F283" i="9" s="1"/>
  <c r="E284" i="9"/>
  <c r="E283" i="9" s="1"/>
  <c r="D284" i="9"/>
  <c r="L283" i="9"/>
  <c r="H283" i="9"/>
  <c r="D283" i="9"/>
  <c r="O282" i="9"/>
  <c r="O281" i="9" s="1"/>
  <c r="L282" i="9"/>
  <c r="I282" i="9"/>
  <c r="I281" i="9" s="1"/>
  <c r="F282" i="9"/>
  <c r="N281" i="9"/>
  <c r="M281" i="9"/>
  <c r="L281" i="9"/>
  <c r="K281" i="9"/>
  <c r="J281" i="9"/>
  <c r="H281" i="9"/>
  <c r="G281" i="9"/>
  <c r="F281" i="9"/>
  <c r="E281" i="9"/>
  <c r="D281" i="9"/>
  <c r="O280" i="9"/>
  <c r="L280" i="9"/>
  <c r="I280" i="9"/>
  <c r="C280" i="9" s="1"/>
  <c r="F280" i="9"/>
  <c r="O279" i="9"/>
  <c r="L279" i="9"/>
  <c r="I279" i="9"/>
  <c r="F279" i="9"/>
  <c r="O278" i="9"/>
  <c r="L278" i="9"/>
  <c r="I278" i="9"/>
  <c r="F278" i="9"/>
  <c r="C278" i="9" s="1"/>
  <c r="O277" i="9"/>
  <c r="L277" i="9"/>
  <c r="L276" i="9" s="1"/>
  <c r="I277" i="9"/>
  <c r="I276" i="9" s="1"/>
  <c r="F277" i="9"/>
  <c r="C277" i="9" s="1"/>
  <c r="O276" i="9"/>
  <c r="N276" i="9"/>
  <c r="M276" i="9"/>
  <c r="K276" i="9"/>
  <c r="J276" i="9"/>
  <c r="H276" i="9"/>
  <c r="G276" i="9"/>
  <c r="E276" i="9"/>
  <c r="D276" i="9"/>
  <c r="O275" i="9"/>
  <c r="L275" i="9"/>
  <c r="I275" i="9"/>
  <c r="F275" i="9"/>
  <c r="O274" i="9"/>
  <c r="L274" i="9"/>
  <c r="I274" i="9"/>
  <c r="F274" i="9"/>
  <c r="C274" i="9" s="1"/>
  <c r="O273" i="9"/>
  <c r="L273" i="9"/>
  <c r="L272" i="9" s="1"/>
  <c r="I273" i="9"/>
  <c r="I272" i="9" s="1"/>
  <c r="F273" i="9"/>
  <c r="O272" i="9"/>
  <c r="N272" i="9"/>
  <c r="N270" i="9" s="1"/>
  <c r="N269" i="9" s="1"/>
  <c r="M272" i="9"/>
  <c r="K272" i="9"/>
  <c r="J272" i="9"/>
  <c r="J270" i="9" s="1"/>
  <c r="H272" i="9"/>
  <c r="G272" i="9"/>
  <c r="F272" i="9"/>
  <c r="E272" i="9"/>
  <c r="D272" i="9"/>
  <c r="O271" i="9"/>
  <c r="L271" i="9"/>
  <c r="I271" i="9"/>
  <c r="F271" i="9"/>
  <c r="M270" i="9"/>
  <c r="M269" i="9" s="1"/>
  <c r="I270" i="9"/>
  <c r="H270" i="9"/>
  <c r="H269" i="9" s="1"/>
  <c r="E270" i="9"/>
  <c r="E269" i="9" s="1"/>
  <c r="D270" i="9"/>
  <c r="D269" i="9" s="1"/>
  <c r="J269" i="9"/>
  <c r="O268" i="9"/>
  <c r="L268" i="9"/>
  <c r="I268" i="9"/>
  <c r="F268" i="9"/>
  <c r="C268" i="9"/>
  <c r="O267" i="9"/>
  <c r="L267" i="9"/>
  <c r="I267" i="9"/>
  <c r="F267" i="9"/>
  <c r="O266" i="9"/>
  <c r="L266" i="9"/>
  <c r="I266" i="9"/>
  <c r="F266" i="9"/>
  <c r="C266" i="9" s="1"/>
  <c r="O265" i="9"/>
  <c r="L265" i="9"/>
  <c r="L264" i="9" s="1"/>
  <c r="I265" i="9"/>
  <c r="I264" i="9" s="1"/>
  <c r="F265" i="9"/>
  <c r="N264" i="9"/>
  <c r="M264" i="9"/>
  <c r="K264" i="9"/>
  <c r="J264" i="9"/>
  <c r="H264" i="9"/>
  <c r="G264" i="9"/>
  <c r="E264" i="9"/>
  <c r="D264" i="9"/>
  <c r="O263" i="9"/>
  <c r="L263" i="9"/>
  <c r="I263" i="9"/>
  <c r="F263" i="9"/>
  <c r="O262" i="9"/>
  <c r="L262" i="9"/>
  <c r="I262" i="9"/>
  <c r="F262" i="9"/>
  <c r="C262" i="9" s="1"/>
  <c r="O261" i="9"/>
  <c r="L261" i="9"/>
  <c r="L260" i="9" s="1"/>
  <c r="I261" i="9"/>
  <c r="I260" i="9" s="1"/>
  <c r="I259" i="9" s="1"/>
  <c r="F261" i="9"/>
  <c r="C261" i="9" s="1"/>
  <c r="O260" i="9"/>
  <c r="N260" i="9"/>
  <c r="N259" i="9" s="1"/>
  <c r="M260" i="9"/>
  <c r="M259" i="9" s="1"/>
  <c r="K260" i="9"/>
  <c r="K259" i="9" s="1"/>
  <c r="J260" i="9"/>
  <c r="J259" i="9" s="1"/>
  <c r="H260" i="9"/>
  <c r="G260" i="9"/>
  <c r="G259" i="9" s="1"/>
  <c r="E260" i="9"/>
  <c r="E259" i="9" s="1"/>
  <c r="D260" i="9"/>
  <c r="H259" i="9"/>
  <c r="D259" i="9"/>
  <c r="O258" i="9"/>
  <c r="L258" i="9"/>
  <c r="I258" i="9"/>
  <c r="F258" i="9"/>
  <c r="O257" i="9"/>
  <c r="L257" i="9"/>
  <c r="I257" i="9"/>
  <c r="F257" i="9"/>
  <c r="O256" i="9"/>
  <c r="L256" i="9"/>
  <c r="I256" i="9"/>
  <c r="F256" i="9"/>
  <c r="C256" i="9"/>
  <c r="O255" i="9"/>
  <c r="L255" i="9"/>
  <c r="I255" i="9"/>
  <c r="F255" i="9"/>
  <c r="O254" i="9"/>
  <c r="L254" i="9"/>
  <c r="I254" i="9"/>
  <c r="F254" i="9"/>
  <c r="C254" i="9" s="1"/>
  <c r="O253" i="9"/>
  <c r="L253" i="9"/>
  <c r="L252" i="9" s="1"/>
  <c r="L251" i="9" s="1"/>
  <c r="I253" i="9"/>
  <c r="I252" i="9" s="1"/>
  <c r="F253" i="9"/>
  <c r="N252" i="9"/>
  <c r="N251" i="9" s="1"/>
  <c r="M252" i="9"/>
  <c r="M251" i="9" s="1"/>
  <c r="K252" i="9"/>
  <c r="K251" i="9" s="1"/>
  <c r="J252" i="9"/>
  <c r="J251" i="9" s="1"/>
  <c r="H252" i="9"/>
  <c r="G252" i="9"/>
  <c r="G251" i="9" s="1"/>
  <c r="E252" i="9"/>
  <c r="E251" i="9" s="1"/>
  <c r="D252" i="9"/>
  <c r="H251" i="9"/>
  <c r="D251" i="9"/>
  <c r="O250" i="9"/>
  <c r="L250" i="9"/>
  <c r="I250" i="9"/>
  <c r="F250" i="9"/>
  <c r="O249" i="9"/>
  <c r="L249" i="9"/>
  <c r="I249" i="9"/>
  <c r="F249" i="9"/>
  <c r="O248" i="9"/>
  <c r="L248" i="9"/>
  <c r="I248" i="9"/>
  <c r="F248" i="9"/>
  <c r="C248" i="9" s="1"/>
  <c r="O247" i="9"/>
  <c r="L247" i="9"/>
  <c r="I247" i="9"/>
  <c r="F247" i="9"/>
  <c r="N246" i="9"/>
  <c r="M246" i="9"/>
  <c r="K246" i="9"/>
  <c r="J246" i="9"/>
  <c r="H246" i="9"/>
  <c r="G246" i="9"/>
  <c r="E246" i="9"/>
  <c r="D246" i="9"/>
  <c r="O245" i="9"/>
  <c r="L245" i="9"/>
  <c r="I245" i="9"/>
  <c r="F245" i="9"/>
  <c r="C245" i="9" s="1"/>
  <c r="O244" i="9"/>
  <c r="L244" i="9"/>
  <c r="I244" i="9"/>
  <c r="F244" i="9"/>
  <c r="C244" i="9" s="1"/>
  <c r="O243" i="9"/>
  <c r="L243" i="9"/>
  <c r="I243" i="9"/>
  <c r="F243" i="9"/>
  <c r="C243" i="9" s="1"/>
  <c r="O242" i="9"/>
  <c r="L242" i="9"/>
  <c r="I242" i="9"/>
  <c r="F242" i="9"/>
  <c r="C242" i="9" s="1"/>
  <c r="O241" i="9"/>
  <c r="L241" i="9"/>
  <c r="I241" i="9"/>
  <c r="F241" i="9"/>
  <c r="O240" i="9"/>
  <c r="L240" i="9"/>
  <c r="I240" i="9"/>
  <c r="F240" i="9"/>
  <c r="C240" i="9" s="1"/>
  <c r="O239" i="9"/>
  <c r="O238" i="9" s="1"/>
  <c r="L239" i="9"/>
  <c r="I239" i="9"/>
  <c r="F239" i="9"/>
  <c r="N238" i="9"/>
  <c r="M238" i="9"/>
  <c r="K238" i="9"/>
  <c r="J238" i="9"/>
  <c r="I238" i="9"/>
  <c r="H238" i="9"/>
  <c r="G238" i="9"/>
  <c r="E238" i="9"/>
  <c r="D238" i="9"/>
  <c r="O237" i="9"/>
  <c r="L237" i="9"/>
  <c r="I237" i="9"/>
  <c r="F237" i="9"/>
  <c r="C237" i="9" s="1"/>
  <c r="O236" i="9"/>
  <c r="O235" i="9" s="1"/>
  <c r="L236" i="9"/>
  <c r="I236" i="9"/>
  <c r="I235" i="9" s="1"/>
  <c r="F236" i="9"/>
  <c r="C236" i="9"/>
  <c r="N235" i="9"/>
  <c r="M235" i="9"/>
  <c r="L235" i="9"/>
  <c r="K235" i="9"/>
  <c r="J235" i="9"/>
  <c r="H235" i="9"/>
  <c r="G235" i="9"/>
  <c r="F235" i="9"/>
  <c r="E235" i="9"/>
  <c r="D235" i="9"/>
  <c r="O234" i="9"/>
  <c r="O233" i="9" s="1"/>
  <c r="L234" i="9"/>
  <c r="I234" i="9"/>
  <c r="I233" i="9" s="1"/>
  <c r="F234" i="9"/>
  <c r="N233" i="9"/>
  <c r="N231" i="9" s="1"/>
  <c r="N230" i="9" s="1"/>
  <c r="M233" i="9"/>
  <c r="M231" i="9" s="1"/>
  <c r="L233" i="9"/>
  <c r="K233" i="9"/>
  <c r="J233" i="9"/>
  <c r="J231" i="9" s="1"/>
  <c r="J230" i="9" s="1"/>
  <c r="H233" i="9"/>
  <c r="G233" i="9"/>
  <c r="F233" i="9"/>
  <c r="E233" i="9"/>
  <c r="E231" i="9" s="1"/>
  <c r="E230" i="9" s="1"/>
  <c r="D233" i="9"/>
  <c r="O232" i="9"/>
  <c r="L232" i="9"/>
  <c r="I232" i="9"/>
  <c r="F232" i="9"/>
  <c r="C232" i="9" s="1"/>
  <c r="K231" i="9"/>
  <c r="K230" i="9" s="1"/>
  <c r="H231" i="9"/>
  <c r="G231" i="9"/>
  <c r="G230" i="9" s="1"/>
  <c r="D231" i="9"/>
  <c r="D230" i="9" s="1"/>
  <c r="M230" i="9"/>
  <c r="O229" i="9"/>
  <c r="L229" i="9"/>
  <c r="I229" i="9"/>
  <c r="F229" i="9"/>
  <c r="O228" i="9"/>
  <c r="O227" i="9" s="1"/>
  <c r="L228" i="9"/>
  <c r="I228" i="9"/>
  <c r="I227" i="9" s="1"/>
  <c r="F228" i="9"/>
  <c r="N227" i="9"/>
  <c r="M227" i="9"/>
  <c r="L227" i="9"/>
  <c r="K227" i="9"/>
  <c r="J227" i="9"/>
  <c r="H227" i="9"/>
  <c r="G227" i="9"/>
  <c r="F227" i="9"/>
  <c r="E227" i="9"/>
  <c r="D227" i="9"/>
  <c r="O226" i="9"/>
  <c r="L226" i="9"/>
  <c r="I226" i="9"/>
  <c r="F226" i="9"/>
  <c r="O225" i="9"/>
  <c r="L225" i="9"/>
  <c r="I225" i="9"/>
  <c r="F225" i="9"/>
  <c r="O224" i="9"/>
  <c r="L224" i="9"/>
  <c r="I224" i="9"/>
  <c r="F224" i="9"/>
  <c r="C224" i="9" s="1"/>
  <c r="O223" i="9"/>
  <c r="L223" i="9"/>
  <c r="I223" i="9"/>
  <c r="F223" i="9"/>
  <c r="O222" i="9"/>
  <c r="L222" i="9"/>
  <c r="I222" i="9"/>
  <c r="F222" i="9"/>
  <c r="O221" i="9"/>
  <c r="L221" i="9"/>
  <c r="I221" i="9"/>
  <c r="F221" i="9"/>
  <c r="O220" i="9"/>
  <c r="O216" i="9" s="1"/>
  <c r="L220" i="9"/>
  <c r="I220" i="9"/>
  <c r="F220" i="9"/>
  <c r="C220" i="9"/>
  <c r="O219" i="9"/>
  <c r="L219" i="9"/>
  <c r="I219" i="9"/>
  <c r="F219" i="9"/>
  <c r="O218" i="9"/>
  <c r="L218" i="9"/>
  <c r="I218" i="9"/>
  <c r="F218" i="9"/>
  <c r="O217" i="9"/>
  <c r="L217" i="9"/>
  <c r="I217" i="9"/>
  <c r="I216" i="9" s="1"/>
  <c r="F217" i="9"/>
  <c r="C217" i="9" s="1"/>
  <c r="N216" i="9"/>
  <c r="M216" i="9"/>
  <c r="K216" i="9"/>
  <c r="K204" i="9" s="1"/>
  <c r="K195" i="9" s="1"/>
  <c r="J216" i="9"/>
  <c r="H216" i="9"/>
  <c r="G216" i="9"/>
  <c r="E216" i="9"/>
  <c r="D216" i="9"/>
  <c r="O215" i="9"/>
  <c r="L215" i="9"/>
  <c r="I215" i="9"/>
  <c r="F215" i="9"/>
  <c r="O214" i="9"/>
  <c r="L214" i="9"/>
  <c r="I214" i="9"/>
  <c r="F214" i="9"/>
  <c r="O213" i="9"/>
  <c r="L213" i="9"/>
  <c r="I213" i="9"/>
  <c r="F213" i="9"/>
  <c r="O212" i="9"/>
  <c r="L212" i="9"/>
  <c r="I212" i="9"/>
  <c r="F212" i="9"/>
  <c r="C212" i="9" s="1"/>
  <c r="O211" i="9"/>
  <c r="L211" i="9"/>
  <c r="I211" i="9"/>
  <c r="F211" i="9"/>
  <c r="O210" i="9"/>
  <c r="L210" i="9"/>
  <c r="I210" i="9"/>
  <c r="F210" i="9"/>
  <c r="O209" i="9"/>
  <c r="L209" i="9"/>
  <c r="I209" i="9"/>
  <c r="F209" i="9"/>
  <c r="O208" i="9"/>
  <c r="L208" i="9"/>
  <c r="L205" i="9" s="1"/>
  <c r="I208" i="9"/>
  <c r="F208" i="9"/>
  <c r="C208" i="9" s="1"/>
  <c r="O207" i="9"/>
  <c r="L207" i="9"/>
  <c r="I207" i="9"/>
  <c r="F207" i="9"/>
  <c r="O206" i="9"/>
  <c r="O205" i="9" s="1"/>
  <c r="L206" i="9"/>
  <c r="I206" i="9"/>
  <c r="F206" i="9"/>
  <c r="N205" i="9"/>
  <c r="N204" i="9" s="1"/>
  <c r="M205" i="9"/>
  <c r="M204" i="9" s="1"/>
  <c r="K205" i="9"/>
  <c r="J205" i="9"/>
  <c r="H205" i="9"/>
  <c r="H204" i="9" s="1"/>
  <c r="G205" i="9"/>
  <c r="F205" i="9"/>
  <c r="E205" i="9"/>
  <c r="D205" i="9"/>
  <c r="D204" i="9" s="1"/>
  <c r="J204" i="9"/>
  <c r="G204" i="9"/>
  <c r="O203" i="9"/>
  <c r="L203" i="9"/>
  <c r="I203" i="9"/>
  <c r="F203" i="9"/>
  <c r="C203" i="9"/>
  <c r="O202" i="9"/>
  <c r="L202" i="9"/>
  <c r="I202" i="9"/>
  <c r="F202" i="9"/>
  <c r="C202" i="9" s="1"/>
  <c r="O201" i="9"/>
  <c r="L201" i="9"/>
  <c r="I201" i="9"/>
  <c r="F201" i="9"/>
  <c r="C201" i="9" s="1"/>
  <c r="O200" i="9"/>
  <c r="L200" i="9"/>
  <c r="I200" i="9"/>
  <c r="F200" i="9"/>
  <c r="C200" i="9" s="1"/>
  <c r="O199" i="9"/>
  <c r="L199" i="9"/>
  <c r="I199" i="9"/>
  <c r="I198" i="9" s="1"/>
  <c r="F199" i="9"/>
  <c r="N198" i="9"/>
  <c r="M198" i="9"/>
  <c r="M196" i="9" s="1"/>
  <c r="M195" i="9" s="1"/>
  <c r="M194" i="9" s="1"/>
  <c r="L198" i="9"/>
  <c r="K198" i="9"/>
  <c r="J198" i="9"/>
  <c r="H198" i="9"/>
  <c r="H196" i="9" s="1"/>
  <c r="G198" i="9"/>
  <c r="E198" i="9"/>
  <c r="D198" i="9"/>
  <c r="D196" i="9" s="1"/>
  <c r="O197" i="9"/>
  <c r="L197" i="9"/>
  <c r="I197" i="9"/>
  <c r="F197" i="9"/>
  <c r="N196" i="9"/>
  <c r="N195" i="9" s="1"/>
  <c r="N194" i="9" s="1"/>
  <c r="K196" i="9"/>
  <c r="J196" i="9"/>
  <c r="G196" i="9"/>
  <c r="G195" i="9" s="1"/>
  <c r="E196" i="9"/>
  <c r="J195" i="9"/>
  <c r="J194" i="9" s="1"/>
  <c r="O193" i="9"/>
  <c r="O192" i="9" s="1"/>
  <c r="O191" i="9" s="1"/>
  <c r="L193" i="9"/>
  <c r="I193" i="9"/>
  <c r="F193" i="9"/>
  <c r="F192" i="9" s="1"/>
  <c r="F191" i="9" s="1"/>
  <c r="F187" i="9" s="1"/>
  <c r="C193" i="9"/>
  <c r="N192" i="9"/>
  <c r="M192" i="9"/>
  <c r="L192" i="9"/>
  <c r="L191" i="9" s="1"/>
  <c r="K192" i="9"/>
  <c r="K191" i="9" s="1"/>
  <c r="J192" i="9"/>
  <c r="I192" i="9"/>
  <c r="H192" i="9"/>
  <c r="H191" i="9" s="1"/>
  <c r="G192" i="9"/>
  <c r="G191" i="9" s="1"/>
  <c r="E192" i="9"/>
  <c r="D192" i="9"/>
  <c r="D191" i="9" s="1"/>
  <c r="N191" i="9"/>
  <c r="M191" i="9"/>
  <c r="J191" i="9"/>
  <c r="I191" i="9"/>
  <c r="E191" i="9"/>
  <c r="O190" i="9"/>
  <c r="L190" i="9"/>
  <c r="I190" i="9"/>
  <c r="F190" i="9"/>
  <c r="O189" i="9"/>
  <c r="O188" i="9" s="1"/>
  <c r="O187" i="9" s="1"/>
  <c r="L189" i="9"/>
  <c r="I189" i="9"/>
  <c r="F189" i="9"/>
  <c r="N188" i="9"/>
  <c r="M188" i="9"/>
  <c r="L188" i="9"/>
  <c r="L187" i="9" s="1"/>
  <c r="K188" i="9"/>
  <c r="K187" i="9" s="1"/>
  <c r="J188" i="9"/>
  <c r="I188" i="9"/>
  <c r="H188" i="9"/>
  <c r="H187" i="9" s="1"/>
  <c r="G188" i="9"/>
  <c r="G187" i="9" s="1"/>
  <c r="F188" i="9"/>
  <c r="E188" i="9"/>
  <c r="D188" i="9"/>
  <c r="D187" i="9" s="1"/>
  <c r="N187" i="9"/>
  <c r="M187" i="9"/>
  <c r="J187" i="9"/>
  <c r="I187" i="9"/>
  <c r="E187" i="9"/>
  <c r="O186" i="9"/>
  <c r="L186" i="9"/>
  <c r="I186" i="9"/>
  <c r="F186" i="9"/>
  <c r="O185" i="9"/>
  <c r="O184" i="9" s="1"/>
  <c r="L185" i="9"/>
  <c r="I185" i="9"/>
  <c r="F185" i="9"/>
  <c r="F184" i="9" s="1"/>
  <c r="N184" i="9"/>
  <c r="M184" i="9"/>
  <c r="L184" i="9"/>
  <c r="K184" i="9"/>
  <c r="J184" i="9"/>
  <c r="I184" i="9"/>
  <c r="H184" i="9"/>
  <c r="G184" i="9"/>
  <c r="E184" i="9"/>
  <c r="D184" i="9"/>
  <c r="O183" i="9"/>
  <c r="L183" i="9"/>
  <c r="I183" i="9"/>
  <c r="F183" i="9"/>
  <c r="O182" i="9"/>
  <c r="L182" i="9"/>
  <c r="I182" i="9"/>
  <c r="F182" i="9"/>
  <c r="O181" i="9"/>
  <c r="O179" i="9" s="1"/>
  <c r="L181" i="9"/>
  <c r="I181" i="9"/>
  <c r="F181" i="9"/>
  <c r="O180" i="9"/>
  <c r="L180" i="9"/>
  <c r="I180" i="9"/>
  <c r="I179" i="9" s="1"/>
  <c r="F180" i="9"/>
  <c r="N179" i="9"/>
  <c r="M179" i="9"/>
  <c r="K179" i="9"/>
  <c r="K174" i="9" s="1"/>
  <c r="K173" i="9" s="1"/>
  <c r="J179" i="9"/>
  <c r="J174" i="9" s="1"/>
  <c r="J173" i="9" s="1"/>
  <c r="H179" i="9"/>
  <c r="G179" i="9"/>
  <c r="E179" i="9"/>
  <c r="D179" i="9"/>
  <c r="O178" i="9"/>
  <c r="L178" i="9"/>
  <c r="I178" i="9"/>
  <c r="F178" i="9"/>
  <c r="O177" i="9"/>
  <c r="L177" i="9"/>
  <c r="I177" i="9"/>
  <c r="C177" i="9" s="1"/>
  <c r="F177" i="9"/>
  <c r="O176" i="9"/>
  <c r="L176" i="9"/>
  <c r="I176" i="9"/>
  <c r="F176" i="9"/>
  <c r="N175" i="9"/>
  <c r="M175" i="9"/>
  <c r="M174" i="9" s="1"/>
  <c r="M173" i="9" s="1"/>
  <c r="K175" i="9"/>
  <c r="J175" i="9"/>
  <c r="H175" i="9"/>
  <c r="H174" i="9" s="1"/>
  <c r="G175" i="9"/>
  <c r="E175" i="9"/>
  <c r="D175" i="9"/>
  <c r="D174" i="9" s="1"/>
  <c r="N174" i="9"/>
  <c r="N173" i="9" s="1"/>
  <c r="G174" i="9"/>
  <c r="G173" i="9" s="1"/>
  <c r="O172" i="9"/>
  <c r="L172" i="9"/>
  <c r="I172" i="9"/>
  <c r="F172" i="9"/>
  <c r="O171" i="9"/>
  <c r="L171" i="9"/>
  <c r="I171" i="9"/>
  <c r="F171" i="9"/>
  <c r="O170" i="9"/>
  <c r="L170" i="9"/>
  <c r="I170" i="9"/>
  <c r="F170" i="9"/>
  <c r="O169" i="9"/>
  <c r="O166" i="9" s="1"/>
  <c r="O165" i="9" s="1"/>
  <c r="L169" i="9"/>
  <c r="I169" i="9"/>
  <c r="F169" i="9"/>
  <c r="C169" i="9"/>
  <c r="O168" i="9"/>
  <c r="L168" i="9"/>
  <c r="I168" i="9"/>
  <c r="F168" i="9"/>
  <c r="C168" i="9" s="1"/>
  <c r="O167" i="9"/>
  <c r="L167" i="9"/>
  <c r="I167" i="9"/>
  <c r="F167" i="9"/>
  <c r="N166" i="9"/>
  <c r="N165" i="9" s="1"/>
  <c r="M166" i="9"/>
  <c r="K166" i="9"/>
  <c r="J166" i="9"/>
  <c r="J165" i="9" s="1"/>
  <c r="H166" i="9"/>
  <c r="H165" i="9" s="1"/>
  <c r="G166" i="9"/>
  <c r="E166" i="9"/>
  <c r="D166" i="9"/>
  <c r="D165" i="9" s="1"/>
  <c r="M165" i="9"/>
  <c r="K165" i="9"/>
  <c r="G165" i="9"/>
  <c r="E165" i="9"/>
  <c r="O164" i="9"/>
  <c r="L164" i="9"/>
  <c r="I164" i="9"/>
  <c r="F164" i="9"/>
  <c r="O163" i="9"/>
  <c r="L163" i="9"/>
  <c r="I163" i="9"/>
  <c r="F163" i="9"/>
  <c r="O162" i="9"/>
  <c r="L162" i="9"/>
  <c r="C162" i="9" s="1"/>
  <c r="I162" i="9"/>
  <c r="F162" i="9"/>
  <c r="O161" i="9"/>
  <c r="O160" i="9" s="1"/>
  <c r="L161" i="9"/>
  <c r="L160" i="9" s="1"/>
  <c r="I161" i="9"/>
  <c r="F161" i="9"/>
  <c r="C161" i="9" s="1"/>
  <c r="N160" i="9"/>
  <c r="M160" i="9"/>
  <c r="K160" i="9"/>
  <c r="J160" i="9"/>
  <c r="I160" i="9"/>
  <c r="H160" i="9"/>
  <c r="G160" i="9"/>
  <c r="F160" i="9"/>
  <c r="E160" i="9"/>
  <c r="D160" i="9"/>
  <c r="O159" i="9"/>
  <c r="L159" i="9"/>
  <c r="I159" i="9"/>
  <c r="F159" i="9"/>
  <c r="O158" i="9"/>
  <c r="L158" i="9"/>
  <c r="C158" i="9" s="1"/>
  <c r="I158" i="9"/>
  <c r="F158" i="9"/>
  <c r="O157" i="9"/>
  <c r="L157" i="9"/>
  <c r="I157" i="9"/>
  <c r="F157" i="9"/>
  <c r="C157" i="9" s="1"/>
  <c r="O156" i="9"/>
  <c r="L156" i="9"/>
  <c r="I156" i="9"/>
  <c r="F156" i="9"/>
  <c r="O155" i="9"/>
  <c r="L155" i="9"/>
  <c r="I155" i="9"/>
  <c r="F155" i="9"/>
  <c r="O154" i="9"/>
  <c r="L154" i="9"/>
  <c r="I154" i="9"/>
  <c r="F154" i="9"/>
  <c r="O153" i="9"/>
  <c r="C153" i="9" s="1"/>
  <c r="L153" i="9"/>
  <c r="I153" i="9"/>
  <c r="F153" i="9"/>
  <c r="O152" i="9"/>
  <c r="L152" i="9"/>
  <c r="I152" i="9"/>
  <c r="F152" i="9"/>
  <c r="N151" i="9"/>
  <c r="M151" i="9"/>
  <c r="K151" i="9"/>
  <c r="J151" i="9"/>
  <c r="I151" i="9"/>
  <c r="H151" i="9"/>
  <c r="G151" i="9"/>
  <c r="E151" i="9"/>
  <c r="D151" i="9"/>
  <c r="O150" i="9"/>
  <c r="L150" i="9"/>
  <c r="I150" i="9"/>
  <c r="F150" i="9"/>
  <c r="O149" i="9"/>
  <c r="L149" i="9"/>
  <c r="I149" i="9"/>
  <c r="F149" i="9"/>
  <c r="C149" i="9" s="1"/>
  <c r="O148" i="9"/>
  <c r="L148" i="9"/>
  <c r="I148" i="9"/>
  <c r="F148" i="9"/>
  <c r="O147" i="9"/>
  <c r="L147" i="9"/>
  <c r="I147" i="9"/>
  <c r="F147" i="9"/>
  <c r="O146" i="9"/>
  <c r="L146" i="9"/>
  <c r="I146" i="9"/>
  <c r="F146" i="9"/>
  <c r="O145" i="9"/>
  <c r="O144" i="9" s="1"/>
  <c r="L145" i="9"/>
  <c r="C145" i="9" s="1"/>
  <c r="I145" i="9"/>
  <c r="F145" i="9"/>
  <c r="N144" i="9"/>
  <c r="N130" i="9" s="1"/>
  <c r="M144" i="9"/>
  <c r="K144" i="9"/>
  <c r="J144" i="9"/>
  <c r="H144" i="9"/>
  <c r="G144" i="9"/>
  <c r="E144" i="9"/>
  <c r="D144" i="9"/>
  <c r="O143" i="9"/>
  <c r="L143" i="9"/>
  <c r="I143" i="9"/>
  <c r="F143" i="9"/>
  <c r="O142" i="9"/>
  <c r="L142" i="9"/>
  <c r="L141" i="9" s="1"/>
  <c r="I142" i="9"/>
  <c r="F142" i="9"/>
  <c r="F141" i="9" s="1"/>
  <c r="O141" i="9"/>
  <c r="N141" i="9"/>
  <c r="M141" i="9"/>
  <c r="K141" i="9"/>
  <c r="J141" i="9"/>
  <c r="H141" i="9"/>
  <c r="G141" i="9"/>
  <c r="E141" i="9"/>
  <c r="D141" i="9"/>
  <c r="O140" i="9"/>
  <c r="L140" i="9"/>
  <c r="I140" i="9"/>
  <c r="F140" i="9"/>
  <c r="C140" i="9" s="1"/>
  <c r="O139" i="9"/>
  <c r="L139" i="9"/>
  <c r="I139" i="9"/>
  <c r="F139" i="9"/>
  <c r="O138" i="9"/>
  <c r="L138" i="9"/>
  <c r="I138" i="9"/>
  <c r="F138" i="9"/>
  <c r="C138" i="9" s="1"/>
  <c r="O137" i="9"/>
  <c r="O136" i="9" s="1"/>
  <c r="L137" i="9"/>
  <c r="I137" i="9"/>
  <c r="F137" i="9"/>
  <c r="C137" i="9" s="1"/>
  <c r="N136" i="9"/>
  <c r="M136" i="9"/>
  <c r="L136" i="9"/>
  <c r="K136" i="9"/>
  <c r="J136" i="9"/>
  <c r="H136" i="9"/>
  <c r="G136" i="9"/>
  <c r="E136" i="9"/>
  <c r="D136" i="9"/>
  <c r="O135" i="9"/>
  <c r="L135" i="9"/>
  <c r="I135" i="9"/>
  <c r="F135" i="9"/>
  <c r="O134" i="9"/>
  <c r="L134" i="9"/>
  <c r="I134" i="9"/>
  <c r="F134" i="9"/>
  <c r="O133" i="9"/>
  <c r="O131" i="9" s="1"/>
  <c r="L133" i="9"/>
  <c r="I133" i="9"/>
  <c r="F133" i="9"/>
  <c r="O132" i="9"/>
  <c r="L132" i="9"/>
  <c r="I132" i="9"/>
  <c r="I131" i="9" s="1"/>
  <c r="F132" i="9"/>
  <c r="N131" i="9"/>
  <c r="M131" i="9"/>
  <c r="M130" i="9" s="1"/>
  <c r="K131" i="9"/>
  <c r="J131" i="9"/>
  <c r="J130" i="9" s="1"/>
  <c r="H131" i="9"/>
  <c r="G131" i="9"/>
  <c r="E131" i="9"/>
  <c r="E130" i="9" s="1"/>
  <c r="D131" i="9"/>
  <c r="O129" i="9"/>
  <c r="O128" i="9" s="1"/>
  <c r="L129" i="9"/>
  <c r="L128" i="9" s="1"/>
  <c r="I129" i="9"/>
  <c r="F129" i="9"/>
  <c r="N128" i="9"/>
  <c r="M128" i="9"/>
  <c r="K128" i="9"/>
  <c r="J128" i="9"/>
  <c r="I128" i="9"/>
  <c r="H128" i="9"/>
  <c r="G128" i="9"/>
  <c r="F128" i="9"/>
  <c r="E128" i="9"/>
  <c r="D128" i="9"/>
  <c r="O127" i="9"/>
  <c r="L127" i="9"/>
  <c r="I127" i="9"/>
  <c r="D127" i="9"/>
  <c r="F127" i="9" s="1"/>
  <c r="O126" i="9"/>
  <c r="O122" i="9" s="1"/>
  <c r="L126" i="9"/>
  <c r="I126" i="9"/>
  <c r="F126" i="9"/>
  <c r="C126" i="9"/>
  <c r="O125" i="9"/>
  <c r="L125" i="9"/>
  <c r="I125" i="9"/>
  <c r="F125" i="9"/>
  <c r="C125" i="9" s="1"/>
  <c r="O124" i="9"/>
  <c r="L124" i="9"/>
  <c r="I124" i="9"/>
  <c r="F124" i="9"/>
  <c r="O123" i="9"/>
  <c r="L123" i="9"/>
  <c r="L122" i="9" s="1"/>
  <c r="I123" i="9"/>
  <c r="F123" i="9"/>
  <c r="F122" i="9" s="1"/>
  <c r="N122" i="9"/>
  <c r="M122" i="9"/>
  <c r="K122" i="9"/>
  <c r="J122" i="9"/>
  <c r="H122" i="9"/>
  <c r="G122" i="9"/>
  <c r="E122" i="9"/>
  <c r="D122" i="9"/>
  <c r="O121" i="9"/>
  <c r="L121" i="9"/>
  <c r="I121" i="9"/>
  <c r="F121" i="9"/>
  <c r="C121" i="9" s="1"/>
  <c r="O120" i="9"/>
  <c r="L120" i="9"/>
  <c r="I120" i="9"/>
  <c r="D120" i="9"/>
  <c r="F120" i="9" s="1"/>
  <c r="C120" i="9" s="1"/>
  <c r="O119" i="9"/>
  <c r="O116" i="9" s="1"/>
  <c r="L119" i="9"/>
  <c r="I119" i="9"/>
  <c r="F119" i="9"/>
  <c r="C119" i="9" s="1"/>
  <c r="O118" i="9"/>
  <c r="L118" i="9"/>
  <c r="I118" i="9"/>
  <c r="F118" i="9"/>
  <c r="O117" i="9"/>
  <c r="L117" i="9"/>
  <c r="I117" i="9"/>
  <c r="F117" i="9"/>
  <c r="N116" i="9"/>
  <c r="M116" i="9"/>
  <c r="L116" i="9"/>
  <c r="K116" i="9"/>
  <c r="J116" i="9"/>
  <c r="H116" i="9"/>
  <c r="G116" i="9"/>
  <c r="E116" i="9"/>
  <c r="O115" i="9"/>
  <c r="L115" i="9"/>
  <c r="C115" i="9" s="1"/>
  <c r="I115" i="9"/>
  <c r="F115" i="9"/>
  <c r="O114" i="9"/>
  <c r="L114" i="9"/>
  <c r="I114" i="9"/>
  <c r="F114" i="9"/>
  <c r="O113" i="9"/>
  <c r="L113" i="9"/>
  <c r="L112" i="9" s="1"/>
  <c r="I113" i="9"/>
  <c r="F113" i="9"/>
  <c r="N112" i="9"/>
  <c r="M112" i="9"/>
  <c r="K112" i="9"/>
  <c r="J112" i="9"/>
  <c r="H112" i="9"/>
  <c r="G112" i="9"/>
  <c r="F112" i="9"/>
  <c r="E112" i="9"/>
  <c r="D112" i="9"/>
  <c r="O111" i="9"/>
  <c r="L111" i="9"/>
  <c r="I111" i="9"/>
  <c r="F111" i="9"/>
  <c r="C111" i="9" s="1"/>
  <c r="O110" i="9"/>
  <c r="L110" i="9"/>
  <c r="I110" i="9"/>
  <c r="F110" i="9"/>
  <c r="O109" i="9"/>
  <c r="L109" i="9"/>
  <c r="I109" i="9"/>
  <c r="F109" i="9"/>
  <c r="O108" i="9"/>
  <c r="L108" i="9"/>
  <c r="I108" i="9"/>
  <c r="F108" i="9"/>
  <c r="O107" i="9"/>
  <c r="L107" i="9"/>
  <c r="C107" i="9" s="1"/>
  <c r="I107" i="9"/>
  <c r="F107" i="9"/>
  <c r="O106" i="9"/>
  <c r="L106" i="9"/>
  <c r="I106" i="9"/>
  <c r="F106" i="9"/>
  <c r="O105" i="9"/>
  <c r="L105" i="9"/>
  <c r="I105" i="9"/>
  <c r="F105" i="9"/>
  <c r="O104" i="9"/>
  <c r="L104" i="9"/>
  <c r="I104" i="9"/>
  <c r="F104" i="9"/>
  <c r="N103" i="9"/>
  <c r="M103" i="9"/>
  <c r="K103" i="9"/>
  <c r="J103" i="9"/>
  <c r="H103" i="9"/>
  <c r="G103" i="9"/>
  <c r="E103" i="9"/>
  <c r="D103" i="9"/>
  <c r="O102" i="9"/>
  <c r="L102" i="9"/>
  <c r="I102" i="9"/>
  <c r="F102" i="9"/>
  <c r="O101" i="9"/>
  <c r="L101" i="9"/>
  <c r="I101" i="9"/>
  <c r="F101" i="9"/>
  <c r="O100" i="9"/>
  <c r="L100" i="9"/>
  <c r="I100" i="9"/>
  <c r="F100" i="9"/>
  <c r="O99" i="9"/>
  <c r="O95" i="9" s="1"/>
  <c r="L99" i="9"/>
  <c r="I99" i="9"/>
  <c r="F99" i="9"/>
  <c r="O98" i="9"/>
  <c r="L98" i="9"/>
  <c r="I98" i="9"/>
  <c r="F98" i="9"/>
  <c r="O97" i="9"/>
  <c r="L97" i="9"/>
  <c r="I97" i="9"/>
  <c r="F97" i="9"/>
  <c r="O96" i="9"/>
  <c r="L96" i="9"/>
  <c r="I96" i="9"/>
  <c r="F96" i="9"/>
  <c r="N95" i="9"/>
  <c r="M95" i="9"/>
  <c r="K95" i="9"/>
  <c r="J95" i="9"/>
  <c r="H95" i="9"/>
  <c r="G95" i="9"/>
  <c r="E95" i="9"/>
  <c r="D95" i="9"/>
  <c r="O94" i="9"/>
  <c r="L94" i="9"/>
  <c r="I94" i="9"/>
  <c r="F94" i="9"/>
  <c r="O93" i="9"/>
  <c r="L93" i="9"/>
  <c r="I93" i="9"/>
  <c r="C93" i="9" s="1"/>
  <c r="F93" i="9"/>
  <c r="O92" i="9"/>
  <c r="L92" i="9"/>
  <c r="I92" i="9"/>
  <c r="F92" i="9"/>
  <c r="O91" i="9"/>
  <c r="L91" i="9"/>
  <c r="I91" i="9"/>
  <c r="F91" i="9"/>
  <c r="C91" i="9" s="1"/>
  <c r="O90" i="9"/>
  <c r="L90" i="9"/>
  <c r="L89" i="9" s="1"/>
  <c r="I90" i="9"/>
  <c r="F90" i="9"/>
  <c r="N89" i="9"/>
  <c r="M89" i="9"/>
  <c r="M83" i="9" s="1"/>
  <c r="M75" i="9" s="1"/>
  <c r="K89" i="9"/>
  <c r="J89" i="9"/>
  <c r="H89" i="9"/>
  <c r="G89" i="9"/>
  <c r="E89" i="9"/>
  <c r="D89" i="9"/>
  <c r="O88" i="9"/>
  <c r="L88" i="9"/>
  <c r="L84" i="9" s="1"/>
  <c r="I88" i="9"/>
  <c r="F88" i="9"/>
  <c r="O87" i="9"/>
  <c r="L87" i="9"/>
  <c r="I87" i="9"/>
  <c r="F87" i="9"/>
  <c r="C87" i="9" s="1"/>
  <c r="O86" i="9"/>
  <c r="L86" i="9"/>
  <c r="I86" i="9"/>
  <c r="F86" i="9"/>
  <c r="O85" i="9"/>
  <c r="L85" i="9"/>
  <c r="I85" i="9"/>
  <c r="F85" i="9"/>
  <c r="N84" i="9"/>
  <c r="M84" i="9"/>
  <c r="K84" i="9"/>
  <c r="J84" i="9"/>
  <c r="H84" i="9"/>
  <c r="G84" i="9"/>
  <c r="E84" i="9"/>
  <c r="D84" i="9"/>
  <c r="G83" i="9"/>
  <c r="O82" i="9"/>
  <c r="L82" i="9"/>
  <c r="I82" i="9"/>
  <c r="F82" i="9"/>
  <c r="C82" i="9" s="1"/>
  <c r="O81" i="9"/>
  <c r="L81" i="9"/>
  <c r="I81" i="9"/>
  <c r="I80" i="9" s="1"/>
  <c r="F81" i="9"/>
  <c r="F80" i="9" s="1"/>
  <c r="O80" i="9"/>
  <c r="N80" i="9"/>
  <c r="M80" i="9"/>
  <c r="L80" i="9"/>
  <c r="K80" i="9"/>
  <c r="J80" i="9"/>
  <c r="H80" i="9"/>
  <c r="G80" i="9"/>
  <c r="E80" i="9"/>
  <c r="D80" i="9"/>
  <c r="O79" i="9"/>
  <c r="O77" i="9" s="1"/>
  <c r="O76" i="9" s="1"/>
  <c r="L79" i="9"/>
  <c r="I79" i="9"/>
  <c r="F79" i="9"/>
  <c r="C79" i="9"/>
  <c r="O78" i="9"/>
  <c r="L78" i="9"/>
  <c r="I78" i="9"/>
  <c r="F78" i="9"/>
  <c r="N77" i="9"/>
  <c r="M77" i="9"/>
  <c r="M76" i="9" s="1"/>
  <c r="L77" i="9"/>
  <c r="K77" i="9"/>
  <c r="K76" i="9" s="1"/>
  <c r="J77" i="9"/>
  <c r="I77" i="9"/>
  <c r="H77" i="9"/>
  <c r="G77" i="9"/>
  <c r="G76" i="9" s="1"/>
  <c r="E77" i="9"/>
  <c r="D77" i="9"/>
  <c r="N76" i="9"/>
  <c r="L76" i="9"/>
  <c r="J76" i="9"/>
  <c r="I76" i="9"/>
  <c r="H76" i="9"/>
  <c r="E76" i="9"/>
  <c r="D76" i="9"/>
  <c r="O74" i="9"/>
  <c r="L74" i="9"/>
  <c r="I74" i="9"/>
  <c r="F74" i="9"/>
  <c r="C74" i="9" s="1"/>
  <c r="O73" i="9"/>
  <c r="L73" i="9"/>
  <c r="I73" i="9"/>
  <c r="F73" i="9"/>
  <c r="O72" i="9"/>
  <c r="L72" i="9"/>
  <c r="I72" i="9"/>
  <c r="C72" i="9" s="1"/>
  <c r="F72" i="9"/>
  <c r="O71" i="9"/>
  <c r="L71" i="9"/>
  <c r="I71" i="9"/>
  <c r="F71" i="9"/>
  <c r="O70" i="9"/>
  <c r="O69" i="9" s="1"/>
  <c r="L70" i="9"/>
  <c r="I70" i="9"/>
  <c r="I69" i="9" s="1"/>
  <c r="F70" i="9"/>
  <c r="N69" i="9"/>
  <c r="N67" i="9" s="1"/>
  <c r="M69" i="9"/>
  <c r="L69" i="9"/>
  <c r="K69" i="9"/>
  <c r="J69" i="9"/>
  <c r="J67" i="9" s="1"/>
  <c r="H69" i="9"/>
  <c r="H67" i="9" s="1"/>
  <c r="G69" i="9"/>
  <c r="E69" i="9"/>
  <c r="D69" i="9"/>
  <c r="O68" i="9"/>
  <c r="L68" i="9"/>
  <c r="I68" i="9"/>
  <c r="D68" i="9"/>
  <c r="F68" i="9" s="1"/>
  <c r="M67" i="9"/>
  <c r="K67" i="9"/>
  <c r="G67" i="9"/>
  <c r="E67" i="9"/>
  <c r="O66" i="9"/>
  <c r="L66" i="9"/>
  <c r="I66" i="9"/>
  <c r="D66" i="9"/>
  <c r="F66" i="9" s="1"/>
  <c r="C66" i="9" s="1"/>
  <c r="O65" i="9"/>
  <c r="L65" i="9"/>
  <c r="I65" i="9"/>
  <c r="F65" i="9"/>
  <c r="C65" i="9" s="1"/>
  <c r="O64" i="9"/>
  <c r="L64" i="9"/>
  <c r="I64" i="9"/>
  <c r="F64" i="9"/>
  <c r="O63" i="9"/>
  <c r="L63" i="9"/>
  <c r="I63" i="9"/>
  <c r="F63" i="9"/>
  <c r="C63" i="9" s="1"/>
  <c r="O62" i="9"/>
  <c r="L62" i="9"/>
  <c r="I62" i="9"/>
  <c r="F62" i="9"/>
  <c r="O61" i="9"/>
  <c r="L61" i="9"/>
  <c r="I61" i="9"/>
  <c r="F61" i="9"/>
  <c r="C61" i="9" s="1"/>
  <c r="O60" i="9"/>
  <c r="L60" i="9"/>
  <c r="I60" i="9"/>
  <c r="F60" i="9"/>
  <c r="O59" i="9"/>
  <c r="L59" i="9"/>
  <c r="L58" i="9" s="1"/>
  <c r="I59" i="9"/>
  <c r="F59" i="9"/>
  <c r="C59" i="9" s="1"/>
  <c r="N58" i="9"/>
  <c r="M58" i="9"/>
  <c r="K58" i="9"/>
  <c r="J58" i="9"/>
  <c r="I58" i="9"/>
  <c r="H58" i="9"/>
  <c r="G58" i="9"/>
  <c r="E58" i="9"/>
  <c r="E54" i="9" s="1"/>
  <c r="E53" i="9" s="1"/>
  <c r="D58" i="9"/>
  <c r="O57" i="9"/>
  <c r="L57" i="9"/>
  <c r="I57" i="9"/>
  <c r="F57" i="9"/>
  <c r="O56" i="9"/>
  <c r="O55" i="9" s="1"/>
  <c r="L56" i="9"/>
  <c r="I56" i="9"/>
  <c r="I55" i="9" s="1"/>
  <c r="I54" i="9" s="1"/>
  <c r="F56" i="9"/>
  <c r="N55" i="9"/>
  <c r="N54" i="9" s="1"/>
  <c r="N53" i="9" s="1"/>
  <c r="M55" i="9"/>
  <c r="L55" i="9"/>
  <c r="K55" i="9"/>
  <c r="J55" i="9"/>
  <c r="H55" i="9"/>
  <c r="H54" i="9" s="1"/>
  <c r="G55" i="9"/>
  <c r="G54" i="9" s="1"/>
  <c r="G53" i="9" s="1"/>
  <c r="F55" i="9"/>
  <c r="E55" i="9"/>
  <c r="D55" i="9"/>
  <c r="M54" i="9"/>
  <c r="M53" i="9" s="1"/>
  <c r="M52" i="9" s="1"/>
  <c r="M51" i="9" s="1"/>
  <c r="M50" i="9" s="1"/>
  <c r="K54" i="9"/>
  <c r="K53" i="9" s="1"/>
  <c r="O47" i="9"/>
  <c r="C47" i="9" s="1"/>
  <c r="O46" i="9"/>
  <c r="C46" i="9"/>
  <c r="N45" i="9"/>
  <c r="M45" i="9"/>
  <c r="L44" i="9"/>
  <c r="L43" i="9" s="1"/>
  <c r="I44" i="9"/>
  <c r="F44" i="9"/>
  <c r="F43" i="9" s="1"/>
  <c r="K43" i="9"/>
  <c r="J43" i="9"/>
  <c r="H43" i="9"/>
  <c r="G43" i="9"/>
  <c r="E43" i="9"/>
  <c r="D43" i="9"/>
  <c r="F42" i="9"/>
  <c r="F41" i="9" s="1"/>
  <c r="C41" i="9" s="1"/>
  <c r="C42" i="9"/>
  <c r="E41" i="9"/>
  <c r="D41" i="9"/>
  <c r="L40" i="9"/>
  <c r="C40" i="9"/>
  <c r="L39" i="9"/>
  <c r="C39" i="9"/>
  <c r="L38" i="9"/>
  <c r="C38" i="9"/>
  <c r="L37" i="9"/>
  <c r="L36" i="9" s="1"/>
  <c r="C36" i="9" s="1"/>
  <c r="C37" i="9"/>
  <c r="K36" i="9"/>
  <c r="J36" i="9"/>
  <c r="L35" i="9"/>
  <c r="C35" i="9"/>
  <c r="L34" i="9"/>
  <c r="C34" i="9"/>
  <c r="K33" i="9"/>
  <c r="J33" i="9"/>
  <c r="L32" i="9"/>
  <c r="C32" i="9"/>
  <c r="L31" i="9"/>
  <c r="C31" i="9" s="1"/>
  <c r="K31" i="9"/>
  <c r="K26" i="9" s="1"/>
  <c r="J31" i="9"/>
  <c r="L30" i="9"/>
  <c r="C30" i="9"/>
  <c r="L29" i="9"/>
  <c r="C29" i="9"/>
  <c r="L28" i="9"/>
  <c r="L27" i="9" s="1"/>
  <c r="C28" i="9"/>
  <c r="K27" i="9"/>
  <c r="J27" i="9"/>
  <c r="J26" i="9"/>
  <c r="F25" i="9"/>
  <c r="C25" i="9" s="1"/>
  <c r="E24" i="9"/>
  <c r="O23" i="9"/>
  <c r="L23" i="9"/>
  <c r="I23" i="9"/>
  <c r="F23" i="9"/>
  <c r="O22" i="9"/>
  <c r="O21" i="9" s="1"/>
  <c r="L22" i="9"/>
  <c r="I22" i="9"/>
  <c r="I21" i="9" s="1"/>
  <c r="F22" i="9"/>
  <c r="N21" i="9"/>
  <c r="N292" i="9" s="1"/>
  <c r="N291" i="9" s="1"/>
  <c r="M21" i="9"/>
  <c r="M292" i="9" s="1"/>
  <c r="M291" i="9" s="1"/>
  <c r="L21" i="9"/>
  <c r="L292" i="9" s="1"/>
  <c r="L291" i="9" s="1"/>
  <c r="K21" i="9"/>
  <c r="K292" i="9" s="1"/>
  <c r="K291" i="9" s="1"/>
  <c r="J21" i="9"/>
  <c r="J292" i="9" s="1"/>
  <c r="J291" i="9" s="1"/>
  <c r="H21" i="9"/>
  <c r="H292" i="9" s="1"/>
  <c r="H291" i="9" s="1"/>
  <c r="G21" i="9"/>
  <c r="G292" i="9" s="1"/>
  <c r="G291" i="9" s="1"/>
  <c r="F21" i="9"/>
  <c r="E21" i="9"/>
  <c r="E292" i="9" s="1"/>
  <c r="E291" i="9" s="1"/>
  <c r="D21" i="9"/>
  <c r="D292" i="9" s="1"/>
  <c r="D291" i="9" s="1"/>
  <c r="M20" i="9"/>
  <c r="E20" i="9"/>
  <c r="I231" i="9" l="1"/>
  <c r="L238" i="9"/>
  <c r="L231" i="9" s="1"/>
  <c r="L230" i="9" s="1"/>
  <c r="C285" i="9"/>
  <c r="C294" i="9"/>
  <c r="C295" i="9"/>
  <c r="C22" i="9"/>
  <c r="C185" i="9"/>
  <c r="C23" i="9"/>
  <c r="C44" i="9"/>
  <c r="D54" i="9"/>
  <c r="H53" i="9"/>
  <c r="C62" i="9"/>
  <c r="J83" i="9"/>
  <c r="J75" i="9" s="1"/>
  <c r="C85" i="9"/>
  <c r="C86" i="9"/>
  <c r="O84" i="9"/>
  <c r="C102" i="9"/>
  <c r="C106" i="9"/>
  <c r="O103" i="9"/>
  <c r="C114" i="9"/>
  <c r="H83" i="9"/>
  <c r="C134" i="9"/>
  <c r="D130" i="9"/>
  <c r="H130" i="9"/>
  <c r="H75" i="9" s="1"/>
  <c r="K130" i="9"/>
  <c r="L144" i="9"/>
  <c r="C156" i="9"/>
  <c r="C172" i="9"/>
  <c r="I175" i="9"/>
  <c r="I174" i="9" s="1"/>
  <c r="I173" i="9" s="1"/>
  <c r="C178" i="9"/>
  <c r="D173" i="9"/>
  <c r="H173" i="9"/>
  <c r="C186" i="9"/>
  <c r="E204" i="9"/>
  <c r="E195" i="9" s="1"/>
  <c r="C207" i="9"/>
  <c r="C222" i="9"/>
  <c r="C223" i="9"/>
  <c r="I246" i="9"/>
  <c r="C299" i="9"/>
  <c r="C181" i="9"/>
  <c r="C189" i="9"/>
  <c r="O204" i="9"/>
  <c r="O45" i="9"/>
  <c r="C45" i="9" s="1"/>
  <c r="J54" i="9"/>
  <c r="J53" i="9" s="1"/>
  <c r="J52" i="9" s="1"/>
  <c r="J51" i="9" s="1"/>
  <c r="J50" i="9" s="1"/>
  <c r="I67" i="9"/>
  <c r="C70" i="9"/>
  <c r="O67" i="9"/>
  <c r="I84" i="9"/>
  <c r="O89" i="9"/>
  <c r="C101" i="9"/>
  <c r="K83" i="9"/>
  <c r="C110" i="9"/>
  <c r="D116" i="9"/>
  <c r="D83" i="9" s="1"/>
  <c r="C135" i="9"/>
  <c r="G130" i="9"/>
  <c r="G75" i="9" s="1"/>
  <c r="C146" i="9"/>
  <c r="C155" i="9"/>
  <c r="C164" i="9"/>
  <c r="C171" i="9"/>
  <c r="O175" i="9"/>
  <c r="C183" i="9"/>
  <c r="I196" i="9"/>
  <c r="C210" i="9"/>
  <c r="C211" i="9"/>
  <c r="C225" i="9"/>
  <c r="L246" i="9"/>
  <c r="O252" i="9"/>
  <c r="O251" i="9" s="1"/>
  <c r="O264" i="9"/>
  <c r="C301" i="9"/>
  <c r="C99" i="9"/>
  <c r="C129" i="9"/>
  <c r="C133" i="9"/>
  <c r="H195" i="9"/>
  <c r="C228" i="9"/>
  <c r="L33" i="9"/>
  <c r="C33" i="9" s="1"/>
  <c r="C57" i="9"/>
  <c r="O58" i="9"/>
  <c r="O54" i="9" s="1"/>
  <c r="O53" i="9" s="1"/>
  <c r="C64" i="9"/>
  <c r="L67" i="9"/>
  <c r="C71" i="9"/>
  <c r="C73" i="9"/>
  <c r="E83" i="9"/>
  <c r="E75" i="9" s="1"/>
  <c r="E52" i="9" s="1"/>
  <c r="C92" i="9"/>
  <c r="C94" i="9"/>
  <c r="L103" i="9"/>
  <c r="C109" i="9"/>
  <c r="C118" i="9"/>
  <c r="F136" i="9"/>
  <c r="C150" i="9"/>
  <c r="C159" i="9"/>
  <c r="C163" i="9"/>
  <c r="C182" i="9"/>
  <c r="C190" i="9"/>
  <c r="L196" i="9"/>
  <c r="O198" i="9"/>
  <c r="O196" i="9" s="1"/>
  <c r="C213" i="9"/>
  <c r="C215" i="9"/>
  <c r="C275" i="9"/>
  <c r="K52" i="9"/>
  <c r="C55" i="9"/>
  <c r="K75" i="9"/>
  <c r="O292" i="9"/>
  <c r="O291" i="9" s="1"/>
  <c r="L54" i="9"/>
  <c r="L53" i="9" s="1"/>
  <c r="I53" i="9"/>
  <c r="I292" i="9"/>
  <c r="C27" i="9"/>
  <c r="L26" i="9"/>
  <c r="C68" i="9"/>
  <c r="F103" i="9"/>
  <c r="C103" i="9" s="1"/>
  <c r="I116" i="9"/>
  <c r="C117" i="9"/>
  <c r="L151" i="9"/>
  <c r="C154" i="9"/>
  <c r="J20" i="9"/>
  <c r="N20" i="9"/>
  <c r="F58" i="9"/>
  <c r="C58" i="9" s="1"/>
  <c r="D67" i="9"/>
  <c r="D53" i="9" s="1"/>
  <c r="F84" i="9"/>
  <c r="C88" i="9"/>
  <c r="I89" i="9"/>
  <c r="C96" i="9"/>
  <c r="C98" i="9"/>
  <c r="F95" i="9"/>
  <c r="C105" i="9"/>
  <c r="I103" i="9"/>
  <c r="C108" i="9"/>
  <c r="I112" i="9"/>
  <c r="C113" i="9"/>
  <c r="C128" i="9"/>
  <c r="L131" i="9"/>
  <c r="C152" i="9"/>
  <c r="F151" i="9"/>
  <c r="O151" i="9"/>
  <c r="O130" i="9" s="1"/>
  <c r="C160" i="9"/>
  <c r="F166" i="9"/>
  <c r="I166" i="9"/>
  <c r="I165" i="9" s="1"/>
  <c r="C167" i="9"/>
  <c r="E174" i="9"/>
  <c r="E173" i="9" s="1"/>
  <c r="C176" i="9"/>
  <c r="F175" i="9"/>
  <c r="O174" i="9"/>
  <c r="O173" i="9" s="1"/>
  <c r="L179" i="9"/>
  <c r="C191" i="9"/>
  <c r="D195" i="9"/>
  <c r="D194" i="9" s="1"/>
  <c r="L259" i="9"/>
  <c r="J289" i="9"/>
  <c r="O283" i="9"/>
  <c r="C283" i="9" s="1"/>
  <c r="C284" i="9"/>
  <c r="C60" i="9"/>
  <c r="C139" i="9"/>
  <c r="I136" i="9"/>
  <c r="I130" i="9" s="1"/>
  <c r="C147" i="9"/>
  <c r="I144" i="9"/>
  <c r="I43" i="9"/>
  <c r="C43" i="9" s="1"/>
  <c r="F69" i="9"/>
  <c r="C69" i="9" s="1"/>
  <c r="C80" i="9"/>
  <c r="C90" i="9"/>
  <c r="F89" i="9"/>
  <c r="C97" i="9"/>
  <c r="I95" i="9"/>
  <c r="C100" i="9"/>
  <c r="C136" i="9"/>
  <c r="C143" i="9"/>
  <c r="I141" i="9"/>
  <c r="C141" i="9" s="1"/>
  <c r="C184" i="9"/>
  <c r="C188" i="9"/>
  <c r="C192" i="9"/>
  <c r="C279" i="9"/>
  <c r="F276" i="9"/>
  <c r="C276" i="9" s="1"/>
  <c r="C56" i="9"/>
  <c r="K20" i="9"/>
  <c r="H20" i="9"/>
  <c r="L20" i="9"/>
  <c r="C21" i="9"/>
  <c r="J290" i="9"/>
  <c r="M290" i="9"/>
  <c r="C78" i="9"/>
  <c r="F77" i="9"/>
  <c r="C81" i="9"/>
  <c r="N83" i="9"/>
  <c r="N75" i="9" s="1"/>
  <c r="N52" i="9" s="1"/>
  <c r="N51" i="9" s="1"/>
  <c r="N50" i="9" s="1"/>
  <c r="L95" i="9"/>
  <c r="L83" i="9" s="1"/>
  <c r="O112" i="9"/>
  <c r="F116" i="9"/>
  <c r="C116" i="9" s="1"/>
  <c r="C124" i="9"/>
  <c r="I122" i="9"/>
  <c r="C122" i="9" s="1"/>
  <c r="C127" i="9"/>
  <c r="C132" i="9"/>
  <c r="F131" i="9"/>
  <c r="C148" i="9"/>
  <c r="F144" i="9"/>
  <c r="C144" i="9" s="1"/>
  <c r="L166" i="9"/>
  <c r="L165" i="9" s="1"/>
  <c r="C170" i="9"/>
  <c r="L175" i="9"/>
  <c r="L174" i="9" s="1"/>
  <c r="L173" i="9" s="1"/>
  <c r="C180" i="9"/>
  <c r="F179" i="9"/>
  <c r="C179" i="9" s="1"/>
  <c r="C187" i="9"/>
  <c r="F198" i="9"/>
  <c r="C199" i="9"/>
  <c r="F246" i="9"/>
  <c r="C247" i="9"/>
  <c r="C263" i="9"/>
  <c r="F260" i="9"/>
  <c r="N289" i="9"/>
  <c r="L270" i="9"/>
  <c r="L269" i="9" s="1"/>
  <c r="C272" i="9"/>
  <c r="C104" i="9"/>
  <c r="C123" i="9"/>
  <c r="C142" i="9"/>
  <c r="C206" i="9"/>
  <c r="C218" i="9"/>
  <c r="C219" i="9"/>
  <c r="F216" i="9"/>
  <c r="F204" i="9" s="1"/>
  <c r="C233" i="9"/>
  <c r="C234" i="9"/>
  <c r="C235" i="9"/>
  <c r="F238" i="9"/>
  <c r="C238" i="9" s="1"/>
  <c r="C239" i="9"/>
  <c r="C249" i="9"/>
  <c r="C250" i="9"/>
  <c r="I269" i="9"/>
  <c r="M289" i="9"/>
  <c r="I291" i="9"/>
  <c r="I205" i="9"/>
  <c r="I204" i="9" s="1"/>
  <c r="I195" i="9" s="1"/>
  <c r="C209" i="9"/>
  <c r="C221" i="9"/>
  <c r="C229" i="9"/>
  <c r="C241" i="9"/>
  <c r="C253" i="9"/>
  <c r="C255" i="9"/>
  <c r="F252" i="9"/>
  <c r="C265" i="9"/>
  <c r="C267" i="9"/>
  <c r="F264" i="9"/>
  <c r="C264" i="9" s="1"/>
  <c r="O270" i="9"/>
  <c r="O269" i="9" s="1"/>
  <c r="K270" i="9"/>
  <c r="K269" i="9" s="1"/>
  <c r="K194" i="9" s="1"/>
  <c r="C273" i="9"/>
  <c r="C197" i="9"/>
  <c r="C214" i="9"/>
  <c r="L216" i="9"/>
  <c r="L204" i="9" s="1"/>
  <c r="L195" i="9" s="1"/>
  <c r="C226" i="9"/>
  <c r="C227" i="9"/>
  <c r="H230" i="9"/>
  <c r="O246" i="9"/>
  <c r="O231" i="9" s="1"/>
  <c r="O230" i="9" s="1"/>
  <c r="I251" i="9"/>
  <c r="I230" i="9" s="1"/>
  <c r="C257" i="9"/>
  <c r="C258" i="9"/>
  <c r="O259" i="9"/>
  <c r="F270" i="9"/>
  <c r="C271" i="9"/>
  <c r="G270" i="9"/>
  <c r="G269" i="9" s="1"/>
  <c r="G194" i="9" s="1"/>
  <c r="C281" i="9"/>
  <c r="C282" i="9"/>
  <c r="F286" i="9"/>
  <c r="C287" i="9"/>
  <c r="C293" i="9"/>
  <c r="I293" i="9"/>
  <c r="C297" i="9"/>
  <c r="C298" i="9"/>
  <c r="G289" i="9" l="1"/>
  <c r="G52" i="9"/>
  <c r="E194" i="9"/>
  <c r="E51" i="9" s="1"/>
  <c r="E289" i="9"/>
  <c r="D75" i="9"/>
  <c r="O194" i="9"/>
  <c r="L194" i="9"/>
  <c r="C89" i="9"/>
  <c r="C112" i="9"/>
  <c r="O20" i="9"/>
  <c r="O195" i="9"/>
  <c r="H52" i="9"/>
  <c r="K289" i="9"/>
  <c r="G51" i="9"/>
  <c r="G290" i="9" s="1"/>
  <c r="H289" i="9"/>
  <c r="F231" i="9"/>
  <c r="L130" i="9"/>
  <c r="L75" i="9" s="1"/>
  <c r="I194" i="9"/>
  <c r="O83" i="9"/>
  <c r="O75" i="9" s="1"/>
  <c r="O52" i="9" s="1"/>
  <c r="I83" i="9"/>
  <c r="I75" i="9" s="1"/>
  <c r="I289" i="9" s="1"/>
  <c r="O289" i="9"/>
  <c r="D52" i="9"/>
  <c r="D51" i="9" s="1"/>
  <c r="D289" i="9"/>
  <c r="G24" i="9"/>
  <c r="C204" i="9"/>
  <c r="F83" i="9"/>
  <c r="C83" i="9" s="1"/>
  <c r="C84" i="9"/>
  <c r="K51" i="9"/>
  <c r="C270" i="9"/>
  <c r="F269" i="9"/>
  <c r="C269" i="9" s="1"/>
  <c r="C198" i="9"/>
  <c r="F196" i="9"/>
  <c r="C175" i="9"/>
  <c r="F174" i="9"/>
  <c r="C151" i="9"/>
  <c r="N290" i="9"/>
  <c r="F67" i="9"/>
  <c r="C67" i="9" s="1"/>
  <c r="C26" i="9"/>
  <c r="C231" i="9"/>
  <c r="F259" i="9"/>
  <c r="C259" i="9" s="1"/>
  <c r="C260" i="9"/>
  <c r="C131" i="9"/>
  <c r="F130" i="9"/>
  <c r="C130" i="9" s="1"/>
  <c r="F251" i="9"/>
  <c r="C251" i="9" s="1"/>
  <c r="C252" i="9"/>
  <c r="F165" i="9"/>
  <c r="C165" i="9" s="1"/>
  <c r="C166" i="9"/>
  <c r="C95" i="9"/>
  <c r="C286" i="9"/>
  <c r="C216" i="9"/>
  <c r="C205" i="9"/>
  <c r="C246" i="9"/>
  <c r="C77" i="9"/>
  <c r="F76" i="9"/>
  <c r="F292" i="9"/>
  <c r="H194" i="9"/>
  <c r="H51" i="9" s="1"/>
  <c r="F54" i="9"/>
  <c r="I52" i="9"/>
  <c r="I51" i="9" s="1"/>
  <c r="E50" i="9" l="1"/>
  <c r="E290" i="9"/>
  <c r="L289" i="9"/>
  <c r="L52" i="9"/>
  <c r="L51" i="9" s="1"/>
  <c r="L50" i="9" s="1"/>
  <c r="G50" i="9"/>
  <c r="O51" i="9"/>
  <c r="F53" i="9"/>
  <c r="C54" i="9"/>
  <c r="F230" i="9"/>
  <c r="C196" i="9"/>
  <c r="F195" i="9"/>
  <c r="K50" i="9"/>
  <c r="K290" i="9"/>
  <c r="D50" i="9"/>
  <c r="D24" i="9"/>
  <c r="D290" i="9" s="1"/>
  <c r="H290" i="9"/>
  <c r="H50" i="9"/>
  <c r="F291" i="9"/>
  <c r="C291" i="9" s="1"/>
  <c r="C292" i="9"/>
  <c r="F173" i="9"/>
  <c r="C173" i="9" s="1"/>
  <c r="C174" i="9"/>
  <c r="I50" i="9"/>
  <c r="F75" i="9"/>
  <c r="C75" i="9" s="1"/>
  <c r="C76" i="9"/>
  <c r="I24" i="9"/>
  <c r="I20" i="9" s="1"/>
  <c r="G20" i="9"/>
  <c r="O290" i="9" l="1"/>
  <c r="O50" i="9"/>
  <c r="L290" i="9"/>
  <c r="C230" i="9"/>
  <c r="F289" i="9"/>
  <c r="C289" i="9" s="1"/>
  <c r="I290" i="9"/>
  <c r="F24" i="9"/>
  <c r="D20" i="9"/>
  <c r="C195" i="9"/>
  <c r="F194" i="9"/>
  <c r="C194" i="9" s="1"/>
  <c r="F52" i="9"/>
  <c r="C53" i="9"/>
  <c r="F51" i="9" l="1"/>
  <c r="C52" i="9"/>
  <c r="C24" i="9"/>
  <c r="F20" i="9"/>
  <c r="C20" i="9" s="1"/>
  <c r="F290" i="9" l="1"/>
  <c r="C290" i="9" s="1"/>
  <c r="C51" i="9"/>
  <c r="F50" i="9"/>
  <c r="C50" i="9" s="1"/>
  <c r="O301" i="8" l="1"/>
  <c r="L301" i="8"/>
  <c r="I301" i="8"/>
  <c r="F301" i="8"/>
  <c r="C301" i="8" s="1"/>
  <c r="O300" i="8"/>
  <c r="L300" i="8"/>
  <c r="I300" i="8"/>
  <c r="F300" i="8"/>
  <c r="O299" i="8"/>
  <c r="L299" i="8"/>
  <c r="I299" i="8"/>
  <c r="C299" i="8" s="1"/>
  <c r="F299" i="8"/>
  <c r="O298" i="8"/>
  <c r="L298" i="8"/>
  <c r="I298" i="8"/>
  <c r="F298" i="8"/>
  <c r="O297" i="8"/>
  <c r="L297" i="8"/>
  <c r="I297" i="8"/>
  <c r="C297" i="8" s="1"/>
  <c r="F297" i="8"/>
  <c r="O296" i="8"/>
  <c r="L296" i="8"/>
  <c r="I296" i="8"/>
  <c r="F296" i="8"/>
  <c r="O295" i="8"/>
  <c r="L295" i="8"/>
  <c r="I295" i="8"/>
  <c r="F295" i="8"/>
  <c r="O294" i="8"/>
  <c r="L294" i="8"/>
  <c r="L293" i="8" s="1"/>
  <c r="I294" i="8"/>
  <c r="F294" i="8"/>
  <c r="F293" i="8" s="1"/>
  <c r="N293" i="8"/>
  <c r="M293" i="8"/>
  <c r="K293" i="8"/>
  <c r="J293" i="8"/>
  <c r="H293" i="8"/>
  <c r="G293" i="8"/>
  <c r="E293" i="8"/>
  <c r="D293" i="8"/>
  <c r="O288" i="8"/>
  <c r="L288" i="8"/>
  <c r="I288" i="8"/>
  <c r="F288" i="8"/>
  <c r="O287" i="8"/>
  <c r="O286" i="8" s="1"/>
  <c r="L287" i="8"/>
  <c r="L286" i="8" s="1"/>
  <c r="I287" i="8"/>
  <c r="F287" i="8"/>
  <c r="N286" i="8"/>
  <c r="M286" i="8"/>
  <c r="K286" i="8"/>
  <c r="J286" i="8"/>
  <c r="H286" i="8"/>
  <c r="G286" i="8"/>
  <c r="F286" i="8"/>
  <c r="E286" i="8"/>
  <c r="D286" i="8"/>
  <c r="O285" i="8"/>
  <c r="O284" i="8" s="1"/>
  <c r="O283" i="8" s="1"/>
  <c r="L285" i="8"/>
  <c r="I285" i="8"/>
  <c r="I284" i="8" s="1"/>
  <c r="I283" i="8" s="1"/>
  <c r="F285" i="8"/>
  <c r="C285" i="8" s="1"/>
  <c r="N284" i="8"/>
  <c r="N283" i="8" s="1"/>
  <c r="M284" i="8"/>
  <c r="L284" i="8"/>
  <c r="L283" i="8" s="1"/>
  <c r="K284" i="8"/>
  <c r="J284" i="8"/>
  <c r="J283" i="8" s="1"/>
  <c r="H284" i="8"/>
  <c r="H283" i="8" s="1"/>
  <c r="G284" i="8"/>
  <c r="G283" i="8" s="1"/>
  <c r="E284" i="8"/>
  <c r="D284" i="8"/>
  <c r="D283" i="8" s="1"/>
  <c r="M283" i="8"/>
  <c r="K283" i="8"/>
  <c r="E283" i="8"/>
  <c r="O282" i="8"/>
  <c r="O281" i="8" s="1"/>
  <c r="L282" i="8"/>
  <c r="L281" i="8" s="1"/>
  <c r="I282" i="8"/>
  <c r="I281" i="8" s="1"/>
  <c r="F282" i="8"/>
  <c r="F281" i="8" s="1"/>
  <c r="N281" i="8"/>
  <c r="M281" i="8"/>
  <c r="K281" i="8"/>
  <c r="J281" i="8"/>
  <c r="H281" i="8"/>
  <c r="G281" i="8"/>
  <c r="E281" i="8"/>
  <c r="E269" i="8" s="1"/>
  <c r="D281" i="8"/>
  <c r="O280" i="8"/>
  <c r="L280" i="8"/>
  <c r="I280" i="8"/>
  <c r="F280" i="8"/>
  <c r="O279" i="8"/>
  <c r="L279" i="8"/>
  <c r="I279" i="8"/>
  <c r="C279" i="8" s="1"/>
  <c r="F279" i="8"/>
  <c r="O278" i="8"/>
  <c r="L278" i="8"/>
  <c r="I278" i="8"/>
  <c r="F278" i="8"/>
  <c r="O277" i="8"/>
  <c r="O276" i="8" s="1"/>
  <c r="L277" i="8"/>
  <c r="I277" i="8"/>
  <c r="I276" i="8" s="1"/>
  <c r="F277" i="8"/>
  <c r="N276" i="8"/>
  <c r="M276" i="8"/>
  <c r="K276" i="8"/>
  <c r="J276" i="8"/>
  <c r="H276" i="8"/>
  <c r="G276" i="8"/>
  <c r="G270" i="8" s="1"/>
  <c r="G269" i="8" s="1"/>
  <c r="F276" i="8"/>
  <c r="E276" i="8"/>
  <c r="D276" i="8"/>
  <c r="O275" i="8"/>
  <c r="L275" i="8"/>
  <c r="I275" i="8"/>
  <c r="F275" i="8"/>
  <c r="O274" i="8"/>
  <c r="L274" i="8"/>
  <c r="I274" i="8"/>
  <c r="F274" i="8"/>
  <c r="O273" i="8"/>
  <c r="O272" i="8" s="1"/>
  <c r="L273" i="8"/>
  <c r="I273" i="8"/>
  <c r="I272" i="8" s="1"/>
  <c r="F273" i="8"/>
  <c r="C273" i="8"/>
  <c r="N272" i="8"/>
  <c r="M272" i="8"/>
  <c r="L272" i="8"/>
  <c r="K272" i="8"/>
  <c r="K270" i="8" s="1"/>
  <c r="K269" i="8" s="1"/>
  <c r="J272" i="8"/>
  <c r="H272" i="8"/>
  <c r="H270" i="8" s="1"/>
  <c r="H269" i="8" s="1"/>
  <c r="G272" i="8"/>
  <c r="F272" i="8"/>
  <c r="E272" i="8"/>
  <c r="D272" i="8"/>
  <c r="D270" i="8" s="1"/>
  <c r="D269" i="8" s="1"/>
  <c r="O271" i="8"/>
  <c r="L271" i="8"/>
  <c r="I271" i="8"/>
  <c r="F271" i="8"/>
  <c r="N270" i="8"/>
  <c r="N269" i="8" s="1"/>
  <c r="M270" i="8"/>
  <c r="M269" i="8" s="1"/>
  <c r="J270" i="8"/>
  <c r="F270" i="8"/>
  <c r="E270" i="8"/>
  <c r="O268" i="8"/>
  <c r="L268" i="8"/>
  <c r="I268" i="8"/>
  <c r="F268" i="8"/>
  <c r="O267" i="8"/>
  <c r="L267" i="8"/>
  <c r="I267" i="8"/>
  <c r="C267" i="8" s="1"/>
  <c r="F267" i="8"/>
  <c r="O266" i="8"/>
  <c r="L266" i="8"/>
  <c r="I266" i="8"/>
  <c r="F266" i="8"/>
  <c r="O265" i="8"/>
  <c r="O264" i="8" s="1"/>
  <c r="L265" i="8"/>
  <c r="L264" i="8" s="1"/>
  <c r="I265" i="8"/>
  <c r="I264" i="8" s="1"/>
  <c r="F265" i="8"/>
  <c r="N264" i="8"/>
  <c r="M264" i="8"/>
  <c r="M259" i="8" s="1"/>
  <c r="K264" i="8"/>
  <c r="J264" i="8"/>
  <c r="H264" i="8"/>
  <c r="G264" i="8"/>
  <c r="E264" i="8"/>
  <c r="D264" i="8"/>
  <c r="O263" i="8"/>
  <c r="L263" i="8"/>
  <c r="I263" i="8"/>
  <c r="F263" i="8"/>
  <c r="O262" i="8"/>
  <c r="L262" i="8"/>
  <c r="I262" i="8"/>
  <c r="F262" i="8"/>
  <c r="O261" i="8"/>
  <c r="O260" i="8" s="1"/>
  <c r="O259" i="8" s="1"/>
  <c r="L261" i="8"/>
  <c r="I261" i="8"/>
  <c r="I260" i="8" s="1"/>
  <c r="F261" i="8"/>
  <c r="C261" i="8"/>
  <c r="N260" i="8"/>
  <c r="N259" i="8" s="1"/>
  <c r="M260" i="8"/>
  <c r="K260" i="8"/>
  <c r="J260" i="8"/>
  <c r="J259" i="8" s="1"/>
  <c r="H260" i="8"/>
  <c r="G260" i="8"/>
  <c r="F260" i="8"/>
  <c r="E260" i="8"/>
  <c r="E259" i="8" s="1"/>
  <c r="D260" i="8"/>
  <c r="D259" i="8" s="1"/>
  <c r="K259" i="8"/>
  <c r="G259" i="8"/>
  <c r="O258" i="8"/>
  <c r="L258" i="8"/>
  <c r="I258" i="8"/>
  <c r="F258" i="8"/>
  <c r="O257" i="8"/>
  <c r="L257" i="8"/>
  <c r="I257" i="8"/>
  <c r="C257" i="8" s="1"/>
  <c r="F257" i="8"/>
  <c r="O256" i="8"/>
  <c r="L256" i="8"/>
  <c r="I256" i="8"/>
  <c r="F256" i="8"/>
  <c r="O255" i="8"/>
  <c r="L255" i="8"/>
  <c r="I255" i="8"/>
  <c r="F255" i="8"/>
  <c r="O254" i="8"/>
  <c r="L254" i="8"/>
  <c r="I254" i="8"/>
  <c r="F254" i="8"/>
  <c r="O253" i="8"/>
  <c r="O252" i="8" s="1"/>
  <c r="L253" i="8"/>
  <c r="L252" i="8" s="1"/>
  <c r="L251" i="8" s="1"/>
  <c r="I253" i="8"/>
  <c r="I252" i="8" s="1"/>
  <c r="F253" i="8"/>
  <c r="C253" i="8" s="1"/>
  <c r="N252" i="8"/>
  <c r="N251" i="8" s="1"/>
  <c r="M252" i="8"/>
  <c r="K252" i="8"/>
  <c r="J252" i="8"/>
  <c r="J251" i="8" s="1"/>
  <c r="H252" i="8"/>
  <c r="H251" i="8" s="1"/>
  <c r="G252" i="8"/>
  <c r="E252" i="8"/>
  <c r="D252" i="8"/>
  <c r="D251" i="8" s="1"/>
  <c r="M251" i="8"/>
  <c r="K251" i="8"/>
  <c r="G251" i="8"/>
  <c r="E251" i="8"/>
  <c r="O250" i="8"/>
  <c r="L250" i="8"/>
  <c r="I250" i="8"/>
  <c r="F250" i="8"/>
  <c r="O249" i="8"/>
  <c r="L249" i="8"/>
  <c r="I249" i="8"/>
  <c r="F249" i="8"/>
  <c r="C249" i="8" s="1"/>
  <c r="O248" i="8"/>
  <c r="L248" i="8"/>
  <c r="I248" i="8"/>
  <c r="F248" i="8"/>
  <c r="O247" i="8"/>
  <c r="L247" i="8"/>
  <c r="I247" i="8"/>
  <c r="F247" i="8"/>
  <c r="N246" i="8"/>
  <c r="M246" i="8"/>
  <c r="K246" i="8"/>
  <c r="J246" i="8"/>
  <c r="H246" i="8"/>
  <c r="G246" i="8"/>
  <c r="E246" i="8"/>
  <c r="D246" i="8"/>
  <c r="O245" i="8"/>
  <c r="L245" i="8"/>
  <c r="I245" i="8"/>
  <c r="F245" i="8"/>
  <c r="C245" i="8" s="1"/>
  <c r="O244" i="8"/>
  <c r="L244" i="8"/>
  <c r="I244" i="8"/>
  <c r="F244" i="8"/>
  <c r="O243" i="8"/>
  <c r="L243" i="8"/>
  <c r="I243" i="8"/>
  <c r="F243" i="8"/>
  <c r="O242" i="8"/>
  <c r="L242" i="8"/>
  <c r="I242" i="8"/>
  <c r="F242" i="8"/>
  <c r="O241" i="8"/>
  <c r="L241" i="8"/>
  <c r="I241" i="8"/>
  <c r="F241" i="8"/>
  <c r="C241" i="8"/>
  <c r="O240" i="8"/>
  <c r="L240" i="8"/>
  <c r="I240" i="8"/>
  <c r="F240" i="8"/>
  <c r="C240" i="8" s="1"/>
  <c r="O239" i="8"/>
  <c r="L239" i="8"/>
  <c r="I239" i="8"/>
  <c r="F239" i="8"/>
  <c r="F238" i="8" s="1"/>
  <c r="N238" i="8"/>
  <c r="M238" i="8"/>
  <c r="K238" i="8"/>
  <c r="J238" i="8"/>
  <c r="H238" i="8"/>
  <c r="G238" i="8"/>
  <c r="E238" i="8"/>
  <c r="D238" i="8"/>
  <c r="O237" i="8"/>
  <c r="L237" i="8"/>
  <c r="I237" i="8"/>
  <c r="F237" i="8"/>
  <c r="C237" i="8" s="1"/>
  <c r="O236" i="8"/>
  <c r="L236" i="8"/>
  <c r="L235" i="8" s="1"/>
  <c r="I236" i="8"/>
  <c r="F236" i="8"/>
  <c r="N235" i="8"/>
  <c r="M235" i="8"/>
  <c r="K235" i="8"/>
  <c r="J235" i="8"/>
  <c r="I235" i="8"/>
  <c r="H235" i="8"/>
  <c r="G235" i="8"/>
  <c r="E235" i="8"/>
  <c r="D235" i="8"/>
  <c r="D231" i="8" s="1"/>
  <c r="O234" i="8"/>
  <c r="L234" i="8"/>
  <c r="I234" i="8"/>
  <c r="I233" i="8" s="1"/>
  <c r="F234" i="8"/>
  <c r="F233" i="8" s="1"/>
  <c r="O233" i="8"/>
  <c r="N233" i="8"/>
  <c r="M233" i="8"/>
  <c r="K233" i="8"/>
  <c r="K231" i="8" s="1"/>
  <c r="K230" i="8" s="1"/>
  <c r="J233" i="8"/>
  <c r="H233" i="8"/>
  <c r="G233" i="8"/>
  <c r="G231" i="8" s="1"/>
  <c r="G230" i="8" s="1"/>
  <c r="E233" i="8"/>
  <c r="D233" i="8"/>
  <c r="O232" i="8"/>
  <c r="L232" i="8"/>
  <c r="I232" i="8"/>
  <c r="F232" i="8"/>
  <c r="M231" i="8"/>
  <c r="H231" i="8"/>
  <c r="O229" i="8"/>
  <c r="L229" i="8"/>
  <c r="I229" i="8"/>
  <c r="F229" i="8"/>
  <c r="C229" i="8" s="1"/>
  <c r="O228" i="8"/>
  <c r="O227" i="8" s="1"/>
  <c r="L228" i="8"/>
  <c r="I228" i="8"/>
  <c r="F228" i="8"/>
  <c r="N227" i="8"/>
  <c r="M227" i="8"/>
  <c r="L227" i="8"/>
  <c r="K227" i="8"/>
  <c r="J227" i="8"/>
  <c r="J204" i="8" s="1"/>
  <c r="I227" i="8"/>
  <c r="H227" i="8"/>
  <c r="G227" i="8"/>
  <c r="E227" i="8"/>
  <c r="D227" i="8"/>
  <c r="O226" i="8"/>
  <c r="L226" i="8"/>
  <c r="I226" i="8"/>
  <c r="F226" i="8"/>
  <c r="O225" i="8"/>
  <c r="L225" i="8"/>
  <c r="I225" i="8"/>
  <c r="F225" i="8"/>
  <c r="C225" i="8" s="1"/>
  <c r="O224" i="8"/>
  <c r="L224" i="8"/>
  <c r="I224" i="8"/>
  <c r="F224" i="8"/>
  <c r="O223" i="8"/>
  <c r="L223" i="8"/>
  <c r="I223" i="8"/>
  <c r="F223" i="8"/>
  <c r="O222" i="8"/>
  <c r="L222" i="8"/>
  <c r="I222" i="8"/>
  <c r="F222" i="8"/>
  <c r="O221" i="8"/>
  <c r="L221" i="8"/>
  <c r="L216" i="8" s="1"/>
  <c r="I221" i="8"/>
  <c r="F221" i="8"/>
  <c r="C221" i="8" s="1"/>
  <c r="O220" i="8"/>
  <c r="L220" i="8"/>
  <c r="I220" i="8"/>
  <c r="F220" i="8"/>
  <c r="O219" i="8"/>
  <c r="L219" i="8"/>
  <c r="I219" i="8"/>
  <c r="F219" i="8"/>
  <c r="O218" i="8"/>
  <c r="L218" i="8"/>
  <c r="I218" i="8"/>
  <c r="F218" i="8"/>
  <c r="O217" i="8"/>
  <c r="C217" i="8" s="1"/>
  <c r="L217" i="8"/>
  <c r="I217" i="8"/>
  <c r="F217" i="8"/>
  <c r="N216" i="8"/>
  <c r="M216" i="8"/>
  <c r="K216" i="8"/>
  <c r="J216" i="8"/>
  <c r="H216" i="8"/>
  <c r="G216" i="8"/>
  <c r="E216" i="8"/>
  <c r="D216" i="8"/>
  <c r="O215" i="8"/>
  <c r="L215" i="8"/>
  <c r="I215" i="8"/>
  <c r="F215" i="8"/>
  <c r="O214" i="8"/>
  <c r="L214" i="8"/>
  <c r="I214" i="8"/>
  <c r="F214" i="8"/>
  <c r="O213" i="8"/>
  <c r="L213" i="8"/>
  <c r="I213" i="8"/>
  <c r="F213" i="8"/>
  <c r="C213" i="8" s="1"/>
  <c r="O212" i="8"/>
  <c r="L212" i="8"/>
  <c r="I212" i="8"/>
  <c r="F212" i="8"/>
  <c r="O211" i="8"/>
  <c r="L211" i="8"/>
  <c r="I211" i="8"/>
  <c r="F211" i="8"/>
  <c r="O210" i="8"/>
  <c r="L210" i="8"/>
  <c r="I210" i="8"/>
  <c r="F210" i="8"/>
  <c r="O209" i="8"/>
  <c r="L209" i="8"/>
  <c r="I209" i="8"/>
  <c r="C209" i="8" s="1"/>
  <c r="F209" i="8"/>
  <c r="O208" i="8"/>
  <c r="L208" i="8"/>
  <c r="I208" i="8"/>
  <c r="F208" i="8"/>
  <c r="O207" i="8"/>
  <c r="L207" i="8"/>
  <c r="I207" i="8"/>
  <c r="F207" i="8"/>
  <c r="O206" i="8"/>
  <c r="L206" i="8"/>
  <c r="I206" i="8"/>
  <c r="F206" i="8"/>
  <c r="N205" i="8"/>
  <c r="M205" i="8"/>
  <c r="K205" i="8"/>
  <c r="J205" i="8"/>
  <c r="H205" i="8"/>
  <c r="H204" i="8" s="1"/>
  <c r="G205" i="8"/>
  <c r="G204" i="8" s="1"/>
  <c r="E205" i="8"/>
  <c r="D205" i="8"/>
  <c r="N204" i="8"/>
  <c r="O203" i="8"/>
  <c r="L203" i="8"/>
  <c r="I203" i="8"/>
  <c r="F203" i="8"/>
  <c r="O202" i="8"/>
  <c r="L202" i="8"/>
  <c r="I202" i="8"/>
  <c r="F202" i="8"/>
  <c r="O201" i="8"/>
  <c r="L201" i="8"/>
  <c r="I201" i="8"/>
  <c r="F201" i="8"/>
  <c r="C201" i="8" s="1"/>
  <c r="O200" i="8"/>
  <c r="L200" i="8"/>
  <c r="I200" i="8"/>
  <c r="F200" i="8"/>
  <c r="O199" i="8"/>
  <c r="O198" i="8" s="1"/>
  <c r="L199" i="8"/>
  <c r="L198" i="8" s="1"/>
  <c r="L196" i="8" s="1"/>
  <c r="I199" i="8"/>
  <c r="F199" i="8"/>
  <c r="N198" i="8"/>
  <c r="N196" i="8" s="1"/>
  <c r="N195" i="8" s="1"/>
  <c r="M198" i="8"/>
  <c r="M196" i="8" s="1"/>
  <c r="K198" i="8"/>
  <c r="J198" i="8"/>
  <c r="J196" i="8" s="1"/>
  <c r="H198" i="8"/>
  <c r="G198" i="8"/>
  <c r="F198" i="8"/>
  <c r="E198" i="8"/>
  <c r="D198" i="8"/>
  <c r="O197" i="8"/>
  <c r="L197" i="8"/>
  <c r="I197" i="8"/>
  <c r="F197" i="8"/>
  <c r="C197" i="8" s="1"/>
  <c r="K196" i="8"/>
  <c r="H196" i="8"/>
  <c r="G196" i="8"/>
  <c r="E196" i="8"/>
  <c r="D196" i="8"/>
  <c r="O193" i="8"/>
  <c r="O192" i="8" s="1"/>
  <c r="L193" i="8"/>
  <c r="L192" i="8" s="1"/>
  <c r="L191" i="8" s="1"/>
  <c r="I193" i="8"/>
  <c r="F193" i="8"/>
  <c r="N192" i="8"/>
  <c r="N191" i="8" s="1"/>
  <c r="M192" i="8"/>
  <c r="M191" i="8" s="1"/>
  <c r="M187" i="8" s="1"/>
  <c r="K192" i="8"/>
  <c r="J192" i="8"/>
  <c r="J191" i="8" s="1"/>
  <c r="I192" i="8"/>
  <c r="H192" i="8"/>
  <c r="H191" i="8" s="1"/>
  <c r="G192" i="8"/>
  <c r="E192" i="8"/>
  <c r="E191" i="8" s="1"/>
  <c r="E187" i="8" s="1"/>
  <c r="D192" i="8"/>
  <c r="D191" i="8" s="1"/>
  <c r="O191" i="8"/>
  <c r="K191" i="8"/>
  <c r="I191" i="8"/>
  <c r="I187" i="8" s="1"/>
  <c r="G191" i="8"/>
  <c r="O190" i="8"/>
  <c r="L190" i="8"/>
  <c r="I190" i="8"/>
  <c r="F190" i="8"/>
  <c r="O189" i="8"/>
  <c r="O188" i="8" s="1"/>
  <c r="O187" i="8" s="1"/>
  <c r="L189" i="8"/>
  <c r="C189" i="8" s="1"/>
  <c r="I189" i="8"/>
  <c r="I188" i="8" s="1"/>
  <c r="F189" i="8"/>
  <c r="N188" i="8"/>
  <c r="N187" i="8" s="1"/>
  <c r="M188" i="8"/>
  <c r="K188" i="8"/>
  <c r="J188" i="8"/>
  <c r="J187" i="8" s="1"/>
  <c r="H188" i="8"/>
  <c r="H187" i="8" s="1"/>
  <c r="G188" i="8"/>
  <c r="F188" i="8"/>
  <c r="E188" i="8"/>
  <c r="D188" i="8"/>
  <c r="K187" i="8"/>
  <c r="G187" i="8"/>
  <c r="O186" i="8"/>
  <c r="L186" i="8"/>
  <c r="I186" i="8"/>
  <c r="F186" i="8"/>
  <c r="O185" i="8"/>
  <c r="O184" i="8" s="1"/>
  <c r="L185" i="8"/>
  <c r="I185" i="8"/>
  <c r="I184" i="8" s="1"/>
  <c r="F185" i="8"/>
  <c r="C185" i="8" s="1"/>
  <c r="N184" i="8"/>
  <c r="M184" i="8"/>
  <c r="K184" i="8"/>
  <c r="K173" i="8" s="1"/>
  <c r="J184" i="8"/>
  <c r="H184" i="8"/>
  <c r="G184" i="8"/>
  <c r="F184" i="8"/>
  <c r="E184" i="8"/>
  <c r="D184" i="8"/>
  <c r="O183" i="8"/>
  <c r="L183" i="8"/>
  <c r="I183" i="8"/>
  <c r="F183" i="8"/>
  <c r="O182" i="8"/>
  <c r="L182" i="8"/>
  <c r="I182" i="8"/>
  <c r="F182" i="8"/>
  <c r="O181" i="8"/>
  <c r="L181" i="8"/>
  <c r="C181" i="8" s="1"/>
  <c r="I181" i="8"/>
  <c r="F181" i="8"/>
  <c r="O180" i="8"/>
  <c r="L180" i="8"/>
  <c r="I180" i="8"/>
  <c r="F180" i="8"/>
  <c r="N179" i="8"/>
  <c r="N174" i="8" s="1"/>
  <c r="N173" i="8" s="1"/>
  <c r="M179" i="8"/>
  <c r="K179" i="8"/>
  <c r="J179" i="8"/>
  <c r="H179" i="8"/>
  <c r="G179" i="8"/>
  <c r="E179" i="8"/>
  <c r="D179" i="8"/>
  <c r="O178" i="8"/>
  <c r="L178" i="8"/>
  <c r="I178" i="8"/>
  <c r="F178" i="8"/>
  <c r="O177" i="8"/>
  <c r="O175" i="8" s="1"/>
  <c r="L177" i="8"/>
  <c r="I177" i="8"/>
  <c r="F177" i="8"/>
  <c r="O176" i="8"/>
  <c r="L176" i="8"/>
  <c r="I176" i="8"/>
  <c r="F176" i="8"/>
  <c r="N175" i="8"/>
  <c r="M175" i="8"/>
  <c r="K175" i="8"/>
  <c r="K174" i="8" s="1"/>
  <c r="J175" i="8"/>
  <c r="J174" i="8" s="1"/>
  <c r="J173" i="8" s="1"/>
  <c r="I175" i="8"/>
  <c r="H175" i="8"/>
  <c r="G175" i="8"/>
  <c r="G174" i="8" s="1"/>
  <c r="E175" i="8"/>
  <c r="E174" i="8" s="1"/>
  <c r="E173" i="8" s="1"/>
  <c r="D175" i="8"/>
  <c r="H174" i="8"/>
  <c r="H173" i="8" s="1"/>
  <c r="D174" i="8"/>
  <c r="D173" i="8" s="1"/>
  <c r="G173" i="8"/>
  <c r="O172" i="8"/>
  <c r="L172" i="8"/>
  <c r="I172" i="8"/>
  <c r="F172" i="8"/>
  <c r="O171" i="8"/>
  <c r="L171" i="8"/>
  <c r="I171" i="8"/>
  <c r="F171" i="8"/>
  <c r="O170" i="8"/>
  <c r="L170" i="8"/>
  <c r="I170" i="8"/>
  <c r="F170" i="8"/>
  <c r="O169" i="8"/>
  <c r="L169" i="8"/>
  <c r="I169" i="8"/>
  <c r="F169" i="8"/>
  <c r="C169" i="8"/>
  <c r="O168" i="8"/>
  <c r="L168" i="8"/>
  <c r="I168" i="8"/>
  <c r="F168" i="8"/>
  <c r="C168" i="8" s="1"/>
  <c r="O167" i="8"/>
  <c r="L167" i="8"/>
  <c r="I167" i="8"/>
  <c r="F167" i="8"/>
  <c r="F166" i="8" s="1"/>
  <c r="N166" i="8"/>
  <c r="N165" i="8" s="1"/>
  <c r="M166" i="8"/>
  <c r="K166" i="8"/>
  <c r="J166" i="8"/>
  <c r="J165" i="8" s="1"/>
  <c r="H166" i="8"/>
  <c r="H165" i="8" s="1"/>
  <c r="G166" i="8"/>
  <c r="E166" i="8"/>
  <c r="E165" i="8" s="1"/>
  <c r="D166" i="8"/>
  <c r="D165" i="8" s="1"/>
  <c r="M165" i="8"/>
  <c r="K165" i="8"/>
  <c r="G165" i="8"/>
  <c r="O164" i="8"/>
  <c r="L164" i="8"/>
  <c r="I164" i="8"/>
  <c r="F164" i="8"/>
  <c r="O163" i="8"/>
  <c r="L163" i="8"/>
  <c r="I163" i="8"/>
  <c r="C163" i="8" s="1"/>
  <c r="F163" i="8"/>
  <c r="O162" i="8"/>
  <c r="L162" i="8"/>
  <c r="I162" i="8"/>
  <c r="F162" i="8"/>
  <c r="O161" i="8"/>
  <c r="O160" i="8" s="1"/>
  <c r="L161" i="8"/>
  <c r="I161" i="8"/>
  <c r="I160" i="8" s="1"/>
  <c r="F161" i="8"/>
  <c r="C161" i="8" s="1"/>
  <c r="N160" i="8"/>
  <c r="M160" i="8"/>
  <c r="K160" i="8"/>
  <c r="J160" i="8"/>
  <c r="H160" i="8"/>
  <c r="G160" i="8"/>
  <c r="F160" i="8"/>
  <c r="E160" i="8"/>
  <c r="D160" i="8"/>
  <c r="O159" i="8"/>
  <c r="L159" i="8"/>
  <c r="I159" i="8"/>
  <c r="F159" i="8"/>
  <c r="O158" i="8"/>
  <c r="L158" i="8"/>
  <c r="I158" i="8"/>
  <c r="F158" i="8"/>
  <c r="O157" i="8"/>
  <c r="L157" i="8"/>
  <c r="I157" i="8"/>
  <c r="F157" i="8"/>
  <c r="C157" i="8"/>
  <c r="O156" i="8"/>
  <c r="L156" i="8"/>
  <c r="I156" i="8"/>
  <c r="F156" i="8"/>
  <c r="C156" i="8" s="1"/>
  <c r="O155" i="8"/>
  <c r="L155" i="8"/>
  <c r="I155" i="8"/>
  <c r="F155" i="8"/>
  <c r="O154" i="8"/>
  <c r="L154" i="8"/>
  <c r="I154" i="8"/>
  <c r="F154" i="8"/>
  <c r="O153" i="8"/>
  <c r="L153" i="8"/>
  <c r="I153" i="8"/>
  <c r="F153" i="8"/>
  <c r="C153" i="8" s="1"/>
  <c r="O152" i="8"/>
  <c r="L152" i="8"/>
  <c r="I152" i="8"/>
  <c r="I151" i="8" s="1"/>
  <c r="F152" i="8"/>
  <c r="N151" i="8"/>
  <c r="M151" i="8"/>
  <c r="K151" i="8"/>
  <c r="J151" i="8"/>
  <c r="H151" i="8"/>
  <c r="G151" i="8"/>
  <c r="E151" i="8"/>
  <c r="D151" i="8"/>
  <c r="O150" i="8"/>
  <c r="L150" i="8"/>
  <c r="I150" i="8"/>
  <c r="F150" i="8"/>
  <c r="O149" i="8"/>
  <c r="L149" i="8"/>
  <c r="I149" i="8"/>
  <c r="F149" i="8"/>
  <c r="C149" i="8" s="1"/>
  <c r="O148" i="8"/>
  <c r="L148" i="8"/>
  <c r="I148" i="8"/>
  <c r="F148" i="8"/>
  <c r="O147" i="8"/>
  <c r="L147" i="8"/>
  <c r="I147" i="8"/>
  <c r="F147" i="8"/>
  <c r="O146" i="8"/>
  <c r="L146" i="8"/>
  <c r="I146" i="8"/>
  <c r="F146" i="8"/>
  <c r="O145" i="8"/>
  <c r="O144" i="8" s="1"/>
  <c r="L145" i="8"/>
  <c r="I145" i="8"/>
  <c r="I144" i="8" s="1"/>
  <c r="F145" i="8"/>
  <c r="C145" i="8"/>
  <c r="N144" i="8"/>
  <c r="M144" i="8"/>
  <c r="K144" i="8"/>
  <c r="J144" i="8"/>
  <c r="H144" i="8"/>
  <c r="G144" i="8"/>
  <c r="E144" i="8"/>
  <c r="D144" i="8"/>
  <c r="O143" i="8"/>
  <c r="L143" i="8"/>
  <c r="I143" i="8"/>
  <c r="F143" i="8"/>
  <c r="O142" i="8"/>
  <c r="L142" i="8"/>
  <c r="L141" i="8" s="1"/>
  <c r="I142" i="8"/>
  <c r="F142" i="8"/>
  <c r="F141" i="8" s="1"/>
  <c r="O141" i="8"/>
  <c r="N141" i="8"/>
  <c r="M141" i="8"/>
  <c r="K141" i="8"/>
  <c r="J141" i="8"/>
  <c r="H141" i="8"/>
  <c r="G141" i="8"/>
  <c r="E141" i="8"/>
  <c r="D141" i="8"/>
  <c r="O140" i="8"/>
  <c r="L140" i="8"/>
  <c r="I140" i="8"/>
  <c r="F140" i="8"/>
  <c r="O139" i="8"/>
  <c r="L139" i="8"/>
  <c r="I139" i="8"/>
  <c r="C139" i="8" s="1"/>
  <c r="F139" i="8"/>
  <c r="O138" i="8"/>
  <c r="L138" i="8"/>
  <c r="I138" i="8"/>
  <c r="F138" i="8"/>
  <c r="O137" i="8"/>
  <c r="O136" i="8" s="1"/>
  <c r="L137" i="8"/>
  <c r="I137" i="8"/>
  <c r="I136" i="8" s="1"/>
  <c r="F137" i="8"/>
  <c r="N136" i="8"/>
  <c r="M136" i="8"/>
  <c r="L136" i="8"/>
  <c r="K136" i="8"/>
  <c r="J136" i="8"/>
  <c r="H136" i="8"/>
  <c r="G136" i="8"/>
  <c r="F136" i="8"/>
  <c r="E136" i="8"/>
  <c r="D136" i="8"/>
  <c r="D130" i="8" s="1"/>
  <c r="O135" i="8"/>
  <c r="L135" i="8"/>
  <c r="I135" i="8"/>
  <c r="F135" i="8"/>
  <c r="O134" i="8"/>
  <c r="L134" i="8"/>
  <c r="I134" i="8"/>
  <c r="F134" i="8"/>
  <c r="C134" i="8" s="1"/>
  <c r="O133" i="8"/>
  <c r="L133" i="8"/>
  <c r="I133" i="8"/>
  <c r="F133" i="8"/>
  <c r="C133" i="8" s="1"/>
  <c r="O132" i="8"/>
  <c r="L132" i="8"/>
  <c r="I132" i="8"/>
  <c r="I131" i="8" s="1"/>
  <c r="F132" i="8"/>
  <c r="N131" i="8"/>
  <c r="M131" i="8"/>
  <c r="K131" i="8"/>
  <c r="K130" i="8" s="1"/>
  <c r="J131" i="8"/>
  <c r="H131" i="8"/>
  <c r="G131" i="8"/>
  <c r="G130" i="8" s="1"/>
  <c r="E131" i="8"/>
  <c r="D131" i="8"/>
  <c r="N130" i="8"/>
  <c r="J130" i="8"/>
  <c r="O129" i="8"/>
  <c r="O128" i="8" s="1"/>
  <c r="L129" i="8"/>
  <c r="I129" i="8"/>
  <c r="I128" i="8" s="1"/>
  <c r="F129" i="8"/>
  <c r="C129" i="8" s="1"/>
  <c r="N128" i="8"/>
  <c r="M128" i="8"/>
  <c r="L128" i="8"/>
  <c r="K128" i="8"/>
  <c r="J128" i="8"/>
  <c r="H128" i="8"/>
  <c r="G128" i="8"/>
  <c r="E128" i="8"/>
  <c r="D128" i="8"/>
  <c r="O127" i="8"/>
  <c r="L127" i="8"/>
  <c r="I127" i="8"/>
  <c r="F127" i="8"/>
  <c r="O126" i="8"/>
  <c r="L126" i="8"/>
  <c r="I126" i="8"/>
  <c r="F126" i="8"/>
  <c r="O125" i="8"/>
  <c r="L125" i="8"/>
  <c r="I125" i="8"/>
  <c r="F125" i="8"/>
  <c r="C125" i="8"/>
  <c r="O124" i="8"/>
  <c r="L124" i="8"/>
  <c r="I124" i="8"/>
  <c r="F124" i="8"/>
  <c r="C124" i="8" s="1"/>
  <c r="O123" i="8"/>
  <c r="L123" i="8"/>
  <c r="I123" i="8"/>
  <c r="F123" i="8"/>
  <c r="F122" i="8" s="1"/>
  <c r="N122" i="8"/>
  <c r="M122" i="8"/>
  <c r="K122" i="8"/>
  <c r="J122" i="8"/>
  <c r="H122" i="8"/>
  <c r="G122" i="8"/>
  <c r="E122" i="8"/>
  <c r="D122" i="8"/>
  <c r="O121" i="8"/>
  <c r="L121" i="8"/>
  <c r="I121" i="8"/>
  <c r="F121" i="8"/>
  <c r="C121" i="8" s="1"/>
  <c r="O120" i="8"/>
  <c r="L120" i="8"/>
  <c r="I120" i="8"/>
  <c r="F120" i="8"/>
  <c r="O119" i="8"/>
  <c r="L119" i="8"/>
  <c r="I119" i="8"/>
  <c r="F119" i="8"/>
  <c r="O118" i="8"/>
  <c r="L118" i="8"/>
  <c r="G118" i="8"/>
  <c r="I118" i="8" s="1"/>
  <c r="F118" i="8"/>
  <c r="C118" i="8" s="1"/>
  <c r="O117" i="8"/>
  <c r="L117" i="8"/>
  <c r="I117" i="8"/>
  <c r="F117" i="8"/>
  <c r="N116" i="8"/>
  <c r="M116" i="8"/>
  <c r="K116" i="8"/>
  <c r="J116" i="8"/>
  <c r="H116" i="8"/>
  <c r="G116" i="8"/>
  <c r="E116" i="8"/>
  <c r="D116" i="8"/>
  <c r="O115" i="8"/>
  <c r="L115" i="8"/>
  <c r="I115" i="8"/>
  <c r="F115" i="8"/>
  <c r="O114" i="8"/>
  <c r="O112" i="8" s="1"/>
  <c r="L114" i="8"/>
  <c r="I114" i="8"/>
  <c r="F114" i="8"/>
  <c r="C114" i="8"/>
  <c r="O113" i="8"/>
  <c r="L113" i="8"/>
  <c r="L112" i="8" s="1"/>
  <c r="I113" i="8"/>
  <c r="F113" i="8"/>
  <c r="N112" i="8"/>
  <c r="M112" i="8"/>
  <c r="K112" i="8"/>
  <c r="J112" i="8"/>
  <c r="I112" i="8"/>
  <c r="H112" i="8"/>
  <c r="G112" i="8"/>
  <c r="E112" i="8"/>
  <c r="D112" i="8"/>
  <c r="O111" i="8"/>
  <c r="L111" i="8"/>
  <c r="I111" i="8"/>
  <c r="F111" i="8"/>
  <c r="O110" i="8"/>
  <c r="L110" i="8"/>
  <c r="I110" i="8"/>
  <c r="F110" i="8"/>
  <c r="C110" i="8" s="1"/>
  <c r="O109" i="8"/>
  <c r="L109" i="8"/>
  <c r="I109" i="8"/>
  <c r="F109" i="8"/>
  <c r="O108" i="8"/>
  <c r="L108" i="8"/>
  <c r="I108" i="8"/>
  <c r="F108" i="8"/>
  <c r="O107" i="8"/>
  <c r="L107" i="8"/>
  <c r="L103" i="8" s="1"/>
  <c r="I107" i="8"/>
  <c r="F107" i="8"/>
  <c r="O106" i="8"/>
  <c r="L106" i="8"/>
  <c r="I106" i="8"/>
  <c r="F106" i="8"/>
  <c r="C106" i="8" s="1"/>
  <c r="O105" i="8"/>
  <c r="L105" i="8"/>
  <c r="I105" i="8"/>
  <c r="F105" i="8"/>
  <c r="O104" i="8"/>
  <c r="L104" i="8"/>
  <c r="I104" i="8"/>
  <c r="F104" i="8"/>
  <c r="N103" i="8"/>
  <c r="M103" i="8"/>
  <c r="K103" i="8"/>
  <c r="J103" i="8"/>
  <c r="H103" i="8"/>
  <c r="G103" i="8"/>
  <c r="F103" i="8"/>
  <c r="E103" i="8"/>
  <c r="D103" i="8"/>
  <c r="O102" i="8"/>
  <c r="L102" i="8"/>
  <c r="I102" i="8"/>
  <c r="F102" i="8"/>
  <c r="C102" i="8" s="1"/>
  <c r="O101" i="8"/>
  <c r="L101" i="8"/>
  <c r="I101" i="8"/>
  <c r="F101" i="8"/>
  <c r="C101" i="8" s="1"/>
  <c r="O100" i="8"/>
  <c r="L100" i="8"/>
  <c r="I100" i="8"/>
  <c r="F100" i="8"/>
  <c r="O99" i="8"/>
  <c r="L99" i="8"/>
  <c r="I99" i="8"/>
  <c r="C99" i="8" s="1"/>
  <c r="F99" i="8"/>
  <c r="O98" i="8"/>
  <c r="L98" i="8"/>
  <c r="I98" i="8"/>
  <c r="F98" i="8"/>
  <c r="O97" i="8"/>
  <c r="L97" i="8"/>
  <c r="I97" i="8"/>
  <c r="I95" i="8" s="1"/>
  <c r="F97" i="8"/>
  <c r="C97" i="8" s="1"/>
  <c r="O96" i="8"/>
  <c r="L96" i="8"/>
  <c r="I96" i="8"/>
  <c r="F96" i="8"/>
  <c r="N95" i="8"/>
  <c r="M95" i="8"/>
  <c r="K95" i="8"/>
  <c r="J95" i="8"/>
  <c r="H95" i="8"/>
  <c r="G95" i="8"/>
  <c r="E95" i="8"/>
  <c r="D95" i="8"/>
  <c r="O94" i="8"/>
  <c r="L94" i="8"/>
  <c r="I94" i="8"/>
  <c r="F94" i="8"/>
  <c r="O93" i="8"/>
  <c r="O89" i="8" s="1"/>
  <c r="L93" i="8"/>
  <c r="I93" i="8"/>
  <c r="F93" i="8"/>
  <c r="C93" i="8"/>
  <c r="O92" i="8"/>
  <c r="L92" i="8"/>
  <c r="I92" i="8"/>
  <c r="F92" i="8"/>
  <c r="C92" i="8" s="1"/>
  <c r="O91" i="8"/>
  <c r="L91" i="8"/>
  <c r="I91" i="8"/>
  <c r="F91" i="8"/>
  <c r="O90" i="8"/>
  <c r="L90" i="8"/>
  <c r="I90" i="8"/>
  <c r="F90" i="8"/>
  <c r="F89" i="8" s="1"/>
  <c r="N89" i="8"/>
  <c r="M89" i="8"/>
  <c r="K89" i="8"/>
  <c r="K83" i="8" s="1"/>
  <c r="J89" i="8"/>
  <c r="H89" i="8"/>
  <c r="G89" i="8"/>
  <c r="E89" i="8"/>
  <c r="D89" i="8"/>
  <c r="O88" i="8"/>
  <c r="L88" i="8"/>
  <c r="I88" i="8"/>
  <c r="F88" i="8"/>
  <c r="O87" i="8"/>
  <c r="L87" i="8"/>
  <c r="I87" i="8"/>
  <c r="C87" i="8" s="1"/>
  <c r="F87" i="8"/>
  <c r="O86" i="8"/>
  <c r="L86" i="8"/>
  <c r="I86" i="8"/>
  <c r="F86" i="8"/>
  <c r="O85" i="8"/>
  <c r="O84" i="8" s="1"/>
  <c r="L85" i="8"/>
  <c r="I85" i="8"/>
  <c r="I84" i="8" s="1"/>
  <c r="F85" i="8"/>
  <c r="N84" i="8"/>
  <c r="M84" i="8"/>
  <c r="M83" i="8" s="1"/>
  <c r="K84" i="8"/>
  <c r="J84" i="8"/>
  <c r="H84" i="8"/>
  <c r="G84" i="8"/>
  <c r="E84" i="8"/>
  <c r="D84" i="8"/>
  <c r="E83" i="8"/>
  <c r="O82" i="8"/>
  <c r="L82" i="8"/>
  <c r="I82" i="8"/>
  <c r="F82" i="8"/>
  <c r="O81" i="8"/>
  <c r="O80" i="8" s="1"/>
  <c r="L81" i="8"/>
  <c r="I81" i="8"/>
  <c r="I80" i="8" s="1"/>
  <c r="F81" i="8"/>
  <c r="C81" i="8" s="1"/>
  <c r="N80" i="8"/>
  <c r="M80" i="8"/>
  <c r="K80" i="8"/>
  <c r="J80" i="8"/>
  <c r="H80" i="8"/>
  <c r="G80" i="8"/>
  <c r="F80" i="8"/>
  <c r="E80" i="8"/>
  <c r="D80" i="8"/>
  <c r="O79" i="8"/>
  <c r="L79" i="8"/>
  <c r="I79" i="8"/>
  <c r="F79" i="8"/>
  <c r="O78" i="8"/>
  <c r="L78" i="8"/>
  <c r="L77" i="8" s="1"/>
  <c r="I78" i="8"/>
  <c r="F78" i="8"/>
  <c r="F77" i="8" s="1"/>
  <c r="O77" i="8"/>
  <c r="O76" i="8" s="1"/>
  <c r="N77" i="8"/>
  <c r="M77" i="8"/>
  <c r="M76" i="8" s="1"/>
  <c r="K77" i="8"/>
  <c r="J77" i="8"/>
  <c r="H77" i="8"/>
  <c r="H76" i="8" s="1"/>
  <c r="G77" i="8"/>
  <c r="G76" i="8" s="1"/>
  <c r="E77" i="8"/>
  <c r="E76" i="8" s="1"/>
  <c r="D77" i="8"/>
  <c r="N76" i="8"/>
  <c r="J76" i="8"/>
  <c r="D76" i="8"/>
  <c r="O74" i="8"/>
  <c r="L74" i="8"/>
  <c r="I74" i="8"/>
  <c r="F74" i="8"/>
  <c r="O73" i="8"/>
  <c r="O69" i="8" s="1"/>
  <c r="O67" i="8" s="1"/>
  <c r="L73" i="8"/>
  <c r="I73" i="8"/>
  <c r="F73" i="8"/>
  <c r="C73" i="8"/>
  <c r="O72" i="8"/>
  <c r="L72" i="8"/>
  <c r="I72" i="8"/>
  <c r="F72" i="8"/>
  <c r="C72" i="8" s="1"/>
  <c r="O71" i="8"/>
  <c r="L71" i="8"/>
  <c r="I71" i="8"/>
  <c r="F71" i="8"/>
  <c r="O70" i="8"/>
  <c r="L70" i="8"/>
  <c r="L69" i="8" s="1"/>
  <c r="I70" i="8"/>
  <c r="F70" i="8"/>
  <c r="F69" i="8" s="1"/>
  <c r="N69" i="8"/>
  <c r="M69" i="8"/>
  <c r="K69" i="8"/>
  <c r="K67" i="8" s="1"/>
  <c r="J69" i="8"/>
  <c r="J67" i="8" s="1"/>
  <c r="H69" i="8"/>
  <c r="G69" i="8"/>
  <c r="G67" i="8" s="1"/>
  <c r="E69" i="8"/>
  <c r="D69" i="8"/>
  <c r="D67" i="8" s="1"/>
  <c r="O68" i="8"/>
  <c r="L68" i="8"/>
  <c r="L67" i="8" s="1"/>
  <c r="I68" i="8"/>
  <c r="F68" i="8"/>
  <c r="N67" i="8"/>
  <c r="M67" i="8"/>
  <c r="H67" i="8"/>
  <c r="E67" i="8"/>
  <c r="O66" i="8"/>
  <c r="L66" i="8"/>
  <c r="I66" i="8"/>
  <c r="F66" i="8"/>
  <c r="O65" i="8"/>
  <c r="L65" i="8"/>
  <c r="C65" i="8" s="1"/>
  <c r="I65" i="8"/>
  <c r="F65" i="8"/>
  <c r="O64" i="8"/>
  <c r="L64" i="8"/>
  <c r="I64" i="8"/>
  <c r="F64" i="8"/>
  <c r="O63" i="8"/>
  <c r="L63" i="8"/>
  <c r="I63" i="8"/>
  <c r="F63" i="8"/>
  <c r="O62" i="8"/>
  <c r="L62" i="8"/>
  <c r="I62" i="8"/>
  <c r="F62" i="8"/>
  <c r="O61" i="8"/>
  <c r="L61" i="8"/>
  <c r="I61" i="8"/>
  <c r="F61" i="8"/>
  <c r="C61" i="8"/>
  <c r="O60" i="8"/>
  <c r="L60" i="8"/>
  <c r="I60" i="8"/>
  <c r="F60" i="8"/>
  <c r="C60" i="8" s="1"/>
  <c r="O59" i="8"/>
  <c r="L59" i="8"/>
  <c r="I59" i="8"/>
  <c r="F59" i="8"/>
  <c r="F58" i="8" s="1"/>
  <c r="N58" i="8"/>
  <c r="M58" i="8"/>
  <c r="K58" i="8"/>
  <c r="J58" i="8"/>
  <c r="H58" i="8"/>
  <c r="G58" i="8"/>
  <c r="E58" i="8"/>
  <c r="D58" i="8"/>
  <c r="O57" i="8"/>
  <c r="L57" i="8"/>
  <c r="I57" i="8"/>
  <c r="F57" i="8"/>
  <c r="C57" i="8" s="1"/>
  <c r="O56" i="8"/>
  <c r="L56" i="8"/>
  <c r="L55" i="8" s="1"/>
  <c r="I56" i="8"/>
  <c r="I55" i="8" s="1"/>
  <c r="F56" i="8"/>
  <c r="N55" i="8"/>
  <c r="M55" i="8"/>
  <c r="M54" i="8" s="1"/>
  <c r="K55" i="8"/>
  <c r="K54" i="8" s="1"/>
  <c r="K53" i="8" s="1"/>
  <c r="J55" i="8"/>
  <c r="H55" i="8"/>
  <c r="H54" i="8" s="1"/>
  <c r="H53" i="8" s="1"/>
  <c r="G55" i="8"/>
  <c r="G54" i="8" s="1"/>
  <c r="G53" i="8" s="1"/>
  <c r="E55" i="8"/>
  <c r="D55" i="8"/>
  <c r="J54" i="8"/>
  <c r="D54" i="8"/>
  <c r="O47" i="8"/>
  <c r="C47" i="8" s="1"/>
  <c r="O46" i="8"/>
  <c r="C46" i="8" s="1"/>
  <c r="N45" i="8"/>
  <c r="M45" i="8"/>
  <c r="L44" i="8"/>
  <c r="L43" i="8" s="1"/>
  <c r="I44" i="8"/>
  <c r="I43" i="8" s="1"/>
  <c r="F44" i="8"/>
  <c r="K43" i="8"/>
  <c r="J43" i="8"/>
  <c r="H43" i="8"/>
  <c r="H20" i="8" s="1"/>
  <c r="G43" i="8"/>
  <c r="E43" i="8"/>
  <c r="D43" i="8"/>
  <c r="F42" i="8"/>
  <c r="C42" i="8" s="1"/>
  <c r="E41" i="8"/>
  <c r="D41" i="8"/>
  <c r="L40" i="8"/>
  <c r="C40" i="8" s="1"/>
  <c r="L39" i="8"/>
  <c r="C39" i="8" s="1"/>
  <c r="L38" i="8"/>
  <c r="C38" i="8" s="1"/>
  <c r="L37" i="8"/>
  <c r="C37" i="8" s="1"/>
  <c r="K36" i="8"/>
  <c r="J36" i="8"/>
  <c r="L35" i="8"/>
  <c r="C35" i="8" s="1"/>
  <c r="L34" i="8"/>
  <c r="C34" i="8" s="1"/>
  <c r="K33" i="8"/>
  <c r="J33" i="8"/>
  <c r="L32" i="8"/>
  <c r="C32" i="8" s="1"/>
  <c r="L31" i="8"/>
  <c r="C31" i="8" s="1"/>
  <c r="K31" i="8"/>
  <c r="J31" i="8"/>
  <c r="L30" i="8"/>
  <c r="C30" i="8" s="1"/>
  <c r="L29" i="8"/>
  <c r="C29" i="8" s="1"/>
  <c r="L28" i="8"/>
  <c r="C28" i="8" s="1"/>
  <c r="K27" i="8"/>
  <c r="J27" i="8"/>
  <c r="J26" i="8" s="1"/>
  <c r="K26" i="8"/>
  <c r="F25" i="8"/>
  <c r="C25" i="8" s="1"/>
  <c r="G24" i="8"/>
  <c r="I24" i="8" s="1"/>
  <c r="F24" i="8"/>
  <c r="O23" i="8"/>
  <c r="L23" i="8"/>
  <c r="I23" i="8"/>
  <c r="F23" i="8"/>
  <c r="O22" i="8"/>
  <c r="L22" i="8"/>
  <c r="L21" i="8" s="1"/>
  <c r="I22" i="8"/>
  <c r="F22" i="8"/>
  <c r="N21" i="8"/>
  <c r="N292" i="8" s="1"/>
  <c r="N291" i="8" s="1"/>
  <c r="M21" i="8"/>
  <c r="K21" i="8"/>
  <c r="J21" i="8"/>
  <c r="J292" i="8" s="1"/>
  <c r="J291" i="8" s="1"/>
  <c r="I21" i="8"/>
  <c r="H21" i="8"/>
  <c r="G21" i="8"/>
  <c r="E21" i="8"/>
  <c r="D21" i="8"/>
  <c r="N20" i="8"/>
  <c r="C281" i="8" l="1"/>
  <c r="J53" i="8"/>
  <c r="L76" i="8"/>
  <c r="C177" i="8"/>
  <c r="M230" i="8"/>
  <c r="D230" i="8"/>
  <c r="C23" i="8"/>
  <c r="D20" i="8"/>
  <c r="C64" i="8"/>
  <c r="C74" i="8"/>
  <c r="H83" i="8"/>
  <c r="N83" i="8"/>
  <c r="L84" i="8"/>
  <c r="G83" i="8"/>
  <c r="C105" i="8"/>
  <c r="C115" i="8"/>
  <c r="C126" i="8"/>
  <c r="M130" i="8"/>
  <c r="M75" i="8" s="1"/>
  <c r="C135" i="8"/>
  <c r="C146" i="8"/>
  <c r="C155" i="8"/>
  <c r="C158" i="8"/>
  <c r="L160" i="8"/>
  <c r="C160" i="8" s="1"/>
  <c r="C172" i="8"/>
  <c r="O179" i="8"/>
  <c r="C200" i="8"/>
  <c r="C206" i="8"/>
  <c r="C207" i="8"/>
  <c r="O205" i="8"/>
  <c r="C219" i="8"/>
  <c r="E231" i="8"/>
  <c r="E230" i="8" s="1"/>
  <c r="C244" i="8"/>
  <c r="L246" i="8"/>
  <c r="I251" i="8"/>
  <c r="C260" i="8"/>
  <c r="C274" i="8"/>
  <c r="L276" i="8"/>
  <c r="O174" i="8"/>
  <c r="O173" i="8" s="1"/>
  <c r="J195" i="8"/>
  <c r="E204" i="8"/>
  <c r="E195" i="8" s="1"/>
  <c r="H292" i="8"/>
  <c r="H291" i="8" s="1"/>
  <c r="L292" i="8"/>
  <c r="L291" i="8" s="1"/>
  <c r="D53" i="8"/>
  <c r="E54" i="8"/>
  <c r="O55" i="8"/>
  <c r="O54" i="8" s="1"/>
  <c r="O53" i="8" s="1"/>
  <c r="C63" i="8"/>
  <c r="K76" i="8"/>
  <c r="F76" i="8"/>
  <c r="L80" i="8"/>
  <c r="C80" i="8" s="1"/>
  <c r="J83" i="8"/>
  <c r="J75" i="8" s="1"/>
  <c r="J289" i="8" s="1"/>
  <c r="C85" i="8"/>
  <c r="C107" i="8"/>
  <c r="C109" i="8"/>
  <c r="C120" i="8"/>
  <c r="O116" i="8"/>
  <c r="C127" i="8"/>
  <c r="C137" i="8"/>
  <c r="C147" i="8"/>
  <c r="C150" i="8"/>
  <c r="C159" i="8"/>
  <c r="C171" i="8"/>
  <c r="L175" i="8"/>
  <c r="L174" i="8" s="1"/>
  <c r="L173" i="8" s="1"/>
  <c r="C182" i="8"/>
  <c r="L184" i="8"/>
  <c r="C202" i="8"/>
  <c r="K204" i="8"/>
  <c r="K195" i="8" s="1"/>
  <c r="K194" i="8" s="1"/>
  <c r="C212" i="8"/>
  <c r="C224" i="8"/>
  <c r="O235" i="8"/>
  <c r="C243" i="8"/>
  <c r="C254" i="8"/>
  <c r="I259" i="8"/>
  <c r="C263" i="8"/>
  <c r="C265" i="8"/>
  <c r="J269" i="8"/>
  <c r="C275" i="8"/>
  <c r="C277" i="8"/>
  <c r="C288" i="8"/>
  <c r="C296" i="8"/>
  <c r="O293" i="8"/>
  <c r="N75" i="8"/>
  <c r="L144" i="8"/>
  <c r="L188" i="8"/>
  <c r="L187" i="8" s="1"/>
  <c r="D292" i="8"/>
  <c r="D291" i="8" s="1"/>
  <c r="O21" i="8"/>
  <c r="L27" i="8"/>
  <c r="C27" i="8" s="1"/>
  <c r="F41" i="8"/>
  <c r="C41" i="8" s="1"/>
  <c r="C44" i="8"/>
  <c r="N54" i="8"/>
  <c r="N53" i="8" s="1"/>
  <c r="N52" i="8" s="1"/>
  <c r="N51" i="8" s="1"/>
  <c r="N50" i="8" s="1"/>
  <c r="O58" i="8"/>
  <c r="L58" i="8"/>
  <c r="G75" i="8"/>
  <c r="G52" i="8" s="1"/>
  <c r="G51" i="8" s="1"/>
  <c r="C98" i="8"/>
  <c r="C100" i="8"/>
  <c r="C108" i="8"/>
  <c r="L116" i="8"/>
  <c r="I116" i="8"/>
  <c r="C119" i="8"/>
  <c r="O122" i="8"/>
  <c r="L122" i="8"/>
  <c r="F128" i="8"/>
  <c r="C128" i="8" s="1"/>
  <c r="E130" i="8"/>
  <c r="E75" i="8" s="1"/>
  <c r="O131" i="8"/>
  <c r="C138" i="8"/>
  <c r="C140" i="8"/>
  <c r="C164" i="8"/>
  <c r="O166" i="8"/>
  <c r="O165" i="8" s="1"/>
  <c r="L166" i="8"/>
  <c r="L165" i="8" s="1"/>
  <c r="L179" i="8"/>
  <c r="C203" i="8"/>
  <c r="G195" i="8"/>
  <c r="G194" i="8" s="1"/>
  <c r="C211" i="8"/>
  <c r="C215" i="8"/>
  <c r="D204" i="8"/>
  <c r="D195" i="8" s="1"/>
  <c r="D194" i="8" s="1"/>
  <c r="C222" i="8"/>
  <c r="M204" i="8"/>
  <c r="M195" i="8" s="1"/>
  <c r="M194" i="8" s="1"/>
  <c r="N231" i="8"/>
  <c r="N230" i="8" s="1"/>
  <c r="N194" i="8" s="1"/>
  <c r="O238" i="8"/>
  <c r="L238" i="8"/>
  <c r="C255" i="8"/>
  <c r="L260" i="8"/>
  <c r="L259" i="8" s="1"/>
  <c r="C266" i="8"/>
  <c r="C280" i="8"/>
  <c r="F284" i="8"/>
  <c r="C284" i="8" s="1"/>
  <c r="J20" i="8"/>
  <c r="O292" i="8"/>
  <c r="O291" i="8" s="1"/>
  <c r="C79" i="8"/>
  <c r="I77" i="8"/>
  <c r="C183" i="8"/>
  <c r="I179" i="8"/>
  <c r="I174" i="8" s="1"/>
  <c r="I173" i="8" s="1"/>
  <c r="C208" i="8"/>
  <c r="F205" i="8"/>
  <c r="C220" i="8"/>
  <c r="F216" i="8"/>
  <c r="C228" i="8"/>
  <c r="F227" i="8"/>
  <c r="C227" i="8" s="1"/>
  <c r="E292" i="8"/>
  <c r="E291" i="8" s="1"/>
  <c r="E20" i="8"/>
  <c r="O45" i="8"/>
  <c r="M53" i="8"/>
  <c r="L54" i="8"/>
  <c r="L53" i="8" s="1"/>
  <c r="C71" i="8"/>
  <c r="I69" i="8"/>
  <c r="I67" i="8" s="1"/>
  <c r="D83" i="8"/>
  <c r="D75" i="8" s="1"/>
  <c r="L95" i="8"/>
  <c r="H130" i="8"/>
  <c r="C176" i="8"/>
  <c r="F175" i="8"/>
  <c r="I292" i="8"/>
  <c r="I291" i="8" s="1"/>
  <c r="I20" i="8"/>
  <c r="G292" i="8"/>
  <c r="G291" i="8" s="1"/>
  <c r="G20" i="8"/>
  <c r="K292" i="8"/>
  <c r="K291" i="8" s="1"/>
  <c r="K20" i="8"/>
  <c r="F21" i="8"/>
  <c r="C22" i="8"/>
  <c r="L33" i="8"/>
  <c r="C33" i="8" s="1"/>
  <c r="F43" i="8"/>
  <c r="C43" i="8" s="1"/>
  <c r="I58" i="8"/>
  <c r="C58" i="8" s="1"/>
  <c r="C59" i="8"/>
  <c r="C62" i="8"/>
  <c r="C68" i="8"/>
  <c r="F67" i="8"/>
  <c r="C67" i="8" s="1"/>
  <c r="C82" i="8"/>
  <c r="C91" i="8"/>
  <c r="I89" i="8"/>
  <c r="C94" i="8"/>
  <c r="C117" i="8"/>
  <c r="F116" i="8"/>
  <c r="C116" i="8" s="1"/>
  <c r="I122" i="8"/>
  <c r="C123" i="8"/>
  <c r="M292" i="8"/>
  <c r="M291" i="8" s="1"/>
  <c r="M20" i="8"/>
  <c r="C24" i="8"/>
  <c r="L36" i="8"/>
  <c r="C36" i="8" s="1"/>
  <c r="E53" i="8"/>
  <c r="C56" i="8"/>
  <c r="F55" i="8"/>
  <c r="C66" i="8"/>
  <c r="K75" i="8"/>
  <c r="K52" i="8" s="1"/>
  <c r="K51" i="8" s="1"/>
  <c r="K50" i="8" s="1"/>
  <c r="C86" i="8"/>
  <c r="C88" i="8"/>
  <c r="F84" i="8"/>
  <c r="L89" i="8"/>
  <c r="L83" i="8" s="1"/>
  <c r="C96" i="8"/>
  <c r="F95" i="8"/>
  <c r="O95" i="8"/>
  <c r="I103" i="8"/>
  <c r="C104" i="8"/>
  <c r="C70" i="8"/>
  <c r="C78" i="8"/>
  <c r="C90" i="8"/>
  <c r="C111" i="8"/>
  <c r="L131" i="8"/>
  <c r="C152" i="8"/>
  <c r="F151" i="8"/>
  <c r="O151" i="8"/>
  <c r="C178" i="8"/>
  <c r="C184" i="8"/>
  <c r="C188" i="8"/>
  <c r="C248" i="8"/>
  <c r="F246" i="8"/>
  <c r="C256" i="8"/>
  <c r="F252" i="8"/>
  <c r="O103" i="8"/>
  <c r="C113" i="8"/>
  <c r="F112" i="8"/>
  <c r="C112" i="8" s="1"/>
  <c r="I130" i="8"/>
  <c r="C136" i="8"/>
  <c r="C143" i="8"/>
  <c r="I141" i="8"/>
  <c r="C141" i="8" s="1"/>
  <c r="C154" i="8"/>
  <c r="C162" i="8"/>
  <c r="F165" i="8"/>
  <c r="I166" i="8"/>
  <c r="I165" i="8" s="1"/>
  <c r="C167" i="8"/>
  <c r="C170" i="8"/>
  <c r="M174" i="8"/>
  <c r="M173" i="8" s="1"/>
  <c r="M289" i="8" s="1"/>
  <c r="C180" i="8"/>
  <c r="F179" i="8"/>
  <c r="C186" i="8"/>
  <c r="C190" i="8"/>
  <c r="C193" i="8"/>
  <c r="F192" i="8"/>
  <c r="C132" i="8"/>
  <c r="F131" i="8"/>
  <c r="O130" i="8"/>
  <c r="C148" i="8"/>
  <c r="F144" i="8"/>
  <c r="L151" i="8"/>
  <c r="D187" i="8"/>
  <c r="F196" i="8"/>
  <c r="I286" i="8"/>
  <c r="C287" i="8"/>
  <c r="C142" i="8"/>
  <c r="H195" i="8"/>
  <c r="O196" i="8"/>
  <c r="I198" i="8"/>
  <c r="I196" i="8" s="1"/>
  <c r="C199" i="8"/>
  <c r="I205" i="8"/>
  <c r="C210" i="8"/>
  <c r="C218" i="8"/>
  <c r="I216" i="8"/>
  <c r="C223" i="8"/>
  <c r="C232" i="8"/>
  <c r="J231" i="8"/>
  <c r="J230" i="8" s="1"/>
  <c r="J194" i="8" s="1"/>
  <c r="I246" i="8"/>
  <c r="C247" i="8"/>
  <c r="C250" i="8"/>
  <c r="C258" i="8"/>
  <c r="C262" i="8"/>
  <c r="I270" i="8"/>
  <c r="I269" i="8" s="1"/>
  <c r="C271" i="8"/>
  <c r="C276" i="8"/>
  <c r="L205" i="8"/>
  <c r="L204" i="8" s="1"/>
  <c r="L195" i="8" s="1"/>
  <c r="C214" i="8"/>
  <c r="I238" i="8"/>
  <c r="I231" i="8" s="1"/>
  <c r="C239" i="8"/>
  <c r="C242" i="8"/>
  <c r="H259" i="8"/>
  <c r="H230" i="8" s="1"/>
  <c r="F269" i="8"/>
  <c r="C272" i="8"/>
  <c r="C278" i="8"/>
  <c r="O216" i="8"/>
  <c r="O204" i="8" s="1"/>
  <c r="C226" i="8"/>
  <c r="C234" i="8"/>
  <c r="L233" i="8"/>
  <c r="C236" i="8"/>
  <c r="F235" i="8"/>
  <c r="C235" i="8" s="1"/>
  <c r="O246" i="8"/>
  <c r="O251" i="8"/>
  <c r="C268" i="8"/>
  <c r="F264" i="8"/>
  <c r="C264" i="8" s="1"/>
  <c r="O270" i="8"/>
  <c r="O269" i="8" s="1"/>
  <c r="L270" i="8"/>
  <c r="L269" i="8" s="1"/>
  <c r="C286" i="8"/>
  <c r="C295" i="8"/>
  <c r="I293" i="8"/>
  <c r="C293" i="8" s="1"/>
  <c r="C298" i="8"/>
  <c r="C300" i="8"/>
  <c r="C282" i="8"/>
  <c r="F283" i="8"/>
  <c r="C283" i="8" s="1"/>
  <c r="C294" i="8"/>
  <c r="G50" i="8" l="1"/>
  <c r="G290" i="8"/>
  <c r="E289" i="8"/>
  <c r="E194" i="8"/>
  <c r="E51" i="8" s="1"/>
  <c r="F231" i="8"/>
  <c r="E52" i="8"/>
  <c r="C216" i="8"/>
  <c r="G289" i="8"/>
  <c r="C103" i="8"/>
  <c r="J51" i="8"/>
  <c r="O83" i="8"/>
  <c r="O75" i="8" s="1"/>
  <c r="O52" i="8" s="1"/>
  <c r="O51" i="8" s="1"/>
  <c r="O50" i="8" s="1"/>
  <c r="J52" i="8"/>
  <c r="C144" i="8"/>
  <c r="K289" i="8"/>
  <c r="F259" i="8"/>
  <c r="C259" i="8" s="1"/>
  <c r="O231" i="8"/>
  <c r="O230" i="8" s="1"/>
  <c r="N289" i="8"/>
  <c r="I230" i="8"/>
  <c r="I204" i="8"/>
  <c r="I195" i="8" s="1"/>
  <c r="I194" i="8" s="1"/>
  <c r="N290" i="8"/>
  <c r="C122" i="8"/>
  <c r="C89" i="8"/>
  <c r="H75" i="8"/>
  <c r="H52" i="8" s="1"/>
  <c r="H51" i="8" s="1"/>
  <c r="J50" i="8"/>
  <c r="J290" i="8"/>
  <c r="D52" i="8"/>
  <c r="D51" i="8" s="1"/>
  <c r="D289" i="8"/>
  <c r="C198" i="8"/>
  <c r="C131" i="8"/>
  <c r="F130" i="8"/>
  <c r="C246" i="8"/>
  <c r="C45" i="8"/>
  <c r="C270" i="8"/>
  <c r="C84" i="8"/>
  <c r="F83" i="8"/>
  <c r="L26" i="8"/>
  <c r="C69" i="8"/>
  <c r="C269" i="8"/>
  <c r="H194" i="8"/>
  <c r="C192" i="8"/>
  <c r="F191" i="8"/>
  <c r="C179" i="8"/>
  <c r="C165" i="8"/>
  <c r="C252" i="8"/>
  <c r="F251" i="8"/>
  <c r="C251" i="8" s="1"/>
  <c r="C95" i="8"/>
  <c r="I54" i="8"/>
  <c r="I53" i="8" s="1"/>
  <c r="F292" i="8"/>
  <c r="C21" i="8"/>
  <c r="F20" i="8"/>
  <c r="C231" i="8"/>
  <c r="O195" i="8"/>
  <c r="O194" i="8" s="1"/>
  <c r="C196" i="8"/>
  <c r="F195" i="8"/>
  <c r="C166" i="8"/>
  <c r="L130" i="8"/>
  <c r="L75" i="8" s="1"/>
  <c r="L52" i="8" s="1"/>
  <c r="C55" i="8"/>
  <c r="F54" i="8"/>
  <c r="C175" i="8"/>
  <c r="F174" i="8"/>
  <c r="L231" i="8"/>
  <c r="L230" i="8" s="1"/>
  <c r="C233" i="8"/>
  <c r="C238" i="8"/>
  <c r="K290" i="8"/>
  <c r="C151" i="8"/>
  <c r="M52" i="8"/>
  <c r="M51" i="8" s="1"/>
  <c r="F204" i="8"/>
  <c r="C205" i="8"/>
  <c r="I76" i="8"/>
  <c r="C77" i="8"/>
  <c r="O20" i="8"/>
  <c r="I83" i="8"/>
  <c r="L289" i="8" l="1"/>
  <c r="L194" i="8"/>
  <c r="H289" i="8"/>
  <c r="C204" i="8"/>
  <c r="C130" i="8"/>
  <c r="I75" i="8"/>
  <c r="I289" i="8" s="1"/>
  <c r="C76" i="8"/>
  <c r="F53" i="8"/>
  <c r="C54" i="8"/>
  <c r="I52" i="8"/>
  <c r="I51" i="8" s="1"/>
  <c r="C26" i="8"/>
  <c r="L20" i="8"/>
  <c r="C20" i="8" s="1"/>
  <c r="H290" i="8"/>
  <c r="H50" i="8"/>
  <c r="M50" i="8"/>
  <c r="M290" i="8"/>
  <c r="F230" i="8"/>
  <c r="C191" i="8"/>
  <c r="F187" i="8"/>
  <c r="C187" i="8" s="1"/>
  <c r="E290" i="8"/>
  <c r="E50" i="8"/>
  <c r="C195" i="8"/>
  <c r="F194" i="8"/>
  <c r="C194" i="8" s="1"/>
  <c r="C292" i="8"/>
  <c r="F291" i="8"/>
  <c r="C291" i="8" s="1"/>
  <c r="L51" i="8"/>
  <c r="L50" i="8" s="1"/>
  <c r="F173" i="8"/>
  <c r="C173" i="8" s="1"/>
  <c r="C174" i="8"/>
  <c r="C83" i="8"/>
  <c r="F75" i="8"/>
  <c r="C75" i="8" s="1"/>
  <c r="O290" i="8"/>
  <c r="D290" i="8"/>
  <c r="D50" i="8"/>
  <c r="O289" i="8"/>
  <c r="F52" i="8" l="1"/>
  <c r="C53" i="8"/>
  <c r="L290" i="8"/>
  <c r="C230" i="8"/>
  <c r="F289" i="8"/>
  <c r="C289" i="8" s="1"/>
  <c r="I290" i="8"/>
  <c r="I50" i="8"/>
  <c r="C52" i="8" l="1"/>
  <c r="F51" i="8"/>
  <c r="F290" i="8" l="1"/>
  <c r="C290" i="8" s="1"/>
  <c r="C51" i="8"/>
  <c r="F50" i="8"/>
  <c r="C50" i="8" s="1"/>
  <c r="I66" i="7" l="1"/>
  <c r="H66" i="7"/>
  <c r="I65" i="7"/>
  <c r="H65" i="7"/>
  <c r="I64" i="7"/>
  <c r="H64" i="7"/>
  <c r="I63" i="7"/>
  <c r="H63" i="7"/>
  <c r="I62" i="7"/>
  <c r="H62" i="7"/>
  <c r="I61" i="7"/>
  <c r="H61" i="7"/>
  <c r="I60" i="7"/>
  <c r="H60" i="7"/>
  <c r="I59" i="7"/>
  <c r="H59" i="7"/>
  <c r="I58" i="7"/>
  <c r="I57" i="7" s="1"/>
  <c r="H58" i="7"/>
  <c r="G57" i="7"/>
  <c r="F57" i="7"/>
  <c r="E57" i="7"/>
  <c r="D57" i="7"/>
  <c r="I49" i="7"/>
  <c r="H49" i="7"/>
  <c r="H33" i="7" s="1"/>
  <c r="D49" i="7"/>
  <c r="I48" i="7"/>
  <c r="H48" i="7"/>
  <c r="I47" i="7"/>
  <c r="H47" i="7"/>
  <c r="I46" i="7"/>
  <c r="H46" i="7"/>
  <c r="I45" i="7"/>
  <c r="H45" i="7"/>
  <c r="I44" i="7"/>
  <c r="H44" i="7"/>
  <c r="I43" i="7"/>
  <c r="H43" i="7"/>
  <c r="I42" i="7"/>
  <c r="H42" i="7"/>
  <c r="I41" i="7"/>
  <c r="H41" i="7"/>
  <c r="I40" i="7"/>
  <c r="H40" i="7"/>
  <c r="I39" i="7"/>
  <c r="H39" i="7"/>
  <c r="I38" i="7"/>
  <c r="H38" i="7"/>
  <c r="I37" i="7"/>
  <c r="H37" i="7"/>
  <c r="I36" i="7"/>
  <c r="H36" i="7"/>
  <c r="I35" i="7"/>
  <c r="H35" i="7"/>
  <c r="I34" i="7"/>
  <c r="H34" i="7"/>
  <c r="G33" i="7"/>
  <c r="F33" i="7"/>
  <c r="E33" i="7"/>
  <c r="D33" i="7"/>
  <c r="I26" i="7"/>
  <c r="H26" i="7"/>
  <c r="I25" i="7"/>
  <c r="H25" i="7"/>
  <c r="I24" i="7"/>
  <c r="H24" i="7"/>
  <c r="I23" i="7"/>
  <c r="H23" i="7"/>
  <c r="I22" i="7"/>
  <c r="H22" i="7"/>
  <c r="I21" i="7"/>
  <c r="H21" i="7"/>
  <c r="I20" i="7"/>
  <c r="H20" i="7"/>
  <c r="I19" i="7"/>
  <c r="H19" i="7"/>
  <c r="I18" i="7"/>
  <c r="H18" i="7"/>
  <c r="I17" i="7"/>
  <c r="H17" i="7"/>
  <c r="I16" i="7"/>
  <c r="H16" i="7"/>
  <c r="I15" i="7"/>
  <c r="H15" i="7"/>
  <c r="I14" i="7"/>
  <c r="I13" i="7" s="1"/>
  <c r="H14" i="7"/>
  <c r="H13" i="7" s="1"/>
  <c r="G13" i="7"/>
  <c r="F13" i="7"/>
  <c r="E13" i="7"/>
  <c r="D13" i="7"/>
  <c r="O301" i="6"/>
  <c r="L301" i="6"/>
  <c r="I301" i="6"/>
  <c r="F301" i="6"/>
  <c r="O300" i="6"/>
  <c r="L300" i="6"/>
  <c r="I300" i="6"/>
  <c r="F300" i="6"/>
  <c r="O299" i="6"/>
  <c r="L299" i="6"/>
  <c r="I299" i="6"/>
  <c r="F299" i="6"/>
  <c r="O298" i="6"/>
  <c r="L298" i="6"/>
  <c r="L293" i="6" s="1"/>
  <c r="I298" i="6"/>
  <c r="F298" i="6"/>
  <c r="O297" i="6"/>
  <c r="L297" i="6"/>
  <c r="I297" i="6"/>
  <c r="F297" i="6"/>
  <c r="O296" i="6"/>
  <c r="L296" i="6"/>
  <c r="I296" i="6"/>
  <c r="F296" i="6"/>
  <c r="O295" i="6"/>
  <c r="L295" i="6"/>
  <c r="I295" i="6"/>
  <c r="F295" i="6"/>
  <c r="O294" i="6"/>
  <c r="L294" i="6"/>
  <c r="I294" i="6"/>
  <c r="I293" i="6" s="1"/>
  <c r="F294" i="6"/>
  <c r="C294" i="6"/>
  <c r="N293" i="6"/>
  <c r="M293" i="6"/>
  <c r="K293" i="6"/>
  <c r="J293" i="6"/>
  <c r="H293" i="6"/>
  <c r="G293" i="6"/>
  <c r="E293" i="6"/>
  <c r="D293" i="6"/>
  <c r="O288" i="6"/>
  <c r="L288" i="6"/>
  <c r="I288" i="6"/>
  <c r="F288" i="6"/>
  <c r="O287" i="6"/>
  <c r="L287" i="6"/>
  <c r="L286" i="6" s="1"/>
  <c r="I287" i="6"/>
  <c r="F287" i="6"/>
  <c r="F286" i="6" s="1"/>
  <c r="O286" i="6"/>
  <c r="N286" i="6"/>
  <c r="M286" i="6"/>
  <c r="K286" i="6"/>
  <c r="J286" i="6"/>
  <c r="H286" i="6"/>
  <c r="G286" i="6"/>
  <c r="E286" i="6"/>
  <c r="D286" i="6"/>
  <c r="O285" i="6"/>
  <c r="L285" i="6"/>
  <c r="L284" i="6" s="1"/>
  <c r="L283" i="6" s="1"/>
  <c r="I285" i="6"/>
  <c r="F285" i="6"/>
  <c r="O284" i="6"/>
  <c r="O283" i="6" s="1"/>
  <c r="N284" i="6"/>
  <c r="N283" i="6" s="1"/>
  <c r="M284" i="6"/>
  <c r="M283" i="6" s="1"/>
  <c r="K284" i="6"/>
  <c r="K283" i="6" s="1"/>
  <c r="J284" i="6"/>
  <c r="I284" i="6"/>
  <c r="I283" i="6" s="1"/>
  <c r="H284" i="6"/>
  <c r="G284" i="6"/>
  <c r="G283" i="6" s="1"/>
  <c r="E284" i="6"/>
  <c r="E283" i="6" s="1"/>
  <c r="D284" i="6"/>
  <c r="J283" i="6"/>
  <c r="H283" i="6"/>
  <c r="D283" i="6"/>
  <c r="O282" i="6"/>
  <c r="O281" i="6" s="1"/>
  <c r="L282" i="6"/>
  <c r="I282" i="6"/>
  <c r="I281" i="6" s="1"/>
  <c r="F282" i="6"/>
  <c r="N281" i="6"/>
  <c r="M281" i="6"/>
  <c r="L281" i="6"/>
  <c r="K281" i="6"/>
  <c r="J281" i="6"/>
  <c r="H281" i="6"/>
  <c r="G281" i="6"/>
  <c r="E281" i="6"/>
  <c r="D281" i="6"/>
  <c r="O280" i="6"/>
  <c r="L280" i="6"/>
  <c r="I280" i="6"/>
  <c r="F280" i="6"/>
  <c r="O279" i="6"/>
  <c r="L279" i="6"/>
  <c r="I279" i="6"/>
  <c r="F279" i="6"/>
  <c r="O278" i="6"/>
  <c r="O276" i="6" s="1"/>
  <c r="L278" i="6"/>
  <c r="I278" i="6"/>
  <c r="F278" i="6"/>
  <c r="C278" i="6"/>
  <c r="O277" i="6"/>
  <c r="L277" i="6"/>
  <c r="L276" i="6" s="1"/>
  <c r="I277" i="6"/>
  <c r="F277" i="6"/>
  <c r="N276" i="6"/>
  <c r="M276" i="6"/>
  <c r="K276" i="6"/>
  <c r="J276" i="6"/>
  <c r="J270" i="6" s="1"/>
  <c r="J269" i="6" s="1"/>
  <c r="I276" i="6"/>
  <c r="H276" i="6"/>
  <c r="G276" i="6"/>
  <c r="E276" i="6"/>
  <c r="D276" i="6"/>
  <c r="O275" i="6"/>
  <c r="L275" i="6"/>
  <c r="I275" i="6"/>
  <c r="F275" i="6"/>
  <c r="O274" i="6"/>
  <c r="O272" i="6" s="1"/>
  <c r="L274" i="6"/>
  <c r="I274" i="6"/>
  <c r="F274" i="6"/>
  <c r="O273" i="6"/>
  <c r="L273" i="6"/>
  <c r="L272" i="6" s="1"/>
  <c r="I273" i="6"/>
  <c r="F273" i="6"/>
  <c r="N272" i="6"/>
  <c r="M272" i="6"/>
  <c r="M270" i="6" s="1"/>
  <c r="M269" i="6" s="1"/>
  <c r="K272" i="6"/>
  <c r="J272" i="6"/>
  <c r="H272" i="6"/>
  <c r="H270" i="6" s="1"/>
  <c r="G272" i="6"/>
  <c r="E272" i="6"/>
  <c r="D272" i="6"/>
  <c r="D270" i="6" s="1"/>
  <c r="D269" i="6" s="1"/>
  <c r="O271" i="6"/>
  <c r="L271" i="6"/>
  <c r="I271" i="6"/>
  <c r="F271" i="6"/>
  <c r="O270" i="6"/>
  <c r="O269" i="6" s="1"/>
  <c r="N270" i="6"/>
  <c r="K270" i="6"/>
  <c r="K269" i="6" s="1"/>
  <c r="G270" i="6"/>
  <c r="G269" i="6" s="1"/>
  <c r="N269" i="6"/>
  <c r="O268" i="6"/>
  <c r="L268" i="6"/>
  <c r="I268" i="6"/>
  <c r="F268" i="6"/>
  <c r="O267" i="6"/>
  <c r="L267" i="6"/>
  <c r="I267" i="6"/>
  <c r="F267" i="6"/>
  <c r="O266" i="6"/>
  <c r="L266" i="6"/>
  <c r="C266" i="6" s="1"/>
  <c r="I266" i="6"/>
  <c r="F266" i="6"/>
  <c r="O265" i="6"/>
  <c r="L265" i="6"/>
  <c r="I265" i="6"/>
  <c r="F265" i="6"/>
  <c r="N264" i="6"/>
  <c r="N259" i="6" s="1"/>
  <c r="M264" i="6"/>
  <c r="K264" i="6"/>
  <c r="J264" i="6"/>
  <c r="I264" i="6"/>
  <c r="H264" i="6"/>
  <c r="G264" i="6"/>
  <c r="E264" i="6"/>
  <c r="D264" i="6"/>
  <c r="D259" i="6" s="1"/>
  <c r="O263" i="6"/>
  <c r="L263" i="6"/>
  <c r="I263" i="6"/>
  <c r="F263" i="6"/>
  <c r="C263" i="6" s="1"/>
  <c r="O262" i="6"/>
  <c r="L262" i="6"/>
  <c r="I262" i="6"/>
  <c r="F262" i="6"/>
  <c r="C262" i="6" s="1"/>
  <c r="O261" i="6"/>
  <c r="L261" i="6"/>
  <c r="L260" i="6" s="1"/>
  <c r="I261" i="6"/>
  <c r="I260" i="6" s="1"/>
  <c r="F261" i="6"/>
  <c r="N260" i="6"/>
  <c r="M260" i="6"/>
  <c r="M259" i="6" s="1"/>
  <c r="K260" i="6"/>
  <c r="K259" i="6" s="1"/>
  <c r="J260" i="6"/>
  <c r="H260" i="6"/>
  <c r="G260" i="6"/>
  <c r="G259" i="6" s="1"/>
  <c r="E260" i="6"/>
  <c r="D260" i="6"/>
  <c r="J259" i="6"/>
  <c r="H259" i="6"/>
  <c r="O258" i="6"/>
  <c r="L258" i="6"/>
  <c r="C258" i="6" s="1"/>
  <c r="I258" i="6"/>
  <c r="F258" i="6"/>
  <c r="O257" i="6"/>
  <c r="L257" i="6"/>
  <c r="I257" i="6"/>
  <c r="F257" i="6"/>
  <c r="O256" i="6"/>
  <c r="L256" i="6"/>
  <c r="I256" i="6"/>
  <c r="F256" i="6"/>
  <c r="O255" i="6"/>
  <c r="L255" i="6"/>
  <c r="I255" i="6"/>
  <c r="F255" i="6"/>
  <c r="O254" i="6"/>
  <c r="O252" i="6" s="1"/>
  <c r="L254" i="6"/>
  <c r="I254" i="6"/>
  <c r="F254" i="6"/>
  <c r="C254" i="6"/>
  <c r="O253" i="6"/>
  <c r="L253" i="6"/>
  <c r="L252" i="6" s="1"/>
  <c r="I253" i="6"/>
  <c r="F253" i="6"/>
  <c r="N252" i="6"/>
  <c r="M252" i="6"/>
  <c r="M251" i="6" s="1"/>
  <c r="K252" i="6"/>
  <c r="K251" i="6" s="1"/>
  <c r="J252" i="6"/>
  <c r="J251" i="6" s="1"/>
  <c r="H252" i="6"/>
  <c r="G252" i="6"/>
  <c r="G251" i="6" s="1"/>
  <c r="E252" i="6"/>
  <c r="E251" i="6" s="1"/>
  <c r="D252" i="6"/>
  <c r="D251" i="6" s="1"/>
  <c r="N251" i="6"/>
  <c r="H251" i="6"/>
  <c r="O250" i="6"/>
  <c r="L250" i="6"/>
  <c r="I250" i="6"/>
  <c r="F250" i="6"/>
  <c r="C250" i="6" s="1"/>
  <c r="O249" i="6"/>
  <c r="L249" i="6"/>
  <c r="I249" i="6"/>
  <c r="F249" i="6"/>
  <c r="O248" i="6"/>
  <c r="L248" i="6"/>
  <c r="I248" i="6"/>
  <c r="F248" i="6"/>
  <c r="O247" i="6"/>
  <c r="L247" i="6"/>
  <c r="L246" i="6" s="1"/>
  <c r="I247" i="6"/>
  <c r="F247" i="6"/>
  <c r="N246" i="6"/>
  <c r="M246" i="6"/>
  <c r="K246" i="6"/>
  <c r="J246" i="6"/>
  <c r="H246" i="6"/>
  <c r="G246" i="6"/>
  <c r="E246" i="6"/>
  <c r="D246" i="6"/>
  <c r="O245" i="6"/>
  <c r="L245" i="6"/>
  <c r="I245" i="6"/>
  <c r="F245" i="6"/>
  <c r="O244" i="6"/>
  <c r="L244" i="6"/>
  <c r="I244" i="6"/>
  <c r="C244" i="6" s="1"/>
  <c r="F244" i="6"/>
  <c r="O243" i="6"/>
  <c r="L243" i="6"/>
  <c r="I243" i="6"/>
  <c r="F243" i="6"/>
  <c r="O242" i="6"/>
  <c r="L242" i="6"/>
  <c r="I242" i="6"/>
  <c r="C242" i="6" s="1"/>
  <c r="F242" i="6"/>
  <c r="O241" i="6"/>
  <c r="L241" i="6"/>
  <c r="I241" i="6"/>
  <c r="F241" i="6"/>
  <c r="O240" i="6"/>
  <c r="L240" i="6"/>
  <c r="I240" i="6"/>
  <c r="F240" i="6"/>
  <c r="O239" i="6"/>
  <c r="L239" i="6"/>
  <c r="I239" i="6"/>
  <c r="F239" i="6"/>
  <c r="F238" i="6" s="1"/>
  <c r="N238" i="6"/>
  <c r="M238" i="6"/>
  <c r="K238" i="6"/>
  <c r="J238" i="6"/>
  <c r="H238" i="6"/>
  <c r="G238" i="6"/>
  <c r="E238" i="6"/>
  <c r="D238" i="6"/>
  <c r="O237" i="6"/>
  <c r="L237" i="6"/>
  <c r="I237" i="6"/>
  <c r="F237" i="6"/>
  <c r="O236" i="6"/>
  <c r="O235" i="6" s="1"/>
  <c r="L236" i="6"/>
  <c r="L235" i="6" s="1"/>
  <c r="I236" i="6"/>
  <c r="F236" i="6"/>
  <c r="N235" i="6"/>
  <c r="M235" i="6"/>
  <c r="K235" i="6"/>
  <c r="J235" i="6"/>
  <c r="H235" i="6"/>
  <c r="G235" i="6"/>
  <c r="F235" i="6"/>
  <c r="E235" i="6"/>
  <c r="D235" i="6"/>
  <c r="O234" i="6"/>
  <c r="O233" i="6" s="1"/>
  <c r="L234" i="6"/>
  <c r="I234" i="6"/>
  <c r="I233" i="6" s="1"/>
  <c r="F234" i="6"/>
  <c r="N233" i="6"/>
  <c r="M233" i="6"/>
  <c r="L233" i="6"/>
  <c r="K233" i="6"/>
  <c r="J233" i="6"/>
  <c r="H233" i="6"/>
  <c r="G233" i="6"/>
  <c r="E233" i="6"/>
  <c r="D233" i="6"/>
  <c r="O232" i="6"/>
  <c r="L232" i="6"/>
  <c r="I232" i="6"/>
  <c r="F232" i="6"/>
  <c r="N231" i="6"/>
  <c r="N230" i="6" s="1"/>
  <c r="J231" i="6"/>
  <c r="O229" i="6"/>
  <c r="L229" i="6"/>
  <c r="I229" i="6"/>
  <c r="F229" i="6"/>
  <c r="O228" i="6"/>
  <c r="O227" i="6" s="1"/>
  <c r="L228" i="6"/>
  <c r="L227" i="6" s="1"/>
  <c r="I228" i="6"/>
  <c r="F228" i="6"/>
  <c r="N227" i="6"/>
  <c r="M227" i="6"/>
  <c r="K227" i="6"/>
  <c r="J227" i="6"/>
  <c r="H227" i="6"/>
  <c r="G227" i="6"/>
  <c r="F227" i="6"/>
  <c r="E227" i="6"/>
  <c r="D227" i="6"/>
  <c r="O226" i="6"/>
  <c r="L226" i="6"/>
  <c r="I226" i="6"/>
  <c r="F226" i="6"/>
  <c r="C226" i="6" s="1"/>
  <c r="O225" i="6"/>
  <c r="L225" i="6"/>
  <c r="I225" i="6"/>
  <c r="F225" i="6"/>
  <c r="O224" i="6"/>
  <c r="L224" i="6"/>
  <c r="I224" i="6"/>
  <c r="C224" i="6" s="1"/>
  <c r="F224" i="6"/>
  <c r="O223" i="6"/>
  <c r="L223" i="6"/>
  <c r="I223" i="6"/>
  <c r="F223" i="6"/>
  <c r="O222" i="6"/>
  <c r="L222" i="6"/>
  <c r="I222" i="6"/>
  <c r="F222" i="6"/>
  <c r="C222" i="6" s="1"/>
  <c r="O221" i="6"/>
  <c r="L221" i="6"/>
  <c r="I221" i="6"/>
  <c r="F221" i="6"/>
  <c r="O220" i="6"/>
  <c r="L220" i="6"/>
  <c r="I220" i="6"/>
  <c r="F220" i="6"/>
  <c r="O219" i="6"/>
  <c r="L219" i="6"/>
  <c r="I219" i="6"/>
  <c r="F219" i="6"/>
  <c r="O218" i="6"/>
  <c r="L218" i="6"/>
  <c r="C218" i="6" s="1"/>
  <c r="I218" i="6"/>
  <c r="F218" i="6"/>
  <c r="O217" i="6"/>
  <c r="L217" i="6"/>
  <c r="I217" i="6"/>
  <c r="F217" i="6"/>
  <c r="N216" i="6"/>
  <c r="M216" i="6"/>
  <c r="K216" i="6"/>
  <c r="J216" i="6"/>
  <c r="I216" i="6"/>
  <c r="H216" i="6"/>
  <c r="G216" i="6"/>
  <c r="E216" i="6"/>
  <c r="D216" i="6"/>
  <c r="O215" i="6"/>
  <c r="L215" i="6"/>
  <c r="I215" i="6"/>
  <c r="F215" i="6"/>
  <c r="C215" i="6" s="1"/>
  <c r="O214" i="6"/>
  <c r="L214" i="6"/>
  <c r="I214" i="6"/>
  <c r="F214" i="6"/>
  <c r="C214" i="6" s="1"/>
  <c r="O213" i="6"/>
  <c r="L213" i="6"/>
  <c r="I213" i="6"/>
  <c r="F213" i="6"/>
  <c r="O212" i="6"/>
  <c r="L212" i="6"/>
  <c r="I212" i="6"/>
  <c r="C212" i="6" s="1"/>
  <c r="F212" i="6"/>
  <c r="O211" i="6"/>
  <c r="L211" i="6"/>
  <c r="I211" i="6"/>
  <c r="F211" i="6"/>
  <c r="O210" i="6"/>
  <c r="L210" i="6"/>
  <c r="I210" i="6"/>
  <c r="F210" i="6"/>
  <c r="O209" i="6"/>
  <c r="L209" i="6"/>
  <c r="I209" i="6"/>
  <c r="F209" i="6"/>
  <c r="O208" i="6"/>
  <c r="L208" i="6"/>
  <c r="I208" i="6"/>
  <c r="F208" i="6"/>
  <c r="O207" i="6"/>
  <c r="L207" i="6"/>
  <c r="I207" i="6"/>
  <c r="F207" i="6"/>
  <c r="O206" i="6"/>
  <c r="L206" i="6"/>
  <c r="C206" i="6" s="1"/>
  <c r="I206" i="6"/>
  <c r="F206" i="6"/>
  <c r="N205" i="6"/>
  <c r="N204" i="6" s="1"/>
  <c r="M205" i="6"/>
  <c r="K205" i="6"/>
  <c r="J205" i="6"/>
  <c r="J204" i="6" s="1"/>
  <c r="H205" i="6"/>
  <c r="G205" i="6"/>
  <c r="E205" i="6"/>
  <c r="D205" i="6"/>
  <c r="K204" i="6"/>
  <c r="G204" i="6"/>
  <c r="O203" i="6"/>
  <c r="L203" i="6"/>
  <c r="I203" i="6"/>
  <c r="F203" i="6"/>
  <c r="O202" i="6"/>
  <c r="L202" i="6"/>
  <c r="I202" i="6"/>
  <c r="F202" i="6"/>
  <c r="O201" i="6"/>
  <c r="L201" i="6"/>
  <c r="I201" i="6"/>
  <c r="F201" i="6"/>
  <c r="O200" i="6"/>
  <c r="L200" i="6"/>
  <c r="C200" i="6" s="1"/>
  <c r="I200" i="6"/>
  <c r="F200" i="6"/>
  <c r="O199" i="6"/>
  <c r="L199" i="6"/>
  <c r="I199" i="6"/>
  <c r="F199" i="6"/>
  <c r="N198" i="6"/>
  <c r="N196" i="6" s="1"/>
  <c r="M198" i="6"/>
  <c r="M196" i="6" s="1"/>
  <c r="K198" i="6"/>
  <c r="J198" i="6"/>
  <c r="I198" i="6"/>
  <c r="I196" i="6" s="1"/>
  <c r="H198" i="6"/>
  <c r="G198" i="6"/>
  <c r="E198" i="6"/>
  <c r="D198" i="6"/>
  <c r="D196" i="6" s="1"/>
  <c r="O197" i="6"/>
  <c r="L197" i="6"/>
  <c r="I197" i="6"/>
  <c r="F197" i="6"/>
  <c r="K196" i="6"/>
  <c r="J196" i="6"/>
  <c r="H196" i="6"/>
  <c r="G196" i="6"/>
  <c r="G195" i="6" s="1"/>
  <c r="E196" i="6"/>
  <c r="O193" i="6"/>
  <c r="O192" i="6" s="1"/>
  <c r="O191" i="6" s="1"/>
  <c r="L193" i="6"/>
  <c r="I193" i="6"/>
  <c r="F193" i="6"/>
  <c r="F192" i="6" s="1"/>
  <c r="C193" i="6"/>
  <c r="N192" i="6"/>
  <c r="M192" i="6"/>
  <c r="L192" i="6"/>
  <c r="L191" i="6" s="1"/>
  <c r="K192" i="6"/>
  <c r="K191" i="6" s="1"/>
  <c r="J192" i="6"/>
  <c r="I192" i="6"/>
  <c r="H192" i="6"/>
  <c r="H191" i="6" s="1"/>
  <c r="G192" i="6"/>
  <c r="G191" i="6" s="1"/>
  <c r="E192" i="6"/>
  <c r="D192" i="6"/>
  <c r="D191" i="6" s="1"/>
  <c r="N191" i="6"/>
  <c r="M191" i="6"/>
  <c r="M187" i="6" s="1"/>
  <c r="J191" i="6"/>
  <c r="I191" i="6"/>
  <c r="E191" i="6"/>
  <c r="O190" i="6"/>
  <c r="L190" i="6"/>
  <c r="I190" i="6"/>
  <c r="F190" i="6"/>
  <c r="O189" i="6"/>
  <c r="O188" i="6" s="1"/>
  <c r="O187" i="6" s="1"/>
  <c r="L189" i="6"/>
  <c r="I189" i="6"/>
  <c r="F189" i="6"/>
  <c r="F188" i="6" s="1"/>
  <c r="C189" i="6"/>
  <c r="N188" i="6"/>
  <c r="M188" i="6"/>
  <c r="L188" i="6"/>
  <c r="L187" i="6" s="1"/>
  <c r="K188" i="6"/>
  <c r="K187" i="6" s="1"/>
  <c r="J188" i="6"/>
  <c r="H188" i="6"/>
  <c r="H187" i="6" s="1"/>
  <c r="G188" i="6"/>
  <c r="E188" i="6"/>
  <c r="D188" i="6"/>
  <c r="N187" i="6"/>
  <c r="J187" i="6"/>
  <c r="E187" i="6"/>
  <c r="O186" i="6"/>
  <c r="L186" i="6"/>
  <c r="I186" i="6"/>
  <c r="F186" i="6"/>
  <c r="O185" i="6"/>
  <c r="O184" i="6" s="1"/>
  <c r="L185" i="6"/>
  <c r="I185" i="6"/>
  <c r="F185" i="6"/>
  <c r="N184" i="6"/>
  <c r="M184" i="6"/>
  <c r="L184" i="6"/>
  <c r="K184" i="6"/>
  <c r="J184" i="6"/>
  <c r="H184" i="6"/>
  <c r="G184" i="6"/>
  <c r="E184" i="6"/>
  <c r="D184" i="6"/>
  <c r="O183" i="6"/>
  <c r="L183" i="6"/>
  <c r="I183" i="6"/>
  <c r="F183" i="6"/>
  <c r="O182" i="6"/>
  <c r="L182" i="6"/>
  <c r="I182" i="6"/>
  <c r="F182" i="6"/>
  <c r="O181" i="6"/>
  <c r="L181" i="6"/>
  <c r="C181" i="6" s="1"/>
  <c r="I181" i="6"/>
  <c r="F181" i="6"/>
  <c r="O180" i="6"/>
  <c r="O179" i="6" s="1"/>
  <c r="L180" i="6"/>
  <c r="I180" i="6"/>
  <c r="F180" i="6"/>
  <c r="N179" i="6"/>
  <c r="N174" i="6" s="1"/>
  <c r="N173" i="6" s="1"/>
  <c r="M179" i="6"/>
  <c r="K179" i="6"/>
  <c r="J179" i="6"/>
  <c r="I179" i="6"/>
  <c r="H179" i="6"/>
  <c r="G179" i="6"/>
  <c r="E179" i="6"/>
  <c r="D179" i="6"/>
  <c r="O178" i="6"/>
  <c r="L178" i="6"/>
  <c r="I178" i="6"/>
  <c r="F178" i="6"/>
  <c r="O177" i="6"/>
  <c r="L177" i="6"/>
  <c r="I177" i="6"/>
  <c r="F177" i="6"/>
  <c r="C177" i="6" s="1"/>
  <c r="O176" i="6"/>
  <c r="O175" i="6" s="1"/>
  <c r="L176" i="6"/>
  <c r="I176" i="6"/>
  <c r="I175" i="6" s="1"/>
  <c r="F176" i="6"/>
  <c r="N175" i="6"/>
  <c r="M175" i="6"/>
  <c r="K175" i="6"/>
  <c r="J175" i="6"/>
  <c r="H175" i="6"/>
  <c r="H174" i="6" s="1"/>
  <c r="H173" i="6" s="1"/>
  <c r="G175" i="6"/>
  <c r="G174" i="6" s="1"/>
  <c r="G173" i="6" s="1"/>
  <c r="E175" i="6"/>
  <c r="E174" i="6" s="1"/>
  <c r="E173" i="6" s="1"/>
  <c r="D175" i="6"/>
  <c r="K174" i="6"/>
  <c r="K173" i="6" s="1"/>
  <c r="J174" i="6"/>
  <c r="J173" i="6" s="1"/>
  <c r="O172" i="6"/>
  <c r="L172" i="6"/>
  <c r="I172" i="6"/>
  <c r="F172" i="6"/>
  <c r="C172" i="6" s="1"/>
  <c r="O171" i="6"/>
  <c r="L171" i="6"/>
  <c r="I171" i="6"/>
  <c r="F171" i="6"/>
  <c r="O170" i="6"/>
  <c r="L170" i="6"/>
  <c r="I170" i="6"/>
  <c r="F170" i="6"/>
  <c r="O169" i="6"/>
  <c r="L169" i="6"/>
  <c r="I169" i="6"/>
  <c r="F169" i="6"/>
  <c r="C169" i="6" s="1"/>
  <c r="O168" i="6"/>
  <c r="L168" i="6"/>
  <c r="I168" i="6"/>
  <c r="F168" i="6"/>
  <c r="O167" i="6"/>
  <c r="L167" i="6"/>
  <c r="L166" i="6" s="1"/>
  <c r="L165" i="6" s="1"/>
  <c r="I167" i="6"/>
  <c r="I166" i="6" s="1"/>
  <c r="F167" i="6"/>
  <c r="N166" i="6"/>
  <c r="N165" i="6" s="1"/>
  <c r="M166" i="6"/>
  <c r="M165" i="6" s="1"/>
  <c r="K166" i="6"/>
  <c r="K165" i="6" s="1"/>
  <c r="J166" i="6"/>
  <c r="J165" i="6" s="1"/>
  <c r="H166" i="6"/>
  <c r="G166" i="6"/>
  <c r="E166" i="6"/>
  <c r="E165" i="6" s="1"/>
  <c r="D166" i="6"/>
  <c r="H165" i="6"/>
  <c r="G165" i="6"/>
  <c r="D165" i="6"/>
  <c r="O164" i="6"/>
  <c r="L164" i="6"/>
  <c r="I164" i="6"/>
  <c r="F164" i="6"/>
  <c r="O163" i="6"/>
  <c r="L163" i="6"/>
  <c r="I163" i="6"/>
  <c r="F163" i="6"/>
  <c r="O162" i="6"/>
  <c r="L162" i="6"/>
  <c r="I162" i="6"/>
  <c r="C162" i="6" s="1"/>
  <c r="F162" i="6"/>
  <c r="O161" i="6"/>
  <c r="O160" i="6" s="1"/>
  <c r="L161" i="6"/>
  <c r="I161" i="6"/>
  <c r="C161" i="6" s="1"/>
  <c r="F161" i="6"/>
  <c r="F160" i="6" s="1"/>
  <c r="N160" i="6"/>
  <c r="M160" i="6"/>
  <c r="K160" i="6"/>
  <c r="J160" i="6"/>
  <c r="H160" i="6"/>
  <c r="G160" i="6"/>
  <c r="E160" i="6"/>
  <c r="D160" i="6"/>
  <c r="O159" i="6"/>
  <c r="L159" i="6"/>
  <c r="I159" i="6"/>
  <c r="F159" i="6"/>
  <c r="O158" i="6"/>
  <c r="L158" i="6"/>
  <c r="I158" i="6"/>
  <c r="F158" i="6"/>
  <c r="O157" i="6"/>
  <c r="L157" i="6"/>
  <c r="C157" i="6" s="1"/>
  <c r="I157" i="6"/>
  <c r="F157" i="6"/>
  <c r="O156" i="6"/>
  <c r="L156" i="6"/>
  <c r="I156" i="6"/>
  <c r="F156" i="6"/>
  <c r="O155" i="6"/>
  <c r="L155" i="6"/>
  <c r="I155" i="6"/>
  <c r="F155" i="6"/>
  <c r="O154" i="6"/>
  <c r="L154" i="6"/>
  <c r="I154" i="6"/>
  <c r="F154" i="6"/>
  <c r="O153" i="6"/>
  <c r="L153" i="6"/>
  <c r="I153" i="6"/>
  <c r="F153" i="6"/>
  <c r="C153" i="6"/>
  <c r="O152" i="6"/>
  <c r="L152" i="6"/>
  <c r="I152" i="6"/>
  <c r="F152" i="6"/>
  <c r="C152" i="6" s="1"/>
  <c r="N151" i="6"/>
  <c r="M151" i="6"/>
  <c r="K151" i="6"/>
  <c r="J151" i="6"/>
  <c r="I151" i="6"/>
  <c r="H151" i="6"/>
  <c r="G151" i="6"/>
  <c r="E151" i="6"/>
  <c r="D151" i="6"/>
  <c r="O150" i="6"/>
  <c r="L150" i="6"/>
  <c r="I150" i="6"/>
  <c r="F150" i="6"/>
  <c r="O149" i="6"/>
  <c r="L149" i="6"/>
  <c r="C149" i="6" s="1"/>
  <c r="I149" i="6"/>
  <c r="F149" i="6"/>
  <c r="O148" i="6"/>
  <c r="L148" i="6"/>
  <c r="I148" i="6"/>
  <c r="F148" i="6"/>
  <c r="O147" i="6"/>
  <c r="L147" i="6"/>
  <c r="I147" i="6"/>
  <c r="F147" i="6"/>
  <c r="O146" i="6"/>
  <c r="L146" i="6"/>
  <c r="I146" i="6"/>
  <c r="F146" i="6"/>
  <c r="O145" i="6"/>
  <c r="L145" i="6"/>
  <c r="C145" i="6" s="1"/>
  <c r="I145" i="6"/>
  <c r="F145" i="6"/>
  <c r="N144" i="6"/>
  <c r="M144" i="6"/>
  <c r="K144" i="6"/>
  <c r="J144" i="6"/>
  <c r="H144" i="6"/>
  <c r="G144" i="6"/>
  <c r="E144" i="6"/>
  <c r="D144" i="6"/>
  <c r="O143" i="6"/>
  <c r="L143" i="6"/>
  <c r="I143" i="6"/>
  <c r="F143" i="6"/>
  <c r="O142" i="6"/>
  <c r="L142" i="6"/>
  <c r="L141" i="6" s="1"/>
  <c r="I142" i="6"/>
  <c r="I141" i="6" s="1"/>
  <c r="F142" i="6"/>
  <c r="O141" i="6"/>
  <c r="N141" i="6"/>
  <c r="N130" i="6" s="1"/>
  <c r="M141" i="6"/>
  <c r="K141" i="6"/>
  <c r="J141" i="6"/>
  <c r="H141" i="6"/>
  <c r="G141" i="6"/>
  <c r="F141" i="6"/>
  <c r="E141" i="6"/>
  <c r="D141" i="6"/>
  <c r="O140" i="6"/>
  <c r="L140" i="6"/>
  <c r="I140" i="6"/>
  <c r="F140" i="6"/>
  <c r="O139" i="6"/>
  <c r="L139" i="6"/>
  <c r="I139" i="6"/>
  <c r="F139" i="6"/>
  <c r="O138" i="6"/>
  <c r="L138" i="6"/>
  <c r="I138" i="6"/>
  <c r="F138" i="6"/>
  <c r="C138" i="6" s="1"/>
  <c r="O137" i="6"/>
  <c r="L137" i="6"/>
  <c r="I137" i="6"/>
  <c r="F137" i="6"/>
  <c r="O136" i="6"/>
  <c r="N136" i="6"/>
  <c r="M136" i="6"/>
  <c r="K136" i="6"/>
  <c r="J136" i="6"/>
  <c r="H136" i="6"/>
  <c r="G136" i="6"/>
  <c r="E136" i="6"/>
  <c r="D136" i="6"/>
  <c r="O135" i="6"/>
  <c r="L135" i="6"/>
  <c r="I135" i="6"/>
  <c r="F135" i="6"/>
  <c r="O134" i="6"/>
  <c r="L134" i="6"/>
  <c r="I134" i="6"/>
  <c r="F134" i="6"/>
  <c r="O133" i="6"/>
  <c r="L133" i="6"/>
  <c r="I133" i="6"/>
  <c r="F133" i="6"/>
  <c r="O132" i="6"/>
  <c r="O131" i="6" s="1"/>
  <c r="L132" i="6"/>
  <c r="I132" i="6"/>
  <c r="I131" i="6" s="1"/>
  <c r="F132" i="6"/>
  <c r="N131" i="6"/>
  <c r="M131" i="6"/>
  <c r="K131" i="6"/>
  <c r="J131" i="6"/>
  <c r="H131" i="6"/>
  <c r="G131" i="6"/>
  <c r="E131" i="6"/>
  <c r="D131" i="6"/>
  <c r="E130" i="6"/>
  <c r="O129" i="6"/>
  <c r="L129" i="6"/>
  <c r="I129" i="6"/>
  <c r="I128" i="6" s="1"/>
  <c r="F129" i="6"/>
  <c r="O128" i="6"/>
  <c r="N128" i="6"/>
  <c r="M128" i="6"/>
  <c r="K128" i="6"/>
  <c r="J128" i="6"/>
  <c r="H128" i="6"/>
  <c r="G128" i="6"/>
  <c r="F128" i="6"/>
  <c r="E128" i="6"/>
  <c r="D128" i="6"/>
  <c r="O127" i="6"/>
  <c r="L127" i="6"/>
  <c r="I127" i="6"/>
  <c r="F127" i="6"/>
  <c r="O126" i="6"/>
  <c r="L126" i="6"/>
  <c r="I126" i="6"/>
  <c r="F126" i="6"/>
  <c r="O125" i="6"/>
  <c r="L125" i="6"/>
  <c r="L122" i="6" s="1"/>
  <c r="I125" i="6"/>
  <c r="F125" i="6"/>
  <c r="O124" i="6"/>
  <c r="L124" i="6"/>
  <c r="I124" i="6"/>
  <c r="F124" i="6"/>
  <c r="O123" i="6"/>
  <c r="L123" i="6"/>
  <c r="I123" i="6"/>
  <c r="I122" i="6" s="1"/>
  <c r="F123" i="6"/>
  <c r="N122" i="6"/>
  <c r="M122" i="6"/>
  <c r="K122" i="6"/>
  <c r="J122" i="6"/>
  <c r="H122" i="6"/>
  <c r="G122" i="6"/>
  <c r="E122" i="6"/>
  <c r="D122" i="6"/>
  <c r="O121" i="6"/>
  <c r="L121" i="6"/>
  <c r="I121" i="6"/>
  <c r="F121" i="6"/>
  <c r="C121" i="6"/>
  <c r="O120" i="6"/>
  <c r="L120" i="6"/>
  <c r="I120" i="6"/>
  <c r="F120" i="6"/>
  <c r="C120" i="6" s="1"/>
  <c r="O119" i="6"/>
  <c r="L119" i="6"/>
  <c r="I119" i="6"/>
  <c r="F119" i="6"/>
  <c r="O118" i="6"/>
  <c r="L118" i="6"/>
  <c r="I118" i="6"/>
  <c r="F118" i="6"/>
  <c r="E118" i="6"/>
  <c r="O117" i="6"/>
  <c r="L117" i="6"/>
  <c r="I117" i="6"/>
  <c r="C117" i="6" s="1"/>
  <c r="F117" i="6"/>
  <c r="N116" i="6"/>
  <c r="M116" i="6"/>
  <c r="L116" i="6"/>
  <c r="K116" i="6"/>
  <c r="J116" i="6"/>
  <c r="H116" i="6"/>
  <c r="G116" i="6"/>
  <c r="E116" i="6"/>
  <c r="D116" i="6"/>
  <c r="O115" i="6"/>
  <c r="L115" i="6"/>
  <c r="I115" i="6"/>
  <c r="F115" i="6"/>
  <c r="O114" i="6"/>
  <c r="L114" i="6"/>
  <c r="I114" i="6"/>
  <c r="F114" i="6"/>
  <c r="O113" i="6"/>
  <c r="O112" i="6" s="1"/>
  <c r="L113" i="6"/>
  <c r="I113" i="6"/>
  <c r="F113" i="6"/>
  <c r="C113" i="6"/>
  <c r="N112" i="6"/>
  <c r="M112" i="6"/>
  <c r="L112" i="6"/>
  <c r="K112" i="6"/>
  <c r="J112" i="6"/>
  <c r="I112" i="6"/>
  <c r="H112" i="6"/>
  <c r="G112" i="6"/>
  <c r="G83" i="6" s="1"/>
  <c r="F112" i="6"/>
  <c r="E112" i="6"/>
  <c r="D112" i="6"/>
  <c r="O111" i="6"/>
  <c r="L111" i="6"/>
  <c r="I111" i="6"/>
  <c r="F111" i="6"/>
  <c r="C111" i="6"/>
  <c r="O110" i="6"/>
  <c r="L110" i="6"/>
  <c r="I110" i="6"/>
  <c r="F110" i="6"/>
  <c r="C110" i="6" s="1"/>
  <c r="O109" i="6"/>
  <c r="L109" i="6"/>
  <c r="I109" i="6"/>
  <c r="F109" i="6"/>
  <c r="O108" i="6"/>
  <c r="L108" i="6"/>
  <c r="I108" i="6"/>
  <c r="F108" i="6"/>
  <c r="O107" i="6"/>
  <c r="L107" i="6"/>
  <c r="I107" i="6"/>
  <c r="F107" i="6"/>
  <c r="C107" i="6" s="1"/>
  <c r="O106" i="6"/>
  <c r="L106" i="6"/>
  <c r="I106" i="6"/>
  <c r="F106" i="6"/>
  <c r="O105" i="6"/>
  <c r="L105" i="6"/>
  <c r="I105" i="6"/>
  <c r="F105" i="6"/>
  <c r="O104" i="6"/>
  <c r="L104" i="6"/>
  <c r="I104" i="6"/>
  <c r="F104" i="6"/>
  <c r="N103" i="6"/>
  <c r="M103" i="6"/>
  <c r="K103" i="6"/>
  <c r="J103" i="6"/>
  <c r="H103" i="6"/>
  <c r="G103" i="6"/>
  <c r="E103" i="6"/>
  <c r="D103" i="6"/>
  <c r="O102" i="6"/>
  <c r="L102" i="6"/>
  <c r="I102" i="6"/>
  <c r="F102" i="6"/>
  <c r="O101" i="6"/>
  <c r="L101" i="6"/>
  <c r="I101" i="6"/>
  <c r="C101" i="6" s="1"/>
  <c r="F101" i="6"/>
  <c r="O100" i="6"/>
  <c r="L100" i="6"/>
  <c r="I100" i="6"/>
  <c r="F100" i="6"/>
  <c r="O99" i="6"/>
  <c r="L99" i="6"/>
  <c r="I99" i="6"/>
  <c r="F99" i="6"/>
  <c r="C99" i="6" s="1"/>
  <c r="O98" i="6"/>
  <c r="L98" i="6"/>
  <c r="I98" i="6"/>
  <c r="F98" i="6"/>
  <c r="O97" i="6"/>
  <c r="L97" i="6"/>
  <c r="I97" i="6"/>
  <c r="F97" i="6"/>
  <c r="O96" i="6"/>
  <c r="L96" i="6"/>
  <c r="I96" i="6"/>
  <c r="F96" i="6"/>
  <c r="F95" i="6" s="1"/>
  <c r="O95" i="6"/>
  <c r="N95" i="6"/>
  <c r="M95" i="6"/>
  <c r="K95" i="6"/>
  <c r="J95" i="6"/>
  <c r="H95" i="6"/>
  <c r="G95" i="6"/>
  <c r="E95" i="6"/>
  <c r="D95" i="6"/>
  <c r="O94" i="6"/>
  <c r="L94" i="6"/>
  <c r="I94" i="6"/>
  <c r="F94" i="6"/>
  <c r="O93" i="6"/>
  <c r="L93" i="6"/>
  <c r="I93" i="6"/>
  <c r="F93" i="6"/>
  <c r="O92" i="6"/>
  <c r="L92" i="6"/>
  <c r="I92" i="6"/>
  <c r="F92" i="6"/>
  <c r="O91" i="6"/>
  <c r="O89" i="6" s="1"/>
  <c r="L91" i="6"/>
  <c r="I91" i="6"/>
  <c r="F91" i="6"/>
  <c r="C91" i="6"/>
  <c r="O90" i="6"/>
  <c r="L90" i="6"/>
  <c r="L89" i="6" s="1"/>
  <c r="I90" i="6"/>
  <c r="F90" i="6"/>
  <c r="N89" i="6"/>
  <c r="M89" i="6"/>
  <c r="K89" i="6"/>
  <c r="J89" i="6"/>
  <c r="H89" i="6"/>
  <c r="G89" i="6"/>
  <c r="E89" i="6"/>
  <c r="D89" i="6"/>
  <c r="O88" i="6"/>
  <c r="L88" i="6"/>
  <c r="I88" i="6"/>
  <c r="F88" i="6"/>
  <c r="O87" i="6"/>
  <c r="L87" i="6"/>
  <c r="I87" i="6"/>
  <c r="F87" i="6"/>
  <c r="C87" i="6" s="1"/>
  <c r="O86" i="6"/>
  <c r="L86" i="6"/>
  <c r="I86" i="6"/>
  <c r="F86" i="6"/>
  <c r="O85" i="6"/>
  <c r="L85" i="6"/>
  <c r="I85" i="6"/>
  <c r="F85" i="6"/>
  <c r="N84" i="6"/>
  <c r="M84" i="6"/>
  <c r="K84" i="6"/>
  <c r="J84" i="6"/>
  <c r="H84" i="6"/>
  <c r="G84" i="6"/>
  <c r="E84" i="6"/>
  <c r="D84" i="6"/>
  <c r="O82" i="6"/>
  <c r="L82" i="6"/>
  <c r="I82" i="6"/>
  <c r="F82" i="6"/>
  <c r="O81" i="6"/>
  <c r="O80" i="6" s="1"/>
  <c r="L81" i="6"/>
  <c r="L80" i="6" s="1"/>
  <c r="I81" i="6"/>
  <c r="F81" i="6"/>
  <c r="N80" i="6"/>
  <c r="M80" i="6"/>
  <c r="K80" i="6"/>
  <c r="J80" i="6"/>
  <c r="H80" i="6"/>
  <c r="H76" i="6" s="1"/>
  <c r="G80" i="6"/>
  <c r="F80" i="6"/>
  <c r="E80" i="6"/>
  <c r="D80" i="6"/>
  <c r="D76" i="6" s="1"/>
  <c r="O79" i="6"/>
  <c r="L79" i="6"/>
  <c r="I79" i="6"/>
  <c r="F79" i="6"/>
  <c r="C79" i="6" s="1"/>
  <c r="O78" i="6"/>
  <c r="L78" i="6"/>
  <c r="L77" i="6" s="1"/>
  <c r="I78" i="6"/>
  <c r="I77" i="6" s="1"/>
  <c r="F78" i="6"/>
  <c r="N77" i="6"/>
  <c r="M77" i="6"/>
  <c r="K77" i="6"/>
  <c r="K76" i="6" s="1"/>
  <c r="J77" i="6"/>
  <c r="H77" i="6"/>
  <c r="G77" i="6"/>
  <c r="G76" i="6" s="1"/>
  <c r="E77" i="6"/>
  <c r="E76" i="6" s="1"/>
  <c r="D77" i="6"/>
  <c r="N76" i="6"/>
  <c r="J76" i="6"/>
  <c r="O74" i="6"/>
  <c r="L74" i="6"/>
  <c r="I74" i="6"/>
  <c r="F74" i="6"/>
  <c r="O73" i="6"/>
  <c r="L73" i="6"/>
  <c r="I73" i="6"/>
  <c r="C73" i="6" s="1"/>
  <c r="F73" i="6"/>
  <c r="O72" i="6"/>
  <c r="L72" i="6"/>
  <c r="I72" i="6"/>
  <c r="F72" i="6"/>
  <c r="O71" i="6"/>
  <c r="L71" i="6"/>
  <c r="I71" i="6"/>
  <c r="F71" i="6"/>
  <c r="O70" i="6"/>
  <c r="L70" i="6"/>
  <c r="I70" i="6"/>
  <c r="F70" i="6"/>
  <c r="N69" i="6"/>
  <c r="N67" i="6" s="1"/>
  <c r="M69" i="6"/>
  <c r="K69" i="6"/>
  <c r="J69" i="6"/>
  <c r="I69" i="6"/>
  <c r="I67" i="6" s="1"/>
  <c r="H69" i="6"/>
  <c r="H67" i="6" s="1"/>
  <c r="G69" i="6"/>
  <c r="E69" i="6"/>
  <c r="D69" i="6"/>
  <c r="D67" i="6" s="1"/>
  <c r="O68" i="6"/>
  <c r="L68" i="6"/>
  <c r="I68" i="6"/>
  <c r="F68" i="6"/>
  <c r="M67" i="6"/>
  <c r="K67" i="6"/>
  <c r="J67" i="6"/>
  <c r="G67" i="6"/>
  <c r="E67" i="6"/>
  <c r="O66" i="6"/>
  <c r="L66" i="6"/>
  <c r="I66" i="6"/>
  <c r="F66" i="6"/>
  <c r="O65" i="6"/>
  <c r="L65" i="6"/>
  <c r="I65" i="6"/>
  <c r="F65" i="6"/>
  <c r="O64" i="6"/>
  <c r="L64" i="6"/>
  <c r="I64" i="6"/>
  <c r="F64" i="6"/>
  <c r="O63" i="6"/>
  <c r="L63" i="6"/>
  <c r="I63" i="6"/>
  <c r="F63" i="6"/>
  <c r="O62" i="6"/>
  <c r="L62" i="6"/>
  <c r="I62" i="6"/>
  <c r="F62" i="6"/>
  <c r="O61" i="6"/>
  <c r="L61" i="6"/>
  <c r="I61" i="6"/>
  <c r="F61" i="6"/>
  <c r="C61" i="6"/>
  <c r="O60" i="6"/>
  <c r="L60" i="6"/>
  <c r="I60" i="6"/>
  <c r="F60" i="6"/>
  <c r="C60" i="6" s="1"/>
  <c r="O59" i="6"/>
  <c r="L59" i="6"/>
  <c r="I59" i="6"/>
  <c r="I58" i="6" s="1"/>
  <c r="F59" i="6"/>
  <c r="N58" i="6"/>
  <c r="M58" i="6"/>
  <c r="K58" i="6"/>
  <c r="J58" i="6"/>
  <c r="H58" i="6"/>
  <c r="G58" i="6"/>
  <c r="E58" i="6"/>
  <c r="D58" i="6"/>
  <c r="O57" i="6"/>
  <c r="O55" i="6" s="1"/>
  <c r="L57" i="6"/>
  <c r="I57" i="6"/>
  <c r="F57" i="6"/>
  <c r="C57" i="6" s="1"/>
  <c r="O56" i="6"/>
  <c r="L56" i="6"/>
  <c r="L55" i="6" s="1"/>
  <c r="I56" i="6"/>
  <c r="I55" i="6" s="1"/>
  <c r="F56" i="6"/>
  <c r="N55" i="6"/>
  <c r="M55" i="6"/>
  <c r="M54" i="6" s="1"/>
  <c r="M53" i="6" s="1"/>
  <c r="K55" i="6"/>
  <c r="J55" i="6"/>
  <c r="H55" i="6"/>
  <c r="H54" i="6" s="1"/>
  <c r="H53" i="6" s="1"/>
  <c r="G55" i="6"/>
  <c r="G54" i="6" s="1"/>
  <c r="G53" i="6" s="1"/>
  <c r="E55" i="6"/>
  <c r="D55" i="6"/>
  <c r="N54" i="6"/>
  <c r="J54" i="6"/>
  <c r="O47" i="6"/>
  <c r="C47" i="6" s="1"/>
  <c r="O46" i="6"/>
  <c r="C46" i="6" s="1"/>
  <c r="N45" i="6"/>
  <c r="M45" i="6"/>
  <c r="M20" i="6" s="1"/>
  <c r="L44" i="6"/>
  <c r="I44" i="6"/>
  <c r="F44" i="6"/>
  <c r="C44" i="6" s="1"/>
  <c r="L43" i="6"/>
  <c r="K43" i="6"/>
  <c r="J43" i="6"/>
  <c r="I43" i="6"/>
  <c r="H43" i="6"/>
  <c r="G43" i="6"/>
  <c r="E43" i="6"/>
  <c r="D43" i="6"/>
  <c r="F42" i="6"/>
  <c r="C42" i="6" s="1"/>
  <c r="E41" i="6"/>
  <c r="D41" i="6"/>
  <c r="L40" i="6"/>
  <c r="C40" i="6" s="1"/>
  <c r="L39" i="6"/>
  <c r="C39" i="6" s="1"/>
  <c r="L38" i="6"/>
  <c r="C38" i="6" s="1"/>
  <c r="L37" i="6"/>
  <c r="C37" i="6"/>
  <c r="K36" i="6"/>
  <c r="J36" i="6"/>
  <c r="L35" i="6"/>
  <c r="C35" i="6" s="1"/>
  <c r="L34" i="6"/>
  <c r="C34" i="6" s="1"/>
  <c r="L33" i="6"/>
  <c r="C33" i="6" s="1"/>
  <c r="K33" i="6"/>
  <c r="J33" i="6"/>
  <c r="L32" i="6"/>
  <c r="C32" i="6" s="1"/>
  <c r="K31" i="6"/>
  <c r="K26" i="6" s="1"/>
  <c r="J31" i="6"/>
  <c r="L30" i="6"/>
  <c r="C30" i="6" s="1"/>
  <c r="L29" i="6"/>
  <c r="C29" i="6" s="1"/>
  <c r="L28" i="6"/>
  <c r="C28" i="6" s="1"/>
  <c r="K27" i="6"/>
  <c r="J27" i="6"/>
  <c r="J26" i="6"/>
  <c r="F25" i="6"/>
  <c r="C25" i="6" s="1"/>
  <c r="I24" i="6"/>
  <c r="E24" i="6"/>
  <c r="O23" i="6"/>
  <c r="L23" i="6"/>
  <c r="I23" i="6"/>
  <c r="F23" i="6"/>
  <c r="O22" i="6"/>
  <c r="L22" i="6"/>
  <c r="I22" i="6"/>
  <c r="F22" i="6"/>
  <c r="N21" i="6"/>
  <c r="M21" i="6"/>
  <c r="L21" i="6"/>
  <c r="K21" i="6"/>
  <c r="K292" i="6" s="1"/>
  <c r="J21" i="6"/>
  <c r="I21" i="6"/>
  <c r="I20" i="6" s="1"/>
  <c r="H21" i="6"/>
  <c r="G21" i="6"/>
  <c r="E21" i="6"/>
  <c r="E292" i="6" s="1"/>
  <c r="E291" i="6" s="1"/>
  <c r="D21" i="6"/>
  <c r="K20" i="6"/>
  <c r="O301" i="5"/>
  <c r="L301" i="5"/>
  <c r="I301" i="5"/>
  <c r="F301" i="5"/>
  <c r="O300" i="5"/>
  <c r="L300" i="5"/>
  <c r="I300" i="5"/>
  <c r="F300" i="5"/>
  <c r="O299" i="5"/>
  <c r="L299" i="5"/>
  <c r="I299" i="5"/>
  <c r="F299" i="5"/>
  <c r="O298" i="5"/>
  <c r="L298" i="5"/>
  <c r="C298" i="5" s="1"/>
  <c r="I298" i="5"/>
  <c r="F298" i="5"/>
  <c r="O297" i="5"/>
  <c r="L297" i="5"/>
  <c r="I297" i="5"/>
  <c r="F297" i="5"/>
  <c r="O296" i="5"/>
  <c r="L296" i="5"/>
  <c r="I296" i="5"/>
  <c r="F296" i="5"/>
  <c r="O295" i="5"/>
  <c r="L295" i="5"/>
  <c r="I295" i="5"/>
  <c r="F295" i="5"/>
  <c r="O294" i="5"/>
  <c r="L294" i="5"/>
  <c r="I294" i="5"/>
  <c r="F294" i="5"/>
  <c r="C294" i="5"/>
  <c r="N293" i="5"/>
  <c r="M293" i="5"/>
  <c r="K293" i="5"/>
  <c r="J293" i="5"/>
  <c r="H293" i="5"/>
  <c r="G293" i="5"/>
  <c r="E293" i="5"/>
  <c r="D293" i="5"/>
  <c r="O288" i="5"/>
  <c r="L288" i="5"/>
  <c r="I288" i="5"/>
  <c r="F288" i="5"/>
  <c r="C288" i="5" s="1"/>
  <c r="O287" i="5"/>
  <c r="L287" i="5"/>
  <c r="L286" i="5" s="1"/>
  <c r="I287" i="5"/>
  <c r="F287" i="5"/>
  <c r="C287" i="5" s="1"/>
  <c r="O286" i="5"/>
  <c r="N286" i="5"/>
  <c r="M286" i="5"/>
  <c r="K286" i="5"/>
  <c r="J286" i="5"/>
  <c r="H286" i="5"/>
  <c r="G286" i="5"/>
  <c r="F286" i="5"/>
  <c r="E286" i="5"/>
  <c r="D286" i="5"/>
  <c r="O285" i="5"/>
  <c r="L285" i="5"/>
  <c r="I285" i="5"/>
  <c r="F285" i="5"/>
  <c r="O284" i="5"/>
  <c r="O283" i="5" s="1"/>
  <c r="N284" i="5"/>
  <c r="M284" i="5"/>
  <c r="M283" i="5" s="1"/>
  <c r="L284" i="5"/>
  <c r="K284" i="5"/>
  <c r="K283" i="5" s="1"/>
  <c r="J284" i="5"/>
  <c r="I284" i="5"/>
  <c r="I283" i="5" s="1"/>
  <c r="H284" i="5"/>
  <c r="G284" i="5"/>
  <c r="G283" i="5" s="1"/>
  <c r="E284" i="5"/>
  <c r="E283" i="5" s="1"/>
  <c r="D284" i="5"/>
  <c r="N283" i="5"/>
  <c r="L283" i="5"/>
  <c r="J283" i="5"/>
  <c r="H283" i="5"/>
  <c r="D283" i="5"/>
  <c r="O282" i="5"/>
  <c r="O281" i="5" s="1"/>
  <c r="L282" i="5"/>
  <c r="L281" i="5" s="1"/>
  <c r="I282" i="5"/>
  <c r="F282" i="5"/>
  <c r="C282" i="5" s="1"/>
  <c r="N281" i="5"/>
  <c r="M281" i="5"/>
  <c r="K281" i="5"/>
  <c r="J281" i="5"/>
  <c r="I281" i="5"/>
  <c r="H281" i="5"/>
  <c r="G281" i="5"/>
  <c r="F281" i="5"/>
  <c r="E281" i="5"/>
  <c r="D281" i="5"/>
  <c r="O280" i="5"/>
  <c r="L280" i="5"/>
  <c r="I280" i="5"/>
  <c r="F280" i="5"/>
  <c r="O279" i="5"/>
  <c r="L279" i="5"/>
  <c r="I279" i="5"/>
  <c r="F279" i="5"/>
  <c r="O278" i="5"/>
  <c r="L278" i="5"/>
  <c r="I278" i="5"/>
  <c r="F278" i="5"/>
  <c r="O277" i="5"/>
  <c r="L277" i="5"/>
  <c r="I277" i="5"/>
  <c r="F277" i="5"/>
  <c r="N276" i="5"/>
  <c r="N270" i="5" s="1"/>
  <c r="N269" i="5" s="1"/>
  <c r="M276" i="5"/>
  <c r="K276" i="5"/>
  <c r="J276" i="5"/>
  <c r="I276" i="5"/>
  <c r="H276" i="5"/>
  <c r="G276" i="5"/>
  <c r="E276" i="5"/>
  <c r="D276" i="5"/>
  <c r="O275" i="5"/>
  <c r="L275" i="5"/>
  <c r="I275" i="5"/>
  <c r="F275" i="5"/>
  <c r="O274" i="5"/>
  <c r="L274" i="5"/>
  <c r="I274" i="5"/>
  <c r="F274" i="5"/>
  <c r="C274" i="5" s="1"/>
  <c r="O273" i="5"/>
  <c r="O272" i="5" s="1"/>
  <c r="L273" i="5"/>
  <c r="I273" i="5"/>
  <c r="I272" i="5" s="1"/>
  <c r="F273" i="5"/>
  <c r="N272" i="5"/>
  <c r="M272" i="5"/>
  <c r="M270" i="5" s="1"/>
  <c r="M269" i="5" s="1"/>
  <c r="L272" i="5"/>
  <c r="K272" i="5"/>
  <c r="J272" i="5"/>
  <c r="H272" i="5"/>
  <c r="H270" i="5" s="1"/>
  <c r="G272" i="5"/>
  <c r="E272" i="5"/>
  <c r="D272" i="5"/>
  <c r="O271" i="5"/>
  <c r="L271" i="5"/>
  <c r="I271" i="5"/>
  <c r="F271" i="5"/>
  <c r="K270" i="5"/>
  <c r="K269" i="5" s="1"/>
  <c r="J270" i="5"/>
  <c r="G270" i="5"/>
  <c r="G269" i="5" s="1"/>
  <c r="H269" i="5"/>
  <c r="O268" i="5"/>
  <c r="L268" i="5"/>
  <c r="I268" i="5"/>
  <c r="F268" i="5"/>
  <c r="O267" i="5"/>
  <c r="L267" i="5"/>
  <c r="I267" i="5"/>
  <c r="F267" i="5"/>
  <c r="O266" i="5"/>
  <c r="L266" i="5"/>
  <c r="I266" i="5"/>
  <c r="F266" i="5"/>
  <c r="C266" i="5" s="1"/>
  <c r="O265" i="5"/>
  <c r="O264" i="5" s="1"/>
  <c r="L265" i="5"/>
  <c r="I265" i="5"/>
  <c r="F265" i="5"/>
  <c r="N264" i="5"/>
  <c r="M264" i="5"/>
  <c r="K264" i="5"/>
  <c r="K259" i="5" s="1"/>
  <c r="J264" i="5"/>
  <c r="H264" i="5"/>
  <c r="G264" i="5"/>
  <c r="E264" i="5"/>
  <c r="D264" i="5"/>
  <c r="O263" i="5"/>
  <c r="L263" i="5"/>
  <c r="I263" i="5"/>
  <c r="F263" i="5"/>
  <c r="O262" i="5"/>
  <c r="L262" i="5"/>
  <c r="I262" i="5"/>
  <c r="I260" i="5" s="1"/>
  <c r="F262" i="5"/>
  <c r="C262" i="5" s="1"/>
  <c r="O261" i="5"/>
  <c r="L261" i="5"/>
  <c r="I261" i="5"/>
  <c r="F261" i="5"/>
  <c r="N260" i="5"/>
  <c r="M260" i="5"/>
  <c r="K260" i="5"/>
  <c r="J260" i="5"/>
  <c r="H260" i="5"/>
  <c r="H259" i="5" s="1"/>
  <c r="G260" i="5"/>
  <c r="E260" i="5"/>
  <c r="D260" i="5"/>
  <c r="D259" i="5" s="1"/>
  <c r="N259" i="5"/>
  <c r="J259" i="5"/>
  <c r="G259" i="5"/>
  <c r="O258" i="5"/>
  <c r="L258" i="5"/>
  <c r="I258" i="5"/>
  <c r="F258" i="5"/>
  <c r="C258" i="5"/>
  <c r="O257" i="5"/>
  <c r="L257" i="5"/>
  <c r="I257" i="5"/>
  <c r="F257" i="5"/>
  <c r="C257" i="5" s="1"/>
  <c r="O256" i="5"/>
  <c r="L256" i="5"/>
  <c r="I256" i="5"/>
  <c r="F256" i="5"/>
  <c r="C256" i="5" s="1"/>
  <c r="O255" i="5"/>
  <c r="L255" i="5"/>
  <c r="I255" i="5"/>
  <c r="F255" i="5"/>
  <c r="C255" i="5" s="1"/>
  <c r="O254" i="5"/>
  <c r="L254" i="5"/>
  <c r="I254" i="5"/>
  <c r="F254" i="5"/>
  <c r="C254" i="5" s="1"/>
  <c r="O253" i="5"/>
  <c r="L253" i="5"/>
  <c r="I253" i="5"/>
  <c r="I252" i="5" s="1"/>
  <c r="I251" i="5" s="1"/>
  <c r="F253" i="5"/>
  <c r="N252" i="5"/>
  <c r="M252" i="5"/>
  <c r="M251" i="5" s="1"/>
  <c r="K252" i="5"/>
  <c r="J252" i="5"/>
  <c r="H252" i="5"/>
  <c r="H251" i="5" s="1"/>
  <c r="G252" i="5"/>
  <c r="G251" i="5" s="1"/>
  <c r="E252" i="5"/>
  <c r="E251" i="5" s="1"/>
  <c r="D252" i="5"/>
  <c r="D251" i="5" s="1"/>
  <c r="N251" i="5"/>
  <c r="K251" i="5"/>
  <c r="J251" i="5"/>
  <c r="O250" i="5"/>
  <c r="L250" i="5"/>
  <c r="I250" i="5"/>
  <c r="F250" i="5"/>
  <c r="C250" i="5" s="1"/>
  <c r="O249" i="5"/>
  <c r="L249" i="5"/>
  <c r="I249" i="5"/>
  <c r="F249" i="5"/>
  <c r="O248" i="5"/>
  <c r="L248" i="5"/>
  <c r="I248" i="5"/>
  <c r="F248" i="5"/>
  <c r="O247" i="5"/>
  <c r="L247" i="5"/>
  <c r="I247" i="5"/>
  <c r="I246" i="5" s="1"/>
  <c r="F247" i="5"/>
  <c r="O246" i="5"/>
  <c r="N246" i="5"/>
  <c r="M246" i="5"/>
  <c r="K246" i="5"/>
  <c r="J246" i="5"/>
  <c r="J231" i="5" s="1"/>
  <c r="H246" i="5"/>
  <c r="G246" i="5"/>
  <c r="E246" i="5"/>
  <c r="D246" i="5"/>
  <c r="O245" i="5"/>
  <c r="L245" i="5"/>
  <c r="I245" i="5"/>
  <c r="F245" i="5"/>
  <c r="C245" i="5" s="1"/>
  <c r="O244" i="5"/>
  <c r="L244" i="5"/>
  <c r="I244" i="5"/>
  <c r="F244" i="5"/>
  <c r="O243" i="5"/>
  <c r="L243" i="5"/>
  <c r="I243" i="5"/>
  <c r="F243" i="5"/>
  <c r="O242" i="5"/>
  <c r="L242" i="5"/>
  <c r="I242" i="5"/>
  <c r="F242" i="5"/>
  <c r="C242" i="5" s="1"/>
  <c r="O241" i="5"/>
  <c r="L241" i="5"/>
  <c r="I241" i="5"/>
  <c r="F241" i="5"/>
  <c r="O240" i="5"/>
  <c r="L240" i="5"/>
  <c r="I240" i="5"/>
  <c r="F240" i="5"/>
  <c r="O239" i="5"/>
  <c r="L239" i="5"/>
  <c r="L238" i="5" s="1"/>
  <c r="I239" i="5"/>
  <c r="I238" i="5" s="1"/>
  <c r="F239" i="5"/>
  <c r="O238" i="5"/>
  <c r="N238" i="5"/>
  <c r="M238" i="5"/>
  <c r="K238" i="5"/>
  <c r="J238" i="5"/>
  <c r="H238" i="5"/>
  <c r="G238" i="5"/>
  <c r="E238" i="5"/>
  <c r="D238" i="5"/>
  <c r="O237" i="5"/>
  <c r="L237" i="5"/>
  <c r="I237" i="5"/>
  <c r="F237" i="5"/>
  <c r="O236" i="5"/>
  <c r="L236" i="5"/>
  <c r="L235" i="5" s="1"/>
  <c r="I236" i="5"/>
  <c r="I235" i="5" s="1"/>
  <c r="F236" i="5"/>
  <c r="F235" i="5" s="1"/>
  <c r="N235" i="5"/>
  <c r="M235" i="5"/>
  <c r="M231" i="5" s="1"/>
  <c r="K235" i="5"/>
  <c r="J235" i="5"/>
  <c r="H235" i="5"/>
  <c r="G235" i="5"/>
  <c r="E235" i="5"/>
  <c r="D235" i="5"/>
  <c r="O234" i="5"/>
  <c r="O233" i="5" s="1"/>
  <c r="L234" i="5"/>
  <c r="I234" i="5"/>
  <c r="F234" i="5"/>
  <c r="F233" i="5" s="1"/>
  <c r="C234" i="5"/>
  <c r="N233" i="5"/>
  <c r="M233" i="5"/>
  <c r="L233" i="5"/>
  <c r="K233" i="5"/>
  <c r="J233" i="5"/>
  <c r="I233" i="5"/>
  <c r="H233" i="5"/>
  <c r="G233" i="5"/>
  <c r="E233" i="5"/>
  <c r="D233" i="5"/>
  <c r="O232" i="5"/>
  <c r="L232" i="5"/>
  <c r="I232" i="5"/>
  <c r="F232" i="5"/>
  <c r="N231" i="5"/>
  <c r="N230" i="5" s="1"/>
  <c r="E231" i="5"/>
  <c r="O229" i="5"/>
  <c r="L229" i="5"/>
  <c r="I229" i="5"/>
  <c r="F229" i="5"/>
  <c r="C229" i="5"/>
  <c r="O228" i="5"/>
  <c r="L228" i="5"/>
  <c r="I228" i="5"/>
  <c r="F228" i="5"/>
  <c r="O227" i="5"/>
  <c r="N227" i="5"/>
  <c r="M227" i="5"/>
  <c r="L227" i="5"/>
  <c r="K227" i="5"/>
  <c r="J227" i="5"/>
  <c r="I227" i="5"/>
  <c r="H227" i="5"/>
  <c r="G227" i="5"/>
  <c r="E227" i="5"/>
  <c r="D227" i="5"/>
  <c r="O226" i="5"/>
  <c r="L226" i="5"/>
  <c r="I226" i="5"/>
  <c r="F226" i="5"/>
  <c r="C226" i="5"/>
  <c r="O225" i="5"/>
  <c r="L225" i="5"/>
  <c r="I225" i="5"/>
  <c r="F225" i="5"/>
  <c r="C225" i="5" s="1"/>
  <c r="O224" i="5"/>
  <c r="L224" i="5"/>
  <c r="I224" i="5"/>
  <c r="F224" i="5"/>
  <c r="O223" i="5"/>
  <c r="L223" i="5"/>
  <c r="I223" i="5"/>
  <c r="F223" i="5"/>
  <c r="O222" i="5"/>
  <c r="L222" i="5"/>
  <c r="I222" i="5"/>
  <c r="F222" i="5"/>
  <c r="O221" i="5"/>
  <c r="L221" i="5"/>
  <c r="I221" i="5"/>
  <c r="F221" i="5"/>
  <c r="C221" i="5" s="1"/>
  <c r="O220" i="5"/>
  <c r="L220" i="5"/>
  <c r="I220" i="5"/>
  <c r="F220" i="5"/>
  <c r="O219" i="5"/>
  <c r="L219" i="5"/>
  <c r="I219" i="5"/>
  <c r="F219" i="5"/>
  <c r="O218" i="5"/>
  <c r="L218" i="5"/>
  <c r="I218" i="5"/>
  <c r="I216" i="5" s="1"/>
  <c r="F218" i="5"/>
  <c r="O217" i="5"/>
  <c r="L217" i="5"/>
  <c r="I217" i="5"/>
  <c r="F217" i="5"/>
  <c r="N216" i="5"/>
  <c r="M216" i="5"/>
  <c r="K216" i="5"/>
  <c r="J216" i="5"/>
  <c r="H216" i="5"/>
  <c r="H204" i="5" s="1"/>
  <c r="G216" i="5"/>
  <c r="E216" i="5"/>
  <c r="D216" i="5"/>
  <c r="O215" i="5"/>
  <c r="L215" i="5"/>
  <c r="I215" i="5"/>
  <c r="F215" i="5"/>
  <c r="O214" i="5"/>
  <c r="L214" i="5"/>
  <c r="I214" i="5"/>
  <c r="F214" i="5"/>
  <c r="C214" i="5"/>
  <c r="O213" i="5"/>
  <c r="L213" i="5"/>
  <c r="I213" i="5"/>
  <c r="F213" i="5"/>
  <c r="C213" i="5" s="1"/>
  <c r="O212" i="5"/>
  <c r="L212" i="5"/>
  <c r="I212" i="5"/>
  <c r="F212" i="5"/>
  <c r="O211" i="5"/>
  <c r="L211" i="5"/>
  <c r="I211" i="5"/>
  <c r="F211" i="5"/>
  <c r="O210" i="5"/>
  <c r="L210" i="5"/>
  <c r="I210" i="5"/>
  <c r="F210" i="5"/>
  <c r="O209" i="5"/>
  <c r="L209" i="5"/>
  <c r="I209" i="5"/>
  <c r="F209" i="5"/>
  <c r="C209" i="5" s="1"/>
  <c r="O208" i="5"/>
  <c r="L208" i="5"/>
  <c r="I208" i="5"/>
  <c r="F208" i="5"/>
  <c r="O207" i="5"/>
  <c r="L207" i="5"/>
  <c r="I207" i="5"/>
  <c r="F207" i="5"/>
  <c r="O206" i="5"/>
  <c r="L206" i="5"/>
  <c r="I206" i="5"/>
  <c r="F206" i="5"/>
  <c r="C206" i="5" s="1"/>
  <c r="N205" i="5"/>
  <c r="M205" i="5"/>
  <c r="K205" i="5"/>
  <c r="K204" i="5" s="1"/>
  <c r="J205" i="5"/>
  <c r="H205" i="5"/>
  <c r="G205" i="5"/>
  <c r="G204" i="5" s="1"/>
  <c r="E205" i="5"/>
  <c r="D205" i="5"/>
  <c r="O203" i="5"/>
  <c r="L203" i="5"/>
  <c r="I203" i="5"/>
  <c r="F203" i="5"/>
  <c r="O202" i="5"/>
  <c r="L202" i="5"/>
  <c r="I202" i="5"/>
  <c r="F202" i="5"/>
  <c r="O201" i="5"/>
  <c r="L201" i="5"/>
  <c r="I201" i="5"/>
  <c r="F201" i="5"/>
  <c r="C201" i="5"/>
  <c r="O200" i="5"/>
  <c r="L200" i="5"/>
  <c r="I200" i="5"/>
  <c r="F200" i="5"/>
  <c r="C200" i="5" s="1"/>
  <c r="O199" i="5"/>
  <c r="L199" i="5"/>
  <c r="L198" i="5" s="1"/>
  <c r="I199" i="5"/>
  <c r="I198" i="5" s="1"/>
  <c r="I196" i="5" s="1"/>
  <c r="F199" i="5"/>
  <c r="C199" i="5" s="1"/>
  <c r="O198" i="5"/>
  <c r="N198" i="5"/>
  <c r="N196" i="5" s="1"/>
  <c r="M198" i="5"/>
  <c r="K198" i="5"/>
  <c r="K196" i="5" s="1"/>
  <c r="K195" i="5" s="1"/>
  <c r="J198" i="5"/>
  <c r="J196" i="5" s="1"/>
  <c r="H198" i="5"/>
  <c r="G198" i="5"/>
  <c r="G196" i="5" s="1"/>
  <c r="F198" i="5"/>
  <c r="C198" i="5" s="1"/>
  <c r="E198" i="5"/>
  <c r="D198" i="5"/>
  <c r="O197" i="5"/>
  <c r="O196" i="5" s="1"/>
  <c r="L197" i="5"/>
  <c r="I197" i="5"/>
  <c r="F197" i="5"/>
  <c r="C197" i="5"/>
  <c r="M196" i="5"/>
  <c r="H196" i="5"/>
  <c r="E196" i="5"/>
  <c r="D196" i="5"/>
  <c r="O193" i="5"/>
  <c r="O192" i="5" s="1"/>
  <c r="O191" i="5" s="1"/>
  <c r="L193" i="5"/>
  <c r="I193" i="5"/>
  <c r="C193" i="5" s="1"/>
  <c r="F193" i="5"/>
  <c r="F192" i="5" s="1"/>
  <c r="N192" i="5"/>
  <c r="M192" i="5"/>
  <c r="M191" i="5" s="1"/>
  <c r="L192" i="5"/>
  <c r="L191" i="5" s="1"/>
  <c r="K192" i="5"/>
  <c r="K191" i="5" s="1"/>
  <c r="K187" i="5" s="1"/>
  <c r="J192" i="5"/>
  <c r="I192" i="5"/>
  <c r="I191" i="5" s="1"/>
  <c r="H192" i="5"/>
  <c r="H191" i="5" s="1"/>
  <c r="G192" i="5"/>
  <c r="E192" i="5"/>
  <c r="E191" i="5" s="1"/>
  <c r="D192" i="5"/>
  <c r="D191" i="5" s="1"/>
  <c r="D187" i="5" s="1"/>
  <c r="N191" i="5"/>
  <c r="J191" i="5"/>
  <c r="G191" i="5"/>
  <c r="O190" i="5"/>
  <c r="L190" i="5"/>
  <c r="I190" i="5"/>
  <c r="F190" i="5"/>
  <c r="O189" i="5"/>
  <c r="L189" i="5"/>
  <c r="L188" i="5" s="1"/>
  <c r="L187" i="5" s="1"/>
  <c r="I189" i="5"/>
  <c r="I188" i="5" s="1"/>
  <c r="F189" i="5"/>
  <c r="O188" i="5"/>
  <c r="O187" i="5" s="1"/>
  <c r="N188" i="5"/>
  <c r="N187" i="5" s="1"/>
  <c r="M188" i="5"/>
  <c r="K188" i="5"/>
  <c r="J188" i="5"/>
  <c r="J187" i="5" s="1"/>
  <c r="H188" i="5"/>
  <c r="G188" i="5"/>
  <c r="G187" i="5" s="1"/>
  <c r="F188" i="5"/>
  <c r="E188" i="5"/>
  <c r="D188" i="5"/>
  <c r="H187" i="5"/>
  <c r="O186" i="5"/>
  <c r="L186" i="5"/>
  <c r="I186" i="5"/>
  <c r="F186" i="5"/>
  <c r="O185" i="5"/>
  <c r="L185" i="5"/>
  <c r="L184" i="5" s="1"/>
  <c r="I185" i="5"/>
  <c r="I184" i="5" s="1"/>
  <c r="F185" i="5"/>
  <c r="O184" i="5"/>
  <c r="N184" i="5"/>
  <c r="M184" i="5"/>
  <c r="K184" i="5"/>
  <c r="J184" i="5"/>
  <c r="H184" i="5"/>
  <c r="G184" i="5"/>
  <c r="F184" i="5"/>
  <c r="E184" i="5"/>
  <c r="D184" i="5"/>
  <c r="O183" i="5"/>
  <c r="L183" i="5"/>
  <c r="I183" i="5"/>
  <c r="F183" i="5"/>
  <c r="C183" i="5" s="1"/>
  <c r="O182" i="5"/>
  <c r="L182" i="5"/>
  <c r="I182" i="5"/>
  <c r="F182" i="5"/>
  <c r="O181" i="5"/>
  <c r="L181" i="5"/>
  <c r="I181" i="5"/>
  <c r="F181" i="5"/>
  <c r="O180" i="5"/>
  <c r="L180" i="5"/>
  <c r="I180" i="5"/>
  <c r="I179" i="5" s="1"/>
  <c r="F180" i="5"/>
  <c r="N179" i="5"/>
  <c r="M179" i="5"/>
  <c r="K179" i="5"/>
  <c r="J179" i="5"/>
  <c r="H179" i="5"/>
  <c r="G179" i="5"/>
  <c r="E179" i="5"/>
  <c r="E174" i="5" s="1"/>
  <c r="E173" i="5" s="1"/>
  <c r="D179" i="5"/>
  <c r="O178" i="5"/>
  <c r="L178" i="5"/>
  <c r="I178" i="5"/>
  <c r="F178" i="5"/>
  <c r="O177" i="5"/>
  <c r="L177" i="5"/>
  <c r="I177" i="5"/>
  <c r="F177" i="5"/>
  <c r="O176" i="5"/>
  <c r="L176" i="5"/>
  <c r="I176" i="5"/>
  <c r="I175" i="5" s="1"/>
  <c r="I174" i="5" s="1"/>
  <c r="F176" i="5"/>
  <c r="O175" i="5"/>
  <c r="N175" i="5"/>
  <c r="M175" i="5"/>
  <c r="M174" i="5" s="1"/>
  <c r="M173" i="5" s="1"/>
  <c r="K175" i="5"/>
  <c r="J175" i="5"/>
  <c r="J174" i="5" s="1"/>
  <c r="H175" i="5"/>
  <c r="G175" i="5"/>
  <c r="G174" i="5" s="1"/>
  <c r="G173" i="5" s="1"/>
  <c r="E175" i="5"/>
  <c r="D175" i="5"/>
  <c r="H174" i="5"/>
  <c r="H173" i="5" s="1"/>
  <c r="D174" i="5"/>
  <c r="J173" i="5"/>
  <c r="O172" i="5"/>
  <c r="L172" i="5"/>
  <c r="I172" i="5"/>
  <c r="F172" i="5"/>
  <c r="C172" i="5" s="1"/>
  <c r="O171" i="5"/>
  <c r="L171" i="5"/>
  <c r="I171" i="5"/>
  <c r="F171" i="5"/>
  <c r="O170" i="5"/>
  <c r="L170" i="5"/>
  <c r="I170" i="5"/>
  <c r="F170" i="5"/>
  <c r="O169" i="5"/>
  <c r="L169" i="5"/>
  <c r="I169" i="5"/>
  <c r="F169" i="5"/>
  <c r="O168" i="5"/>
  <c r="L168" i="5"/>
  <c r="I168" i="5"/>
  <c r="C168" i="5" s="1"/>
  <c r="F168" i="5"/>
  <c r="O167" i="5"/>
  <c r="L167" i="5"/>
  <c r="L166" i="5" s="1"/>
  <c r="L165" i="5" s="1"/>
  <c r="I167" i="5"/>
  <c r="F167" i="5"/>
  <c r="N166" i="5"/>
  <c r="M166" i="5"/>
  <c r="M165" i="5" s="1"/>
  <c r="K166" i="5"/>
  <c r="K165" i="5" s="1"/>
  <c r="J166" i="5"/>
  <c r="H166" i="5"/>
  <c r="H165" i="5" s="1"/>
  <c r="G166" i="5"/>
  <c r="G165" i="5" s="1"/>
  <c r="E166" i="5"/>
  <c r="E165" i="5" s="1"/>
  <c r="D166" i="5"/>
  <c r="D165" i="5" s="1"/>
  <c r="N165" i="5"/>
  <c r="J165" i="5"/>
  <c r="O164" i="5"/>
  <c r="L164" i="5"/>
  <c r="I164" i="5"/>
  <c r="C164" i="5" s="1"/>
  <c r="F164" i="5"/>
  <c r="O163" i="5"/>
  <c r="L163" i="5"/>
  <c r="I163" i="5"/>
  <c r="F163" i="5"/>
  <c r="O162" i="5"/>
  <c r="L162" i="5"/>
  <c r="I162" i="5"/>
  <c r="F162" i="5"/>
  <c r="O161" i="5"/>
  <c r="L161" i="5"/>
  <c r="L160" i="5" s="1"/>
  <c r="I161" i="5"/>
  <c r="I160" i="5" s="1"/>
  <c r="F161" i="5"/>
  <c r="O160" i="5"/>
  <c r="N160" i="5"/>
  <c r="M160" i="5"/>
  <c r="K160" i="5"/>
  <c r="J160" i="5"/>
  <c r="H160" i="5"/>
  <c r="G160" i="5"/>
  <c r="F160" i="5"/>
  <c r="C160" i="5" s="1"/>
  <c r="E160" i="5"/>
  <c r="D160" i="5"/>
  <c r="O159" i="5"/>
  <c r="L159" i="5"/>
  <c r="I159" i="5"/>
  <c r="F159" i="5"/>
  <c r="O158" i="5"/>
  <c r="L158" i="5"/>
  <c r="I158" i="5"/>
  <c r="F158" i="5"/>
  <c r="O157" i="5"/>
  <c r="L157" i="5"/>
  <c r="I157" i="5"/>
  <c r="F157" i="5"/>
  <c r="O156" i="5"/>
  <c r="L156" i="5"/>
  <c r="I156" i="5"/>
  <c r="C156" i="5" s="1"/>
  <c r="F156" i="5"/>
  <c r="O155" i="5"/>
  <c r="L155" i="5"/>
  <c r="I155" i="5"/>
  <c r="F155" i="5"/>
  <c r="O154" i="5"/>
  <c r="L154" i="5"/>
  <c r="I154" i="5"/>
  <c r="F154" i="5"/>
  <c r="O153" i="5"/>
  <c r="L153" i="5"/>
  <c r="I153" i="5"/>
  <c r="F153" i="5"/>
  <c r="O152" i="5"/>
  <c r="O151" i="5" s="1"/>
  <c r="L152" i="5"/>
  <c r="L151" i="5" s="1"/>
  <c r="I152" i="5"/>
  <c r="F152" i="5"/>
  <c r="C152" i="5" s="1"/>
  <c r="N151" i="5"/>
  <c r="M151" i="5"/>
  <c r="K151" i="5"/>
  <c r="J151" i="5"/>
  <c r="H151" i="5"/>
  <c r="G151" i="5"/>
  <c r="E151" i="5"/>
  <c r="D151" i="5"/>
  <c r="O150" i="5"/>
  <c r="L150" i="5"/>
  <c r="I150" i="5"/>
  <c r="F150" i="5"/>
  <c r="O149" i="5"/>
  <c r="L149" i="5"/>
  <c r="I149" i="5"/>
  <c r="F149" i="5"/>
  <c r="O148" i="5"/>
  <c r="L148" i="5"/>
  <c r="I148" i="5"/>
  <c r="F148" i="5"/>
  <c r="C148" i="5" s="1"/>
  <c r="O147" i="5"/>
  <c r="L147" i="5"/>
  <c r="I147" i="5"/>
  <c r="F147" i="5"/>
  <c r="O146" i="5"/>
  <c r="L146" i="5"/>
  <c r="I146" i="5"/>
  <c r="F146" i="5"/>
  <c r="O145" i="5"/>
  <c r="L145" i="5"/>
  <c r="I145" i="5"/>
  <c r="F145" i="5"/>
  <c r="N144" i="5"/>
  <c r="M144" i="5"/>
  <c r="K144" i="5"/>
  <c r="J144" i="5"/>
  <c r="H144" i="5"/>
  <c r="G144" i="5"/>
  <c r="E144" i="5"/>
  <c r="E130" i="5" s="1"/>
  <c r="D144" i="5"/>
  <c r="O143" i="5"/>
  <c r="L143" i="5"/>
  <c r="I143" i="5"/>
  <c r="F143" i="5"/>
  <c r="O142" i="5"/>
  <c r="L142" i="5"/>
  <c r="I142" i="5"/>
  <c r="I141" i="5" s="1"/>
  <c r="F142" i="5"/>
  <c r="F141" i="5" s="1"/>
  <c r="N141" i="5"/>
  <c r="M141" i="5"/>
  <c r="L141" i="5"/>
  <c r="K141" i="5"/>
  <c r="J141" i="5"/>
  <c r="H141" i="5"/>
  <c r="G141" i="5"/>
  <c r="E141" i="5"/>
  <c r="D141" i="5"/>
  <c r="O140" i="5"/>
  <c r="L140" i="5"/>
  <c r="I140" i="5"/>
  <c r="F140" i="5"/>
  <c r="C140" i="5" s="1"/>
  <c r="O139" i="5"/>
  <c r="L139" i="5"/>
  <c r="I139" i="5"/>
  <c r="F139" i="5"/>
  <c r="O138" i="5"/>
  <c r="L138" i="5"/>
  <c r="I138" i="5"/>
  <c r="F138" i="5"/>
  <c r="O137" i="5"/>
  <c r="L137" i="5"/>
  <c r="L136" i="5" s="1"/>
  <c r="I137" i="5"/>
  <c r="I136" i="5" s="1"/>
  <c r="F137" i="5"/>
  <c r="N136" i="5"/>
  <c r="N130" i="5" s="1"/>
  <c r="M136" i="5"/>
  <c r="K136" i="5"/>
  <c r="J136" i="5"/>
  <c r="H136" i="5"/>
  <c r="H130" i="5" s="1"/>
  <c r="G136" i="5"/>
  <c r="E136" i="5"/>
  <c r="D136" i="5"/>
  <c r="O135" i="5"/>
  <c r="L135" i="5"/>
  <c r="I135" i="5"/>
  <c r="F135" i="5"/>
  <c r="O134" i="5"/>
  <c r="L134" i="5"/>
  <c r="I134" i="5"/>
  <c r="F134" i="5"/>
  <c r="O133" i="5"/>
  <c r="L133" i="5"/>
  <c r="I133" i="5"/>
  <c r="F133" i="5"/>
  <c r="O132" i="5"/>
  <c r="L132" i="5"/>
  <c r="I132" i="5"/>
  <c r="F132" i="5"/>
  <c r="O131" i="5"/>
  <c r="N131" i="5"/>
  <c r="M131" i="5"/>
  <c r="K131" i="5"/>
  <c r="J131" i="5"/>
  <c r="H131" i="5"/>
  <c r="G131" i="5"/>
  <c r="E131" i="5"/>
  <c r="D131" i="5"/>
  <c r="M130" i="5"/>
  <c r="D130" i="5"/>
  <c r="O129" i="5"/>
  <c r="L129" i="5"/>
  <c r="L128" i="5" s="1"/>
  <c r="I129" i="5"/>
  <c r="F129" i="5"/>
  <c r="O128" i="5"/>
  <c r="N128" i="5"/>
  <c r="M128" i="5"/>
  <c r="K128" i="5"/>
  <c r="J128" i="5"/>
  <c r="H128" i="5"/>
  <c r="G128" i="5"/>
  <c r="F128" i="5"/>
  <c r="E128" i="5"/>
  <c r="D128" i="5"/>
  <c r="O127" i="5"/>
  <c r="L127" i="5"/>
  <c r="C127" i="5" s="1"/>
  <c r="I127" i="5"/>
  <c r="F127" i="5"/>
  <c r="O126" i="5"/>
  <c r="L126" i="5"/>
  <c r="I126" i="5"/>
  <c r="F126" i="5"/>
  <c r="O125" i="5"/>
  <c r="L125" i="5"/>
  <c r="I125" i="5"/>
  <c r="F125" i="5"/>
  <c r="O124" i="5"/>
  <c r="L124" i="5"/>
  <c r="I124" i="5"/>
  <c r="F124" i="5"/>
  <c r="C124" i="5"/>
  <c r="O123" i="5"/>
  <c r="L123" i="5"/>
  <c r="I123" i="5"/>
  <c r="F123" i="5"/>
  <c r="N122" i="5"/>
  <c r="M122" i="5"/>
  <c r="K122" i="5"/>
  <c r="J122" i="5"/>
  <c r="I122" i="5"/>
  <c r="H122" i="5"/>
  <c r="G122" i="5"/>
  <c r="E122" i="5"/>
  <c r="D122" i="5"/>
  <c r="O121" i="5"/>
  <c r="L121" i="5"/>
  <c r="I121" i="5"/>
  <c r="F121" i="5"/>
  <c r="O120" i="5"/>
  <c r="L120" i="5"/>
  <c r="I120" i="5"/>
  <c r="F120" i="5"/>
  <c r="C120" i="5" s="1"/>
  <c r="O119" i="5"/>
  <c r="L119" i="5"/>
  <c r="I119" i="5"/>
  <c r="F119" i="5"/>
  <c r="O118" i="5"/>
  <c r="L118" i="5"/>
  <c r="I118" i="5"/>
  <c r="F118" i="5"/>
  <c r="O117" i="5"/>
  <c r="L117" i="5"/>
  <c r="I117" i="5"/>
  <c r="I116" i="5" s="1"/>
  <c r="F117" i="5"/>
  <c r="N116" i="5"/>
  <c r="M116" i="5"/>
  <c r="K116" i="5"/>
  <c r="J116" i="5"/>
  <c r="H116" i="5"/>
  <c r="G116" i="5"/>
  <c r="E116" i="5"/>
  <c r="D116" i="5"/>
  <c r="O115" i="5"/>
  <c r="L115" i="5"/>
  <c r="I115" i="5"/>
  <c r="F115" i="5"/>
  <c r="O114" i="5"/>
  <c r="L114" i="5"/>
  <c r="I114" i="5"/>
  <c r="F114" i="5"/>
  <c r="O113" i="5"/>
  <c r="L113" i="5"/>
  <c r="L112" i="5" s="1"/>
  <c r="I113" i="5"/>
  <c r="I112" i="5" s="1"/>
  <c r="F113" i="5"/>
  <c r="N112" i="5"/>
  <c r="M112" i="5"/>
  <c r="K112" i="5"/>
  <c r="J112" i="5"/>
  <c r="H112" i="5"/>
  <c r="H83" i="5" s="1"/>
  <c r="G112" i="5"/>
  <c r="E112" i="5"/>
  <c r="D112" i="5"/>
  <c r="O111" i="5"/>
  <c r="L111" i="5"/>
  <c r="I111" i="5"/>
  <c r="F111" i="5"/>
  <c r="O110" i="5"/>
  <c r="L110" i="5"/>
  <c r="I110" i="5"/>
  <c r="F110" i="5"/>
  <c r="O109" i="5"/>
  <c r="L109" i="5"/>
  <c r="I109" i="5"/>
  <c r="F109" i="5"/>
  <c r="O108" i="5"/>
  <c r="C108" i="5" s="1"/>
  <c r="L108" i="5"/>
  <c r="I108" i="5"/>
  <c r="F108" i="5"/>
  <c r="O107" i="5"/>
  <c r="L107" i="5"/>
  <c r="I107" i="5"/>
  <c r="F107" i="5"/>
  <c r="C107" i="5" s="1"/>
  <c r="O106" i="5"/>
  <c r="L106" i="5"/>
  <c r="I106" i="5"/>
  <c r="F106" i="5"/>
  <c r="O105" i="5"/>
  <c r="L105" i="5"/>
  <c r="I105" i="5"/>
  <c r="F105" i="5"/>
  <c r="O104" i="5"/>
  <c r="L104" i="5"/>
  <c r="I104" i="5"/>
  <c r="I103" i="5" s="1"/>
  <c r="F104" i="5"/>
  <c r="C104" i="5" s="1"/>
  <c r="N103" i="5"/>
  <c r="M103" i="5"/>
  <c r="K103" i="5"/>
  <c r="J103" i="5"/>
  <c r="H103" i="5"/>
  <c r="G103" i="5"/>
  <c r="E103" i="5"/>
  <c r="D103" i="5"/>
  <c r="O102" i="5"/>
  <c r="L102" i="5"/>
  <c r="I102" i="5"/>
  <c r="F102" i="5"/>
  <c r="O101" i="5"/>
  <c r="L101" i="5"/>
  <c r="C101" i="5" s="1"/>
  <c r="I101" i="5"/>
  <c r="F101" i="5"/>
  <c r="O100" i="5"/>
  <c r="L100" i="5"/>
  <c r="C100" i="5" s="1"/>
  <c r="I100" i="5"/>
  <c r="F100" i="5"/>
  <c r="O99" i="5"/>
  <c r="L99" i="5"/>
  <c r="I99" i="5"/>
  <c r="F99" i="5"/>
  <c r="O98" i="5"/>
  <c r="L98" i="5"/>
  <c r="I98" i="5"/>
  <c r="F98" i="5"/>
  <c r="O97" i="5"/>
  <c r="L97" i="5"/>
  <c r="I97" i="5"/>
  <c r="F97" i="5"/>
  <c r="O96" i="5"/>
  <c r="L96" i="5"/>
  <c r="I96" i="5"/>
  <c r="F96" i="5"/>
  <c r="C96" i="5"/>
  <c r="N95" i="5"/>
  <c r="M95" i="5"/>
  <c r="K95" i="5"/>
  <c r="J95" i="5"/>
  <c r="I95" i="5"/>
  <c r="H95" i="5"/>
  <c r="G95" i="5"/>
  <c r="E95" i="5"/>
  <c r="D95" i="5"/>
  <c r="O94" i="5"/>
  <c r="L94" i="5"/>
  <c r="I94" i="5"/>
  <c r="F94" i="5"/>
  <c r="O93" i="5"/>
  <c r="L93" i="5"/>
  <c r="I93" i="5"/>
  <c r="F93" i="5"/>
  <c r="O92" i="5"/>
  <c r="O89" i="5" s="1"/>
  <c r="L92" i="5"/>
  <c r="I92" i="5"/>
  <c r="C92" i="5" s="1"/>
  <c r="F92" i="5"/>
  <c r="O91" i="5"/>
  <c r="L91" i="5"/>
  <c r="I91" i="5"/>
  <c r="F91" i="5"/>
  <c r="O90" i="5"/>
  <c r="L90" i="5"/>
  <c r="L89" i="5" s="1"/>
  <c r="I90" i="5"/>
  <c r="F90" i="5"/>
  <c r="F89" i="5" s="1"/>
  <c r="N89" i="5"/>
  <c r="M89" i="5"/>
  <c r="K89" i="5"/>
  <c r="J89" i="5"/>
  <c r="H89" i="5"/>
  <c r="G89" i="5"/>
  <c r="E89" i="5"/>
  <c r="D89" i="5"/>
  <c r="O88" i="5"/>
  <c r="O84" i="5" s="1"/>
  <c r="L88" i="5"/>
  <c r="I88" i="5"/>
  <c r="F88" i="5"/>
  <c r="O87" i="5"/>
  <c r="L87" i="5"/>
  <c r="I87" i="5"/>
  <c r="F87" i="5"/>
  <c r="O86" i="5"/>
  <c r="L86" i="5"/>
  <c r="I86" i="5"/>
  <c r="F86" i="5"/>
  <c r="O85" i="5"/>
  <c r="L85" i="5"/>
  <c r="I85" i="5"/>
  <c r="F85" i="5"/>
  <c r="N84" i="5"/>
  <c r="M84" i="5"/>
  <c r="K84" i="5"/>
  <c r="K83" i="5" s="1"/>
  <c r="J84" i="5"/>
  <c r="H84" i="5"/>
  <c r="G84" i="5"/>
  <c r="E84" i="5"/>
  <c r="E83" i="5" s="1"/>
  <c r="E75" i="5" s="1"/>
  <c r="D84" i="5"/>
  <c r="D83" i="5"/>
  <c r="O82" i="5"/>
  <c r="L82" i="5"/>
  <c r="I82" i="5"/>
  <c r="F82" i="5"/>
  <c r="C82" i="5" s="1"/>
  <c r="O81" i="5"/>
  <c r="L81" i="5"/>
  <c r="I81" i="5"/>
  <c r="I80" i="5" s="1"/>
  <c r="F81" i="5"/>
  <c r="O80" i="5"/>
  <c r="N80" i="5"/>
  <c r="M80" i="5"/>
  <c r="K80" i="5"/>
  <c r="K76" i="5" s="1"/>
  <c r="J80" i="5"/>
  <c r="H80" i="5"/>
  <c r="G80" i="5"/>
  <c r="F80" i="5"/>
  <c r="E80" i="5"/>
  <c r="D80" i="5"/>
  <c r="O79" i="5"/>
  <c r="L79" i="5"/>
  <c r="I79" i="5"/>
  <c r="F79" i="5"/>
  <c r="O78" i="5"/>
  <c r="L78" i="5"/>
  <c r="L77" i="5" s="1"/>
  <c r="I78" i="5"/>
  <c r="I77" i="5" s="1"/>
  <c r="I76" i="5" s="1"/>
  <c r="F78" i="5"/>
  <c r="O77" i="5"/>
  <c r="O76" i="5" s="1"/>
  <c r="N77" i="5"/>
  <c r="N76" i="5" s="1"/>
  <c r="M77" i="5"/>
  <c r="M76" i="5" s="1"/>
  <c r="K77" i="5"/>
  <c r="J77" i="5"/>
  <c r="J76" i="5" s="1"/>
  <c r="H77" i="5"/>
  <c r="H76" i="5" s="1"/>
  <c r="H75" i="5" s="1"/>
  <c r="G77" i="5"/>
  <c r="G76" i="5" s="1"/>
  <c r="F77" i="5"/>
  <c r="E77" i="5"/>
  <c r="E76" i="5" s="1"/>
  <c r="D77" i="5"/>
  <c r="O74" i="5"/>
  <c r="L74" i="5"/>
  <c r="I74" i="5"/>
  <c r="F74" i="5"/>
  <c r="O73" i="5"/>
  <c r="O69" i="5" s="1"/>
  <c r="L73" i="5"/>
  <c r="I73" i="5"/>
  <c r="F73" i="5"/>
  <c r="O72" i="5"/>
  <c r="L72" i="5"/>
  <c r="I72" i="5"/>
  <c r="F72" i="5"/>
  <c r="C72" i="5" s="1"/>
  <c r="O71" i="5"/>
  <c r="L71" i="5"/>
  <c r="I71" i="5"/>
  <c r="F71" i="5"/>
  <c r="O70" i="5"/>
  <c r="L70" i="5"/>
  <c r="I70" i="5"/>
  <c r="F70" i="5"/>
  <c r="N69" i="5"/>
  <c r="N67" i="5" s="1"/>
  <c r="M69" i="5"/>
  <c r="K69" i="5"/>
  <c r="K67" i="5" s="1"/>
  <c r="J69" i="5"/>
  <c r="J67" i="5" s="1"/>
  <c r="H69" i="5"/>
  <c r="H67" i="5" s="1"/>
  <c r="G69" i="5"/>
  <c r="G67" i="5" s="1"/>
  <c r="E69" i="5"/>
  <c r="D69" i="5"/>
  <c r="O68" i="5"/>
  <c r="L68" i="5"/>
  <c r="I68" i="5"/>
  <c r="F68" i="5"/>
  <c r="M67" i="5"/>
  <c r="E67" i="5"/>
  <c r="D67" i="5"/>
  <c r="O66" i="5"/>
  <c r="L66" i="5"/>
  <c r="I66" i="5"/>
  <c r="F66" i="5"/>
  <c r="O65" i="5"/>
  <c r="L65" i="5"/>
  <c r="I65" i="5"/>
  <c r="C65" i="5" s="1"/>
  <c r="F65" i="5"/>
  <c r="O64" i="5"/>
  <c r="L64" i="5"/>
  <c r="I64" i="5"/>
  <c r="F64" i="5"/>
  <c r="O63" i="5"/>
  <c r="L63" i="5"/>
  <c r="I63" i="5"/>
  <c r="F63" i="5"/>
  <c r="O62" i="5"/>
  <c r="L62" i="5"/>
  <c r="I62" i="5"/>
  <c r="F62" i="5"/>
  <c r="O61" i="5"/>
  <c r="L61" i="5"/>
  <c r="I61" i="5"/>
  <c r="F61" i="5"/>
  <c r="C61" i="5" s="1"/>
  <c r="O60" i="5"/>
  <c r="L60" i="5"/>
  <c r="I60" i="5"/>
  <c r="F60" i="5"/>
  <c r="O59" i="5"/>
  <c r="L59" i="5"/>
  <c r="I59" i="5"/>
  <c r="F59" i="5"/>
  <c r="N58" i="5"/>
  <c r="N54" i="5" s="1"/>
  <c r="N53" i="5" s="1"/>
  <c r="M58" i="5"/>
  <c r="K58" i="5"/>
  <c r="J58" i="5"/>
  <c r="H58" i="5"/>
  <c r="G58" i="5"/>
  <c r="E58" i="5"/>
  <c r="D58" i="5"/>
  <c r="O57" i="5"/>
  <c r="L57" i="5"/>
  <c r="I57" i="5"/>
  <c r="F57" i="5"/>
  <c r="C57" i="5"/>
  <c r="O56" i="5"/>
  <c r="L56" i="5"/>
  <c r="I56" i="5"/>
  <c r="F56" i="5"/>
  <c r="F55" i="5" s="1"/>
  <c r="N55" i="5"/>
  <c r="M55" i="5"/>
  <c r="M54" i="5" s="1"/>
  <c r="M53" i="5" s="1"/>
  <c r="L55" i="5"/>
  <c r="K55" i="5"/>
  <c r="K54" i="5" s="1"/>
  <c r="K53" i="5" s="1"/>
  <c r="J55" i="5"/>
  <c r="I55" i="5"/>
  <c r="H55" i="5"/>
  <c r="G55" i="5"/>
  <c r="G54" i="5" s="1"/>
  <c r="G53" i="5" s="1"/>
  <c r="E55" i="5"/>
  <c r="E54" i="5" s="1"/>
  <c r="D55" i="5"/>
  <c r="D54" i="5" s="1"/>
  <c r="D53" i="5" s="1"/>
  <c r="J54" i="5"/>
  <c r="J53" i="5" s="1"/>
  <c r="O47" i="5"/>
  <c r="C47" i="5"/>
  <c r="O46" i="5"/>
  <c r="C46" i="5" s="1"/>
  <c r="O45" i="5"/>
  <c r="N45" i="5"/>
  <c r="M45" i="5"/>
  <c r="L44" i="5"/>
  <c r="I44" i="5"/>
  <c r="I43" i="5" s="1"/>
  <c r="F44" i="5"/>
  <c r="L43" i="5"/>
  <c r="K43" i="5"/>
  <c r="J43" i="5"/>
  <c r="H43" i="5"/>
  <c r="G43" i="5"/>
  <c r="F43" i="5"/>
  <c r="E43" i="5"/>
  <c r="D43" i="5"/>
  <c r="F42" i="5"/>
  <c r="C42" i="5" s="1"/>
  <c r="E41" i="5"/>
  <c r="D41" i="5"/>
  <c r="L40" i="5"/>
  <c r="C40" i="5" s="1"/>
  <c r="L39" i="5"/>
  <c r="C39" i="5" s="1"/>
  <c r="L38" i="5"/>
  <c r="C38" i="5" s="1"/>
  <c r="L37" i="5"/>
  <c r="C37" i="5" s="1"/>
  <c r="K36" i="5"/>
  <c r="J36" i="5"/>
  <c r="L35" i="5"/>
  <c r="C35" i="5" s="1"/>
  <c r="L34" i="5"/>
  <c r="C34" i="5" s="1"/>
  <c r="K33" i="5"/>
  <c r="J33" i="5"/>
  <c r="L32" i="5"/>
  <c r="C32" i="5" s="1"/>
  <c r="L31" i="5"/>
  <c r="C31" i="5" s="1"/>
  <c r="K31" i="5"/>
  <c r="J31" i="5"/>
  <c r="L30" i="5"/>
  <c r="C30" i="5" s="1"/>
  <c r="L29" i="5"/>
  <c r="C29" i="5" s="1"/>
  <c r="L28" i="5"/>
  <c r="C28" i="5" s="1"/>
  <c r="K27" i="5"/>
  <c r="J27" i="5"/>
  <c r="K26" i="5"/>
  <c r="K20" i="5" s="1"/>
  <c r="J26" i="5"/>
  <c r="F25" i="5"/>
  <c r="C25" i="5" s="1"/>
  <c r="I24" i="5"/>
  <c r="F24" i="5"/>
  <c r="O23" i="5"/>
  <c r="L23" i="5"/>
  <c r="I23" i="5"/>
  <c r="F23" i="5"/>
  <c r="C23" i="5" s="1"/>
  <c r="O22" i="5"/>
  <c r="O21" i="5" s="1"/>
  <c r="L22" i="5"/>
  <c r="I22" i="5"/>
  <c r="I21" i="5" s="1"/>
  <c r="F22" i="5"/>
  <c r="C22" i="5" s="1"/>
  <c r="N21" i="5"/>
  <c r="N292" i="5" s="1"/>
  <c r="N291" i="5" s="1"/>
  <c r="M21" i="5"/>
  <c r="M292" i="5" s="1"/>
  <c r="M291" i="5" s="1"/>
  <c r="L21" i="5"/>
  <c r="L292" i="5" s="1"/>
  <c r="K21" i="5"/>
  <c r="K292" i="5" s="1"/>
  <c r="K291" i="5" s="1"/>
  <c r="J21" i="5"/>
  <c r="J292" i="5" s="1"/>
  <c r="J291" i="5" s="1"/>
  <c r="H21" i="5"/>
  <c r="H292" i="5" s="1"/>
  <c r="H291" i="5" s="1"/>
  <c r="G21" i="5"/>
  <c r="G292" i="5" s="1"/>
  <c r="G291" i="5" s="1"/>
  <c r="E21" i="5"/>
  <c r="E292" i="5" s="1"/>
  <c r="E291" i="5" s="1"/>
  <c r="D21" i="5"/>
  <c r="D292" i="5" s="1"/>
  <c r="D291" i="5" s="1"/>
  <c r="M20" i="5"/>
  <c r="E20" i="5"/>
  <c r="O112" i="5" l="1"/>
  <c r="O136" i="5"/>
  <c r="I166" i="5"/>
  <c r="I165" i="5" s="1"/>
  <c r="J292" i="6"/>
  <c r="J291" i="6" s="1"/>
  <c r="J20" i="6"/>
  <c r="N292" i="6"/>
  <c r="N291" i="6" s="1"/>
  <c r="N20" i="6"/>
  <c r="O69" i="6"/>
  <c r="O67" i="6" s="1"/>
  <c r="C234" i="6"/>
  <c r="F233" i="6"/>
  <c r="C282" i="6"/>
  <c r="F281" i="6"/>
  <c r="H57" i="7"/>
  <c r="C73" i="5"/>
  <c r="C88" i="5"/>
  <c r="C24" i="5"/>
  <c r="H54" i="5"/>
  <c r="H53" i="5" s="1"/>
  <c r="C60" i="5"/>
  <c r="I84" i="5"/>
  <c r="C93" i="5"/>
  <c r="C98" i="5"/>
  <c r="C99" i="5"/>
  <c r="C110" i="5"/>
  <c r="C111" i="5"/>
  <c r="L122" i="5"/>
  <c r="C125" i="5"/>
  <c r="C126" i="5"/>
  <c r="K130" i="5"/>
  <c r="K75" i="5" s="1"/>
  <c r="C135" i="5"/>
  <c r="C139" i="5"/>
  <c r="N174" i="5"/>
  <c r="N173" i="5" s="1"/>
  <c r="C190" i="5"/>
  <c r="M204" i="5"/>
  <c r="M195" i="5" s="1"/>
  <c r="C278" i="5"/>
  <c r="N53" i="6"/>
  <c r="C63" i="6"/>
  <c r="L58" i="6"/>
  <c r="L54" i="6" s="1"/>
  <c r="C132" i="6"/>
  <c r="C202" i="6"/>
  <c r="L205" i="6"/>
  <c r="G20" i="5"/>
  <c r="C43" i="5"/>
  <c r="I58" i="5"/>
  <c r="I54" i="5" s="1"/>
  <c r="C64" i="5"/>
  <c r="F76" i="5"/>
  <c r="D76" i="5"/>
  <c r="D75" i="5" s="1"/>
  <c r="C81" i="5"/>
  <c r="C85" i="5"/>
  <c r="C91" i="5"/>
  <c r="M83" i="5"/>
  <c r="M75" i="5" s="1"/>
  <c r="M52" i="5" s="1"/>
  <c r="C105" i="5"/>
  <c r="C121" i="5"/>
  <c r="I131" i="5"/>
  <c r="O141" i="5"/>
  <c r="C141" i="5" s="1"/>
  <c r="O144" i="5"/>
  <c r="C155" i="5"/>
  <c r="C163" i="5"/>
  <c r="C167" i="5"/>
  <c r="D173" i="5"/>
  <c r="C186" i="5"/>
  <c r="M187" i="5"/>
  <c r="I187" i="5"/>
  <c r="G195" i="5"/>
  <c r="C125" i="6"/>
  <c r="F184" i="6"/>
  <c r="C185" i="6"/>
  <c r="H204" i="6"/>
  <c r="H195" i="6" s="1"/>
  <c r="N195" i="6"/>
  <c r="N194" i="6" s="1"/>
  <c r="C274" i="6"/>
  <c r="I272" i="6"/>
  <c r="I270" i="6" s="1"/>
  <c r="I269" i="6" s="1"/>
  <c r="F21" i="5"/>
  <c r="F292" i="5" s="1"/>
  <c r="F41" i="5"/>
  <c r="C41" i="5" s="1"/>
  <c r="E53" i="5"/>
  <c r="C77" i="5"/>
  <c r="C94" i="5"/>
  <c r="C97" i="5"/>
  <c r="O103" i="5"/>
  <c r="C109" i="5"/>
  <c r="L116" i="5"/>
  <c r="C143" i="5"/>
  <c r="C159" i="5"/>
  <c r="C171" i="5"/>
  <c r="C181" i="5"/>
  <c r="O179" i="5"/>
  <c r="I173" i="5"/>
  <c r="I205" i="5"/>
  <c r="I204" i="5" s="1"/>
  <c r="I195" i="5" s="1"/>
  <c r="I194" i="5" s="1"/>
  <c r="C218" i="5"/>
  <c r="L276" i="5"/>
  <c r="K83" i="6"/>
  <c r="M130" i="6"/>
  <c r="L179" i="6"/>
  <c r="C210" i="6"/>
  <c r="M231" i="6"/>
  <c r="C298" i="6"/>
  <c r="D231" i="5"/>
  <c r="D230" i="5" s="1"/>
  <c r="H231" i="5"/>
  <c r="H230" i="5" s="1"/>
  <c r="C233" i="5"/>
  <c r="O235" i="5"/>
  <c r="O231" i="5" s="1"/>
  <c r="C247" i="5"/>
  <c r="C248" i="5"/>
  <c r="L260" i="5"/>
  <c r="C267" i="5"/>
  <c r="I264" i="5"/>
  <c r="C271" i="5"/>
  <c r="D270" i="5"/>
  <c r="D269" i="5" s="1"/>
  <c r="C275" i="5"/>
  <c r="I286" i="5"/>
  <c r="C286" i="5" s="1"/>
  <c r="G292" i="6"/>
  <c r="G291" i="6" s="1"/>
  <c r="K291" i="6"/>
  <c r="C22" i="6"/>
  <c r="C23" i="6"/>
  <c r="C62" i="6"/>
  <c r="C72" i="6"/>
  <c r="M76" i="6"/>
  <c r="L76" i="6"/>
  <c r="E83" i="6"/>
  <c r="C92" i="6"/>
  <c r="C94" i="6"/>
  <c r="C109" i="6"/>
  <c r="C115" i="6"/>
  <c r="I116" i="6"/>
  <c r="D130" i="6"/>
  <c r="C133" i="6"/>
  <c r="G130" i="6"/>
  <c r="G75" i="6" s="1"/>
  <c r="I136" i="6"/>
  <c r="J130" i="6"/>
  <c r="O144" i="6"/>
  <c r="C155" i="6"/>
  <c r="C156" i="6"/>
  <c r="L160" i="6"/>
  <c r="C170" i="6"/>
  <c r="O198" i="6"/>
  <c r="O196" i="6" s="1"/>
  <c r="D204" i="6"/>
  <c r="D195" i="6" s="1"/>
  <c r="J195" i="6"/>
  <c r="E204" i="6"/>
  <c r="O216" i="6"/>
  <c r="D231" i="6"/>
  <c r="D230" i="6" s="1"/>
  <c r="H231" i="6"/>
  <c r="H230" i="6" s="1"/>
  <c r="C255" i="6"/>
  <c r="C257" i="6"/>
  <c r="O264" i="6"/>
  <c r="C279" i="6"/>
  <c r="C295" i="6"/>
  <c r="D204" i="5"/>
  <c r="C215" i="5"/>
  <c r="E204" i="5"/>
  <c r="E195" i="5" s="1"/>
  <c r="C217" i="5"/>
  <c r="J204" i="5"/>
  <c r="J195" i="5" s="1"/>
  <c r="N204" i="5"/>
  <c r="N195" i="5" s="1"/>
  <c r="N194" i="5" s="1"/>
  <c r="C237" i="5"/>
  <c r="L252" i="5"/>
  <c r="L251" i="5" s="1"/>
  <c r="J230" i="5"/>
  <c r="J194" i="5" s="1"/>
  <c r="E259" i="5"/>
  <c r="L264" i="5"/>
  <c r="J269" i="5"/>
  <c r="C279" i="5"/>
  <c r="C280" i="5"/>
  <c r="I293" i="5"/>
  <c r="C299" i="5"/>
  <c r="C300" i="5"/>
  <c r="G20" i="6"/>
  <c r="E54" i="6"/>
  <c r="E53" i="6" s="1"/>
  <c r="C71" i="6"/>
  <c r="C74" i="6"/>
  <c r="C82" i="6"/>
  <c r="H83" i="6"/>
  <c r="N83" i="6"/>
  <c r="L84" i="6"/>
  <c r="M83" i="6"/>
  <c r="C93" i="6"/>
  <c r="C98" i="6"/>
  <c r="O116" i="6"/>
  <c r="C137" i="6"/>
  <c r="C141" i="6"/>
  <c r="C142" i="6"/>
  <c r="C143" i="6"/>
  <c r="C146" i="6"/>
  <c r="D174" i="6"/>
  <c r="D173" i="6" s="1"/>
  <c r="L175" i="6"/>
  <c r="C183" i="6"/>
  <c r="C190" i="6"/>
  <c r="K195" i="6"/>
  <c r="C201" i="6"/>
  <c r="C221" i="6"/>
  <c r="C229" i="6"/>
  <c r="C237" i="6"/>
  <c r="C241" i="6"/>
  <c r="O238" i="6"/>
  <c r="O231" i="6" s="1"/>
  <c r="L251" i="6"/>
  <c r="C280" i="6"/>
  <c r="C296" i="6"/>
  <c r="C299" i="6"/>
  <c r="I33" i="7"/>
  <c r="C207" i="5"/>
  <c r="C219" i="5"/>
  <c r="C220" i="5"/>
  <c r="L246" i="5"/>
  <c r="C263" i="5"/>
  <c r="L293" i="5"/>
  <c r="L291" i="5" s="1"/>
  <c r="M292" i="6"/>
  <c r="M291" i="6" s="1"/>
  <c r="J53" i="6"/>
  <c r="K54" i="6"/>
  <c r="K53" i="6" s="1"/>
  <c r="D54" i="6"/>
  <c r="D53" i="6" s="1"/>
  <c r="C65" i="6"/>
  <c r="L69" i="6"/>
  <c r="L67" i="6" s="1"/>
  <c r="L53" i="6" s="1"/>
  <c r="E75" i="6"/>
  <c r="O77" i="6"/>
  <c r="O76" i="6" s="1"/>
  <c r="D83" i="6"/>
  <c r="J83" i="6"/>
  <c r="C86" i="6"/>
  <c r="C102" i="6"/>
  <c r="F103" i="6"/>
  <c r="C106" i="6"/>
  <c r="O103" i="6"/>
  <c r="C112" i="6"/>
  <c r="C114" i="6"/>
  <c r="C134" i="6"/>
  <c r="C135" i="6"/>
  <c r="C140" i="6"/>
  <c r="O151" i="6"/>
  <c r="L151" i="6"/>
  <c r="C158" i="6"/>
  <c r="C164" i="6"/>
  <c r="C167" i="6"/>
  <c r="M195" i="6"/>
  <c r="L198" i="6"/>
  <c r="C208" i="6"/>
  <c r="C211" i="6"/>
  <c r="C213" i="6"/>
  <c r="M204" i="6"/>
  <c r="C220" i="6"/>
  <c r="C223" i="6"/>
  <c r="C225" i="6"/>
  <c r="J230" i="6"/>
  <c r="E231" i="6"/>
  <c r="K231" i="6"/>
  <c r="K230" i="6" s="1"/>
  <c r="C245" i="6"/>
  <c r="F246" i="6"/>
  <c r="F231" i="6" s="1"/>
  <c r="C249" i="6"/>
  <c r="O246" i="6"/>
  <c r="O260" i="6"/>
  <c r="C268" i="6"/>
  <c r="N52" i="6"/>
  <c r="N51" i="6" s="1"/>
  <c r="N50" i="6" s="1"/>
  <c r="I80" i="6"/>
  <c r="I76" i="6" s="1"/>
  <c r="C81" i="6"/>
  <c r="C129" i="6"/>
  <c r="L128" i="6"/>
  <c r="C147" i="6"/>
  <c r="F144" i="6"/>
  <c r="C148" i="6"/>
  <c r="C301" i="6"/>
  <c r="F21" i="6"/>
  <c r="F41" i="6"/>
  <c r="C41" i="6" s="1"/>
  <c r="F43" i="6"/>
  <c r="C43" i="6" s="1"/>
  <c r="O45" i="6"/>
  <c r="I54" i="6"/>
  <c r="I53" i="6" s="1"/>
  <c r="C64" i="6"/>
  <c r="J75" i="6"/>
  <c r="J52" i="6" s="1"/>
  <c r="F84" i="6"/>
  <c r="I84" i="6"/>
  <c r="C85" i="6"/>
  <c r="C88" i="6"/>
  <c r="I89" i="6"/>
  <c r="C105" i="6"/>
  <c r="I103" i="6"/>
  <c r="C108" i="6"/>
  <c r="H194" i="6"/>
  <c r="C248" i="6"/>
  <c r="I246" i="6"/>
  <c r="C246" i="6" s="1"/>
  <c r="E52" i="6"/>
  <c r="C78" i="6"/>
  <c r="F77" i="6"/>
  <c r="C139" i="6"/>
  <c r="F136" i="6"/>
  <c r="E20" i="6"/>
  <c r="O21" i="6"/>
  <c r="F58" i="6"/>
  <c r="C59" i="6"/>
  <c r="O58" i="6"/>
  <c r="O54" i="6" s="1"/>
  <c r="O53" i="6" s="1"/>
  <c r="C66" i="6"/>
  <c r="C70" i="6"/>
  <c r="F69" i="6"/>
  <c r="C69" i="6" s="1"/>
  <c r="D75" i="6"/>
  <c r="N75" i="6"/>
  <c r="M75" i="6"/>
  <c r="C90" i="6"/>
  <c r="F89" i="6"/>
  <c r="C97" i="6"/>
  <c r="I95" i="6"/>
  <c r="C100" i="6"/>
  <c r="L103" i="6"/>
  <c r="C118" i="6"/>
  <c r="C168" i="6"/>
  <c r="F166" i="6"/>
  <c r="D292" i="6"/>
  <c r="D291" i="6" s="1"/>
  <c r="H292" i="6"/>
  <c r="H291" i="6" s="1"/>
  <c r="H20" i="6"/>
  <c r="L292" i="6"/>
  <c r="L291" i="6" s="1"/>
  <c r="L27" i="6"/>
  <c r="L31" i="6"/>
  <c r="C31" i="6" s="1"/>
  <c r="L36" i="6"/>
  <c r="C36" i="6" s="1"/>
  <c r="F55" i="6"/>
  <c r="C56" i="6"/>
  <c r="C68" i="6"/>
  <c r="C80" i="6"/>
  <c r="O84" i="6"/>
  <c r="L95" i="6"/>
  <c r="L83" i="6" s="1"/>
  <c r="C124" i="6"/>
  <c r="F122" i="6"/>
  <c r="C128" i="6"/>
  <c r="N290" i="6"/>
  <c r="C96" i="6"/>
  <c r="C104" i="6"/>
  <c r="F116" i="6"/>
  <c r="C116" i="6" s="1"/>
  <c r="C126" i="6"/>
  <c r="C127" i="6"/>
  <c r="I144" i="6"/>
  <c r="F151" i="6"/>
  <c r="C151" i="6" s="1"/>
  <c r="C163" i="6"/>
  <c r="I165" i="6"/>
  <c r="C171" i="6"/>
  <c r="M174" i="6"/>
  <c r="M173" i="6" s="1"/>
  <c r="C178" i="6"/>
  <c r="C180" i="6"/>
  <c r="F179" i="6"/>
  <c r="C179" i="6" s="1"/>
  <c r="C186" i="6"/>
  <c r="D187" i="6"/>
  <c r="D289" i="6" s="1"/>
  <c r="D194" i="6"/>
  <c r="C265" i="6"/>
  <c r="F264" i="6"/>
  <c r="H269" i="6"/>
  <c r="O122" i="6"/>
  <c r="O130" i="6"/>
  <c r="K130" i="6"/>
  <c r="K75" i="6" s="1"/>
  <c r="C150" i="6"/>
  <c r="C154" i="6"/>
  <c r="I174" i="6"/>
  <c r="O174" i="6"/>
  <c r="O173" i="6" s="1"/>
  <c r="L174" i="6"/>
  <c r="L173" i="6" s="1"/>
  <c r="C197" i="6"/>
  <c r="F196" i="6"/>
  <c r="C256" i="6"/>
  <c r="I252" i="6"/>
  <c r="I251" i="6" s="1"/>
  <c r="C119" i="6"/>
  <c r="C123" i="6"/>
  <c r="H130" i="6"/>
  <c r="H75" i="6" s="1"/>
  <c r="H52" i="6" s="1"/>
  <c r="H51" i="6" s="1"/>
  <c r="L131" i="6"/>
  <c r="F131" i="6"/>
  <c r="L136" i="6"/>
  <c r="L144" i="6"/>
  <c r="C159" i="6"/>
  <c r="O166" i="6"/>
  <c r="O165" i="6" s="1"/>
  <c r="C176" i="6"/>
  <c r="F175" i="6"/>
  <c r="C182" i="6"/>
  <c r="G187" i="6"/>
  <c r="C192" i="6"/>
  <c r="F191" i="6"/>
  <c r="C191" i="6" s="1"/>
  <c r="I160" i="6"/>
  <c r="C160" i="6" s="1"/>
  <c r="I184" i="6"/>
  <c r="C184" i="6" s="1"/>
  <c r="I188" i="6"/>
  <c r="I187" i="6" s="1"/>
  <c r="C203" i="6"/>
  <c r="O205" i="6"/>
  <c r="O204" i="6" s="1"/>
  <c r="O195" i="6" s="1"/>
  <c r="C217" i="6"/>
  <c r="F216" i="6"/>
  <c r="G231" i="6"/>
  <c r="G230" i="6" s="1"/>
  <c r="M230" i="6"/>
  <c r="M194" i="6" s="1"/>
  <c r="C240" i="6"/>
  <c r="I238" i="6"/>
  <c r="C238" i="6" s="1"/>
  <c r="C243" i="6"/>
  <c r="I259" i="6"/>
  <c r="C267" i="6"/>
  <c r="N289" i="6"/>
  <c r="E270" i="6"/>
  <c r="E269" i="6" s="1"/>
  <c r="C273" i="6"/>
  <c r="F272" i="6"/>
  <c r="C272" i="6" s="1"/>
  <c r="C288" i="6"/>
  <c r="I286" i="6"/>
  <c r="C286" i="6" s="1"/>
  <c r="C300" i="6"/>
  <c r="L196" i="6"/>
  <c r="C207" i="6"/>
  <c r="C209" i="6"/>
  <c r="F205" i="6"/>
  <c r="C219" i="6"/>
  <c r="C232" i="6"/>
  <c r="L238" i="6"/>
  <c r="L231" i="6" s="1"/>
  <c r="C253" i="6"/>
  <c r="F252" i="6"/>
  <c r="O251" i="6"/>
  <c r="E259" i="6"/>
  <c r="E230" i="6" s="1"/>
  <c r="C261" i="6"/>
  <c r="F260" i="6"/>
  <c r="O259" i="6"/>
  <c r="L264" i="6"/>
  <c r="L259" i="6" s="1"/>
  <c r="L270" i="6"/>
  <c r="L269" i="6" s="1"/>
  <c r="C275" i="6"/>
  <c r="C281" i="6"/>
  <c r="C285" i="6"/>
  <c r="F284" i="6"/>
  <c r="O293" i="6"/>
  <c r="E195" i="6"/>
  <c r="F198" i="6"/>
  <c r="C198" i="6" s="1"/>
  <c r="C199" i="6"/>
  <c r="I205" i="6"/>
  <c r="L216" i="6"/>
  <c r="L204" i="6" s="1"/>
  <c r="I227" i="6"/>
  <c r="C227" i="6" s="1"/>
  <c r="C228" i="6"/>
  <c r="C233" i="6"/>
  <c r="I235" i="6"/>
  <c r="I231" i="6" s="1"/>
  <c r="I230" i="6" s="1"/>
  <c r="C236" i="6"/>
  <c r="C277" i="6"/>
  <c r="F276" i="6"/>
  <c r="C276" i="6" s="1"/>
  <c r="C297" i="6"/>
  <c r="F293" i="6"/>
  <c r="C239" i="6"/>
  <c r="C247" i="6"/>
  <c r="C271" i="6"/>
  <c r="C287" i="6"/>
  <c r="I292" i="5"/>
  <c r="I20" i="5"/>
  <c r="H52" i="5"/>
  <c r="O292" i="5"/>
  <c r="O20" i="5"/>
  <c r="C45" i="5"/>
  <c r="I144" i="5"/>
  <c r="C145" i="5"/>
  <c r="L27" i="5"/>
  <c r="L33" i="5"/>
  <c r="C33" i="5" s="1"/>
  <c r="L36" i="5"/>
  <c r="C36" i="5" s="1"/>
  <c r="O58" i="5"/>
  <c r="I69" i="5"/>
  <c r="I67" i="5" s="1"/>
  <c r="I53" i="5" s="1"/>
  <c r="C86" i="5"/>
  <c r="C87" i="5"/>
  <c r="F84" i="5"/>
  <c r="C90" i="5"/>
  <c r="O95" i="5"/>
  <c r="C102" i="5"/>
  <c r="C106" i="5"/>
  <c r="C119" i="5"/>
  <c r="F116" i="5"/>
  <c r="C132" i="5"/>
  <c r="L131" i="5"/>
  <c r="C176" i="5"/>
  <c r="L175" i="5"/>
  <c r="L174" i="5" s="1"/>
  <c r="L173" i="5" s="1"/>
  <c r="M230" i="5"/>
  <c r="M194" i="5" s="1"/>
  <c r="C301" i="5"/>
  <c r="D20" i="5"/>
  <c r="H20" i="5"/>
  <c r="C21" i="5"/>
  <c r="C44" i="5"/>
  <c r="C56" i="5"/>
  <c r="O55" i="5"/>
  <c r="O54" i="5" s="1"/>
  <c r="F58" i="5"/>
  <c r="C59" i="5"/>
  <c r="L58" i="5"/>
  <c r="L54" i="5" s="1"/>
  <c r="C66" i="5"/>
  <c r="L69" i="5"/>
  <c r="L67" i="5" s="1"/>
  <c r="C74" i="5"/>
  <c r="C78" i="5"/>
  <c r="C79" i="5"/>
  <c r="L80" i="5"/>
  <c r="L76" i="5" s="1"/>
  <c r="C76" i="5" s="1"/>
  <c r="J83" i="5"/>
  <c r="N83" i="5"/>
  <c r="I89" i="5"/>
  <c r="C89" i="5" s="1"/>
  <c r="L95" i="5"/>
  <c r="F95" i="5"/>
  <c r="O130" i="5"/>
  <c r="C147" i="5"/>
  <c r="F144" i="5"/>
  <c r="C228" i="5"/>
  <c r="F227" i="5"/>
  <c r="C227" i="5" s="1"/>
  <c r="C182" i="5"/>
  <c r="F179" i="5"/>
  <c r="F20" i="5"/>
  <c r="J20" i="5"/>
  <c r="N20" i="5"/>
  <c r="C62" i="5"/>
  <c r="C63" i="5"/>
  <c r="C68" i="5"/>
  <c r="O67" i="5"/>
  <c r="F69" i="5"/>
  <c r="F67" i="5" s="1"/>
  <c r="C70" i="5"/>
  <c r="C71" i="5"/>
  <c r="N75" i="5"/>
  <c r="N52" i="5" s="1"/>
  <c r="N51" i="5" s="1"/>
  <c r="N50" i="5" s="1"/>
  <c r="G83" i="5"/>
  <c r="L84" i="5"/>
  <c r="L103" i="5"/>
  <c r="F103" i="5"/>
  <c r="C115" i="5"/>
  <c r="F112" i="5"/>
  <c r="C112" i="5" s="1"/>
  <c r="O116" i="5"/>
  <c r="F122" i="5"/>
  <c r="C122" i="5" s="1"/>
  <c r="C123" i="5"/>
  <c r="C261" i="5"/>
  <c r="F260" i="5"/>
  <c r="I128" i="5"/>
  <c r="C128" i="5" s="1"/>
  <c r="C129" i="5"/>
  <c r="G130" i="5"/>
  <c r="J130" i="5"/>
  <c r="L144" i="5"/>
  <c r="C150" i="5"/>
  <c r="C154" i="5"/>
  <c r="F151" i="5"/>
  <c r="O166" i="5"/>
  <c r="O165" i="5" s="1"/>
  <c r="O174" i="5"/>
  <c r="O173" i="5" s="1"/>
  <c r="H195" i="5"/>
  <c r="H194" i="5" s="1"/>
  <c r="C253" i="5"/>
  <c r="F252" i="5"/>
  <c r="C113" i="5"/>
  <c r="C114" i="5"/>
  <c r="C117" i="5"/>
  <c r="C118" i="5"/>
  <c r="O122" i="5"/>
  <c r="C133" i="5"/>
  <c r="C134" i="5"/>
  <c r="F131" i="5"/>
  <c r="F136" i="5"/>
  <c r="C136" i="5" s="1"/>
  <c r="C137" i="5"/>
  <c r="C138" i="5"/>
  <c r="C149" i="5"/>
  <c r="C153" i="5"/>
  <c r="I151" i="5"/>
  <c r="F166" i="5"/>
  <c r="K174" i="5"/>
  <c r="K173" i="5" s="1"/>
  <c r="C177" i="5"/>
  <c r="C178" i="5"/>
  <c r="F175" i="5"/>
  <c r="C180" i="5"/>
  <c r="L179" i="5"/>
  <c r="E187" i="5"/>
  <c r="E52" i="5" s="1"/>
  <c r="L196" i="5"/>
  <c r="C202" i="5"/>
  <c r="O205" i="5"/>
  <c r="L205" i="5"/>
  <c r="L204" i="5" s="1"/>
  <c r="C210" i="5"/>
  <c r="L216" i="5"/>
  <c r="C222" i="5"/>
  <c r="E230" i="5"/>
  <c r="H289" i="5"/>
  <c r="C142" i="5"/>
  <c r="C146" i="5"/>
  <c r="C157" i="5"/>
  <c r="C158" i="5"/>
  <c r="C161" i="5"/>
  <c r="C162" i="5"/>
  <c r="C169" i="5"/>
  <c r="C170" i="5"/>
  <c r="C184" i="5"/>
  <c r="C185" i="5"/>
  <c r="C188" i="5"/>
  <c r="C189" i="5"/>
  <c r="C208" i="5"/>
  <c r="F205" i="5"/>
  <c r="I231" i="5"/>
  <c r="I230" i="5" s="1"/>
  <c r="C235" i="5"/>
  <c r="C277" i="5"/>
  <c r="F276" i="5"/>
  <c r="C192" i="5"/>
  <c r="F196" i="5"/>
  <c r="C249" i="5"/>
  <c r="F246" i="5"/>
  <c r="C246" i="5" s="1"/>
  <c r="I270" i="5"/>
  <c r="I269" i="5" s="1"/>
  <c r="E270" i="5"/>
  <c r="E269" i="5" s="1"/>
  <c r="C285" i="5"/>
  <c r="F284" i="5"/>
  <c r="M289" i="5"/>
  <c r="I291" i="5"/>
  <c r="D195" i="5"/>
  <c r="D194" i="5" s="1"/>
  <c r="C212" i="5"/>
  <c r="O216" i="5"/>
  <c r="C223" i="5"/>
  <c r="C224" i="5"/>
  <c r="C232" i="5"/>
  <c r="G231" i="5"/>
  <c r="G230" i="5" s="1"/>
  <c r="K231" i="5"/>
  <c r="K230" i="5" s="1"/>
  <c r="K194" i="5" s="1"/>
  <c r="C239" i="5"/>
  <c r="C240" i="5"/>
  <c r="C241" i="5"/>
  <c r="F238" i="5"/>
  <c r="C238" i="5" s="1"/>
  <c r="M259" i="5"/>
  <c r="C265" i="5"/>
  <c r="F264" i="5"/>
  <c r="C264" i="5" s="1"/>
  <c r="L270" i="5"/>
  <c r="L269" i="5" s="1"/>
  <c r="C273" i="5"/>
  <c r="F272" i="5"/>
  <c r="N289" i="5"/>
  <c r="O293" i="5"/>
  <c r="F191" i="5"/>
  <c r="C191" i="5" s="1"/>
  <c r="C203" i="5"/>
  <c r="C211" i="5"/>
  <c r="F216" i="5"/>
  <c r="L231" i="5"/>
  <c r="C236" i="5"/>
  <c r="C243" i="5"/>
  <c r="C244" i="5"/>
  <c r="O252" i="5"/>
  <c r="O251" i="5" s="1"/>
  <c r="I259" i="5"/>
  <c r="O260" i="5"/>
  <c r="O259" i="5" s="1"/>
  <c r="L259" i="5"/>
  <c r="C268" i="5"/>
  <c r="O276" i="5"/>
  <c r="O270" i="5" s="1"/>
  <c r="O269" i="5" s="1"/>
  <c r="C281" i="5"/>
  <c r="C295" i="5"/>
  <c r="C296" i="5"/>
  <c r="C297" i="5"/>
  <c r="F293" i="5"/>
  <c r="K52" i="6" l="1"/>
  <c r="K289" i="6"/>
  <c r="K52" i="5"/>
  <c r="M51" i="5"/>
  <c r="O230" i="6"/>
  <c r="G52" i="6"/>
  <c r="I173" i="6"/>
  <c r="K194" i="6"/>
  <c r="J194" i="6"/>
  <c r="E194" i="5"/>
  <c r="O83" i="5"/>
  <c r="O75" i="5" s="1"/>
  <c r="I130" i="5"/>
  <c r="O83" i="6"/>
  <c r="O75" i="6" s="1"/>
  <c r="O52" i="6" s="1"/>
  <c r="O51" i="6" s="1"/>
  <c r="D52" i="5"/>
  <c r="D51" i="5" s="1"/>
  <c r="O291" i="5"/>
  <c r="O194" i="6"/>
  <c r="F187" i="6"/>
  <c r="C187" i="6" s="1"/>
  <c r="I130" i="6"/>
  <c r="C122" i="6"/>
  <c r="C95" i="6"/>
  <c r="M52" i="6"/>
  <c r="J51" i="6"/>
  <c r="J50" i="6" s="1"/>
  <c r="C276" i="5"/>
  <c r="O230" i="5"/>
  <c r="G75" i="5"/>
  <c r="G52" i="5" s="1"/>
  <c r="D289" i="5"/>
  <c r="J75" i="5"/>
  <c r="H51" i="5"/>
  <c r="C293" i="6"/>
  <c r="G289" i="6"/>
  <c r="C188" i="6"/>
  <c r="G194" i="6"/>
  <c r="C103" i="6"/>
  <c r="O289" i="6"/>
  <c r="H290" i="6"/>
  <c r="H50" i="6"/>
  <c r="M51" i="6"/>
  <c r="E289" i="6"/>
  <c r="E194" i="6"/>
  <c r="E51" i="6"/>
  <c r="C45" i="6"/>
  <c r="D52" i="6"/>
  <c r="D51" i="6" s="1"/>
  <c r="I204" i="6"/>
  <c r="I195" i="6" s="1"/>
  <c r="I194" i="6" s="1"/>
  <c r="C260" i="6"/>
  <c r="F259" i="6"/>
  <c r="C259" i="6" s="1"/>
  <c r="C252" i="6"/>
  <c r="F251" i="6"/>
  <c r="C251" i="6" s="1"/>
  <c r="C205" i="6"/>
  <c r="F204" i="6"/>
  <c r="F195" i="6" s="1"/>
  <c r="M289" i="6"/>
  <c r="C131" i="6"/>
  <c r="F130" i="6"/>
  <c r="C231" i="6"/>
  <c r="F54" i="6"/>
  <c r="C55" i="6"/>
  <c r="C58" i="6"/>
  <c r="C77" i="6"/>
  <c r="F76" i="6"/>
  <c r="I292" i="6"/>
  <c r="I291" i="6" s="1"/>
  <c r="C235" i="6"/>
  <c r="J289" i="6"/>
  <c r="C284" i="6"/>
  <c r="F283" i="6"/>
  <c r="C283" i="6" s="1"/>
  <c r="C216" i="6"/>
  <c r="L130" i="6"/>
  <c r="L75" i="6" s="1"/>
  <c r="L52" i="6" s="1"/>
  <c r="F270" i="6"/>
  <c r="H289" i="6"/>
  <c r="L26" i="6"/>
  <c r="C27" i="6"/>
  <c r="C89" i="6"/>
  <c r="I83" i="6"/>
  <c r="I75" i="6" s="1"/>
  <c r="L195" i="6"/>
  <c r="C196" i="6"/>
  <c r="O292" i="6"/>
  <c r="O291" i="6" s="1"/>
  <c r="O20" i="6"/>
  <c r="L230" i="6"/>
  <c r="C175" i="6"/>
  <c r="F174" i="6"/>
  <c r="C264" i="6"/>
  <c r="F67" i="6"/>
  <c r="C67" i="6" s="1"/>
  <c r="F165" i="6"/>
  <c r="C165" i="6" s="1"/>
  <c r="C166" i="6"/>
  <c r="J290" i="6"/>
  <c r="C136" i="6"/>
  <c r="F83" i="6"/>
  <c r="C84" i="6"/>
  <c r="F292" i="6"/>
  <c r="C21" i="6"/>
  <c r="C144" i="6"/>
  <c r="K51" i="5"/>
  <c r="M50" i="5"/>
  <c r="M290" i="5"/>
  <c r="J52" i="5"/>
  <c r="J51" i="5" s="1"/>
  <c r="J289" i="5"/>
  <c r="G289" i="5"/>
  <c r="E51" i="5"/>
  <c r="C293" i="5"/>
  <c r="F270" i="5"/>
  <c r="C272" i="5"/>
  <c r="C196" i="5"/>
  <c r="F231" i="5"/>
  <c r="K289" i="5"/>
  <c r="O204" i="5"/>
  <c r="O195" i="5" s="1"/>
  <c r="O194" i="5" s="1"/>
  <c r="C151" i="5"/>
  <c r="L83" i="5"/>
  <c r="O53" i="5"/>
  <c r="O52" i="5" s="1"/>
  <c r="F291" i="5"/>
  <c r="C291" i="5" s="1"/>
  <c r="C27" i="5"/>
  <c r="L26" i="5"/>
  <c r="C80" i="5"/>
  <c r="F204" i="5"/>
  <c r="C204" i="5" s="1"/>
  <c r="C205" i="5"/>
  <c r="G194" i="5"/>
  <c r="G51" i="5" s="1"/>
  <c r="C58" i="5"/>
  <c r="F54" i="5"/>
  <c r="C116" i="5"/>
  <c r="C67" i="5"/>
  <c r="D290" i="5"/>
  <c r="D50" i="5"/>
  <c r="L230" i="5"/>
  <c r="F187" i="5"/>
  <c r="C187" i="5" s="1"/>
  <c r="C69" i="5"/>
  <c r="C179" i="5"/>
  <c r="C95" i="5"/>
  <c r="L130" i="5"/>
  <c r="L75" i="5" s="1"/>
  <c r="F83" i="5"/>
  <c r="C84" i="5"/>
  <c r="C292" i="5"/>
  <c r="C55" i="5"/>
  <c r="F174" i="5"/>
  <c r="C175" i="5"/>
  <c r="C166" i="5"/>
  <c r="F165" i="5"/>
  <c r="C165" i="5" s="1"/>
  <c r="I83" i="5"/>
  <c r="I75" i="5" s="1"/>
  <c r="I289" i="5" s="1"/>
  <c r="E289" i="5"/>
  <c r="C216" i="5"/>
  <c r="C284" i="5"/>
  <c r="F283" i="5"/>
  <c r="C283" i="5" s="1"/>
  <c r="L195" i="5"/>
  <c r="L194" i="5" s="1"/>
  <c r="F130" i="5"/>
  <c r="C131" i="5"/>
  <c r="C252" i="5"/>
  <c r="F251" i="5"/>
  <c r="C251" i="5" s="1"/>
  <c r="C260" i="5"/>
  <c r="F259" i="5"/>
  <c r="C259" i="5" s="1"/>
  <c r="C103" i="5"/>
  <c r="C144" i="5"/>
  <c r="N290" i="5"/>
  <c r="L53" i="5"/>
  <c r="H290" i="5"/>
  <c r="H50" i="5"/>
  <c r="O50" i="6" l="1"/>
  <c r="O290" i="6"/>
  <c r="O289" i="5"/>
  <c r="C83" i="6"/>
  <c r="L289" i="6"/>
  <c r="G51" i="6"/>
  <c r="C130" i="5"/>
  <c r="L289" i="5"/>
  <c r="F195" i="5"/>
  <c r="C130" i="6"/>
  <c r="K51" i="6"/>
  <c r="I52" i="6"/>
  <c r="I51" i="6" s="1"/>
  <c r="I289" i="6"/>
  <c r="F269" i="6"/>
  <c r="C270" i="6"/>
  <c r="F75" i="6"/>
  <c r="C75" i="6" s="1"/>
  <c r="C76" i="6"/>
  <c r="D24" i="6"/>
  <c r="D50" i="6"/>
  <c r="C292" i="6"/>
  <c r="F291" i="6"/>
  <c r="C291" i="6" s="1"/>
  <c r="C195" i="6"/>
  <c r="C54" i="6"/>
  <c r="F53" i="6"/>
  <c r="E290" i="6"/>
  <c r="E50" i="6"/>
  <c r="F173" i="6"/>
  <c r="C173" i="6" s="1"/>
  <c r="C174" i="6"/>
  <c r="L194" i="6"/>
  <c r="L51" i="6" s="1"/>
  <c r="C26" i="6"/>
  <c r="L20" i="6"/>
  <c r="F230" i="6"/>
  <c r="C230" i="6" s="1"/>
  <c r="C204" i="6"/>
  <c r="M50" i="6"/>
  <c r="M290" i="6"/>
  <c r="L52" i="5"/>
  <c r="L51" i="5" s="1"/>
  <c r="L50" i="5" s="1"/>
  <c r="C174" i="5"/>
  <c r="F173" i="5"/>
  <c r="C173" i="5" s="1"/>
  <c r="C54" i="5"/>
  <c r="F53" i="5"/>
  <c r="I52" i="5"/>
  <c r="I51" i="5" s="1"/>
  <c r="C195" i="5"/>
  <c r="G290" i="5"/>
  <c r="G50" i="5"/>
  <c r="C83" i="5"/>
  <c r="F75" i="5"/>
  <c r="C75" i="5" s="1"/>
  <c r="O51" i="5"/>
  <c r="E290" i="5"/>
  <c r="E50" i="5"/>
  <c r="K50" i="5"/>
  <c r="K290" i="5"/>
  <c r="C26" i="5"/>
  <c r="L20" i="5"/>
  <c r="C20" i="5" s="1"/>
  <c r="C231" i="5"/>
  <c r="F230" i="5"/>
  <c r="C230" i="5" s="1"/>
  <c r="F269" i="5"/>
  <c r="C270" i="5"/>
  <c r="J50" i="5"/>
  <c r="J290" i="5"/>
  <c r="F194" i="5" l="1"/>
  <c r="C194" i="5" s="1"/>
  <c r="K50" i="6"/>
  <c r="K290" i="6"/>
  <c r="G290" i="6"/>
  <c r="G50" i="6"/>
  <c r="L50" i="6"/>
  <c r="L290" i="6"/>
  <c r="F24" i="6"/>
  <c r="D20" i="6"/>
  <c r="C53" i="6"/>
  <c r="F52" i="6"/>
  <c r="D290" i="6"/>
  <c r="C269" i="6"/>
  <c r="F289" i="6"/>
  <c r="C289" i="6" s="1"/>
  <c r="F194" i="6"/>
  <c r="C194" i="6" s="1"/>
  <c r="I290" i="6"/>
  <c r="I50" i="6"/>
  <c r="O50" i="5"/>
  <c r="O290" i="5"/>
  <c r="F52" i="5"/>
  <c r="C53" i="5"/>
  <c r="C269" i="5"/>
  <c r="F289" i="5"/>
  <c r="C289" i="5" s="1"/>
  <c r="L290" i="5"/>
  <c r="I290" i="5"/>
  <c r="I50" i="5"/>
  <c r="F51" i="6" l="1"/>
  <c r="C52" i="6"/>
  <c r="C24" i="6"/>
  <c r="F20" i="6"/>
  <c r="C20" i="6" s="1"/>
  <c r="F51" i="5"/>
  <c r="C52" i="5"/>
  <c r="F290" i="6" l="1"/>
  <c r="C290" i="6" s="1"/>
  <c r="C51" i="6"/>
  <c r="F50" i="6"/>
  <c r="C50" i="6" s="1"/>
  <c r="F290" i="5"/>
  <c r="C290" i="5" s="1"/>
  <c r="C51" i="5"/>
  <c r="F50" i="5"/>
  <c r="C50" i="5" s="1"/>
  <c r="F60" i="4" l="1"/>
  <c r="F59" i="4"/>
  <c r="F58" i="4"/>
  <c r="F57" i="4"/>
  <c r="F56" i="4"/>
  <c r="F55" i="4"/>
  <c r="F54" i="4"/>
  <c r="F53" i="4"/>
  <c r="F52" i="4"/>
  <c r="F51" i="4"/>
  <c r="F50" i="4"/>
  <c r="F49" i="4"/>
  <c r="F48" i="4"/>
  <c r="F47" i="4"/>
  <c r="F46" i="4"/>
  <c r="F45" i="4"/>
  <c r="F44" i="4"/>
  <c r="F43" i="4"/>
  <c r="F42" i="4"/>
  <c r="F41" i="4"/>
  <c r="F40" i="4"/>
  <c r="F39" i="4"/>
  <c r="F38" i="4"/>
  <c r="E37" i="4"/>
  <c r="F37" i="4" s="1"/>
  <c r="E36" i="4"/>
  <c r="F36" i="4" s="1"/>
  <c r="E35" i="4"/>
  <c r="F35" i="4" s="1"/>
  <c r="F34" i="4"/>
  <c r="F33" i="4"/>
  <c r="F32" i="4"/>
  <c r="F31" i="4"/>
  <c r="F30" i="4"/>
  <c r="F29" i="4"/>
  <c r="F28" i="4"/>
  <c r="F27" i="4"/>
  <c r="F26" i="4"/>
  <c r="F25" i="4"/>
  <c r="F24" i="4"/>
  <c r="F23" i="4"/>
  <c r="F22" i="4"/>
  <c r="F21" i="4"/>
  <c r="F20" i="4"/>
  <c r="F19" i="4"/>
  <c r="F18" i="4"/>
  <c r="F17" i="4"/>
  <c r="F16" i="4"/>
  <c r="F15" i="4"/>
  <c r="F14" i="4"/>
  <c r="F13" i="4"/>
  <c r="E12" i="4"/>
  <c r="D12" i="4"/>
  <c r="F12" i="4" l="1"/>
  <c r="O301" i="3"/>
  <c r="L301" i="3"/>
  <c r="I301" i="3"/>
  <c r="F301" i="3"/>
  <c r="O300" i="3"/>
  <c r="L300" i="3"/>
  <c r="I300" i="3"/>
  <c r="F300" i="3"/>
  <c r="O299" i="3"/>
  <c r="L299" i="3"/>
  <c r="I299" i="3"/>
  <c r="F299" i="3"/>
  <c r="O298" i="3"/>
  <c r="L298" i="3"/>
  <c r="I298" i="3"/>
  <c r="F298" i="3"/>
  <c r="O297" i="3"/>
  <c r="L297" i="3"/>
  <c r="I297" i="3"/>
  <c r="F297" i="3"/>
  <c r="O296" i="3"/>
  <c r="L296" i="3"/>
  <c r="I296" i="3"/>
  <c r="F296" i="3"/>
  <c r="O295" i="3"/>
  <c r="L295" i="3"/>
  <c r="I295" i="3"/>
  <c r="F295" i="3"/>
  <c r="O294" i="3"/>
  <c r="L294" i="3"/>
  <c r="I294" i="3"/>
  <c r="F294" i="3"/>
  <c r="O293" i="3"/>
  <c r="N293" i="3"/>
  <c r="M293" i="3"/>
  <c r="K293" i="3"/>
  <c r="J293" i="3"/>
  <c r="H293" i="3"/>
  <c r="G293" i="3"/>
  <c r="E293" i="3"/>
  <c r="D293" i="3"/>
  <c r="O288" i="3"/>
  <c r="L288" i="3"/>
  <c r="I288" i="3"/>
  <c r="F288" i="3"/>
  <c r="O287" i="3"/>
  <c r="L287" i="3"/>
  <c r="L286" i="3" s="1"/>
  <c r="I287" i="3"/>
  <c r="I286" i="3" s="1"/>
  <c r="F287" i="3"/>
  <c r="O286" i="3"/>
  <c r="N286" i="3"/>
  <c r="M286" i="3"/>
  <c r="K286" i="3"/>
  <c r="J286" i="3"/>
  <c r="H286" i="3"/>
  <c r="G286" i="3"/>
  <c r="E286" i="3"/>
  <c r="D286" i="3"/>
  <c r="O285" i="3"/>
  <c r="O284" i="3" s="1"/>
  <c r="O283" i="3" s="1"/>
  <c r="L285" i="3"/>
  <c r="L284" i="3" s="1"/>
  <c r="I285" i="3"/>
  <c r="I284" i="3" s="1"/>
  <c r="I283" i="3" s="1"/>
  <c r="F285" i="3"/>
  <c r="N284" i="3"/>
  <c r="N283" i="3" s="1"/>
  <c r="M284" i="3"/>
  <c r="K284" i="3"/>
  <c r="K283" i="3" s="1"/>
  <c r="J284" i="3"/>
  <c r="J283" i="3" s="1"/>
  <c r="H284" i="3"/>
  <c r="H283" i="3" s="1"/>
  <c r="G284" i="3"/>
  <c r="G283" i="3" s="1"/>
  <c r="F284" i="3"/>
  <c r="F283" i="3" s="1"/>
  <c r="E284" i="3"/>
  <c r="E283" i="3" s="1"/>
  <c r="D284" i="3"/>
  <c r="D283" i="3" s="1"/>
  <c r="M283" i="3"/>
  <c r="O282" i="3"/>
  <c r="L282" i="3"/>
  <c r="I282" i="3"/>
  <c r="I281" i="3" s="1"/>
  <c r="F282" i="3"/>
  <c r="F281" i="3" s="1"/>
  <c r="O281" i="3"/>
  <c r="N281" i="3"/>
  <c r="M281" i="3"/>
  <c r="K281" i="3"/>
  <c r="J281" i="3"/>
  <c r="H281" i="3"/>
  <c r="G281" i="3"/>
  <c r="E281" i="3"/>
  <c r="D281" i="3"/>
  <c r="O280" i="3"/>
  <c r="L280" i="3"/>
  <c r="I280" i="3"/>
  <c r="F280" i="3"/>
  <c r="O279" i="3"/>
  <c r="L279" i="3"/>
  <c r="I279" i="3"/>
  <c r="F279" i="3"/>
  <c r="O278" i="3"/>
  <c r="L278" i="3"/>
  <c r="I278" i="3"/>
  <c r="F278" i="3"/>
  <c r="O277" i="3"/>
  <c r="O276" i="3" s="1"/>
  <c r="L277" i="3"/>
  <c r="L276" i="3" s="1"/>
  <c r="I277" i="3"/>
  <c r="F277" i="3"/>
  <c r="N276" i="3"/>
  <c r="M276" i="3"/>
  <c r="K276" i="3"/>
  <c r="J276" i="3"/>
  <c r="H276" i="3"/>
  <c r="G276" i="3"/>
  <c r="E276" i="3"/>
  <c r="D276" i="3"/>
  <c r="O275" i="3"/>
  <c r="L275" i="3"/>
  <c r="I275" i="3"/>
  <c r="F275" i="3"/>
  <c r="O274" i="3"/>
  <c r="L274" i="3"/>
  <c r="I274" i="3"/>
  <c r="F274" i="3"/>
  <c r="O273" i="3"/>
  <c r="O272" i="3" s="1"/>
  <c r="L273" i="3"/>
  <c r="I273" i="3"/>
  <c r="I272" i="3" s="1"/>
  <c r="F273" i="3"/>
  <c r="N272" i="3"/>
  <c r="M272" i="3"/>
  <c r="M270" i="3" s="1"/>
  <c r="K272" i="3"/>
  <c r="K270" i="3" s="1"/>
  <c r="J272" i="3"/>
  <c r="H272" i="3"/>
  <c r="G272" i="3"/>
  <c r="E272" i="3"/>
  <c r="D272" i="3"/>
  <c r="O271" i="3"/>
  <c r="L271" i="3"/>
  <c r="I271" i="3"/>
  <c r="F271" i="3"/>
  <c r="N270" i="3"/>
  <c r="G270" i="3"/>
  <c r="O268" i="3"/>
  <c r="L268" i="3"/>
  <c r="I268" i="3"/>
  <c r="F268" i="3"/>
  <c r="O267" i="3"/>
  <c r="L267" i="3"/>
  <c r="I267" i="3"/>
  <c r="F267" i="3"/>
  <c r="O266" i="3"/>
  <c r="L266" i="3"/>
  <c r="I266" i="3"/>
  <c r="F266" i="3"/>
  <c r="O265" i="3"/>
  <c r="O264" i="3" s="1"/>
  <c r="L265" i="3"/>
  <c r="I265" i="3"/>
  <c r="F265" i="3"/>
  <c r="N264" i="3"/>
  <c r="N259" i="3" s="1"/>
  <c r="M264" i="3"/>
  <c r="L264" i="3"/>
  <c r="K264" i="3"/>
  <c r="J264" i="3"/>
  <c r="H264" i="3"/>
  <c r="G264" i="3"/>
  <c r="E264" i="3"/>
  <c r="D264" i="3"/>
  <c r="O263" i="3"/>
  <c r="L263" i="3"/>
  <c r="I263" i="3"/>
  <c r="F263" i="3"/>
  <c r="O262" i="3"/>
  <c r="L262" i="3"/>
  <c r="I262" i="3"/>
  <c r="F262" i="3"/>
  <c r="O261" i="3"/>
  <c r="O260" i="3" s="1"/>
  <c r="L261" i="3"/>
  <c r="I261" i="3"/>
  <c r="F261" i="3"/>
  <c r="F260" i="3" s="1"/>
  <c r="N260" i="3"/>
  <c r="M260" i="3"/>
  <c r="M259" i="3" s="1"/>
  <c r="K260" i="3"/>
  <c r="J260" i="3"/>
  <c r="J259" i="3" s="1"/>
  <c r="H260" i="3"/>
  <c r="H259" i="3" s="1"/>
  <c r="G260" i="3"/>
  <c r="G259" i="3" s="1"/>
  <c r="E260" i="3"/>
  <c r="D260" i="3"/>
  <c r="O258" i="3"/>
  <c r="L258" i="3"/>
  <c r="I258" i="3"/>
  <c r="F258" i="3"/>
  <c r="O257" i="3"/>
  <c r="L257" i="3"/>
  <c r="I257" i="3"/>
  <c r="F257" i="3"/>
  <c r="O256" i="3"/>
  <c r="L256" i="3"/>
  <c r="I256" i="3"/>
  <c r="F256" i="3"/>
  <c r="O255" i="3"/>
  <c r="L255" i="3"/>
  <c r="I255" i="3"/>
  <c r="F255" i="3"/>
  <c r="O254" i="3"/>
  <c r="L254" i="3"/>
  <c r="I254" i="3"/>
  <c r="F254" i="3"/>
  <c r="O253" i="3"/>
  <c r="O252" i="3" s="1"/>
  <c r="L253" i="3"/>
  <c r="L252" i="3" s="1"/>
  <c r="L251" i="3" s="1"/>
  <c r="I253" i="3"/>
  <c r="F253" i="3"/>
  <c r="N252" i="3"/>
  <c r="N251" i="3" s="1"/>
  <c r="M252" i="3"/>
  <c r="M251" i="3" s="1"/>
  <c r="K252" i="3"/>
  <c r="J252" i="3"/>
  <c r="J251" i="3" s="1"/>
  <c r="H252" i="3"/>
  <c r="H251" i="3" s="1"/>
  <c r="G252" i="3"/>
  <c r="G251" i="3" s="1"/>
  <c r="E252" i="3"/>
  <c r="D252" i="3"/>
  <c r="D251" i="3" s="1"/>
  <c r="K251" i="3"/>
  <c r="E251" i="3"/>
  <c r="O250" i="3"/>
  <c r="L250" i="3"/>
  <c r="I250" i="3"/>
  <c r="F250" i="3"/>
  <c r="O249" i="3"/>
  <c r="L249" i="3"/>
  <c r="I249" i="3"/>
  <c r="F249" i="3"/>
  <c r="O248" i="3"/>
  <c r="L248" i="3"/>
  <c r="I248" i="3"/>
  <c r="F248" i="3"/>
  <c r="O247" i="3"/>
  <c r="L247" i="3"/>
  <c r="I247" i="3"/>
  <c r="I246" i="3" s="1"/>
  <c r="F247" i="3"/>
  <c r="N246" i="3"/>
  <c r="M246" i="3"/>
  <c r="K246" i="3"/>
  <c r="J246" i="3"/>
  <c r="H246" i="3"/>
  <c r="G246" i="3"/>
  <c r="E246" i="3"/>
  <c r="D246" i="3"/>
  <c r="O245" i="3"/>
  <c r="L245" i="3"/>
  <c r="I245" i="3"/>
  <c r="F245" i="3"/>
  <c r="O244" i="3"/>
  <c r="L244" i="3"/>
  <c r="I244" i="3"/>
  <c r="F244" i="3"/>
  <c r="O243" i="3"/>
  <c r="L243" i="3"/>
  <c r="I243" i="3"/>
  <c r="F243" i="3"/>
  <c r="O242" i="3"/>
  <c r="L242" i="3"/>
  <c r="I242" i="3"/>
  <c r="F242" i="3"/>
  <c r="O241" i="3"/>
  <c r="L241" i="3"/>
  <c r="I241" i="3"/>
  <c r="F241" i="3"/>
  <c r="O240" i="3"/>
  <c r="L240" i="3"/>
  <c r="I240" i="3"/>
  <c r="F240" i="3"/>
  <c r="O239" i="3"/>
  <c r="L239" i="3"/>
  <c r="I239" i="3"/>
  <c r="F239" i="3"/>
  <c r="F238" i="3" s="1"/>
  <c r="N238" i="3"/>
  <c r="M238" i="3"/>
  <c r="K238" i="3"/>
  <c r="J238" i="3"/>
  <c r="H238" i="3"/>
  <c r="G238" i="3"/>
  <c r="E238" i="3"/>
  <c r="D238" i="3"/>
  <c r="O237" i="3"/>
  <c r="L237" i="3"/>
  <c r="I237" i="3"/>
  <c r="F237" i="3"/>
  <c r="O236" i="3"/>
  <c r="L236" i="3"/>
  <c r="I236" i="3"/>
  <c r="I235" i="3" s="1"/>
  <c r="F236" i="3"/>
  <c r="N235" i="3"/>
  <c r="M235" i="3"/>
  <c r="L235" i="3"/>
  <c r="K235" i="3"/>
  <c r="J235" i="3"/>
  <c r="H235" i="3"/>
  <c r="G235" i="3"/>
  <c r="E235" i="3"/>
  <c r="D235" i="3"/>
  <c r="O234" i="3"/>
  <c r="L234" i="3"/>
  <c r="L233" i="3" s="1"/>
  <c r="I234" i="3"/>
  <c r="I233" i="3" s="1"/>
  <c r="F234" i="3"/>
  <c r="O233" i="3"/>
  <c r="N233" i="3"/>
  <c r="M233" i="3"/>
  <c r="K233" i="3"/>
  <c r="J233" i="3"/>
  <c r="H233" i="3"/>
  <c r="G233" i="3"/>
  <c r="F233" i="3"/>
  <c r="E233" i="3"/>
  <c r="D233" i="3"/>
  <c r="O232" i="3"/>
  <c r="L232" i="3"/>
  <c r="I232" i="3"/>
  <c r="F232" i="3"/>
  <c r="O229" i="3"/>
  <c r="L229" i="3"/>
  <c r="I229" i="3"/>
  <c r="F229" i="3"/>
  <c r="O228" i="3"/>
  <c r="O227" i="3" s="1"/>
  <c r="L228" i="3"/>
  <c r="L227" i="3" s="1"/>
  <c r="I228" i="3"/>
  <c r="I227" i="3" s="1"/>
  <c r="F228" i="3"/>
  <c r="N227" i="3"/>
  <c r="M227" i="3"/>
  <c r="K227" i="3"/>
  <c r="J227" i="3"/>
  <c r="H227" i="3"/>
  <c r="G227" i="3"/>
  <c r="E227" i="3"/>
  <c r="D227" i="3"/>
  <c r="O226" i="3"/>
  <c r="L226" i="3"/>
  <c r="I226" i="3"/>
  <c r="F226" i="3"/>
  <c r="O225" i="3"/>
  <c r="L225" i="3"/>
  <c r="I225" i="3"/>
  <c r="F225" i="3"/>
  <c r="O224" i="3"/>
  <c r="L224" i="3"/>
  <c r="I224" i="3"/>
  <c r="F224" i="3"/>
  <c r="O223" i="3"/>
  <c r="L223" i="3"/>
  <c r="I223" i="3"/>
  <c r="F223" i="3"/>
  <c r="O222" i="3"/>
  <c r="L222" i="3"/>
  <c r="I222" i="3"/>
  <c r="F222" i="3"/>
  <c r="O221" i="3"/>
  <c r="L221" i="3"/>
  <c r="I221" i="3"/>
  <c r="F221" i="3"/>
  <c r="O220" i="3"/>
  <c r="L220" i="3"/>
  <c r="I220" i="3"/>
  <c r="F220" i="3"/>
  <c r="O219" i="3"/>
  <c r="L219" i="3"/>
  <c r="I219" i="3"/>
  <c r="F219" i="3"/>
  <c r="O218" i="3"/>
  <c r="L218" i="3"/>
  <c r="I218" i="3"/>
  <c r="F218" i="3"/>
  <c r="O217" i="3"/>
  <c r="O216" i="3" s="1"/>
  <c r="L217" i="3"/>
  <c r="I217" i="3"/>
  <c r="F217" i="3"/>
  <c r="N216" i="3"/>
  <c r="M216" i="3"/>
  <c r="K216" i="3"/>
  <c r="J216" i="3"/>
  <c r="H216" i="3"/>
  <c r="G216" i="3"/>
  <c r="E216" i="3"/>
  <c r="D216" i="3"/>
  <c r="O215" i="3"/>
  <c r="L215" i="3"/>
  <c r="I215" i="3"/>
  <c r="F215" i="3"/>
  <c r="O214" i="3"/>
  <c r="L214" i="3"/>
  <c r="I214" i="3"/>
  <c r="F214" i="3"/>
  <c r="O213" i="3"/>
  <c r="L213" i="3"/>
  <c r="I213" i="3"/>
  <c r="F213" i="3"/>
  <c r="O212" i="3"/>
  <c r="L212" i="3"/>
  <c r="I212" i="3"/>
  <c r="F212" i="3"/>
  <c r="O211" i="3"/>
  <c r="L211" i="3"/>
  <c r="I211" i="3"/>
  <c r="F211" i="3"/>
  <c r="O210" i="3"/>
  <c r="L210" i="3"/>
  <c r="I210" i="3"/>
  <c r="F210" i="3"/>
  <c r="O209" i="3"/>
  <c r="L209" i="3"/>
  <c r="C209" i="3" s="1"/>
  <c r="I209" i="3"/>
  <c r="F209" i="3"/>
  <c r="O208" i="3"/>
  <c r="L208" i="3"/>
  <c r="I208" i="3"/>
  <c r="F208" i="3"/>
  <c r="O207" i="3"/>
  <c r="L207" i="3"/>
  <c r="I207" i="3"/>
  <c r="F207" i="3"/>
  <c r="O206" i="3"/>
  <c r="L206" i="3"/>
  <c r="I206" i="3"/>
  <c r="F206" i="3"/>
  <c r="N205" i="3"/>
  <c r="M205" i="3"/>
  <c r="K205" i="3"/>
  <c r="K204" i="3" s="1"/>
  <c r="J205" i="3"/>
  <c r="J204" i="3" s="1"/>
  <c r="H205" i="3"/>
  <c r="G205" i="3"/>
  <c r="E205" i="3"/>
  <c r="D205" i="3"/>
  <c r="O203" i="3"/>
  <c r="L203" i="3"/>
  <c r="I203" i="3"/>
  <c r="F203" i="3"/>
  <c r="O202" i="3"/>
  <c r="L202" i="3"/>
  <c r="I202" i="3"/>
  <c r="F202" i="3"/>
  <c r="O201" i="3"/>
  <c r="L201" i="3"/>
  <c r="I201" i="3"/>
  <c r="F201" i="3"/>
  <c r="O200" i="3"/>
  <c r="L200" i="3"/>
  <c r="I200" i="3"/>
  <c r="F200" i="3"/>
  <c r="O199" i="3"/>
  <c r="O198" i="3" s="1"/>
  <c r="L199" i="3"/>
  <c r="L198" i="3" s="1"/>
  <c r="I199" i="3"/>
  <c r="F199" i="3"/>
  <c r="N198" i="3"/>
  <c r="N196" i="3" s="1"/>
  <c r="M198" i="3"/>
  <c r="M196" i="3" s="1"/>
  <c r="K198" i="3"/>
  <c r="J198" i="3"/>
  <c r="J196" i="3" s="1"/>
  <c r="H198" i="3"/>
  <c r="H196" i="3" s="1"/>
  <c r="G198" i="3"/>
  <c r="G196" i="3" s="1"/>
  <c r="F198" i="3"/>
  <c r="E198" i="3"/>
  <c r="D198" i="3"/>
  <c r="D196" i="3" s="1"/>
  <c r="O197" i="3"/>
  <c r="L197" i="3"/>
  <c r="I197" i="3"/>
  <c r="F197" i="3"/>
  <c r="C197" i="3" s="1"/>
  <c r="K196" i="3"/>
  <c r="E196" i="3"/>
  <c r="O193" i="3"/>
  <c r="O192" i="3" s="1"/>
  <c r="O191" i="3" s="1"/>
  <c r="L193" i="3"/>
  <c r="I193" i="3"/>
  <c r="I192" i="3" s="1"/>
  <c r="I191" i="3" s="1"/>
  <c r="F193" i="3"/>
  <c r="F192" i="3" s="1"/>
  <c r="F191" i="3" s="1"/>
  <c r="N192" i="3"/>
  <c r="N191" i="3" s="1"/>
  <c r="M192" i="3"/>
  <c r="M191" i="3" s="1"/>
  <c r="L192" i="3"/>
  <c r="L191" i="3" s="1"/>
  <c r="K192" i="3"/>
  <c r="K191" i="3" s="1"/>
  <c r="J192" i="3"/>
  <c r="J191" i="3" s="1"/>
  <c r="H192" i="3"/>
  <c r="H191" i="3" s="1"/>
  <c r="G192" i="3"/>
  <c r="G191" i="3" s="1"/>
  <c r="E192" i="3"/>
  <c r="D192" i="3"/>
  <c r="D191" i="3" s="1"/>
  <c r="E191" i="3"/>
  <c r="O190" i="3"/>
  <c r="L190" i="3"/>
  <c r="I190" i="3"/>
  <c r="F190" i="3"/>
  <c r="O189" i="3"/>
  <c r="O188" i="3" s="1"/>
  <c r="L189" i="3"/>
  <c r="I189" i="3"/>
  <c r="I188" i="3" s="1"/>
  <c r="F189" i="3"/>
  <c r="N188" i="3"/>
  <c r="M188" i="3"/>
  <c r="K188" i="3"/>
  <c r="J188" i="3"/>
  <c r="H188" i="3"/>
  <c r="H187" i="3" s="1"/>
  <c r="G188" i="3"/>
  <c r="F188" i="3"/>
  <c r="E188" i="3"/>
  <c r="D188" i="3"/>
  <c r="O186" i="3"/>
  <c r="L186" i="3"/>
  <c r="I186" i="3"/>
  <c r="F186" i="3"/>
  <c r="O185" i="3"/>
  <c r="L185" i="3"/>
  <c r="L184" i="3" s="1"/>
  <c r="I185" i="3"/>
  <c r="I184" i="3" s="1"/>
  <c r="F185" i="3"/>
  <c r="O184" i="3"/>
  <c r="N184" i="3"/>
  <c r="M184" i="3"/>
  <c r="K184" i="3"/>
  <c r="J184" i="3"/>
  <c r="H184" i="3"/>
  <c r="G184" i="3"/>
  <c r="F184" i="3"/>
  <c r="E184" i="3"/>
  <c r="D184" i="3"/>
  <c r="O183" i="3"/>
  <c r="L183" i="3"/>
  <c r="I183" i="3"/>
  <c r="F183" i="3"/>
  <c r="O182" i="3"/>
  <c r="L182" i="3"/>
  <c r="I182" i="3"/>
  <c r="F182" i="3"/>
  <c r="O181" i="3"/>
  <c r="L181" i="3"/>
  <c r="I181" i="3"/>
  <c r="F181" i="3"/>
  <c r="O180" i="3"/>
  <c r="O179" i="3" s="1"/>
  <c r="L180" i="3"/>
  <c r="I180" i="3"/>
  <c r="F180" i="3"/>
  <c r="N179" i="3"/>
  <c r="M179" i="3"/>
  <c r="K179" i="3"/>
  <c r="J179" i="3"/>
  <c r="H179" i="3"/>
  <c r="G179" i="3"/>
  <c r="E179" i="3"/>
  <c r="D179" i="3"/>
  <c r="O178" i="3"/>
  <c r="L178" i="3"/>
  <c r="I178" i="3"/>
  <c r="F178" i="3"/>
  <c r="O177" i="3"/>
  <c r="L177" i="3"/>
  <c r="I177" i="3"/>
  <c r="F177" i="3"/>
  <c r="O176" i="3"/>
  <c r="O175" i="3" s="1"/>
  <c r="O174" i="3" s="1"/>
  <c r="L176" i="3"/>
  <c r="L175" i="3" s="1"/>
  <c r="I176" i="3"/>
  <c r="F176" i="3"/>
  <c r="F175" i="3" s="1"/>
  <c r="N175" i="3"/>
  <c r="M175" i="3"/>
  <c r="M174" i="3" s="1"/>
  <c r="M173" i="3" s="1"/>
  <c r="K175" i="3"/>
  <c r="J175" i="3"/>
  <c r="J174" i="3" s="1"/>
  <c r="J173" i="3" s="1"/>
  <c r="H175" i="3"/>
  <c r="G175" i="3"/>
  <c r="E175" i="3"/>
  <c r="D175" i="3"/>
  <c r="N174" i="3"/>
  <c r="N173" i="3" s="1"/>
  <c r="O172" i="3"/>
  <c r="L172" i="3"/>
  <c r="I172" i="3"/>
  <c r="F172" i="3"/>
  <c r="O171" i="3"/>
  <c r="L171" i="3"/>
  <c r="I171" i="3"/>
  <c r="F171" i="3"/>
  <c r="O170" i="3"/>
  <c r="L170" i="3"/>
  <c r="I170" i="3"/>
  <c r="F170" i="3"/>
  <c r="O169" i="3"/>
  <c r="L169" i="3"/>
  <c r="I169" i="3"/>
  <c r="F169" i="3"/>
  <c r="O168" i="3"/>
  <c r="L168" i="3"/>
  <c r="I168" i="3"/>
  <c r="F168" i="3"/>
  <c r="O167" i="3"/>
  <c r="L167" i="3"/>
  <c r="I167" i="3"/>
  <c r="F167" i="3"/>
  <c r="N166" i="3"/>
  <c r="M166" i="3"/>
  <c r="M165" i="3" s="1"/>
  <c r="K166" i="3"/>
  <c r="K165" i="3" s="1"/>
  <c r="J166" i="3"/>
  <c r="J165" i="3" s="1"/>
  <c r="H166" i="3"/>
  <c r="H165" i="3" s="1"/>
  <c r="G166" i="3"/>
  <c r="G165" i="3" s="1"/>
  <c r="E166" i="3"/>
  <c r="E165" i="3" s="1"/>
  <c r="D166" i="3"/>
  <c r="D165" i="3" s="1"/>
  <c r="N165" i="3"/>
  <c r="O164" i="3"/>
  <c r="L164" i="3"/>
  <c r="I164" i="3"/>
  <c r="F164" i="3"/>
  <c r="O163" i="3"/>
  <c r="L163" i="3"/>
  <c r="I163" i="3"/>
  <c r="F163" i="3"/>
  <c r="O162" i="3"/>
  <c r="L162" i="3"/>
  <c r="I162" i="3"/>
  <c r="F162" i="3"/>
  <c r="O161" i="3"/>
  <c r="L161" i="3"/>
  <c r="L160" i="3" s="1"/>
  <c r="I161" i="3"/>
  <c r="I160" i="3" s="1"/>
  <c r="F161" i="3"/>
  <c r="O160" i="3"/>
  <c r="N160" i="3"/>
  <c r="M160" i="3"/>
  <c r="K160" i="3"/>
  <c r="J160" i="3"/>
  <c r="H160" i="3"/>
  <c r="G160" i="3"/>
  <c r="F160" i="3"/>
  <c r="E160" i="3"/>
  <c r="D160" i="3"/>
  <c r="O159" i="3"/>
  <c r="L159" i="3"/>
  <c r="I159" i="3"/>
  <c r="F159" i="3"/>
  <c r="O158" i="3"/>
  <c r="L158" i="3"/>
  <c r="I158" i="3"/>
  <c r="F158" i="3"/>
  <c r="O157" i="3"/>
  <c r="L157" i="3"/>
  <c r="I157" i="3"/>
  <c r="F157" i="3"/>
  <c r="O156" i="3"/>
  <c r="L156" i="3"/>
  <c r="I156" i="3"/>
  <c r="F156" i="3"/>
  <c r="O155" i="3"/>
  <c r="L155" i="3"/>
  <c r="I155" i="3"/>
  <c r="F155" i="3"/>
  <c r="O154" i="3"/>
  <c r="L154" i="3"/>
  <c r="I154" i="3"/>
  <c r="F154" i="3"/>
  <c r="O153" i="3"/>
  <c r="L153" i="3"/>
  <c r="I153" i="3"/>
  <c r="F153" i="3"/>
  <c r="O152" i="3"/>
  <c r="O151" i="3" s="1"/>
  <c r="L152" i="3"/>
  <c r="I152" i="3"/>
  <c r="F152" i="3"/>
  <c r="F151" i="3" s="1"/>
  <c r="N151" i="3"/>
  <c r="M151" i="3"/>
  <c r="K151" i="3"/>
  <c r="J151" i="3"/>
  <c r="H151" i="3"/>
  <c r="G151" i="3"/>
  <c r="E151" i="3"/>
  <c r="D151" i="3"/>
  <c r="O150" i="3"/>
  <c r="L150" i="3"/>
  <c r="I150" i="3"/>
  <c r="F150" i="3"/>
  <c r="O149" i="3"/>
  <c r="L149" i="3"/>
  <c r="I149" i="3"/>
  <c r="F149" i="3"/>
  <c r="O148" i="3"/>
  <c r="L148" i="3"/>
  <c r="I148" i="3"/>
  <c r="F148" i="3"/>
  <c r="O147" i="3"/>
  <c r="L147" i="3"/>
  <c r="I147" i="3"/>
  <c r="F147" i="3"/>
  <c r="O146" i="3"/>
  <c r="L146" i="3"/>
  <c r="I146" i="3"/>
  <c r="F146" i="3"/>
  <c r="O145" i="3"/>
  <c r="L145" i="3"/>
  <c r="L144" i="3" s="1"/>
  <c r="I145" i="3"/>
  <c r="F145" i="3"/>
  <c r="N144" i="3"/>
  <c r="M144" i="3"/>
  <c r="K144" i="3"/>
  <c r="J144" i="3"/>
  <c r="H144" i="3"/>
  <c r="G144" i="3"/>
  <c r="E144" i="3"/>
  <c r="D144" i="3"/>
  <c r="O143" i="3"/>
  <c r="L143" i="3"/>
  <c r="I143" i="3"/>
  <c r="F143" i="3"/>
  <c r="O142" i="3"/>
  <c r="L142" i="3"/>
  <c r="L141" i="3" s="1"/>
  <c r="I142" i="3"/>
  <c r="I141" i="3" s="1"/>
  <c r="F142" i="3"/>
  <c r="N141" i="3"/>
  <c r="M141" i="3"/>
  <c r="K141" i="3"/>
  <c r="J141" i="3"/>
  <c r="H141" i="3"/>
  <c r="G141" i="3"/>
  <c r="E141" i="3"/>
  <c r="D141" i="3"/>
  <c r="O140" i="3"/>
  <c r="L140" i="3"/>
  <c r="I140" i="3"/>
  <c r="F140" i="3"/>
  <c r="O139" i="3"/>
  <c r="L139" i="3"/>
  <c r="I139" i="3"/>
  <c r="F139" i="3"/>
  <c r="O138" i="3"/>
  <c r="L138" i="3"/>
  <c r="I138" i="3"/>
  <c r="F138" i="3"/>
  <c r="O137" i="3"/>
  <c r="L137" i="3"/>
  <c r="L136" i="3" s="1"/>
  <c r="I137" i="3"/>
  <c r="I136" i="3" s="1"/>
  <c r="F137" i="3"/>
  <c r="O136" i="3"/>
  <c r="N136" i="3"/>
  <c r="M136" i="3"/>
  <c r="K136" i="3"/>
  <c r="J136" i="3"/>
  <c r="H136" i="3"/>
  <c r="G136" i="3"/>
  <c r="E136" i="3"/>
  <c r="D136" i="3"/>
  <c r="O135" i="3"/>
  <c r="L135" i="3"/>
  <c r="I135" i="3"/>
  <c r="F135" i="3"/>
  <c r="O134" i="3"/>
  <c r="L134" i="3"/>
  <c r="I134" i="3"/>
  <c r="F134" i="3"/>
  <c r="O133" i="3"/>
  <c r="L133" i="3"/>
  <c r="I133" i="3"/>
  <c r="F133" i="3"/>
  <c r="O132" i="3"/>
  <c r="O131" i="3" s="1"/>
  <c r="L132" i="3"/>
  <c r="L131" i="3" s="1"/>
  <c r="I132" i="3"/>
  <c r="F132" i="3"/>
  <c r="F131" i="3" s="1"/>
  <c r="N131" i="3"/>
  <c r="M131" i="3"/>
  <c r="K131" i="3"/>
  <c r="J131" i="3"/>
  <c r="H131" i="3"/>
  <c r="G131" i="3"/>
  <c r="E131" i="3"/>
  <c r="D131" i="3"/>
  <c r="O129" i="3"/>
  <c r="L129" i="3"/>
  <c r="L128" i="3" s="1"/>
  <c r="I129" i="3"/>
  <c r="I128" i="3" s="1"/>
  <c r="F129" i="3"/>
  <c r="O128" i="3"/>
  <c r="N128" i="3"/>
  <c r="M128" i="3"/>
  <c r="K128" i="3"/>
  <c r="J128" i="3"/>
  <c r="H128" i="3"/>
  <c r="G128" i="3"/>
  <c r="F128" i="3"/>
  <c r="E128" i="3"/>
  <c r="D128" i="3"/>
  <c r="O127" i="3"/>
  <c r="L127" i="3"/>
  <c r="I127" i="3"/>
  <c r="E127" i="3"/>
  <c r="F127" i="3" s="1"/>
  <c r="O126" i="3"/>
  <c r="L126" i="3"/>
  <c r="I126" i="3"/>
  <c r="F126" i="3"/>
  <c r="O125" i="3"/>
  <c r="L125" i="3"/>
  <c r="I125" i="3"/>
  <c r="F125" i="3"/>
  <c r="O124" i="3"/>
  <c r="L124" i="3"/>
  <c r="I124" i="3"/>
  <c r="F124" i="3"/>
  <c r="O123" i="3"/>
  <c r="L123" i="3"/>
  <c r="I123" i="3"/>
  <c r="I122" i="3" s="1"/>
  <c r="F123" i="3"/>
  <c r="N122" i="3"/>
  <c r="M122" i="3"/>
  <c r="K122" i="3"/>
  <c r="J122" i="3"/>
  <c r="H122" i="3"/>
  <c r="G122" i="3"/>
  <c r="E122" i="3"/>
  <c r="D122" i="3"/>
  <c r="O121" i="3"/>
  <c r="L121" i="3"/>
  <c r="I121" i="3"/>
  <c r="F121" i="3"/>
  <c r="O120" i="3"/>
  <c r="L120" i="3"/>
  <c r="I120" i="3"/>
  <c r="E120" i="3"/>
  <c r="F120" i="3" s="1"/>
  <c r="O119" i="3"/>
  <c r="L119" i="3"/>
  <c r="I119" i="3"/>
  <c r="F119" i="3"/>
  <c r="O118" i="3"/>
  <c r="L118" i="3"/>
  <c r="I118" i="3"/>
  <c r="F118" i="3"/>
  <c r="O117" i="3"/>
  <c r="L117" i="3"/>
  <c r="I117" i="3"/>
  <c r="I116" i="3" s="1"/>
  <c r="F117" i="3"/>
  <c r="N116" i="3"/>
  <c r="M116" i="3"/>
  <c r="K116" i="3"/>
  <c r="J116" i="3"/>
  <c r="H116" i="3"/>
  <c r="G116" i="3"/>
  <c r="E116" i="3"/>
  <c r="D116" i="3"/>
  <c r="O115" i="3"/>
  <c r="L115" i="3"/>
  <c r="I115" i="3"/>
  <c r="F115" i="3"/>
  <c r="O114" i="3"/>
  <c r="L114" i="3"/>
  <c r="I114" i="3"/>
  <c r="F114" i="3"/>
  <c r="O113" i="3"/>
  <c r="L113" i="3"/>
  <c r="I113" i="3"/>
  <c r="I112" i="3" s="1"/>
  <c r="F113" i="3"/>
  <c r="N112" i="3"/>
  <c r="M112" i="3"/>
  <c r="K112" i="3"/>
  <c r="J112" i="3"/>
  <c r="H112" i="3"/>
  <c r="G112" i="3"/>
  <c r="E112" i="3"/>
  <c r="D112" i="3"/>
  <c r="O111" i="3"/>
  <c r="L111" i="3"/>
  <c r="I111" i="3"/>
  <c r="F111" i="3"/>
  <c r="O110" i="3"/>
  <c r="L110" i="3"/>
  <c r="I110" i="3"/>
  <c r="E110" i="3"/>
  <c r="O109" i="3"/>
  <c r="L109" i="3"/>
  <c r="I109" i="3"/>
  <c r="F109" i="3"/>
  <c r="O108" i="3"/>
  <c r="L108" i="3"/>
  <c r="I108" i="3"/>
  <c r="F108" i="3"/>
  <c r="O107" i="3"/>
  <c r="L107" i="3"/>
  <c r="I107" i="3"/>
  <c r="F107" i="3"/>
  <c r="O106" i="3"/>
  <c r="L106" i="3"/>
  <c r="I106" i="3"/>
  <c r="F106" i="3"/>
  <c r="O105" i="3"/>
  <c r="L105" i="3"/>
  <c r="I105" i="3"/>
  <c r="F105" i="3"/>
  <c r="O104" i="3"/>
  <c r="L104" i="3"/>
  <c r="I104" i="3"/>
  <c r="F104" i="3"/>
  <c r="N103" i="3"/>
  <c r="M103" i="3"/>
  <c r="K103" i="3"/>
  <c r="J103" i="3"/>
  <c r="H103" i="3"/>
  <c r="G103" i="3"/>
  <c r="D103" i="3"/>
  <c r="O102" i="3"/>
  <c r="L102" i="3"/>
  <c r="I102" i="3"/>
  <c r="F102" i="3"/>
  <c r="O101" i="3"/>
  <c r="L101" i="3"/>
  <c r="I101" i="3"/>
  <c r="F101" i="3"/>
  <c r="O100" i="3"/>
  <c r="L100" i="3"/>
  <c r="I100" i="3"/>
  <c r="F100" i="3"/>
  <c r="O99" i="3"/>
  <c r="L99" i="3"/>
  <c r="I99" i="3"/>
  <c r="F99" i="3"/>
  <c r="O98" i="3"/>
  <c r="L98" i="3"/>
  <c r="I98" i="3"/>
  <c r="F98" i="3"/>
  <c r="O97" i="3"/>
  <c r="L97" i="3"/>
  <c r="I97" i="3"/>
  <c r="F97" i="3"/>
  <c r="O96" i="3"/>
  <c r="L96" i="3"/>
  <c r="I96" i="3"/>
  <c r="F96" i="3"/>
  <c r="N95" i="3"/>
  <c r="M95" i="3"/>
  <c r="K95" i="3"/>
  <c r="J95" i="3"/>
  <c r="H95" i="3"/>
  <c r="G95" i="3"/>
  <c r="E95" i="3"/>
  <c r="D95" i="3"/>
  <c r="O94" i="3"/>
  <c r="L94" i="3"/>
  <c r="I94" i="3"/>
  <c r="F94" i="3"/>
  <c r="O93" i="3"/>
  <c r="L93" i="3"/>
  <c r="I93" i="3"/>
  <c r="F93" i="3"/>
  <c r="O92" i="3"/>
  <c r="L92" i="3"/>
  <c r="I92" i="3"/>
  <c r="F92" i="3"/>
  <c r="O91" i="3"/>
  <c r="L91" i="3"/>
  <c r="I91" i="3"/>
  <c r="F91" i="3"/>
  <c r="O90" i="3"/>
  <c r="L90" i="3"/>
  <c r="I90" i="3"/>
  <c r="F90" i="3"/>
  <c r="N89" i="3"/>
  <c r="M89" i="3"/>
  <c r="K89" i="3"/>
  <c r="J89" i="3"/>
  <c r="H89" i="3"/>
  <c r="G89" i="3"/>
  <c r="E89" i="3"/>
  <c r="D89" i="3"/>
  <c r="O88" i="3"/>
  <c r="L88" i="3"/>
  <c r="I88" i="3"/>
  <c r="F88" i="3"/>
  <c r="O87" i="3"/>
  <c r="L87" i="3"/>
  <c r="C87" i="3" s="1"/>
  <c r="I87" i="3"/>
  <c r="F87" i="3"/>
  <c r="O86" i="3"/>
  <c r="L86" i="3"/>
  <c r="I86" i="3"/>
  <c r="F86" i="3"/>
  <c r="O85" i="3"/>
  <c r="L85" i="3"/>
  <c r="I85" i="3"/>
  <c r="F85" i="3"/>
  <c r="N84" i="3"/>
  <c r="M84" i="3"/>
  <c r="K84" i="3"/>
  <c r="J84" i="3"/>
  <c r="I84" i="3"/>
  <c r="H84" i="3"/>
  <c r="G84" i="3"/>
  <c r="F84" i="3"/>
  <c r="E84" i="3"/>
  <c r="D84" i="3"/>
  <c r="O82" i="3"/>
  <c r="L82" i="3"/>
  <c r="I82" i="3"/>
  <c r="F82" i="3"/>
  <c r="O81" i="3"/>
  <c r="L81" i="3"/>
  <c r="L80" i="3" s="1"/>
  <c r="I81" i="3"/>
  <c r="I80" i="3" s="1"/>
  <c r="F81" i="3"/>
  <c r="N80" i="3"/>
  <c r="M80" i="3"/>
  <c r="K80" i="3"/>
  <c r="J80" i="3"/>
  <c r="H80" i="3"/>
  <c r="G80" i="3"/>
  <c r="E80" i="3"/>
  <c r="D80" i="3"/>
  <c r="O79" i="3"/>
  <c r="L79" i="3"/>
  <c r="I79" i="3"/>
  <c r="F79" i="3"/>
  <c r="O78" i="3"/>
  <c r="O77" i="3" s="1"/>
  <c r="L78" i="3"/>
  <c r="I78" i="3"/>
  <c r="I77" i="3" s="1"/>
  <c r="F78" i="3"/>
  <c r="N77" i="3"/>
  <c r="M77" i="3"/>
  <c r="K77" i="3"/>
  <c r="J77" i="3"/>
  <c r="J76" i="3" s="1"/>
  <c r="H77" i="3"/>
  <c r="G77" i="3"/>
  <c r="E77" i="3"/>
  <c r="E76" i="3" s="1"/>
  <c r="D77" i="3"/>
  <c r="O74" i="3"/>
  <c r="L74" i="3"/>
  <c r="I74" i="3"/>
  <c r="F74" i="3"/>
  <c r="O73" i="3"/>
  <c r="L73" i="3"/>
  <c r="I73" i="3"/>
  <c r="F73" i="3"/>
  <c r="O72" i="3"/>
  <c r="L72" i="3"/>
  <c r="I72" i="3"/>
  <c r="F72" i="3"/>
  <c r="O71" i="3"/>
  <c r="L71" i="3"/>
  <c r="I71" i="3"/>
  <c r="F71" i="3"/>
  <c r="O70" i="3"/>
  <c r="L70" i="3"/>
  <c r="L69" i="3" s="1"/>
  <c r="I70" i="3"/>
  <c r="F70" i="3"/>
  <c r="F69" i="3" s="1"/>
  <c r="N69" i="3"/>
  <c r="N67" i="3" s="1"/>
  <c r="M69" i="3"/>
  <c r="K69" i="3"/>
  <c r="J69" i="3"/>
  <c r="J67" i="3" s="1"/>
  <c r="H69" i="3"/>
  <c r="H67" i="3" s="1"/>
  <c r="G69" i="3"/>
  <c r="G67" i="3" s="1"/>
  <c r="E69" i="3"/>
  <c r="D69" i="3"/>
  <c r="D67" i="3" s="1"/>
  <c r="O68" i="3"/>
  <c r="L68" i="3"/>
  <c r="I68" i="3"/>
  <c r="E68" i="3"/>
  <c r="F68" i="3" s="1"/>
  <c r="M67" i="3"/>
  <c r="K67" i="3"/>
  <c r="O66" i="3"/>
  <c r="L66" i="3"/>
  <c r="I66" i="3"/>
  <c r="E66" i="3"/>
  <c r="F66" i="3" s="1"/>
  <c r="O65" i="3"/>
  <c r="L65" i="3"/>
  <c r="I65" i="3"/>
  <c r="F65" i="3"/>
  <c r="O64" i="3"/>
  <c r="L64" i="3"/>
  <c r="I64" i="3"/>
  <c r="F64" i="3"/>
  <c r="O63" i="3"/>
  <c r="L63" i="3"/>
  <c r="I63" i="3"/>
  <c r="F63" i="3"/>
  <c r="O62" i="3"/>
  <c r="L62" i="3"/>
  <c r="I62" i="3"/>
  <c r="F62" i="3"/>
  <c r="O61" i="3"/>
  <c r="L61" i="3"/>
  <c r="I61" i="3"/>
  <c r="F61" i="3"/>
  <c r="O60" i="3"/>
  <c r="L60" i="3"/>
  <c r="I60" i="3"/>
  <c r="F60" i="3"/>
  <c r="O59" i="3"/>
  <c r="L59" i="3"/>
  <c r="L58" i="3" s="1"/>
  <c r="I59" i="3"/>
  <c r="F59" i="3"/>
  <c r="F58" i="3" s="1"/>
  <c r="N58" i="3"/>
  <c r="M58" i="3"/>
  <c r="K58" i="3"/>
  <c r="J58" i="3"/>
  <c r="H58" i="3"/>
  <c r="G58" i="3"/>
  <c r="E58" i="3"/>
  <c r="D58" i="3"/>
  <c r="O57" i="3"/>
  <c r="L57" i="3"/>
  <c r="I57" i="3"/>
  <c r="F57" i="3"/>
  <c r="O56" i="3"/>
  <c r="O55" i="3" s="1"/>
  <c r="L56" i="3"/>
  <c r="L55" i="3" s="1"/>
  <c r="I56" i="3"/>
  <c r="I55" i="3" s="1"/>
  <c r="F56" i="3"/>
  <c r="N55" i="3"/>
  <c r="N54" i="3" s="1"/>
  <c r="M55" i="3"/>
  <c r="M54" i="3" s="1"/>
  <c r="K55" i="3"/>
  <c r="J55" i="3"/>
  <c r="H55" i="3"/>
  <c r="H54" i="3" s="1"/>
  <c r="G55" i="3"/>
  <c r="F55" i="3"/>
  <c r="E55" i="3"/>
  <c r="D55" i="3"/>
  <c r="O47" i="3"/>
  <c r="C47" i="3" s="1"/>
  <c r="O46" i="3"/>
  <c r="C46" i="3" s="1"/>
  <c r="N45" i="3"/>
  <c r="M45" i="3"/>
  <c r="L44" i="3"/>
  <c r="I44" i="3"/>
  <c r="I43" i="3" s="1"/>
  <c r="F44" i="3"/>
  <c r="F43" i="3" s="1"/>
  <c r="K43" i="3"/>
  <c r="J43" i="3"/>
  <c r="H43" i="3"/>
  <c r="G43" i="3"/>
  <c r="E43" i="3"/>
  <c r="D43" i="3"/>
  <c r="F42" i="3"/>
  <c r="C42" i="3" s="1"/>
  <c r="E41" i="3"/>
  <c r="D41" i="3"/>
  <c r="L40" i="3"/>
  <c r="C40" i="3" s="1"/>
  <c r="L39" i="3"/>
  <c r="C39" i="3" s="1"/>
  <c r="L38" i="3"/>
  <c r="C38" i="3" s="1"/>
  <c r="L37" i="3"/>
  <c r="C37" i="3" s="1"/>
  <c r="K36" i="3"/>
  <c r="J36" i="3"/>
  <c r="L35" i="3"/>
  <c r="C35" i="3" s="1"/>
  <c r="L34" i="3"/>
  <c r="C34" i="3" s="1"/>
  <c r="K33" i="3"/>
  <c r="J33" i="3"/>
  <c r="L32" i="3"/>
  <c r="L31" i="3" s="1"/>
  <c r="K31" i="3"/>
  <c r="J31" i="3"/>
  <c r="L30" i="3"/>
  <c r="C30" i="3" s="1"/>
  <c r="L29" i="3"/>
  <c r="C29" i="3" s="1"/>
  <c r="L28" i="3"/>
  <c r="C28" i="3" s="1"/>
  <c r="K27" i="3"/>
  <c r="J27" i="3"/>
  <c r="F25" i="3"/>
  <c r="C25" i="3" s="1"/>
  <c r="E24" i="3"/>
  <c r="O23" i="3"/>
  <c r="L23" i="3"/>
  <c r="I23" i="3"/>
  <c r="F23" i="3"/>
  <c r="O22" i="3"/>
  <c r="O21" i="3" s="1"/>
  <c r="L22" i="3"/>
  <c r="L21" i="3" s="1"/>
  <c r="I22" i="3"/>
  <c r="I21" i="3" s="1"/>
  <c r="F22" i="3"/>
  <c r="F21" i="3" s="1"/>
  <c r="N21" i="3"/>
  <c r="N292" i="3" s="1"/>
  <c r="N291" i="3" s="1"/>
  <c r="M21" i="3"/>
  <c r="K21" i="3"/>
  <c r="J21" i="3"/>
  <c r="H21" i="3"/>
  <c r="H292" i="3" s="1"/>
  <c r="H291" i="3" s="1"/>
  <c r="G21" i="3"/>
  <c r="E21" i="3"/>
  <c r="E292" i="3" s="1"/>
  <c r="D21" i="3"/>
  <c r="D292" i="3" s="1"/>
  <c r="M20" i="3"/>
  <c r="J187" i="3" l="1"/>
  <c r="C249" i="3"/>
  <c r="C189" i="3"/>
  <c r="N83" i="3"/>
  <c r="C207" i="3"/>
  <c r="C245" i="3"/>
  <c r="C247" i="3"/>
  <c r="C248" i="3"/>
  <c r="C265" i="3"/>
  <c r="F80" i="3"/>
  <c r="E291" i="3"/>
  <c r="C62" i="3"/>
  <c r="C71" i="3"/>
  <c r="C121" i="3"/>
  <c r="C123" i="3"/>
  <c r="C124" i="3"/>
  <c r="C125" i="3"/>
  <c r="C182" i="3"/>
  <c r="C183" i="3"/>
  <c r="L196" i="3"/>
  <c r="D231" i="3"/>
  <c r="H231" i="3"/>
  <c r="M292" i="3"/>
  <c r="M291" i="3" s="1"/>
  <c r="G54" i="3"/>
  <c r="C91" i="3"/>
  <c r="C107" i="3"/>
  <c r="D259" i="3"/>
  <c r="D230" i="3" s="1"/>
  <c r="C277" i="3"/>
  <c r="C61" i="3"/>
  <c r="O58" i="3"/>
  <c r="C164" i="3"/>
  <c r="F41" i="3"/>
  <c r="C41" i="3" s="1"/>
  <c r="E54" i="3"/>
  <c r="L67" i="3"/>
  <c r="C72" i="3"/>
  <c r="D187" i="3"/>
  <c r="M187" i="3"/>
  <c r="O205" i="3"/>
  <c r="N204" i="3"/>
  <c r="N195" i="3" s="1"/>
  <c r="C225" i="3"/>
  <c r="O246" i="3"/>
  <c r="K195" i="3"/>
  <c r="C32" i="3"/>
  <c r="L33" i="3"/>
  <c r="C33" i="3" s="1"/>
  <c r="C168" i="3"/>
  <c r="J270" i="3"/>
  <c r="J269" i="3" s="1"/>
  <c r="E270" i="3"/>
  <c r="E269" i="3" s="1"/>
  <c r="G53" i="3"/>
  <c r="C118" i="3"/>
  <c r="C132" i="3"/>
  <c r="N130" i="3"/>
  <c r="C176" i="3"/>
  <c r="C224" i="3"/>
  <c r="F276" i="3"/>
  <c r="C297" i="3"/>
  <c r="K292" i="3"/>
  <c r="K291" i="3" s="1"/>
  <c r="L27" i="3"/>
  <c r="C27" i="3" s="1"/>
  <c r="L36" i="3"/>
  <c r="C36" i="3" s="1"/>
  <c r="C44" i="3"/>
  <c r="D54" i="3"/>
  <c r="E67" i="3"/>
  <c r="E53" i="3" s="1"/>
  <c r="C74" i="3"/>
  <c r="C78" i="3"/>
  <c r="G76" i="3"/>
  <c r="M76" i="3"/>
  <c r="C90" i="3"/>
  <c r="C114" i="3"/>
  <c r="G130" i="3"/>
  <c r="C156" i="3"/>
  <c r="C163" i="3"/>
  <c r="C217" i="3"/>
  <c r="C229" i="3"/>
  <c r="M231" i="3"/>
  <c r="N269" i="3"/>
  <c r="C288" i="3"/>
  <c r="H204" i="3"/>
  <c r="J292" i="3"/>
  <c r="J291" i="3" s="1"/>
  <c r="O45" i="3"/>
  <c r="C45" i="3" s="1"/>
  <c r="M53" i="3"/>
  <c r="K54" i="3"/>
  <c r="K53" i="3" s="1"/>
  <c r="K76" i="3"/>
  <c r="C82" i="3"/>
  <c r="C99" i="3"/>
  <c r="E130" i="3"/>
  <c r="M130" i="3"/>
  <c r="E174" i="3"/>
  <c r="E173" i="3" s="1"/>
  <c r="F187" i="3"/>
  <c r="E187" i="3"/>
  <c r="C221" i="3"/>
  <c r="C241" i="3"/>
  <c r="C243" i="3"/>
  <c r="M269" i="3"/>
  <c r="I276" i="3"/>
  <c r="L292" i="3"/>
  <c r="J54" i="3"/>
  <c r="J53" i="3" s="1"/>
  <c r="C66" i="3"/>
  <c r="I69" i="3"/>
  <c r="I67" i="3" s="1"/>
  <c r="D76" i="3"/>
  <c r="I89" i="3"/>
  <c r="C148" i="3"/>
  <c r="C152" i="3"/>
  <c r="C172" i="3"/>
  <c r="C193" i="3"/>
  <c r="C201" i="3"/>
  <c r="C213" i="3"/>
  <c r="O235" i="3"/>
  <c r="C257" i="3"/>
  <c r="C261" i="3"/>
  <c r="E259" i="3"/>
  <c r="K259" i="3"/>
  <c r="C273" i="3"/>
  <c r="C301" i="3"/>
  <c r="L77" i="3"/>
  <c r="L76" i="3" s="1"/>
  <c r="L43" i="3"/>
  <c r="C43" i="3" s="1"/>
  <c r="I76" i="3"/>
  <c r="C140" i="3"/>
  <c r="C128" i="3"/>
  <c r="L166" i="3"/>
  <c r="L165" i="3" s="1"/>
  <c r="F179" i="3"/>
  <c r="C180" i="3"/>
  <c r="O187" i="3"/>
  <c r="L116" i="3"/>
  <c r="O204" i="3"/>
  <c r="C23" i="3"/>
  <c r="E20" i="3"/>
  <c r="C60" i="3"/>
  <c r="C63" i="3"/>
  <c r="C65" i="3"/>
  <c r="C70" i="3"/>
  <c r="O84" i="3"/>
  <c r="H83" i="3"/>
  <c r="C93" i="3"/>
  <c r="C94" i="3"/>
  <c r="C97" i="3"/>
  <c r="O95" i="3"/>
  <c r="C105" i="3"/>
  <c r="O103" i="3"/>
  <c r="C115" i="3"/>
  <c r="C134" i="3"/>
  <c r="C135" i="3"/>
  <c r="C149" i="3"/>
  <c r="C155" i="3"/>
  <c r="C184" i="3"/>
  <c r="G187" i="3"/>
  <c r="K187" i="3"/>
  <c r="C203" i="3"/>
  <c r="G204" i="3"/>
  <c r="G195" i="3" s="1"/>
  <c r="C212" i="3"/>
  <c r="L216" i="3"/>
  <c r="C226" i="3"/>
  <c r="M204" i="3"/>
  <c r="M195" i="3" s="1"/>
  <c r="L238" i="3"/>
  <c r="C253" i="3"/>
  <c r="L260" i="3"/>
  <c r="L259" i="3" s="1"/>
  <c r="C266" i="3"/>
  <c r="C267" i="3"/>
  <c r="C271" i="3"/>
  <c r="D270" i="3"/>
  <c r="D269" i="3" s="1"/>
  <c r="H270" i="3"/>
  <c r="H269" i="3" s="1"/>
  <c r="C275" i="3"/>
  <c r="C278" i="3"/>
  <c r="C285" i="3"/>
  <c r="G292" i="3"/>
  <c r="G291" i="3" s="1"/>
  <c r="J26" i="3"/>
  <c r="N53" i="3"/>
  <c r="O54" i="3"/>
  <c r="C64" i="3"/>
  <c r="C73" i="3"/>
  <c r="F77" i="3"/>
  <c r="N76" i="3"/>
  <c r="O80" i="3"/>
  <c r="O76" i="3" s="1"/>
  <c r="J83" i="3"/>
  <c r="C85" i="3"/>
  <c r="D83" i="3"/>
  <c r="K83" i="3"/>
  <c r="C102" i="3"/>
  <c r="L112" i="3"/>
  <c r="L122" i="3"/>
  <c r="C126" i="3"/>
  <c r="C127" i="3"/>
  <c r="C138" i="3"/>
  <c r="O141" i="3"/>
  <c r="C153" i="3"/>
  <c r="C158" i="3"/>
  <c r="C159" i="3"/>
  <c r="C171" i="3"/>
  <c r="K174" i="3"/>
  <c r="K173" i="3" s="1"/>
  <c r="L179" i="3"/>
  <c r="L174" i="3" s="1"/>
  <c r="L173" i="3" s="1"/>
  <c r="J195" i="3"/>
  <c r="C214" i="3"/>
  <c r="D204" i="3"/>
  <c r="D195" i="3" s="1"/>
  <c r="E204" i="3"/>
  <c r="E195" i="3" s="1"/>
  <c r="G231" i="3"/>
  <c r="G230" i="3" s="1"/>
  <c r="K231" i="3"/>
  <c r="C240" i="3"/>
  <c r="O238" i="3"/>
  <c r="O231" i="3" s="1"/>
  <c r="C254" i="3"/>
  <c r="I264" i="3"/>
  <c r="L272" i="3"/>
  <c r="L270" i="3" s="1"/>
  <c r="G269" i="3"/>
  <c r="K269" i="3"/>
  <c r="C237" i="3"/>
  <c r="D291" i="3"/>
  <c r="K26" i="3"/>
  <c r="K20" i="3" s="1"/>
  <c r="F54" i="3"/>
  <c r="C57" i="3"/>
  <c r="H76" i="3"/>
  <c r="O89" i="3"/>
  <c r="L89" i="3"/>
  <c r="L95" i="3"/>
  <c r="C100" i="3"/>
  <c r="G83" i="3"/>
  <c r="L103" i="3"/>
  <c r="C108" i="3"/>
  <c r="C111" i="3"/>
  <c r="C119" i="3"/>
  <c r="C120" i="3"/>
  <c r="D130" i="3"/>
  <c r="C142" i="3"/>
  <c r="C143" i="3"/>
  <c r="C146" i="3"/>
  <c r="O144" i="3"/>
  <c r="L151" i="3"/>
  <c r="L130" i="3" s="1"/>
  <c r="C160" i="3"/>
  <c r="C169" i="3"/>
  <c r="I166" i="3"/>
  <c r="I165" i="3" s="1"/>
  <c r="G174" i="3"/>
  <c r="G173" i="3" s="1"/>
  <c r="C178" i="3"/>
  <c r="N187" i="3"/>
  <c r="L188" i="3"/>
  <c r="C200" i="3"/>
  <c r="C219" i="3"/>
  <c r="E231" i="3"/>
  <c r="E230" i="3" s="1"/>
  <c r="C242" i="3"/>
  <c r="C244" i="3"/>
  <c r="L246" i="3"/>
  <c r="H230" i="3"/>
  <c r="I252" i="3"/>
  <c r="I251" i="3" s="1"/>
  <c r="C258" i="3"/>
  <c r="F272" i="3"/>
  <c r="F270" i="3" s="1"/>
  <c r="O270" i="3"/>
  <c r="O269" i="3" s="1"/>
  <c r="C279" i="3"/>
  <c r="L293" i="3"/>
  <c r="L291" i="3" s="1"/>
  <c r="C298" i="3"/>
  <c r="C68" i="3"/>
  <c r="F67" i="3"/>
  <c r="L54" i="3"/>
  <c r="L53" i="3" s="1"/>
  <c r="O292" i="3"/>
  <c r="O291" i="3" s="1"/>
  <c r="O20" i="3"/>
  <c r="C21" i="3"/>
  <c r="C31" i="3"/>
  <c r="D53" i="3"/>
  <c r="H53" i="3"/>
  <c r="I292" i="3"/>
  <c r="C86" i="3"/>
  <c r="C113" i="3"/>
  <c r="F112" i="3"/>
  <c r="C167" i="3"/>
  <c r="F166" i="3"/>
  <c r="F174" i="3"/>
  <c r="C191" i="3"/>
  <c r="I187" i="3"/>
  <c r="C268" i="3"/>
  <c r="F264" i="3"/>
  <c r="H20" i="3"/>
  <c r="C55" i="3"/>
  <c r="C59" i="3"/>
  <c r="O69" i="3"/>
  <c r="C69" i="3" s="1"/>
  <c r="C79" i="3"/>
  <c r="F89" i="3"/>
  <c r="I95" i="3"/>
  <c r="C101" i="3"/>
  <c r="O116" i="3"/>
  <c r="O122" i="3"/>
  <c r="H130" i="3"/>
  <c r="C133" i="3"/>
  <c r="J130" i="3"/>
  <c r="F141" i="3"/>
  <c r="C154" i="3"/>
  <c r="C162" i="3"/>
  <c r="C170" i="3"/>
  <c r="H174" i="3"/>
  <c r="H173" i="3" s="1"/>
  <c r="C177" i="3"/>
  <c r="C186" i="3"/>
  <c r="C98" i="3"/>
  <c r="F95" i="3"/>
  <c r="C56" i="3"/>
  <c r="I58" i="3"/>
  <c r="I54" i="3" s="1"/>
  <c r="C81" i="3"/>
  <c r="M83" i="3"/>
  <c r="L84" i="3"/>
  <c r="C106" i="3"/>
  <c r="C117" i="3"/>
  <c r="F116" i="3"/>
  <c r="C139" i="3"/>
  <c r="F136" i="3"/>
  <c r="C136" i="3" s="1"/>
  <c r="C147" i="3"/>
  <c r="F144" i="3"/>
  <c r="D174" i="3"/>
  <c r="D173" i="3" s="1"/>
  <c r="C22" i="3"/>
  <c r="J20" i="3"/>
  <c r="N20" i="3"/>
  <c r="C88" i="3"/>
  <c r="C92" i="3"/>
  <c r="I103" i="3"/>
  <c r="C109" i="3"/>
  <c r="E103" i="3"/>
  <c r="E83" i="3" s="1"/>
  <c r="F110" i="3"/>
  <c r="C110" i="3" s="1"/>
  <c r="O112" i="3"/>
  <c r="F122" i="3"/>
  <c r="K130" i="3"/>
  <c r="I144" i="3"/>
  <c r="C150" i="3"/>
  <c r="C157" i="3"/>
  <c r="O166" i="3"/>
  <c r="O165" i="3" s="1"/>
  <c r="O173" i="3"/>
  <c r="C181" i="3"/>
  <c r="L231" i="3"/>
  <c r="C233" i="3"/>
  <c r="C236" i="3"/>
  <c r="F235" i="3"/>
  <c r="C235" i="3" s="1"/>
  <c r="C280" i="3"/>
  <c r="C284" i="3"/>
  <c r="L283" i="3"/>
  <c r="C283" i="3" s="1"/>
  <c r="C96" i="3"/>
  <c r="C104" i="3"/>
  <c r="C129" i="3"/>
  <c r="I131" i="3"/>
  <c r="C137" i="3"/>
  <c r="C145" i="3"/>
  <c r="I151" i="3"/>
  <c r="C161" i="3"/>
  <c r="I175" i="3"/>
  <c r="I179" i="3"/>
  <c r="C185" i="3"/>
  <c r="C190" i="3"/>
  <c r="F196" i="3"/>
  <c r="C206" i="3"/>
  <c r="C208" i="3"/>
  <c r="F205" i="3"/>
  <c r="C218" i="3"/>
  <c r="C220" i="3"/>
  <c r="F216" i="3"/>
  <c r="C228" i="3"/>
  <c r="F227" i="3"/>
  <c r="C227" i="3" s="1"/>
  <c r="M230" i="3"/>
  <c r="M194" i="3" s="1"/>
  <c r="N231" i="3"/>
  <c r="N230" i="3" s="1"/>
  <c r="O259" i="3"/>
  <c r="C274" i="3"/>
  <c r="H195" i="3"/>
  <c r="O196" i="3"/>
  <c r="O195" i="3" s="1"/>
  <c r="I198" i="3"/>
  <c r="I196" i="3" s="1"/>
  <c r="C199" i="3"/>
  <c r="C202" i="3"/>
  <c r="G194" i="3"/>
  <c r="I205" i="3"/>
  <c r="C210" i="3"/>
  <c r="C211" i="3"/>
  <c r="I216" i="3"/>
  <c r="C222" i="3"/>
  <c r="C223" i="3"/>
  <c r="C232" i="3"/>
  <c r="C234" i="3"/>
  <c r="J231" i="3"/>
  <c r="J230" i="3" s="1"/>
  <c r="F246" i="3"/>
  <c r="C250" i="3"/>
  <c r="O251" i="3"/>
  <c r="C262" i="3"/>
  <c r="C282" i="3"/>
  <c r="L281" i="3"/>
  <c r="C281" i="3" s="1"/>
  <c r="F286" i="3"/>
  <c r="F292" i="3" s="1"/>
  <c r="C295" i="3"/>
  <c r="C296" i="3"/>
  <c r="F293" i="3"/>
  <c r="C192" i="3"/>
  <c r="L205" i="3"/>
  <c r="C215" i="3"/>
  <c r="I238" i="3"/>
  <c r="I231" i="3" s="1"/>
  <c r="C239" i="3"/>
  <c r="C255" i="3"/>
  <c r="C256" i="3"/>
  <c r="F252" i="3"/>
  <c r="C263" i="3"/>
  <c r="I260" i="3"/>
  <c r="C287" i="3"/>
  <c r="C294" i="3"/>
  <c r="I293" i="3"/>
  <c r="C299" i="3"/>
  <c r="C300" i="3"/>
  <c r="O130" i="3" l="1"/>
  <c r="D75" i="3"/>
  <c r="C246" i="3"/>
  <c r="C151" i="3"/>
  <c r="K230" i="3"/>
  <c r="K194" i="3" s="1"/>
  <c r="N194" i="3"/>
  <c r="N75" i="3"/>
  <c r="F53" i="3"/>
  <c r="C77" i="3"/>
  <c r="C80" i="3"/>
  <c r="C276" i="3"/>
  <c r="M75" i="3"/>
  <c r="M52" i="3" s="1"/>
  <c r="M51" i="3" s="1"/>
  <c r="H75" i="3"/>
  <c r="H52" i="3" s="1"/>
  <c r="H51" i="3" s="1"/>
  <c r="D194" i="3"/>
  <c r="I270" i="3"/>
  <c r="I269" i="3" s="1"/>
  <c r="C179" i="3"/>
  <c r="C95" i="3"/>
  <c r="C141" i="3"/>
  <c r="I291" i="3"/>
  <c r="G75" i="3"/>
  <c r="I83" i="3"/>
  <c r="L269" i="3"/>
  <c r="J194" i="3"/>
  <c r="L230" i="3"/>
  <c r="K75" i="3"/>
  <c r="K52" i="3" s="1"/>
  <c r="K51" i="3" s="1"/>
  <c r="E75" i="3"/>
  <c r="C272" i="3"/>
  <c r="L26" i="3"/>
  <c r="L20" i="3" s="1"/>
  <c r="L204" i="3"/>
  <c r="L195" i="3" s="1"/>
  <c r="H194" i="3"/>
  <c r="D289" i="3"/>
  <c r="L83" i="3"/>
  <c r="L75" i="3" s="1"/>
  <c r="C84" i="3"/>
  <c r="J75" i="3"/>
  <c r="J52" i="3" s="1"/>
  <c r="C112" i="3"/>
  <c r="F76" i="3"/>
  <c r="C76" i="3" s="1"/>
  <c r="C122" i="3"/>
  <c r="O230" i="3"/>
  <c r="C198" i="3"/>
  <c r="O83" i="3"/>
  <c r="F103" i="3"/>
  <c r="C103" i="3" s="1"/>
  <c r="C188" i="3"/>
  <c r="L187" i="3"/>
  <c r="C187" i="3" s="1"/>
  <c r="E194" i="3"/>
  <c r="N52" i="3"/>
  <c r="N51" i="3" s="1"/>
  <c r="E52" i="3"/>
  <c r="E289" i="3"/>
  <c r="I53" i="3"/>
  <c r="C54" i="3"/>
  <c r="C292" i="3"/>
  <c r="F291" i="3"/>
  <c r="C291" i="3" s="1"/>
  <c r="C252" i="3"/>
  <c r="F251" i="3"/>
  <c r="C251" i="3" s="1"/>
  <c r="N289" i="3"/>
  <c r="F173" i="3"/>
  <c r="O67" i="3"/>
  <c r="O53" i="3" s="1"/>
  <c r="C260" i="3"/>
  <c r="I259" i="3"/>
  <c r="C293" i="3"/>
  <c r="I204" i="3"/>
  <c r="I195" i="3" s="1"/>
  <c r="J289" i="3"/>
  <c r="C216" i="3"/>
  <c r="C196" i="3"/>
  <c r="I174" i="3"/>
  <c r="I173" i="3" s="1"/>
  <c r="C144" i="3"/>
  <c r="C116" i="3"/>
  <c r="C175" i="3"/>
  <c r="F130" i="3"/>
  <c r="D52" i="3"/>
  <c r="D51" i="3" s="1"/>
  <c r="C58" i="3"/>
  <c r="C238" i="3"/>
  <c r="C286" i="3"/>
  <c r="F204" i="3"/>
  <c r="C205" i="3"/>
  <c r="F231" i="3"/>
  <c r="I130" i="3"/>
  <c r="F269" i="3"/>
  <c r="C269" i="3" s="1"/>
  <c r="C89" i="3"/>
  <c r="C131" i="3"/>
  <c r="I230" i="3"/>
  <c r="C264" i="3"/>
  <c r="F259" i="3"/>
  <c r="C259" i="3" s="1"/>
  <c r="C166" i="3"/>
  <c r="F165" i="3"/>
  <c r="C165" i="3" s="1"/>
  <c r="C67" i="3" l="1"/>
  <c r="O75" i="3"/>
  <c r="O52" i="3" s="1"/>
  <c r="K289" i="3"/>
  <c r="H289" i="3"/>
  <c r="M289" i="3"/>
  <c r="O289" i="3"/>
  <c r="I75" i="3"/>
  <c r="I289" i="3" s="1"/>
  <c r="C270" i="3"/>
  <c r="L194" i="3"/>
  <c r="N50" i="3"/>
  <c r="N290" i="3"/>
  <c r="C26" i="3"/>
  <c r="G52" i="3"/>
  <c r="G51" i="3" s="1"/>
  <c r="G289" i="3"/>
  <c r="J51" i="3"/>
  <c r="O194" i="3"/>
  <c r="C174" i="3"/>
  <c r="L289" i="3"/>
  <c r="L52" i="3"/>
  <c r="E51" i="3"/>
  <c r="E50" i="3" s="1"/>
  <c r="F83" i="3"/>
  <c r="I194" i="3"/>
  <c r="C231" i="3"/>
  <c r="F230" i="3"/>
  <c r="C230" i="3" s="1"/>
  <c r="C53" i="3"/>
  <c r="C130" i="3"/>
  <c r="H290" i="3"/>
  <c r="H50" i="3"/>
  <c r="K50" i="3"/>
  <c r="K290" i="3"/>
  <c r="C204" i="3"/>
  <c r="D50" i="3"/>
  <c r="D24" i="3"/>
  <c r="D290" i="3" s="1"/>
  <c r="F195" i="3"/>
  <c r="C173" i="3"/>
  <c r="M50" i="3"/>
  <c r="M290" i="3"/>
  <c r="O51" i="3" l="1"/>
  <c r="E290" i="3"/>
  <c r="I52" i="3"/>
  <c r="L51" i="3"/>
  <c r="L50" i="3" s="1"/>
  <c r="G24" i="3"/>
  <c r="G50" i="3"/>
  <c r="I51" i="3"/>
  <c r="J50" i="3"/>
  <c r="J290" i="3"/>
  <c r="C83" i="3"/>
  <c r="F75" i="3"/>
  <c r="F289" i="3" s="1"/>
  <c r="C289" i="3" s="1"/>
  <c r="I50" i="3"/>
  <c r="C195" i="3"/>
  <c r="F194" i="3"/>
  <c r="F24" i="3"/>
  <c r="D20" i="3"/>
  <c r="O50" i="3"/>
  <c r="O290" i="3"/>
  <c r="L290" i="3"/>
  <c r="G290" i="3" l="1"/>
  <c r="I24" i="3"/>
  <c r="G20" i="3"/>
  <c r="F52" i="3"/>
  <c r="C52" i="3" s="1"/>
  <c r="C75" i="3"/>
  <c r="C24" i="3"/>
  <c r="F20" i="3"/>
  <c r="C194" i="3"/>
  <c r="F51" i="3" l="1"/>
  <c r="I20" i="3"/>
  <c r="C20" i="3" s="1"/>
  <c r="I290" i="3"/>
  <c r="F290" i="3"/>
  <c r="F50" i="3"/>
  <c r="C50" i="3" s="1"/>
  <c r="C51" i="3"/>
  <c r="C290" i="3" l="1"/>
  <c r="I239" i="2" l="1"/>
  <c r="H239" i="2"/>
  <c r="I238" i="2"/>
  <c r="H238" i="2"/>
  <c r="I237" i="2"/>
  <c r="H237" i="2"/>
  <c r="G236" i="2"/>
  <c r="F236" i="2"/>
  <c r="E236" i="2"/>
  <c r="D236" i="2"/>
  <c r="I235" i="2"/>
  <c r="H235" i="2"/>
  <c r="I234" i="2"/>
  <c r="H234" i="2"/>
  <c r="G233" i="2"/>
  <c r="G229" i="2" s="1"/>
  <c r="F233" i="2"/>
  <c r="F229" i="2" s="1"/>
  <c r="E233" i="2"/>
  <c r="D233" i="2"/>
  <c r="I232" i="2"/>
  <c r="H232" i="2"/>
  <c r="I231" i="2"/>
  <c r="H231" i="2"/>
  <c r="I230" i="2"/>
  <c r="H230" i="2"/>
  <c r="I228" i="2"/>
  <c r="H228" i="2"/>
  <c r="G227" i="2"/>
  <c r="F227" i="2"/>
  <c r="E227" i="2"/>
  <c r="I227" i="2" s="1"/>
  <c r="D227" i="2"/>
  <c r="H227" i="2" s="1"/>
  <c r="I226" i="2"/>
  <c r="H226" i="2"/>
  <c r="I225" i="2"/>
  <c r="H225" i="2"/>
  <c r="I224" i="2"/>
  <c r="H224" i="2"/>
  <c r="I223" i="2"/>
  <c r="H223" i="2"/>
  <c r="G222" i="2"/>
  <c r="F222" i="2"/>
  <c r="E222" i="2"/>
  <c r="I222" i="2" s="1"/>
  <c r="D222" i="2"/>
  <c r="H222" i="2" s="1"/>
  <c r="I221" i="2"/>
  <c r="H221" i="2"/>
  <c r="I220" i="2"/>
  <c r="H220" i="2"/>
  <c r="I219" i="2"/>
  <c r="H219" i="2"/>
  <c r="G218" i="2"/>
  <c r="F218" i="2"/>
  <c r="E218" i="2"/>
  <c r="D218" i="2"/>
  <c r="I217" i="2"/>
  <c r="H217" i="2"/>
  <c r="I216" i="2"/>
  <c r="H216" i="2"/>
  <c r="I215" i="2"/>
  <c r="H215" i="2"/>
  <c r="I214" i="2"/>
  <c r="H214" i="2"/>
  <c r="G213" i="2"/>
  <c r="F213" i="2"/>
  <c r="E213" i="2"/>
  <c r="D213" i="2"/>
  <c r="I212" i="2"/>
  <c r="H212" i="2"/>
  <c r="I211" i="2"/>
  <c r="H211" i="2"/>
  <c r="I210" i="2"/>
  <c r="H210" i="2"/>
  <c r="I209" i="2"/>
  <c r="H209" i="2"/>
  <c r="I208" i="2"/>
  <c r="H208" i="2"/>
  <c r="I207" i="2"/>
  <c r="H207" i="2"/>
  <c r="I206" i="2"/>
  <c r="H206" i="2"/>
  <c r="I205" i="2"/>
  <c r="H205" i="2"/>
  <c r="I204" i="2"/>
  <c r="H204" i="2"/>
  <c r="G203" i="2"/>
  <c r="F203" i="2"/>
  <c r="E203" i="2"/>
  <c r="I203" i="2" s="1"/>
  <c r="D203" i="2"/>
  <c r="H203" i="2" s="1"/>
  <c r="I201" i="2"/>
  <c r="H201" i="2"/>
  <c r="I200" i="2"/>
  <c r="H200" i="2"/>
  <c r="I199" i="2"/>
  <c r="H199" i="2"/>
  <c r="I198" i="2"/>
  <c r="H198" i="2"/>
  <c r="I197" i="2"/>
  <c r="H197" i="2"/>
  <c r="I196" i="2"/>
  <c r="H196" i="2"/>
  <c r="I195" i="2"/>
  <c r="H195" i="2"/>
  <c r="G194" i="2"/>
  <c r="F194" i="2"/>
  <c r="E194" i="2"/>
  <c r="I194" i="2" s="1"/>
  <c r="D194" i="2"/>
  <c r="H194" i="2" s="1"/>
  <c r="I193" i="2"/>
  <c r="H193" i="2"/>
  <c r="I192" i="2"/>
  <c r="H192" i="2"/>
  <c r="I191" i="2"/>
  <c r="H191" i="2"/>
  <c r="I190" i="2"/>
  <c r="H190" i="2"/>
  <c r="G189" i="2"/>
  <c r="F189" i="2"/>
  <c r="E189" i="2"/>
  <c r="I189" i="2" s="1"/>
  <c r="D189" i="2"/>
  <c r="H189" i="2" s="1"/>
  <c r="I188" i="2"/>
  <c r="H188" i="2"/>
  <c r="G187" i="2"/>
  <c r="F187" i="2"/>
  <c r="E187" i="2"/>
  <c r="D187" i="2"/>
  <c r="I186" i="2"/>
  <c r="H186" i="2"/>
  <c r="I185" i="2"/>
  <c r="H185" i="2"/>
  <c r="I184" i="2"/>
  <c r="H184" i="2"/>
  <c r="I183" i="2"/>
  <c r="H183" i="2"/>
  <c r="G182" i="2"/>
  <c r="F182" i="2"/>
  <c r="E182" i="2"/>
  <c r="D182" i="2"/>
  <c r="I181" i="2"/>
  <c r="H181" i="2"/>
  <c r="I180" i="2"/>
  <c r="H180" i="2"/>
  <c r="I179" i="2"/>
  <c r="H179" i="2"/>
  <c r="I178" i="2"/>
  <c r="H178" i="2"/>
  <c r="I177" i="2"/>
  <c r="H177" i="2"/>
  <c r="G176" i="2"/>
  <c r="F176" i="2"/>
  <c r="E176" i="2"/>
  <c r="I176" i="2" s="1"/>
  <c r="D176" i="2"/>
  <c r="H176" i="2" s="1"/>
  <c r="I175" i="2"/>
  <c r="H175" i="2"/>
  <c r="I174" i="2"/>
  <c r="H174" i="2"/>
  <c r="I173" i="2"/>
  <c r="H173" i="2"/>
  <c r="I172" i="2"/>
  <c r="H172" i="2"/>
  <c r="I171" i="2"/>
  <c r="H171" i="2"/>
  <c r="I170" i="2"/>
  <c r="H170" i="2"/>
  <c r="G169" i="2"/>
  <c r="F169" i="2"/>
  <c r="E169" i="2"/>
  <c r="I169" i="2" s="1"/>
  <c r="D169" i="2"/>
  <c r="H169" i="2" s="1"/>
  <c r="I168" i="2"/>
  <c r="H168" i="2"/>
  <c r="G167" i="2"/>
  <c r="G166" i="2" s="1"/>
  <c r="F167" i="2"/>
  <c r="F166" i="2" s="1"/>
  <c r="E167" i="2"/>
  <c r="D167" i="2"/>
  <c r="E166" i="2"/>
  <c r="D166" i="2"/>
  <c r="I165" i="2"/>
  <c r="H165" i="2"/>
  <c r="I164" i="2"/>
  <c r="H164" i="2"/>
  <c r="I163" i="2"/>
  <c r="H163" i="2"/>
  <c r="I162" i="2"/>
  <c r="H162" i="2"/>
  <c r="I161" i="2"/>
  <c r="H161" i="2"/>
  <c r="G160" i="2"/>
  <c r="F160" i="2"/>
  <c r="E160" i="2"/>
  <c r="D160" i="2"/>
  <c r="I159" i="2"/>
  <c r="H159" i="2"/>
  <c r="I158" i="2"/>
  <c r="H158" i="2"/>
  <c r="I157" i="2"/>
  <c r="H157" i="2"/>
  <c r="I156" i="2"/>
  <c r="H156" i="2"/>
  <c r="G155" i="2"/>
  <c r="F155" i="2"/>
  <c r="E155" i="2"/>
  <c r="D155" i="2"/>
  <c r="I154" i="2"/>
  <c r="H154" i="2"/>
  <c r="I153" i="2"/>
  <c r="H153" i="2"/>
  <c r="I152" i="2"/>
  <c r="H152" i="2"/>
  <c r="I151" i="2"/>
  <c r="H151" i="2"/>
  <c r="I150" i="2"/>
  <c r="H150" i="2"/>
  <c r="G149" i="2"/>
  <c r="F149" i="2"/>
  <c r="E149" i="2"/>
  <c r="I149" i="2" s="1"/>
  <c r="D149" i="2"/>
  <c r="H149" i="2" s="1"/>
  <c r="I148" i="2"/>
  <c r="H148" i="2"/>
  <c r="I147" i="2"/>
  <c r="H147" i="2"/>
  <c r="I146" i="2"/>
  <c r="H146" i="2"/>
  <c r="I145" i="2"/>
  <c r="H145" i="2"/>
  <c r="I144" i="2"/>
  <c r="H144" i="2"/>
  <c r="G143" i="2"/>
  <c r="F143" i="2"/>
  <c r="E143" i="2"/>
  <c r="D143" i="2"/>
  <c r="I142" i="2"/>
  <c r="H142" i="2"/>
  <c r="I141" i="2"/>
  <c r="H141" i="2"/>
  <c r="I140" i="2"/>
  <c r="H140" i="2"/>
  <c r="I139" i="2"/>
  <c r="H139" i="2"/>
  <c r="I138" i="2"/>
  <c r="H138" i="2"/>
  <c r="G137" i="2"/>
  <c r="F137" i="2"/>
  <c r="E137" i="2"/>
  <c r="I137" i="2" s="1"/>
  <c r="D137" i="2"/>
  <c r="H137" i="2" s="1"/>
  <c r="I136" i="2"/>
  <c r="H136" i="2"/>
  <c r="I135" i="2"/>
  <c r="H135" i="2"/>
  <c r="I134" i="2"/>
  <c r="H134" i="2"/>
  <c r="I133" i="2"/>
  <c r="H133" i="2"/>
  <c r="I132" i="2"/>
  <c r="H132" i="2"/>
  <c r="I131" i="2"/>
  <c r="H131" i="2"/>
  <c r="I130" i="2"/>
  <c r="H130" i="2"/>
  <c r="G129" i="2"/>
  <c r="G128" i="2" s="1"/>
  <c r="F129" i="2"/>
  <c r="F128" i="2" s="1"/>
  <c r="E129" i="2"/>
  <c r="I129" i="2" s="1"/>
  <c r="D129" i="2"/>
  <c r="E128" i="2"/>
  <c r="D128" i="2"/>
  <c r="I127" i="2"/>
  <c r="H127" i="2"/>
  <c r="I126" i="2"/>
  <c r="H126" i="2"/>
  <c r="I125" i="2"/>
  <c r="H125" i="2"/>
  <c r="G124" i="2"/>
  <c r="F124" i="2"/>
  <c r="E124" i="2"/>
  <c r="D124" i="2"/>
  <c r="I123" i="2"/>
  <c r="H123" i="2"/>
  <c r="I122" i="2"/>
  <c r="H122" i="2"/>
  <c r="G121" i="2"/>
  <c r="F121" i="2"/>
  <c r="E121" i="2"/>
  <c r="D121" i="2"/>
  <c r="I120" i="2"/>
  <c r="H120" i="2"/>
  <c r="G119" i="2"/>
  <c r="F119" i="2"/>
  <c r="E119" i="2"/>
  <c r="I119" i="2" s="1"/>
  <c r="D119" i="2"/>
  <c r="H119" i="2" s="1"/>
  <c r="I118" i="2"/>
  <c r="H118" i="2"/>
  <c r="G117" i="2"/>
  <c r="F117" i="2"/>
  <c r="E117" i="2"/>
  <c r="D117" i="2"/>
  <c r="I116" i="2"/>
  <c r="H116" i="2"/>
  <c r="I115" i="2"/>
  <c r="H115" i="2"/>
  <c r="I114" i="2"/>
  <c r="H114" i="2"/>
  <c r="I113" i="2"/>
  <c r="H113" i="2"/>
  <c r="I112" i="2"/>
  <c r="H112" i="2"/>
  <c r="G111" i="2"/>
  <c r="F111" i="2"/>
  <c r="E111" i="2"/>
  <c r="I111" i="2" s="1"/>
  <c r="D111" i="2"/>
  <c r="H111" i="2" s="1"/>
  <c r="G110" i="2"/>
  <c r="E110" i="2"/>
  <c r="I109" i="2"/>
  <c r="H109" i="2"/>
  <c r="I108" i="2"/>
  <c r="H108" i="2"/>
  <c r="I107" i="2"/>
  <c r="H107" i="2"/>
  <c r="I106" i="2"/>
  <c r="H106" i="2"/>
  <c r="G105" i="2"/>
  <c r="F105" i="2"/>
  <c r="E105" i="2"/>
  <c r="D105" i="2"/>
  <c r="H105" i="2" s="1"/>
  <c r="I104" i="2"/>
  <c r="H104" i="2"/>
  <c r="I103" i="2"/>
  <c r="H103" i="2"/>
  <c r="I102" i="2"/>
  <c r="H102" i="2"/>
  <c r="G101" i="2"/>
  <c r="F101" i="2"/>
  <c r="E101" i="2"/>
  <c r="I101" i="2" s="1"/>
  <c r="D101" i="2"/>
  <c r="I100" i="2"/>
  <c r="H100" i="2"/>
  <c r="I99" i="2"/>
  <c r="H99" i="2"/>
  <c r="I98" i="2"/>
  <c r="H98" i="2"/>
  <c r="I97" i="2"/>
  <c r="H97" i="2"/>
  <c r="G96" i="2"/>
  <c r="F96" i="2"/>
  <c r="E96" i="2"/>
  <c r="I96" i="2" s="1"/>
  <c r="D96" i="2"/>
  <c r="I95" i="2"/>
  <c r="H95" i="2"/>
  <c r="I94" i="2"/>
  <c r="H94" i="2"/>
  <c r="I93" i="2"/>
  <c r="H93" i="2"/>
  <c r="I92" i="2"/>
  <c r="H92" i="2"/>
  <c r="G91" i="2"/>
  <c r="F91" i="2"/>
  <c r="E91" i="2"/>
  <c r="I91" i="2" s="1"/>
  <c r="D91" i="2"/>
  <c r="I90" i="2"/>
  <c r="H90" i="2"/>
  <c r="I89" i="2"/>
  <c r="H89" i="2"/>
  <c r="I88" i="2"/>
  <c r="H88" i="2"/>
  <c r="I87" i="2"/>
  <c r="H87" i="2"/>
  <c r="I86" i="2"/>
  <c r="H86" i="2"/>
  <c r="G85" i="2"/>
  <c r="F85" i="2"/>
  <c r="E85" i="2"/>
  <c r="D85" i="2"/>
  <c r="H85" i="2" s="1"/>
  <c r="I84" i="2"/>
  <c r="H84" i="2"/>
  <c r="I83" i="2"/>
  <c r="H83" i="2"/>
  <c r="I82" i="2"/>
  <c r="H82" i="2"/>
  <c r="G81" i="2"/>
  <c r="F81" i="2"/>
  <c r="E81" i="2"/>
  <c r="I81" i="2" s="1"/>
  <c r="D81" i="2"/>
  <c r="I80" i="2"/>
  <c r="H80" i="2"/>
  <c r="I79" i="2"/>
  <c r="H79" i="2"/>
  <c r="G78" i="2"/>
  <c r="F78" i="2"/>
  <c r="E78" i="2"/>
  <c r="I78" i="2" s="1"/>
  <c r="D78" i="2"/>
  <c r="G77" i="2"/>
  <c r="F77" i="2"/>
  <c r="E77" i="2"/>
  <c r="I76" i="2"/>
  <c r="H76" i="2"/>
  <c r="I75" i="2"/>
  <c r="H75" i="2"/>
  <c r="I74" i="2"/>
  <c r="H74" i="2"/>
  <c r="I73" i="2"/>
  <c r="H73" i="2"/>
  <c r="G72" i="2"/>
  <c r="F72" i="2"/>
  <c r="E72" i="2"/>
  <c r="I72" i="2" s="1"/>
  <c r="D72" i="2"/>
  <c r="H72" i="2" s="1"/>
  <c r="I71" i="2"/>
  <c r="H71" i="2"/>
  <c r="I70" i="2"/>
  <c r="H70" i="2"/>
  <c r="G69" i="2"/>
  <c r="F69" i="2"/>
  <c r="E69" i="2"/>
  <c r="I69" i="2" s="1"/>
  <c r="D69" i="2"/>
  <c r="H69" i="2" s="1"/>
  <c r="I68" i="2"/>
  <c r="H68" i="2"/>
  <c r="I67" i="2"/>
  <c r="H67" i="2"/>
  <c r="I66" i="2"/>
  <c r="H66" i="2"/>
  <c r="I65" i="2"/>
  <c r="H65" i="2"/>
  <c r="G64" i="2"/>
  <c r="F64" i="2"/>
  <c r="E64" i="2"/>
  <c r="I64" i="2" s="1"/>
  <c r="D64" i="2"/>
  <c r="H64" i="2" s="1"/>
  <c r="I63" i="2"/>
  <c r="H63" i="2"/>
  <c r="I62" i="2"/>
  <c r="H62" i="2"/>
  <c r="I61" i="2"/>
  <c r="H61" i="2"/>
  <c r="I60" i="2"/>
  <c r="H60" i="2"/>
  <c r="G59" i="2"/>
  <c r="F59" i="2"/>
  <c r="F58" i="2" s="1"/>
  <c r="E59" i="2"/>
  <c r="I59" i="2" s="1"/>
  <c r="I58" i="2" s="1"/>
  <c r="D59" i="2"/>
  <c r="H59" i="2" s="1"/>
  <c r="H58" i="2" s="1"/>
  <c r="G58" i="2"/>
  <c r="D58" i="2"/>
  <c r="I57" i="2"/>
  <c r="H57" i="2"/>
  <c r="I56" i="2"/>
  <c r="H56" i="2"/>
  <c r="I55" i="2"/>
  <c r="H55" i="2"/>
  <c r="I54" i="2"/>
  <c r="H54" i="2"/>
  <c r="I53" i="2"/>
  <c r="H53" i="2"/>
  <c r="I52" i="2"/>
  <c r="H52" i="2"/>
  <c r="G51" i="2"/>
  <c r="F51" i="2"/>
  <c r="E51" i="2"/>
  <c r="D51" i="2"/>
  <c r="H51" i="2" s="1"/>
  <c r="I50" i="2"/>
  <c r="H50" i="2"/>
  <c r="I49" i="2"/>
  <c r="H49" i="2"/>
  <c r="I48" i="2"/>
  <c r="H48" i="2"/>
  <c r="I47" i="2"/>
  <c r="H47" i="2"/>
  <c r="I46" i="2"/>
  <c r="H46" i="2"/>
  <c r="I45" i="2"/>
  <c r="H45" i="2"/>
  <c r="G44" i="2"/>
  <c r="F44" i="2"/>
  <c r="E44" i="2"/>
  <c r="D44" i="2"/>
  <c r="H44" i="2" s="1"/>
  <c r="I43" i="2"/>
  <c r="H43" i="2"/>
  <c r="I42" i="2"/>
  <c r="H42" i="2"/>
  <c r="I41" i="2"/>
  <c r="H41" i="2"/>
  <c r="I40" i="2"/>
  <c r="H40" i="2"/>
  <c r="I39" i="2"/>
  <c r="H39" i="2"/>
  <c r="I38" i="2"/>
  <c r="H38" i="2"/>
  <c r="I37" i="2"/>
  <c r="H37" i="2"/>
  <c r="G36" i="2"/>
  <c r="F36" i="2"/>
  <c r="E36" i="2"/>
  <c r="I36" i="2" s="1"/>
  <c r="D36" i="2"/>
  <c r="I35" i="2"/>
  <c r="H35" i="2"/>
  <c r="I34" i="2"/>
  <c r="H34" i="2"/>
  <c r="I33" i="2"/>
  <c r="H33" i="2"/>
  <c r="I32" i="2"/>
  <c r="H32" i="2"/>
  <c r="I31" i="2"/>
  <c r="H31" i="2"/>
  <c r="I30" i="2"/>
  <c r="H30" i="2"/>
  <c r="G29" i="2"/>
  <c r="G28" i="2" s="1"/>
  <c r="E29" i="2"/>
  <c r="I29" i="2" s="1"/>
  <c r="D29" i="2"/>
  <c r="H29" i="2" s="1"/>
  <c r="I27" i="2"/>
  <c r="H27" i="2"/>
  <c r="I26" i="2"/>
  <c r="H26" i="2"/>
  <c r="I25" i="2"/>
  <c r="H25" i="2"/>
  <c r="I24" i="2"/>
  <c r="H24" i="2"/>
  <c r="I23" i="2"/>
  <c r="H23" i="2"/>
  <c r="I22" i="2"/>
  <c r="H22" i="2"/>
  <c r="I21" i="2"/>
  <c r="H21" i="2"/>
  <c r="I20" i="2"/>
  <c r="H20" i="2"/>
  <c r="G19" i="2"/>
  <c r="F19" i="2"/>
  <c r="E19" i="2"/>
  <c r="I19" i="2" s="1"/>
  <c r="D19" i="2"/>
  <c r="I18" i="2"/>
  <c r="H18" i="2"/>
  <c r="I17" i="2"/>
  <c r="H17" i="2"/>
  <c r="I16" i="2"/>
  <c r="H16" i="2"/>
  <c r="I15" i="2"/>
  <c r="H15" i="2"/>
  <c r="I14" i="2"/>
  <c r="H14" i="2"/>
  <c r="I13" i="2"/>
  <c r="H13" i="2"/>
  <c r="G12" i="2"/>
  <c r="F12" i="2"/>
  <c r="E12" i="2"/>
  <c r="I12" i="2" s="1"/>
  <c r="D12" i="2"/>
  <c r="D110" i="2" l="1"/>
  <c r="I44" i="2"/>
  <c r="I51" i="2"/>
  <c r="I28" i="2" s="1"/>
  <c r="E58" i="2"/>
  <c r="I85" i="2"/>
  <c r="I105" i="2"/>
  <c r="I77" i="2" s="1"/>
  <c r="F110" i="2"/>
  <c r="H117" i="2"/>
  <c r="H110" i="2" s="1"/>
  <c r="H121" i="2"/>
  <c r="H124" i="2"/>
  <c r="H129" i="2"/>
  <c r="H128" i="2" s="1"/>
  <c r="H143" i="2"/>
  <c r="H155" i="2"/>
  <c r="H160" i="2"/>
  <c r="H167" i="2"/>
  <c r="H182" i="2"/>
  <c r="H187" i="2"/>
  <c r="D202" i="2"/>
  <c r="F202" i="2"/>
  <c r="H213" i="2"/>
  <c r="H202" i="2" s="1"/>
  <c r="H218" i="2"/>
  <c r="H233" i="2"/>
  <c r="D229" i="2"/>
  <c r="H12" i="2"/>
  <c r="H19" i="2"/>
  <c r="H36" i="2"/>
  <c r="H28" i="2" s="1"/>
  <c r="F28" i="2"/>
  <c r="F11" i="2" s="1"/>
  <c r="H78" i="2"/>
  <c r="H81" i="2"/>
  <c r="H91" i="2"/>
  <c r="H96" i="2"/>
  <c r="H101" i="2"/>
  <c r="I117" i="2"/>
  <c r="I121" i="2"/>
  <c r="I124" i="2"/>
  <c r="I110" i="2" s="1"/>
  <c r="I143" i="2"/>
  <c r="I155" i="2"/>
  <c r="I160" i="2"/>
  <c r="I128" i="2" s="1"/>
  <c r="I167" i="2"/>
  <c r="I166" i="2" s="1"/>
  <c r="I182" i="2"/>
  <c r="I187" i="2"/>
  <c r="E202" i="2"/>
  <c r="G202" i="2"/>
  <c r="I213" i="2"/>
  <c r="I218" i="2"/>
  <c r="I233" i="2"/>
  <c r="E229" i="2"/>
  <c r="I202" i="2"/>
  <c r="G11" i="2"/>
  <c r="H166" i="2"/>
  <c r="D28" i="2"/>
  <c r="I236" i="2"/>
  <c r="I229" i="2" s="1"/>
  <c r="H236" i="2"/>
  <c r="H229" i="2" s="1"/>
  <c r="E28" i="2"/>
  <c r="D77" i="2"/>
  <c r="O301" i="1"/>
  <c r="L301" i="1"/>
  <c r="I301" i="1"/>
  <c r="F301" i="1"/>
  <c r="O300" i="1"/>
  <c r="L300" i="1"/>
  <c r="I300" i="1"/>
  <c r="F300" i="1"/>
  <c r="O299" i="1"/>
  <c r="L299" i="1"/>
  <c r="I299" i="1"/>
  <c r="F299" i="1"/>
  <c r="O298" i="1"/>
  <c r="L298" i="1"/>
  <c r="I298" i="1"/>
  <c r="F298" i="1"/>
  <c r="O297" i="1"/>
  <c r="L297" i="1"/>
  <c r="I297" i="1"/>
  <c r="F297" i="1"/>
  <c r="O296" i="1"/>
  <c r="L296" i="1"/>
  <c r="I296" i="1"/>
  <c r="F296" i="1"/>
  <c r="O295" i="1"/>
  <c r="L295" i="1"/>
  <c r="I295" i="1"/>
  <c r="F295" i="1"/>
  <c r="O294" i="1"/>
  <c r="L294" i="1"/>
  <c r="I294" i="1"/>
  <c r="F294" i="1"/>
  <c r="N293" i="1"/>
  <c r="M293" i="1"/>
  <c r="K293" i="1"/>
  <c r="J293" i="1"/>
  <c r="H293" i="1"/>
  <c r="G293" i="1"/>
  <c r="E293" i="1"/>
  <c r="D293" i="1"/>
  <c r="O288" i="1"/>
  <c r="L288" i="1"/>
  <c r="I288" i="1"/>
  <c r="F288" i="1"/>
  <c r="O287" i="1"/>
  <c r="L287" i="1"/>
  <c r="L286" i="1" s="1"/>
  <c r="I287" i="1"/>
  <c r="I286" i="1" s="1"/>
  <c r="F287" i="1"/>
  <c r="O286" i="1"/>
  <c r="N286" i="1"/>
  <c r="M286" i="1"/>
  <c r="K286" i="1"/>
  <c r="J286" i="1"/>
  <c r="H286" i="1"/>
  <c r="G286" i="1"/>
  <c r="F286" i="1"/>
  <c r="E286" i="1"/>
  <c r="D286" i="1"/>
  <c r="O285" i="1"/>
  <c r="O284" i="1" s="1"/>
  <c r="O283" i="1" s="1"/>
  <c r="L285" i="1"/>
  <c r="L284" i="1" s="1"/>
  <c r="L283" i="1" s="1"/>
  <c r="I285" i="1"/>
  <c r="I284" i="1" s="1"/>
  <c r="I283" i="1" s="1"/>
  <c r="F285" i="1"/>
  <c r="N284" i="1"/>
  <c r="M284" i="1"/>
  <c r="M283" i="1" s="1"/>
  <c r="K284" i="1"/>
  <c r="J284" i="1"/>
  <c r="H284" i="1"/>
  <c r="H283" i="1" s="1"/>
  <c r="G284" i="1"/>
  <c r="G283" i="1" s="1"/>
  <c r="E284" i="1"/>
  <c r="E283" i="1" s="1"/>
  <c r="D284" i="1"/>
  <c r="D283" i="1" s="1"/>
  <c r="N283" i="1"/>
  <c r="K283" i="1"/>
  <c r="J283" i="1"/>
  <c r="O282" i="1"/>
  <c r="O281" i="1" s="1"/>
  <c r="L282" i="1"/>
  <c r="L281" i="1" s="1"/>
  <c r="I282" i="1"/>
  <c r="I281" i="1" s="1"/>
  <c r="F282" i="1"/>
  <c r="N281" i="1"/>
  <c r="M281" i="1"/>
  <c r="K281" i="1"/>
  <c r="J281" i="1"/>
  <c r="H281" i="1"/>
  <c r="G281" i="1"/>
  <c r="E281" i="1"/>
  <c r="D281" i="1"/>
  <c r="O280" i="1"/>
  <c r="L280" i="1"/>
  <c r="I280" i="1"/>
  <c r="F280" i="1"/>
  <c r="O279" i="1"/>
  <c r="L279" i="1"/>
  <c r="I279" i="1"/>
  <c r="F279" i="1"/>
  <c r="O278" i="1"/>
  <c r="L278" i="1"/>
  <c r="I278" i="1"/>
  <c r="F278" i="1"/>
  <c r="O277" i="1"/>
  <c r="O276" i="1" s="1"/>
  <c r="L277" i="1"/>
  <c r="I277" i="1"/>
  <c r="I276" i="1" s="1"/>
  <c r="F277" i="1"/>
  <c r="N276" i="1"/>
  <c r="M276" i="1"/>
  <c r="K276" i="1"/>
  <c r="J276" i="1"/>
  <c r="H276" i="1"/>
  <c r="G276" i="1"/>
  <c r="E276" i="1"/>
  <c r="D276" i="1"/>
  <c r="O275" i="1"/>
  <c r="L275" i="1"/>
  <c r="I275" i="1"/>
  <c r="F275" i="1"/>
  <c r="O274" i="1"/>
  <c r="L274" i="1"/>
  <c r="I274" i="1"/>
  <c r="F274" i="1"/>
  <c r="O273" i="1"/>
  <c r="L273" i="1"/>
  <c r="I273" i="1"/>
  <c r="I272" i="1" s="1"/>
  <c r="F273" i="1"/>
  <c r="N272" i="1"/>
  <c r="N270" i="1" s="1"/>
  <c r="N269" i="1" s="1"/>
  <c r="M272" i="1"/>
  <c r="K272" i="1"/>
  <c r="J272" i="1"/>
  <c r="J270" i="1" s="1"/>
  <c r="J269" i="1" s="1"/>
  <c r="H272" i="1"/>
  <c r="H270" i="1" s="1"/>
  <c r="G272" i="1"/>
  <c r="E272" i="1"/>
  <c r="D272" i="1"/>
  <c r="O271" i="1"/>
  <c r="L271" i="1"/>
  <c r="I271" i="1"/>
  <c r="F271" i="1"/>
  <c r="O268" i="1"/>
  <c r="L268" i="1"/>
  <c r="I268" i="1"/>
  <c r="F268" i="1"/>
  <c r="O267" i="1"/>
  <c r="L267" i="1"/>
  <c r="I267" i="1"/>
  <c r="F267" i="1"/>
  <c r="O266" i="1"/>
  <c r="L266" i="1"/>
  <c r="I266" i="1"/>
  <c r="F266" i="1"/>
  <c r="O265" i="1"/>
  <c r="L265" i="1"/>
  <c r="I265" i="1"/>
  <c r="F265" i="1"/>
  <c r="N264" i="1"/>
  <c r="M264" i="1"/>
  <c r="K264" i="1"/>
  <c r="J264" i="1"/>
  <c r="H264" i="1"/>
  <c r="G264" i="1"/>
  <c r="E264" i="1"/>
  <c r="D264" i="1"/>
  <c r="O263" i="1"/>
  <c r="L263" i="1"/>
  <c r="I263" i="1"/>
  <c r="F263" i="1"/>
  <c r="O262" i="1"/>
  <c r="L262" i="1"/>
  <c r="I262" i="1"/>
  <c r="F262" i="1"/>
  <c r="O261" i="1"/>
  <c r="L261" i="1"/>
  <c r="I261" i="1"/>
  <c r="F261" i="1"/>
  <c r="N260" i="1"/>
  <c r="M260" i="1"/>
  <c r="M259" i="1" s="1"/>
  <c r="K260" i="1"/>
  <c r="J260" i="1"/>
  <c r="J259" i="1" s="1"/>
  <c r="H260" i="1"/>
  <c r="G260" i="1"/>
  <c r="G259" i="1" s="1"/>
  <c r="E260" i="1"/>
  <c r="D260" i="1"/>
  <c r="D259" i="1" s="1"/>
  <c r="O258" i="1"/>
  <c r="L258" i="1"/>
  <c r="I258" i="1"/>
  <c r="F258" i="1"/>
  <c r="O257" i="1"/>
  <c r="L257" i="1"/>
  <c r="I257" i="1"/>
  <c r="F257" i="1"/>
  <c r="O256" i="1"/>
  <c r="L256" i="1"/>
  <c r="I256" i="1"/>
  <c r="F256" i="1"/>
  <c r="O255" i="1"/>
  <c r="L255" i="1"/>
  <c r="I255" i="1"/>
  <c r="F255" i="1"/>
  <c r="O254" i="1"/>
  <c r="L254" i="1"/>
  <c r="I254" i="1"/>
  <c r="F254" i="1"/>
  <c r="O253" i="1"/>
  <c r="O252" i="1" s="1"/>
  <c r="O251" i="1" s="1"/>
  <c r="L253" i="1"/>
  <c r="I253" i="1"/>
  <c r="F253" i="1"/>
  <c r="N252" i="1"/>
  <c r="N251" i="1" s="1"/>
  <c r="M252" i="1"/>
  <c r="M251" i="1" s="1"/>
  <c r="K252" i="1"/>
  <c r="J252" i="1"/>
  <c r="I252" i="1"/>
  <c r="I251" i="1" s="1"/>
  <c r="H252" i="1"/>
  <c r="H251" i="1" s="1"/>
  <c r="G252" i="1"/>
  <c r="G251" i="1" s="1"/>
  <c r="E252" i="1"/>
  <c r="E251" i="1" s="1"/>
  <c r="D252" i="1"/>
  <c r="D251" i="1" s="1"/>
  <c r="K251" i="1"/>
  <c r="J251" i="1"/>
  <c r="O250" i="1"/>
  <c r="L250" i="1"/>
  <c r="I250" i="1"/>
  <c r="F250" i="1"/>
  <c r="O249" i="1"/>
  <c r="L249" i="1"/>
  <c r="I249" i="1"/>
  <c r="F249" i="1"/>
  <c r="O248" i="1"/>
  <c r="L248" i="1"/>
  <c r="I248" i="1"/>
  <c r="F248" i="1"/>
  <c r="O247" i="1"/>
  <c r="L247" i="1"/>
  <c r="I247" i="1"/>
  <c r="I246" i="1" s="1"/>
  <c r="F247" i="1"/>
  <c r="N246" i="1"/>
  <c r="M246" i="1"/>
  <c r="K246" i="1"/>
  <c r="J246" i="1"/>
  <c r="H246" i="1"/>
  <c r="G246" i="1"/>
  <c r="E246" i="1"/>
  <c r="D246" i="1"/>
  <c r="O245" i="1"/>
  <c r="L245" i="1"/>
  <c r="I245" i="1"/>
  <c r="F245" i="1"/>
  <c r="O244" i="1"/>
  <c r="L244" i="1"/>
  <c r="I244" i="1"/>
  <c r="F244" i="1"/>
  <c r="O243" i="1"/>
  <c r="L243" i="1"/>
  <c r="I243" i="1"/>
  <c r="F243" i="1"/>
  <c r="O242" i="1"/>
  <c r="L242" i="1"/>
  <c r="I242" i="1"/>
  <c r="F242" i="1"/>
  <c r="O241" i="1"/>
  <c r="L241" i="1"/>
  <c r="I241" i="1"/>
  <c r="F241" i="1"/>
  <c r="O240" i="1"/>
  <c r="L240" i="1"/>
  <c r="I240" i="1"/>
  <c r="F240" i="1"/>
  <c r="O239" i="1"/>
  <c r="L239" i="1"/>
  <c r="I239" i="1"/>
  <c r="I238" i="1" s="1"/>
  <c r="F239" i="1"/>
  <c r="N238" i="1"/>
  <c r="M238" i="1"/>
  <c r="K238" i="1"/>
  <c r="J238" i="1"/>
  <c r="H238" i="1"/>
  <c r="G238" i="1"/>
  <c r="E238" i="1"/>
  <c r="D238" i="1"/>
  <c r="O237" i="1"/>
  <c r="L237" i="1"/>
  <c r="I237" i="1"/>
  <c r="F237" i="1"/>
  <c r="O236" i="1"/>
  <c r="L236" i="1"/>
  <c r="I236" i="1"/>
  <c r="I235" i="1" s="1"/>
  <c r="F236" i="1"/>
  <c r="N235" i="1"/>
  <c r="M235" i="1"/>
  <c r="L235" i="1"/>
  <c r="K235" i="1"/>
  <c r="J235" i="1"/>
  <c r="H235" i="1"/>
  <c r="G235" i="1"/>
  <c r="F235" i="1"/>
  <c r="E235" i="1"/>
  <c r="D235" i="1"/>
  <c r="O234" i="1"/>
  <c r="O233" i="1" s="1"/>
  <c r="L234" i="1"/>
  <c r="L233" i="1" s="1"/>
  <c r="I234" i="1"/>
  <c r="F234" i="1"/>
  <c r="F233" i="1" s="1"/>
  <c r="N233" i="1"/>
  <c r="M233" i="1"/>
  <c r="M231" i="1" s="1"/>
  <c r="K233" i="1"/>
  <c r="J233" i="1"/>
  <c r="H233" i="1"/>
  <c r="G233" i="1"/>
  <c r="E233" i="1"/>
  <c r="D233" i="1"/>
  <c r="O232" i="1"/>
  <c r="L232" i="1"/>
  <c r="I232" i="1"/>
  <c r="F232" i="1"/>
  <c r="E231" i="1"/>
  <c r="O229" i="1"/>
  <c r="L229" i="1"/>
  <c r="I229" i="1"/>
  <c r="F229" i="1"/>
  <c r="C229" i="1" s="1"/>
  <c r="O228" i="1"/>
  <c r="L228" i="1"/>
  <c r="I228" i="1"/>
  <c r="I227" i="1" s="1"/>
  <c r="F228" i="1"/>
  <c r="F227" i="1" s="1"/>
  <c r="O227" i="1"/>
  <c r="N227" i="1"/>
  <c r="M227" i="1"/>
  <c r="L227" i="1"/>
  <c r="K227" i="1"/>
  <c r="J227" i="1"/>
  <c r="H227" i="1"/>
  <c r="G227" i="1"/>
  <c r="E227" i="1"/>
  <c r="D227" i="1"/>
  <c r="O226" i="1"/>
  <c r="L226" i="1"/>
  <c r="I226" i="1"/>
  <c r="F226" i="1"/>
  <c r="O225" i="1"/>
  <c r="L225" i="1"/>
  <c r="I225" i="1"/>
  <c r="F225" i="1"/>
  <c r="O224" i="1"/>
  <c r="L224" i="1"/>
  <c r="I224" i="1"/>
  <c r="F224" i="1"/>
  <c r="O223" i="1"/>
  <c r="L223" i="1"/>
  <c r="I223" i="1"/>
  <c r="F223" i="1"/>
  <c r="O222" i="1"/>
  <c r="L222" i="1"/>
  <c r="I222" i="1"/>
  <c r="F222" i="1"/>
  <c r="O221" i="1"/>
  <c r="L221" i="1"/>
  <c r="I221" i="1"/>
  <c r="F221" i="1"/>
  <c r="O220" i="1"/>
  <c r="L220" i="1"/>
  <c r="I220" i="1"/>
  <c r="F220" i="1"/>
  <c r="O219" i="1"/>
  <c r="L219" i="1"/>
  <c r="I219" i="1"/>
  <c r="F219" i="1"/>
  <c r="O218" i="1"/>
  <c r="L218" i="1"/>
  <c r="I218" i="1"/>
  <c r="F218" i="1"/>
  <c r="O217" i="1"/>
  <c r="L217" i="1"/>
  <c r="I217" i="1"/>
  <c r="F217" i="1"/>
  <c r="N216" i="1"/>
  <c r="M216" i="1"/>
  <c r="K216" i="1"/>
  <c r="J216" i="1"/>
  <c r="H216" i="1"/>
  <c r="G216" i="1"/>
  <c r="E216" i="1"/>
  <c r="D216" i="1"/>
  <c r="O215" i="1"/>
  <c r="L215" i="1"/>
  <c r="I215" i="1"/>
  <c r="F215" i="1"/>
  <c r="O214" i="1"/>
  <c r="L214" i="1"/>
  <c r="C214" i="1" s="1"/>
  <c r="I214" i="1"/>
  <c r="F214" i="1"/>
  <c r="O213" i="1"/>
  <c r="L213" i="1"/>
  <c r="I213" i="1"/>
  <c r="F213" i="1"/>
  <c r="C213" i="1" s="1"/>
  <c r="O212" i="1"/>
  <c r="L212" i="1"/>
  <c r="I212" i="1"/>
  <c r="F212" i="1"/>
  <c r="O211" i="1"/>
  <c r="L211" i="1"/>
  <c r="I211" i="1"/>
  <c r="F211" i="1"/>
  <c r="O210" i="1"/>
  <c r="L210" i="1"/>
  <c r="I210" i="1"/>
  <c r="F210" i="1"/>
  <c r="C210" i="1" s="1"/>
  <c r="O209" i="1"/>
  <c r="L209" i="1"/>
  <c r="I209" i="1"/>
  <c r="F209" i="1"/>
  <c r="O208" i="1"/>
  <c r="L208" i="1"/>
  <c r="I208" i="1"/>
  <c r="F208" i="1"/>
  <c r="O207" i="1"/>
  <c r="L207" i="1"/>
  <c r="I207" i="1"/>
  <c r="F207" i="1"/>
  <c r="O206" i="1"/>
  <c r="L206" i="1"/>
  <c r="I206" i="1"/>
  <c r="F206" i="1"/>
  <c r="N205" i="1"/>
  <c r="M205" i="1"/>
  <c r="K205" i="1"/>
  <c r="J205" i="1"/>
  <c r="H205" i="1"/>
  <c r="G205" i="1"/>
  <c r="E205" i="1"/>
  <c r="D205" i="1"/>
  <c r="K204" i="1"/>
  <c r="O203" i="1"/>
  <c r="L203" i="1"/>
  <c r="I203" i="1"/>
  <c r="F203" i="1"/>
  <c r="O202" i="1"/>
  <c r="L202" i="1"/>
  <c r="I202" i="1"/>
  <c r="C202" i="1" s="1"/>
  <c r="F202" i="1"/>
  <c r="O201" i="1"/>
  <c r="L201" i="1"/>
  <c r="I201" i="1"/>
  <c r="F201" i="1"/>
  <c r="O200" i="1"/>
  <c r="L200" i="1"/>
  <c r="I200" i="1"/>
  <c r="F200" i="1"/>
  <c r="O199" i="1"/>
  <c r="O198" i="1" s="1"/>
  <c r="L199" i="1"/>
  <c r="L198" i="1" s="1"/>
  <c r="I199" i="1"/>
  <c r="F199" i="1"/>
  <c r="F198" i="1" s="1"/>
  <c r="N198" i="1"/>
  <c r="M198" i="1"/>
  <c r="K198" i="1"/>
  <c r="K196" i="1" s="1"/>
  <c r="J198" i="1"/>
  <c r="J196" i="1" s="1"/>
  <c r="H198" i="1"/>
  <c r="H196" i="1" s="1"/>
  <c r="G198" i="1"/>
  <c r="G196" i="1" s="1"/>
  <c r="E198" i="1"/>
  <c r="D198" i="1"/>
  <c r="D196" i="1" s="1"/>
  <c r="O197" i="1"/>
  <c r="L197" i="1"/>
  <c r="I197" i="1"/>
  <c r="F197" i="1"/>
  <c r="N196" i="1"/>
  <c r="M196" i="1"/>
  <c r="E196" i="1"/>
  <c r="O193" i="1"/>
  <c r="O192" i="1" s="1"/>
  <c r="O191" i="1" s="1"/>
  <c r="L193" i="1"/>
  <c r="I193" i="1"/>
  <c r="I192" i="1" s="1"/>
  <c r="I191" i="1" s="1"/>
  <c r="F193" i="1"/>
  <c r="N192" i="1"/>
  <c r="N191" i="1" s="1"/>
  <c r="M192" i="1"/>
  <c r="M191" i="1" s="1"/>
  <c r="L192" i="1"/>
  <c r="K192" i="1"/>
  <c r="J192" i="1"/>
  <c r="J191" i="1" s="1"/>
  <c r="H192" i="1"/>
  <c r="G192" i="1"/>
  <c r="F192" i="1"/>
  <c r="E192" i="1"/>
  <c r="E191" i="1" s="1"/>
  <c r="D192" i="1"/>
  <c r="L191" i="1"/>
  <c r="K191" i="1"/>
  <c r="H191" i="1"/>
  <c r="G191" i="1"/>
  <c r="D191" i="1"/>
  <c r="O190" i="1"/>
  <c r="L190" i="1"/>
  <c r="I190" i="1"/>
  <c r="F190" i="1"/>
  <c r="O189" i="1"/>
  <c r="L189" i="1"/>
  <c r="L188" i="1" s="1"/>
  <c r="I189" i="1"/>
  <c r="I188" i="1" s="1"/>
  <c r="F189" i="1"/>
  <c r="N188" i="1"/>
  <c r="M188" i="1"/>
  <c r="K188" i="1"/>
  <c r="J188" i="1"/>
  <c r="J187" i="1" s="1"/>
  <c r="H188" i="1"/>
  <c r="G188" i="1"/>
  <c r="G187" i="1" s="1"/>
  <c r="E188" i="1"/>
  <c r="E187" i="1" s="1"/>
  <c r="D188" i="1"/>
  <c r="O186" i="1"/>
  <c r="L186" i="1"/>
  <c r="I186" i="1"/>
  <c r="F186" i="1"/>
  <c r="O185" i="1"/>
  <c r="L185" i="1"/>
  <c r="I185" i="1"/>
  <c r="F185" i="1"/>
  <c r="N184" i="1"/>
  <c r="M184" i="1"/>
  <c r="L184" i="1"/>
  <c r="K184" i="1"/>
  <c r="J184" i="1"/>
  <c r="H184" i="1"/>
  <c r="G184" i="1"/>
  <c r="E184" i="1"/>
  <c r="D184" i="1"/>
  <c r="O183" i="1"/>
  <c r="L183" i="1"/>
  <c r="I183" i="1"/>
  <c r="F183" i="1"/>
  <c r="O182" i="1"/>
  <c r="L182" i="1"/>
  <c r="I182" i="1"/>
  <c r="F182" i="1"/>
  <c r="O181" i="1"/>
  <c r="L181" i="1"/>
  <c r="I181" i="1"/>
  <c r="F181" i="1"/>
  <c r="O180" i="1"/>
  <c r="L180" i="1"/>
  <c r="I180" i="1"/>
  <c r="I179" i="1" s="1"/>
  <c r="F180" i="1"/>
  <c r="N179" i="1"/>
  <c r="M179" i="1"/>
  <c r="K179" i="1"/>
  <c r="J179" i="1"/>
  <c r="H179" i="1"/>
  <c r="G179" i="1"/>
  <c r="E179" i="1"/>
  <c r="D179" i="1"/>
  <c r="O178" i="1"/>
  <c r="L178" i="1"/>
  <c r="I178" i="1"/>
  <c r="F178" i="1"/>
  <c r="O177" i="1"/>
  <c r="L177" i="1"/>
  <c r="I177" i="1"/>
  <c r="F177" i="1"/>
  <c r="O176" i="1"/>
  <c r="L176" i="1"/>
  <c r="L175" i="1" s="1"/>
  <c r="I176" i="1"/>
  <c r="I175" i="1" s="1"/>
  <c r="I174" i="1" s="1"/>
  <c r="F176" i="1"/>
  <c r="N175" i="1"/>
  <c r="M175" i="1"/>
  <c r="M174" i="1" s="1"/>
  <c r="M173" i="1" s="1"/>
  <c r="K175" i="1"/>
  <c r="K174" i="1" s="1"/>
  <c r="K173" i="1" s="1"/>
  <c r="J175" i="1"/>
  <c r="H175" i="1"/>
  <c r="H174" i="1" s="1"/>
  <c r="G175" i="1"/>
  <c r="F175" i="1"/>
  <c r="E175" i="1"/>
  <c r="E174" i="1" s="1"/>
  <c r="E173" i="1" s="1"/>
  <c r="D175" i="1"/>
  <c r="G174" i="1"/>
  <c r="O172" i="1"/>
  <c r="L172" i="1"/>
  <c r="I172" i="1"/>
  <c r="F172" i="1"/>
  <c r="O171" i="1"/>
  <c r="L171" i="1"/>
  <c r="I171" i="1"/>
  <c r="F171" i="1"/>
  <c r="O170" i="1"/>
  <c r="L170" i="1"/>
  <c r="I170" i="1"/>
  <c r="F170" i="1"/>
  <c r="O169" i="1"/>
  <c r="L169" i="1"/>
  <c r="I169" i="1"/>
  <c r="F169" i="1"/>
  <c r="O168" i="1"/>
  <c r="L168" i="1"/>
  <c r="I168" i="1"/>
  <c r="F168" i="1"/>
  <c r="O167" i="1"/>
  <c r="L167" i="1"/>
  <c r="L166" i="1" s="1"/>
  <c r="I167" i="1"/>
  <c r="I166" i="1" s="1"/>
  <c r="I165" i="1" s="1"/>
  <c r="F167" i="1"/>
  <c r="N166" i="1"/>
  <c r="N165" i="1" s="1"/>
  <c r="M166" i="1"/>
  <c r="M165" i="1" s="1"/>
  <c r="K166" i="1"/>
  <c r="K165" i="1" s="1"/>
  <c r="J166" i="1"/>
  <c r="J165" i="1" s="1"/>
  <c r="H166" i="1"/>
  <c r="G166" i="1"/>
  <c r="G165" i="1" s="1"/>
  <c r="E166" i="1"/>
  <c r="E165" i="1" s="1"/>
  <c r="D166" i="1"/>
  <c r="D165" i="1" s="1"/>
  <c r="L165" i="1"/>
  <c r="H165" i="1"/>
  <c r="O164" i="1"/>
  <c r="L164" i="1"/>
  <c r="I164" i="1"/>
  <c r="F164" i="1"/>
  <c r="O163" i="1"/>
  <c r="L163" i="1"/>
  <c r="I163" i="1"/>
  <c r="F163" i="1"/>
  <c r="O162" i="1"/>
  <c r="L162" i="1"/>
  <c r="I162" i="1"/>
  <c r="F162" i="1"/>
  <c r="O161" i="1"/>
  <c r="L161" i="1"/>
  <c r="L160" i="1" s="1"/>
  <c r="I161" i="1"/>
  <c r="I160" i="1" s="1"/>
  <c r="F161" i="1"/>
  <c r="N160" i="1"/>
  <c r="M160" i="1"/>
  <c r="K160" i="1"/>
  <c r="J160" i="1"/>
  <c r="H160" i="1"/>
  <c r="G160" i="1"/>
  <c r="E160" i="1"/>
  <c r="D160" i="1"/>
  <c r="O159" i="1"/>
  <c r="L159" i="1"/>
  <c r="I159" i="1"/>
  <c r="F159" i="1"/>
  <c r="O158" i="1"/>
  <c r="L158" i="1"/>
  <c r="I158" i="1"/>
  <c r="F158" i="1"/>
  <c r="O157" i="1"/>
  <c r="L157" i="1"/>
  <c r="I157" i="1"/>
  <c r="F157" i="1"/>
  <c r="O156" i="1"/>
  <c r="L156" i="1"/>
  <c r="I156" i="1"/>
  <c r="F156" i="1"/>
  <c r="O155" i="1"/>
  <c r="L155" i="1"/>
  <c r="I155" i="1"/>
  <c r="F155" i="1"/>
  <c r="O154" i="1"/>
  <c r="L154" i="1"/>
  <c r="I154" i="1"/>
  <c r="F154" i="1"/>
  <c r="O153" i="1"/>
  <c r="L153" i="1"/>
  <c r="I153" i="1"/>
  <c r="F153" i="1"/>
  <c r="O152" i="1"/>
  <c r="L152" i="1"/>
  <c r="I152" i="1"/>
  <c r="I151" i="1" s="1"/>
  <c r="F152" i="1"/>
  <c r="N151" i="1"/>
  <c r="M151" i="1"/>
  <c r="K151" i="1"/>
  <c r="J151" i="1"/>
  <c r="H151" i="1"/>
  <c r="G151" i="1"/>
  <c r="E151" i="1"/>
  <c r="D151" i="1"/>
  <c r="O150" i="1"/>
  <c r="L150" i="1"/>
  <c r="I150" i="1"/>
  <c r="F150" i="1"/>
  <c r="O149" i="1"/>
  <c r="L149" i="1"/>
  <c r="I149" i="1"/>
  <c r="F149" i="1"/>
  <c r="O148" i="1"/>
  <c r="L148" i="1"/>
  <c r="I148" i="1"/>
  <c r="F148" i="1"/>
  <c r="O147" i="1"/>
  <c r="L147" i="1"/>
  <c r="I147" i="1"/>
  <c r="F147" i="1"/>
  <c r="O146" i="1"/>
  <c r="L146" i="1"/>
  <c r="I146" i="1"/>
  <c r="F146" i="1"/>
  <c r="O145" i="1"/>
  <c r="O144" i="1" s="1"/>
  <c r="L145" i="1"/>
  <c r="I145" i="1"/>
  <c r="F145" i="1"/>
  <c r="N144" i="1"/>
  <c r="M144" i="1"/>
  <c r="K144" i="1"/>
  <c r="J144" i="1"/>
  <c r="H144" i="1"/>
  <c r="G144" i="1"/>
  <c r="E144" i="1"/>
  <c r="D144" i="1"/>
  <c r="O143" i="1"/>
  <c r="L143" i="1"/>
  <c r="I143" i="1"/>
  <c r="F143" i="1"/>
  <c r="O142" i="1"/>
  <c r="O141" i="1" s="1"/>
  <c r="L142" i="1"/>
  <c r="L141" i="1" s="1"/>
  <c r="I142" i="1"/>
  <c r="C142" i="1" s="1"/>
  <c r="F142" i="1"/>
  <c r="N141" i="1"/>
  <c r="M141" i="1"/>
  <c r="K141" i="1"/>
  <c r="J141" i="1"/>
  <c r="H141" i="1"/>
  <c r="G141" i="1"/>
  <c r="F141" i="1"/>
  <c r="E141" i="1"/>
  <c r="D141" i="1"/>
  <c r="O140" i="1"/>
  <c r="L140" i="1"/>
  <c r="I140" i="1"/>
  <c r="F140" i="1"/>
  <c r="O139" i="1"/>
  <c r="L139" i="1"/>
  <c r="I139" i="1"/>
  <c r="F139" i="1"/>
  <c r="O138" i="1"/>
  <c r="L138" i="1"/>
  <c r="I138" i="1"/>
  <c r="F138" i="1"/>
  <c r="O137" i="1"/>
  <c r="L137" i="1"/>
  <c r="I137" i="1"/>
  <c r="I136" i="1" s="1"/>
  <c r="F137" i="1"/>
  <c r="N136" i="1"/>
  <c r="M136" i="1"/>
  <c r="K136" i="1"/>
  <c r="J136" i="1"/>
  <c r="H136" i="1"/>
  <c r="G136" i="1"/>
  <c r="E136" i="1"/>
  <c r="D136" i="1"/>
  <c r="O135" i="1"/>
  <c r="L135" i="1"/>
  <c r="I135" i="1"/>
  <c r="F135" i="1"/>
  <c r="O134" i="1"/>
  <c r="L134" i="1"/>
  <c r="I134" i="1"/>
  <c r="F134" i="1"/>
  <c r="O133" i="1"/>
  <c r="L133" i="1"/>
  <c r="I133" i="1"/>
  <c r="F133" i="1"/>
  <c r="O132" i="1"/>
  <c r="L132" i="1"/>
  <c r="L131" i="1" s="1"/>
  <c r="I132" i="1"/>
  <c r="I131" i="1" s="1"/>
  <c r="F132" i="1"/>
  <c r="N131" i="1"/>
  <c r="M131" i="1"/>
  <c r="K131" i="1"/>
  <c r="J131" i="1"/>
  <c r="H131" i="1"/>
  <c r="G131" i="1"/>
  <c r="G130" i="1" s="1"/>
  <c r="E131" i="1"/>
  <c r="D131" i="1"/>
  <c r="O129" i="1"/>
  <c r="O128" i="1" s="1"/>
  <c r="L129" i="1"/>
  <c r="L128" i="1" s="1"/>
  <c r="I129" i="1"/>
  <c r="I128" i="1" s="1"/>
  <c r="F129" i="1"/>
  <c r="N128" i="1"/>
  <c r="M128" i="1"/>
  <c r="K128" i="1"/>
  <c r="J128" i="1"/>
  <c r="H128" i="1"/>
  <c r="G128" i="1"/>
  <c r="E128" i="1"/>
  <c r="D128" i="1"/>
  <c r="O127" i="1"/>
  <c r="L127" i="1"/>
  <c r="I127" i="1"/>
  <c r="F127" i="1"/>
  <c r="O126" i="1"/>
  <c r="L126" i="1"/>
  <c r="I126" i="1"/>
  <c r="F126" i="1"/>
  <c r="O125" i="1"/>
  <c r="L125" i="1"/>
  <c r="I125" i="1"/>
  <c r="F125" i="1"/>
  <c r="O124" i="1"/>
  <c r="L124" i="1"/>
  <c r="I124" i="1"/>
  <c r="F124" i="1"/>
  <c r="O123" i="1"/>
  <c r="L123" i="1"/>
  <c r="I123" i="1"/>
  <c r="F123" i="1"/>
  <c r="F122" i="1" s="1"/>
  <c r="N122" i="1"/>
  <c r="M122" i="1"/>
  <c r="K122" i="1"/>
  <c r="J122" i="1"/>
  <c r="H122" i="1"/>
  <c r="G122" i="1"/>
  <c r="E122" i="1"/>
  <c r="D122" i="1"/>
  <c r="O121" i="1"/>
  <c r="L121" i="1"/>
  <c r="I121" i="1"/>
  <c r="F121" i="1"/>
  <c r="O120" i="1"/>
  <c r="L120" i="1"/>
  <c r="I120" i="1"/>
  <c r="F120" i="1"/>
  <c r="O119" i="1"/>
  <c r="L119" i="1"/>
  <c r="I119" i="1"/>
  <c r="F119" i="1"/>
  <c r="O118" i="1"/>
  <c r="L118" i="1"/>
  <c r="I118" i="1"/>
  <c r="F118" i="1"/>
  <c r="O117" i="1"/>
  <c r="L117" i="1"/>
  <c r="L116" i="1" s="1"/>
  <c r="I117" i="1"/>
  <c r="F117" i="1"/>
  <c r="F116" i="1" s="1"/>
  <c r="N116" i="1"/>
  <c r="M116" i="1"/>
  <c r="K116" i="1"/>
  <c r="J116" i="1"/>
  <c r="H116" i="1"/>
  <c r="G116" i="1"/>
  <c r="E116" i="1"/>
  <c r="D116" i="1"/>
  <c r="O115" i="1"/>
  <c r="L115" i="1"/>
  <c r="I115" i="1"/>
  <c r="F115" i="1"/>
  <c r="O114" i="1"/>
  <c r="L114" i="1"/>
  <c r="I114" i="1"/>
  <c r="F114" i="1"/>
  <c r="C114" i="1" s="1"/>
  <c r="O113" i="1"/>
  <c r="L113" i="1"/>
  <c r="I113" i="1"/>
  <c r="I112" i="1" s="1"/>
  <c r="F113" i="1"/>
  <c r="N112" i="1"/>
  <c r="M112" i="1"/>
  <c r="K112" i="1"/>
  <c r="J112" i="1"/>
  <c r="H112" i="1"/>
  <c r="G112" i="1"/>
  <c r="E112" i="1"/>
  <c r="D112" i="1"/>
  <c r="O111" i="1"/>
  <c r="L111" i="1"/>
  <c r="I111" i="1"/>
  <c r="F111" i="1"/>
  <c r="O110" i="1"/>
  <c r="L110" i="1"/>
  <c r="I110" i="1"/>
  <c r="F110" i="1"/>
  <c r="O109" i="1"/>
  <c r="L109" i="1"/>
  <c r="I109" i="1"/>
  <c r="F109" i="1"/>
  <c r="O108" i="1"/>
  <c r="L108" i="1"/>
  <c r="I108" i="1"/>
  <c r="F108" i="1"/>
  <c r="O107" i="1"/>
  <c r="L107" i="1"/>
  <c r="I107" i="1"/>
  <c r="F107" i="1"/>
  <c r="O106" i="1"/>
  <c r="L106" i="1"/>
  <c r="I106" i="1"/>
  <c r="F106" i="1"/>
  <c r="O105" i="1"/>
  <c r="L105" i="1"/>
  <c r="C105" i="1" s="1"/>
  <c r="I105" i="1"/>
  <c r="F105" i="1"/>
  <c r="O104" i="1"/>
  <c r="L104" i="1"/>
  <c r="I104" i="1"/>
  <c r="F104" i="1"/>
  <c r="N103" i="1"/>
  <c r="M103" i="1"/>
  <c r="K103" i="1"/>
  <c r="J103" i="1"/>
  <c r="H103" i="1"/>
  <c r="G103" i="1"/>
  <c r="E103" i="1"/>
  <c r="D103" i="1"/>
  <c r="O102" i="1"/>
  <c r="L102" i="1"/>
  <c r="I102" i="1"/>
  <c r="F102" i="1"/>
  <c r="O101" i="1"/>
  <c r="L101" i="1"/>
  <c r="I101" i="1"/>
  <c r="F101" i="1"/>
  <c r="O100" i="1"/>
  <c r="L100" i="1"/>
  <c r="I100" i="1"/>
  <c r="F100" i="1"/>
  <c r="O99" i="1"/>
  <c r="L99" i="1"/>
  <c r="I99" i="1"/>
  <c r="F99" i="1"/>
  <c r="O98" i="1"/>
  <c r="L98" i="1"/>
  <c r="I98" i="1"/>
  <c r="F98" i="1"/>
  <c r="O97" i="1"/>
  <c r="L97" i="1"/>
  <c r="I97" i="1"/>
  <c r="F97" i="1"/>
  <c r="O96" i="1"/>
  <c r="L96" i="1"/>
  <c r="I96" i="1"/>
  <c r="F96" i="1"/>
  <c r="N95" i="1"/>
  <c r="M95" i="1"/>
  <c r="K95" i="1"/>
  <c r="J95" i="1"/>
  <c r="H95" i="1"/>
  <c r="G95" i="1"/>
  <c r="E95" i="1"/>
  <c r="D95" i="1"/>
  <c r="O94" i="1"/>
  <c r="L94" i="1"/>
  <c r="I94" i="1"/>
  <c r="F94" i="1"/>
  <c r="O93" i="1"/>
  <c r="L93" i="1"/>
  <c r="I93" i="1"/>
  <c r="F93" i="1"/>
  <c r="O92" i="1"/>
  <c r="L92" i="1"/>
  <c r="I92" i="1"/>
  <c r="F92" i="1"/>
  <c r="O91" i="1"/>
  <c r="L91" i="1"/>
  <c r="I91" i="1"/>
  <c r="F91" i="1"/>
  <c r="O90" i="1"/>
  <c r="L90" i="1"/>
  <c r="I90" i="1"/>
  <c r="F90" i="1"/>
  <c r="N89" i="1"/>
  <c r="M89" i="1"/>
  <c r="K89" i="1"/>
  <c r="J89" i="1"/>
  <c r="H89" i="1"/>
  <c r="G89" i="1"/>
  <c r="E89" i="1"/>
  <c r="D89" i="1"/>
  <c r="O88" i="1"/>
  <c r="L88" i="1"/>
  <c r="I88" i="1"/>
  <c r="F88" i="1"/>
  <c r="O87" i="1"/>
  <c r="L87" i="1"/>
  <c r="I87" i="1"/>
  <c r="F87" i="1"/>
  <c r="O86" i="1"/>
  <c r="L86" i="1"/>
  <c r="I86" i="1"/>
  <c r="F86" i="1"/>
  <c r="O85" i="1"/>
  <c r="O84" i="1" s="1"/>
  <c r="L85" i="1"/>
  <c r="C85" i="1" s="1"/>
  <c r="I85" i="1"/>
  <c r="F85" i="1"/>
  <c r="N84" i="1"/>
  <c r="M84" i="1"/>
  <c r="K84" i="1"/>
  <c r="J84" i="1"/>
  <c r="H84" i="1"/>
  <c r="G84" i="1"/>
  <c r="E84" i="1"/>
  <c r="D84" i="1"/>
  <c r="O82" i="1"/>
  <c r="L82" i="1"/>
  <c r="I82" i="1"/>
  <c r="F82" i="1"/>
  <c r="O81" i="1"/>
  <c r="L81" i="1"/>
  <c r="L80" i="1" s="1"/>
  <c r="I81" i="1"/>
  <c r="I80" i="1" s="1"/>
  <c r="F81" i="1"/>
  <c r="N80" i="1"/>
  <c r="M80" i="1"/>
  <c r="K80" i="1"/>
  <c r="J80" i="1"/>
  <c r="H80" i="1"/>
  <c r="G80" i="1"/>
  <c r="E80" i="1"/>
  <c r="D80" i="1"/>
  <c r="O79" i="1"/>
  <c r="L79" i="1"/>
  <c r="I79" i="1"/>
  <c r="F79" i="1"/>
  <c r="O78" i="1"/>
  <c r="O77" i="1" s="1"/>
  <c r="L78" i="1"/>
  <c r="L77" i="1" s="1"/>
  <c r="I78" i="1"/>
  <c r="F78" i="1"/>
  <c r="F77" i="1" s="1"/>
  <c r="N77" i="1"/>
  <c r="M77" i="1"/>
  <c r="K77" i="1"/>
  <c r="J77" i="1"/>
  <c r="J76" i="1" s="1"/>
  <c r="H77" i="1"/>
  <c r="G77" i="1"/>
  <c r="E77" i="1"/>
  <c r="E76" i="1" s="1"/>
  <c r="D77" i="1"/>
  <c r="D76" i="1" s="1"/>
  <c r="M76" i="1"/>
  <c r="O74" i="1"/>
  <c r="L74" i="1"/>
  <c r="I74" i="1"/>
  <c r="F74" i="1"/>
  <c r="O73" i="1"/>
  <c r="L73" i="1"/>
  <c r="I73" i="1"/>
  <c r="F73" i="1"/>
  <c r="O72" i="1"/>
  <c r="L72" i="1"/>
  <c r="I72" i="1"/>
  <c r="F72" i="1"/>
  <c r="O71" i="1"/>
  <c r="L71" i="1"/>
  <c r="I71" i="1"/>
  <c r="F71" i="1"/>
  <c r="O70" i="1"/>
  <c r="O69" i="1" s="1"/>
  <c r="L70" i="1"/>
  <c r="L69" i="1" s="1"/>
  <c r="I70" i="1"/>
  <c r="F70" i="1"/>
  <c r="N69" i="1"/>
  <c r="M69" i="1"/>
  <c r="M67" i="1" s="1"/>
  <c r="K69" i="1"/>
  <c r="K67" i="1" s="1"/>
  <c r="J69" i="1"/>
  <c r="J67" i="1" s="1"/>
  <c r="H69" i="1"/>
  <c r="H67" i="1" s="1"/>
  <c r="G69" i="1"/>
  <c r="G67" i="1" s="1"/>
  <c r="E69" i="1"/>
  <c r="D69" i="1"/>
  <c r="D67" i="1" s="1"/>
  <c r="O68" i="1"/>
  <c r="L68" i="1"/>
  <c r="I68" i="1"/>
  <c r="F68" i="1"/>
  <c r="N67" i="1"/>
  <c r="E67" i="1"/>
  <c r="O66" i="1"/>
  <c r="L66" i="1"/>
  <c r="I66" i="1"/>
  <c r="F66" i="1"/>
  <c r="C66" i="1" s="1"/>
  <c r="O65" i="1"/>
  <c r="L65" i="1"/>
  <c r="I65" i="1"/>
  <c r="F65" i="1"/>
  <c r="O64" i="1"/>
  <c r="L64" i="1"/>
  <c r="I64" i="1"/>
  <c r="F64" i="1"/>
  <c r="O63" i="1"/>
  <c r="L63" i="1"/>
  <c r="I63" i="1"/>
  <c r="F63" i="1"/>
  <c r="O62" i="1"/>
  <c r="L62" i="1"/>
  <c r="I62" i="1"/>
  <c r="F62" i="1"/>
  <c r="O61" i="1"/>
  <c r="L61" i="1"/>
  <c r="I61" i="1"/>
  <c r="F61" i="1"/>
  <c r="O60" i="1"/>
  <c r="L60" i="1"/>
  <c r="I60" i="1"/>
  <c r="F60" i="1"/>
  <c r="O59" i="1"/>
  <c r="L59" i="1"/>
  <c r="L58" i="1" s="1"/>
  <c r="I59" i="1"/>
  <c r="I58" i="1" s="1"/>
  <c r="F59" i="1"/>
  <c r="O58" i="1"/>
  <c r="N58" i="1"/>
  <c r="M58" i="1"/>
  <c r="K58" i="1"/>
  <c r="J58" i="1"/>
  <c r="H58" i="1"/>
  <c r="G58" i="1"/>
  <c r="E58" i="1"/>
  <c r="D58" i="1"/>
  <c r="O57" i="1"/>
  <c r="L57" i="1"/>
  <c r="I57" i="1"/>
  <c r="F57" i="1"/>
  <c r="O56" i="1"/>
  <c r="L56" i="1"/>
  <c r="L55" i="1" s="1"/>
  <c r="L54" i="1" s="1"/>
  <c r="I56" i="1"/>
  <c r="F56" i="1"/>
  <c r="N55" i="1"/>
  <c r="N54" i="1" s="1"/>
  <c r="N53" i="1" s="1"/>
  <c r="M55" i="1"/>
  <c r="M54" i="1" s="1"/>
  <c r="K55" i="1"/>
  <c r="K54" i="1" s="1"/>
  <c r="K53" i="1" s="1"/>
  <c r="J55" i="1"/>
  <c r="J54" i="1" s="1"/>
  <c r="H55" i="1"/>
  <c r="H54" i="1" s="1"/>
  <c r="G55" i="1"/>
  <c r="G54" i="1" s="1"/>
  <c r="F55" i="1"/>
  <c r="E55" i="1"/>
  <c r="D55" i="1"/>
  <c r="D54" i="1" s="1"/>
  <c r="O47" i="1"/>
  <c r="C47" i="1" s="1"/>
  <c r="O46" i="1"/>
  <c r="C46" i="1" s="1"/>
  <c r="N45" i="1"/>
  <c r="M45" i="1"/>
  <c r="L44" i="1"/>
  <c r="I44" i="1"/>
  <c r="F44" i="1"/>
  <c r="F43" i="1" s="1"/>
  <c r="K43" i="1"/>
  <c r="J43" i="1"/>
  <c r="I43" i="1"/>
  <c r="H43" i="1"/>
  <c r="G43" i="1"/>
  <c r="E43" i="1"/>
  <c r="D43" i="1"/>
  <c r="F42" i="1"/>
  <c r="C42" i="1" s="1"/>
  <c r="E41" i="1"/>
  <c r="D41" i="1"/>
  <c r="L40" i="1"/>
  <c r="C40" i="1" s="1"/>
  <c r="L39" i="1"/>
  <c r="C39" i="1" s="1"/>
  <c r="L38" i="1"/>
  <c r="C38" i="1" s="1"/>
  <c r="L37" i="1"/>
  <c r="C37" i="1" s="1"/>
  <c r="K36" i="1"/>
  <c r="J36" i="1"/>
  <c r="L35" i="1"/>
  <c r="C35" i="1" s="1"/>
  <c r="L34" i="1"/>
  <c r="C34" i="1" s="1"/>
  <c r="K33" i="1"/>
  <c r="J33" i="1"/>
  <c r="L32" i="1"/>
  <c r="C32" i="1" s="1"/>
  <c r="K31" i="1"/>
  <c r="J31" i="1"/>
  <c r="L30" i="1"/>
  <c r="C30" i="1" s="1"/>
  <c r="L29" i="1"/>
  <c r="C29" i="1" s="1"/>
  <c r="L28" i="1"/>
  <c r="K27" i="1"/>
  <c r="J27" i="1"/>
  <c r="F25" i="1"/>
  <c r="C25" i="1" s="1"/>
  <c r="I24" i="1"/>
  <c r="F24" i="1"/>
  <c r="O23" i="1"/>
  <c r="L23" i="1"/>
  <c r="I23" i="1"/>
  <c r="F23" i="1"/>
  <c r="O22" i="1"/>
  <c r="L22" i="1"/>
  <c r="L21" i="1" s="1"/>
  <c r="I22" i="1"/>
  <c r="I21" i="1" s="1"/>
  <c r="F22" i="1"/>
  <c r="O21" i="1"/>
  <c r="N21" i="1"/>
  <c r="N292" i="1" s="1"/>
  <c r="M21" i="1"/>
  <c r="M292" i="1" s="1"/>
  <c r="M291" i="1" s="1"/>
  <c r="K21" i="1"/>
  <c r="K292" i="1" s="1"/>
  <c r="K291" i="1" s="1"/>
  <c r="J21" i="1"/>
  <c r="H21" i="1"/>
  <c r="H292" i="1" s="1"/>
  <c r="G21" i="1"/>
  <c r="F21" i="1"/>
  <c r="F292" i="1" s="1"/>
  <c r="E21" i="1"/>
  <c r="D21" i="1"/>
  <c r="D292" i="1" s="1"/>
  <c r="D291" i="1" s="1"/>
  <c r="C242" i="1" l="1"/>
  <c r="I260" i="1"/>
  <c r="K259" i="1"/>
  <c r="H77" i="2"/>
  <c r="H11" i="2" s="1"/>
  <c r="J26" i="1"/>
  <c r="C182" i="1"/>
  <c r="C190" i="1"/>
  <c r="F41" i="1"/>
  <c r="C41" i="1" s="1"/>
  <c r="E11" i="2"/>
  <c r="I55" i="1"/>
  <c r="C226" i="1"/>
  <c r="O246" i="1"/>
  <c r="C262" i="1"/>
  <c r="C278" i="1"/>
  <c r="N291" i="1"/>
  <c r="E20" i="1"/>
  <c r="O45" i="1"/>
  <c r="O20" i="1" s="1"/>
  <c r="G53" i="1"/>
  <c r="M53" i="1"/>
  <c r="C63" i="1"/>
  <c r="J83" i="1"/>
  <c r="C94" i="1"/>
  <c r="C125" i="1"/>
  <c r="C138" i="1"/>
  <c r="K130" i="1"/>
  <c r="O166" i="1"/>
  <c r="O165" i="1" s="1"/>
  <c r="C178" i="1"/>
  <c r="D174" i="1"/>
  <c r="D173" i="1" s="1"/>
  <c r="C180" i="1"/>
  <c r="C181" i="1"/>
  <c r="C206" i="1"/>
  <c r="C222" i="1"/>
  <c r="C225" i="1"/>
  <c r="C250" i="1"/>
  <c r="K270" i="1"/>
  <c r="K269" i="1" s="1"/>
  <c r="C287" i="1"/>
  <c r="C288" i="1"/>
  <c r="C298" i="1"/>
  <c r="C299" i="1"/>
  <c r="C300" i="1"/>
  <c r="O122" i="1"/>
  <c r="I184" i="1"/>
  <c r="I173" i="1" s="1"/>
  <c r="E292" i="1"/>
  <c r="E291" i="1" s="1"/>
  <c r="J292" i="1"/>
  <c r="J291" i="1" s="1"/>
  <c r="O292" i="1"/>
  <c r="O55" i="1"/>
  <c r="O54" i="1" s="1"/>
  <c r="L76" i="1"/>
  <c r="C98" i="1"/>
  <c r="C101" i="1"/>
  <c r="C134" i="1"/>
  <c r="C158" i="1"/>
  <c r="C170" i="1"/>
  <c r="C172" i="1"/>
  <c r="G173" i="1"/>
  <c r="C258" i="1"/>
  <c r="N259" i="1"/>
  <c r="L272" i="1"/>
  <c r="G270" i="1"/>
  <c r="G269" i="1" s="1"/>
  <c r="C294" i="1"/>
  <c r="C24" i="1"/>
  <c r="E54" i="1"/>
  <c r="N76" i="1"/>
  <c r="I103" i="1"/>
  <c r="C107" i="1"/>
  <c r="F112" i="1"/>
  <c r="C146" i="1"/>
  <c r="C234" i="1"/>
  <c r="J231" i="1"/>
  <c r="N231" i="1"/>
  <c r="N230" i="1" s="1"/>
  <c r="O235" i="1"/>
  <c r="C266" i="1"/>
  <c r="L293" i="1"/>
  <c r="I11" i="2"/>
  <c r="D11" i="2"/>
  <c r="G292" i="1"/>
  <c r="G291" i="1" s="1"/>
  <c r="G20" i="1"/>
  <c r="L252" i="1"/>
  <c r="L251" i="1" s="1"/>
  <c r="C282" i="1"/>
  <c r="F281" i="1"/>
  <c r="C281" i="1" s="1"/>
  <c r="C28" i="1"/>
  <c r="L27" i="1"/>
  <c r="C27" i="1" s="1"/>
  <c r="C78" i="1"/>
  <c r="N83" i="1"/>
  <c r="D130" i="1"/>
  <c r="L136" i="1"/>
  <c r="L144" i="1"/>
  <c r="H173" i="1"/>
  <c r="K187" i="1"/>
  <c r="I293" i="1"/>
  <c r="K26" i="1"/>
  <c r="L33" i="1"/>
  <c r="C33" i="1" s="1"/>
  <c r="C68" i="1"/>
  <c r="D53" i="1"/>
  <c r="C74" i="1"/>
  <c r="K76" i="1"/>
  <c r="C104" i="1"/>
  <c r="L112" i="1"/>
  <c r="F131" i="1"/>
  <c r="C135" i="1"/>
  <c r="I144" i="1"/>
  <c r="C168" i="1"/>
  <c r="I187" i="1"/>
  <c r="O196" i="1"/>
  <c r="G204" i="1"/>
  <c r="G195" i="1" s="1"/>
  <c r="M204" i="1"/>
  <c r="M195" i="1" s="1"/>
  <c r="C218" i="1"/>
  <c r="I216" i="1"/>
  <c r="I233" i="1"/>
  <c r="I231" i="1" s="1"/>
  <c r="C254" i="1"/>
  <c r="C274" i="1"/>
  <c r="O89" i="1"/>
  <c r="C126" i="1"/>
  <c r="J230" i="1"/>
  <c r="L36" i="1"/>
  <c r="C36" i="1" s="1"/>
  <c r="H53" i="1"/>
  <c r="M20" i="1"/>
  <c r="C23" i="1"/>
  <c r="C62" i="1"/>
  <c r="C64" i="1"/>
  <c r="C65" i="1"/>
  <c r="C70" i="1"/>
  <c r="C71" i="1"/>
  <c r="C81" i="1"/>
  <c r="C82" i="1"/>
  <c r="C86" i="1"/>
  <c r="G83" i="1"/>
  <c r="C90" i="1"/>
  <c r="C106" i="1"/>
  <c r="I116" i="1"/>
  <c r="M130" i="1"/>
  <c r="C150" i="1"/>
  <c r="C152" i="1"/>
  <c r="C153" i="1"/>
  <c r="C156" i="1"/>
  <c r="C157" i="1"/>
  <c r="J174" i="1"/>
  <c r="J173" i="1" s="1"/>
  <c r="C177" i="1"/>
  <c r="O179" i="1"/>
  <c r="N187" i="1"/>
  <c r="L264" i="1"/>
  <c r="O238" i="1"/>
  <c r="L246" i="1"/>
  <c r="C236" i="1"/>
  <c r="C237" i="1"/>
  <c r="C44" i="1"/>
  <c r="E53" i="1"/>
  <c r="J53" i="1"/>
  <c r="C56" i="1"/>
  <c r="C57" i="1"/>
  <c r="O67" i="1"/>
  <c r="O53" i="1" s="1"/>
  <c r="G76" i="1"/>
  <c r="E83" i="1"/>
  <c r="C93" i="1"/>
  <c r="C97" i="1"/>
  <c r="C102" i="1"/>
  <c r="C110" i="1"/>
  <c r="C118" i="1"/>
  <c r="O131" i="1"/>
  <c r="C140" i="1"/>
  <c r="C143" i="1"/>
  <c r="C162" i="1"/>
  <c r="H187" i="1"/>
  <c r="L187" i="1"/>
  <c r="C192" i="1"/>
  <c r="K195" i="1"/>
  <c r="C201" i="1"/>
  <c r="D204" i="1"/>
  <c r="D195" i="1" s="1"/>
  <c r="O205" i="1"/>
  <c r="C211" i="1"/>
  <c r="E204" i="1"/>
  <c r="E195" i="1" s="1"/>
  <c r="J204" i="1"/>
  <c r="J195" i="1" s="1"/>
  <c r="N204" i="1"/>
  <c r="N195" i="1" s="1"/>
  <c r="C244" i="1"/>
  <c r="C245" i="1"/>
  <c r="C257" i="1"/>
  <c r="H259" i="1"/>
  <c r="C268" i="1"/>
  <c r="H269" i="1"/>
  <c r="L276" i="1"/>
  <c r="H204" i="1"/>
  <c r="H195" i="1" s="1"/>
  <c r="D20" i="1"/>
  <c r="H20" i="1"/>
  <c r="L43" i="1"/>
  <c r="C43" i="1" s="1"/>
  <c r="C60" i="1"/>
  <c r="C61" i="1"/>
  <c r="L67" i="1"/>
  <c r="L53" i="1" s="1"/>
  <c r="F69" i="1"/>
  <c r="F67" i="1" s="1"/>
  <c r="C72" i="1"/>
  <c r="C73" i="1"/>
  <c r="H76" i="1"/>
  <c r="C79" i="1"/>
  <c r="M83" i="1"/>
  <c r="C87" i="1"/>
  <c r="K83" i="1"/>
  <c r="I95" i="1"/>
  <c r="C100" i="1"/>
  <c r="F103" i="1"/>
  <c r="C109" i="1"/>
  <c r="C121" i="1"/>
  <c r="L122" i="1"/>
  <c r="C127" i="1"/>
  <c r="C133" i="1"/>
  <c r="C149" i="1"/>
  <c r="C154" i="1"/>
  <c r="C164" i="1"/>
  <c r="C186" i="1"/>
  <c r="D187" i="1"/>
  <c r="M187" i="1"/>
  <c r="F191" i="1"/>
  <c r="C191" i="1" s="1"/>
  <c r="C193" i="1"/>
  <c r="C215" i="1"/>
  <c r="C220" i="1"/>
  <c r="C221" i="1"/>
  <c r="D231" i="1"/>
  <c r="H231" i="1"/>
  <c r="H230" i="1" s="1"/>
  <c r="L238" i="1"/>
  <c r="C243" i="1"/>
  <c r="O260" i="1"/>
  <c r="L260" i="1"/>
  <c r="L259" i="1" s="1"/>
  <c r="C267" i="1"/>
  <c r="I264" i="1"/>
  <c r="I259" i="1" s="1"/>
  <c r="D270" i="1"/>
  <c r="D269" i="1" s="1"/>
  <c r="C275" i="1"/>
  <c r="C286" i="1"/>
  <c r="C295" i="1"/>
  <c r="C297" i="1"/>
  <c r="I292" i="1"/>
  <c r="I20" i="1"/>
  <c r="K20" i="1"/>
  <c r="L292" i="1"/>
  <c r="I54" i="1"/>
  <c r="C161" i="1"/>
  <c r="F160" i="1"/>
  <c r="C185" i="1"/>
  <c r="F184" i="1"/>
  <c r="C217" i="1"/>
  <c r="F216" i="1"/>
  <c r="H291" i="1"/>
  <c r="C22" i="1"/>
  <c r="L31" i="1"/>
  <c r="C55" i="1"/>
  <c r="C59" i="1"/>
  <c r="I69" i="1"/>
  <c r="C69" i="1" s="1"/>
  <c r="I77" i="1"/>
  <c r="I76" i="1" s="1"/>
  <c r="F80" i="1"/>
  <c r="L95" i="1"/>
  <c r="O103" i="1"/>
  <c r="L103" i="1"/>
  <c r="C120" i="1"/>
  <c r="C124" i="1"/>
  <c r="C129" i="1"/>
  <c r="F128" i="1"/>
  <c r="C128" i="1" s="1"/>
  <c r="N130" i="1"/>
  <c r="C145" i="1"/>
  <c r="F144" i="1"/>
  <c r="F151" i="1"/>
  <c r="C21" i="1"/>
  <c r="C91" i="1"/>
  <c r="I89" i="1"/>
  <c r="C137" i="1"/>
  <c r="F136" i="1"/>
  <c r="C169" i="1"/>
  <c r="F166" i="1"/>
  <c r="C189" i="1"/>
  <c r="F188" i="1"/>
  <c r="C301" i="1"/>
  <c r="F20" i="1"/>
  <c r="J20" i="1"/>
  <c r="N20" i="1"/>
  <c r="O80" i="1"/>
  <c r="O76" i="1" s="1"/>
  <c r="H83" i="1"/>
  <c r="L84" i="1"/>
  <c r="F84" i="1"/>
  <c r="L89" i="1"/>
  <c r="C99" i="1"/>
  <c r="C111" i="1"/>
  <c r="C115" i="1"/>
  <c r="C119" i="1"/>
  <c r="I122" i="1"/>
  <c r="C122" i="1" s="1"/>
  <c r="C123" i="1"/>
  <c r="E130" i="1"/>
  <c r="E75" i="1" s="1"/>
  <c r="J130" i="1"/>
  <c r="C132" i="1"/>
  <c r="H130" i="1"/>
  <c r="C139" i="1"/>
  <c r="C148" i="1"/>
  <c r="L151" i="1"/>
  <c r="C155" i="1"/>
  <c r="C163" i="1"/>
  <c r="C171" i="1"/>
  <c r="N174" i="1"/>
  <c r="N173" i="1" s="1"/>
  <c r="O175" i="1"/>
  <c r="C175" i="1" s="1"/>
  <c r="F179" i="1"/>
  <c r="F174" i="1" s="1"/>
  <c r="F58" i="1"/>
  <c r="C58" i="1" s="1"/>
  <c r="D83" i="1"/>
  <c r="D75" i="1" s="1"/>
  <c r="D52" i="1" s="1"/>
  <c r="I84" i="1"/>
  <c r="C88" i="1"/>
  <c r="C92" i="1"/>
  <c r="F89" i="1"/>
  <c r="F95" i="1"/>
  <c r="C96" i="1"/>
  <c r="O95" i="1"/>
  <c r="C108" i="1"/>
  <c r="C113" i="1"/>
  <c r="O112" i="1"/>
  <c r="C117" i="1"/>
  <c r="O116" i="1"/>
  <c r="C116" i="1" s="1"/>
  <c r="O136" i="1"/>
  <c r="C147" i="1"/>
  <c r="O151" i="1"/>
  <c r="C159" i="1"/>
  <c r="O160" i="1"/>
  <c r="C176" i="1"/>
  <c r="L179" i="1"/>
  <c r="L174" i="1" s="1"/>
  <c r="L173" i="1" s="1"/>
  <c r="C183" i="1"/>
  <c r="O184" i="1"/>
  <c r="O188" i="1"/>
  <c r="O187" i="1" s="1"/>
  <c r="L205" i="1"/>
  <c r="I141" i="1"/>
  <c r="C141" i="1" s="1"/>
  <c r="C167" i="1"/>
  <c r="L196" i="1"/>
  <c r="C207" i="1"/>
  <c r="C209" i="1"/>
  <c r="F205" i="1"/>
  <c r="C227" i="1"/>
  <c r="M230" i="1"/>
  <c r="C235" i="1"/>
  <c r="C253" i="1"/>
  <c r="F252" i="1"/>
  <c r="E259" i="1"/>
  <c r="E230" i="1" s="1"/>
  <c r="C261" i="1"/>
  <c r="F260" i="1"/>
  <c r="C271" i="1"/>
  <c r="M270" i="1"/>
  <c r="M269" i="1" s="1"/>
  <c r="C277" i="1"/>
  <c r="F276" i="1"/>
  <c r="C285" i="1"/>
  <c r="F284" i="1"/>
  <c r="C200" i="1"/>
  <c r="I198" i="1"/>
  <c r="C203" i="1"/>
  <c r="C208" i="1"/>
  <c r="I205" i="1"/>
  <c r="C212" i="1"/>
  <c r="C219" i="1"/>
  <c r="C223" i="1"/>
  <c r="C224" i="1"/>
  <c r="C228" i="1"/>
  <c r="G231" i="1"/>
  <c r="G230" i="1" s="1"/>
  <c r="K231" i="1"/>
  <c r="O231" i="1"/>
  <c r="C248" i="1"/>
  <c r="C249" i="1"/>
  <c r="F246" i="1"/>
  <c r="C256" i="1"/>
  <c r="O264" i="1"/>
  <c r="O259" i="1" s="1"/>
  <c r="I270" i="1"/>
  <c r="I269" i="1" s="1"/>
  <c r="E270" i="1"/>
  <c r="E269" i="1" s="1"/>
  <c r="O272" i="1"/>
  <c r="O270" i="1" s="1"/>
  <c r="O269" i="1" s="1"/>
  <c r="C279" i="1"/>
  <c r="C280" i="1"/>
  <c r="O293" i="1"/>
  <c r="O291" i="1" s="1"/>
  <c r="C197" i="1"/>
  <c r="F196" i="1"/>
  <c r="O216" i="1"/>
  <c r="O204" i="1" s="1"/>
  <c r="L216" i="1"/>
  <c r="C232" i="1"/>
  <c r="D230" i="1"/>
  <c r="C240" i="1"/>
  <c r="C241" i="1"/>
  <c r="F238" i="1"/>
  <c r="C255" i="1"/>
  <c r="C263" i="1"/>
  <c r="C265" i="1"/>
  <c r="F264" i="1"/>
  <c r="C273" i="1"/>
  <c r="F272" i="1"/>
  <c r="C296" i="1"/>
  <c r="C199" i="1"/>
  <c r="C239" i="1"/>
  <c r="C247" i="1"/>
  <c r="F293" i="1"/>
  <c r="L270" i="1" l="1"/>
  <c r="L269" i="1" s="1"/>
  <c r="K230" i="1"/>
  <c r="C276" i="1"/>
  <c r="I230" i="1"/>
  <c r="H75" i="1"/>
  <c r="L231" i="1"/>
  <c r="L230" i="1" s="1"/>
  <c r="C293" i="1"/>
  <c r="C233" i="1"/>
  <c r="M194" i="1"/>
  <c r="H194" i="1"/>
  <c r="C264" i="1"/>
  <c r="O83" i="1"/>
  <c r="J75" i="1"/>
  <c r="J52" i="1" s="1"/>
  <c r="C144" i="1"/>
  <c r="M75" i="1"/>
  <c r="M52" i="1" s="1"/>
  <c r="N194" i="1"/>
  <c r="K75" i="1"/>
  <c r="K52" i="1" s="1"/>
  <c r="N75" i="1"/>
  <c r="L130" i="1"/>
  <c r="C103" i="1"/>
  <c r="C112" i="1"/>
  <c r="C45" i="1"/>
  <c r="L291" i="1"/>
  <c r="C131" i="1"/>
  <c r="O195" i="1"/>
  <c r="N52" i="1"/>
  <c r="N289" i="1"/>
  <c r="D289" i="1"/>
  <c r="E289" i="1"/>
  <c r="C246" i="1"/>
  <c r="K194" i="1"/>
  <c r="K51" i="1" s="1"/>
  <c r="K50" i="1" s="1"/>
  <c r="I204" i="1"/>
  <c r="G194" i="1"/>
  <c r="C136" i="1"/>
  <c r="J194" i="1"/>
  <c r="J51" i="1" s="1"/>
  <c r="G75" i="1"/>
  <c r="G52" i="1" s="1"/>
  <c r="L204" i="1"/>
  <c r="L195" i="1" s="1"/>
  <c r="O174" i="1"/>
  <c r="O173" i="1" s="1"/>
  <c r="E52" i="1"/>
  <c r="C292" i="1"/>
  <c r="H52" i="1"/>
  <c r="H51" i="1" s="1"/>
  <c r="H289" i="1"/>
  <c r="D194" i="1"/>
  <c r="D51" i="1" s="1"/>
  <c r="C252" i="1"/>
  <c r="F251" i="1"/>
  <c r="C251" i="1" s="1"/>
  <c r="C188" i="1"/>
  <c r="F187" i="1"/>
  <c r="C187" i="1" s="1"/>
  <c r="C31" i="1"/>
  <c r="L26" i="1"/>
  <c r="C260" i="1"/>
  <c r="F259" i="1"/>
  <c r="C259" i="1" s="1"/>
  <c r="C205" i="1"/>
  <c r="F204" i="1"/>
  <c r="F173" i="1"/>
  <c r="F54" i="1"/>
  <c r="I67" i="1"/>
  <c r="I53" i="1" s="1"/>
  <c r="J289" i="1"/>
  <c r="G289" i="1"/>
  <c r="E194" i="1"/>
  <c r="F130" i="1"/>
  <c r="C95" i="1"/>
  <c r="I83" i="1"/>
  <c r="C179" i="1"/>
  <c r="C84" i="1"/>
  <c r="F83" i="1"/>
  <c r="F291" i="1"/>
  <c r="F165" i="1"/>
  <c r="C165" i="1" s="1"/>
  <c r="C166" i="1"/>
  <c r="C151" i="1"/>
  <c r="C80" i="1"/>
  <c r="C184" i="1"/>
  <c r="C160" i="1"/>
  <c r="F76" i="1"/>
  <c r="F270" i="1"/>
  <c r="C272" i="1"/>
  <c r="O230" i="1"/>
  <c r="O194" i="1" s="1"/>
  <c r="I130" i="1"/>
  <c r="F195" i="1"/>
  <c r="C198" i="1"/>
  <c r="I196" i="1"/>
  <c r="C196" i="1" s="1"/>
  <c r="F231" i="1"/>
  <c r="C238" i="1"/>
  <c r="I291" i="1"/>
  <c r="C284" i="1"/>
  <c r="F283" i="1"/>
  <c r="C283" i="1" s="1"/>
  <c r="O130" i="1"/>
  <c r="O75" i="1" s="1"/>
  <c r="C89" i="1"/>
  <c r="L83" i="1"/>
  <c r="K289" i="1"/>
  <c r="C216" i="1"/>
  <c r="C77" i="1"/>
  <c r="J50" i="1" l="1"/>
  <c r="J290" i="1"/>
  <c r="K290" i="1"/>
  <c r="L75" i="1"/>
  <c r="L52" i="1" s="1"/>
  <c r="E51" i="1"/>
  <c r="E290" i="1" s="1"/>
  <c r="G51" i="1"/>
  <c r="N51" i="1"/>
  <c r="I75" i="1"/>
  <c r="I52" i="1" s="1"/>
  <c r="C174" i="1"/>
  <c r="M51" i="1"/>
  <c r="C67" i="1"/>
  <c r="M289" i="1"/>
  <c r="L194" i="1"/>
  <c r="C204" i="1"/>
  <c r="I195" i="1"/>
  <c r="I194" i="1" s="1"/>
  <c r="O52" i="1"/>
  <c r="O51" i="1" s="1"/>
  <c r="O289" i="1"/>
  <c r="D290" i="1"/>
  <c r="D50" i="1"/>
  <c r="C83" i="1"/>
  <c r="F230" i="1"/>
  <c r="C230" i="1" s="1"/>
  <c r="C231" i="1"/>
  <c r="C130" i="1"/>
  <c r="C173" i="1"/>
  <c r="C76" i="1"/>
  <c r="F75" i="1"/>
  <c r="C291" i="1"/>
  <c r="F53" i="1"/>
  <c r="C54" i="1"/>
  <c r="F269" i="1"/>
  <c r="C270" i="1"/>
  <c r="C26" i="1"/>
  <c r="L20" i="1"/>
  <c r="C20" i="1" s="1"/>
  <c r="H290" i="1"/>
  <c r="H50" i="1"/>
  <c r="L51" i="1" l="1"/>
  <c r="E50" i="1"/>
  <c r="N50" i="1"/>
  <c r="N290" i="1"/>
  <c r="C75" i="1"/>
  <c r="I289" i="1"/>
  <c r="L289" i="1"/>
  <c r="M50" i="1"/>
  <c r="M290" i="1"/>
  <c r="G50" i="1"/>
  <c r="G290" i="1"/>
  <c r="L50" i="1"/>
  <c r="L290" i="1"/>
  <c r="C195" i="1"/>
  <c r="C53" i="1"/>
  <c r="F52" i="1"/>
  <c r="C269" i="1"/>
  <c r="F289" i="1"/>
  <c r="F194" i="1"/>
  <c r="C194" i="1" s="1"/>
  <c r="I51" i="1"/>
  <c r="O50" i="1"/>
  <c r="O290" i="1"/>
  <c r="C289" i="1" l="1"/>
  <c r="I290" i="1"/>
  <c r="I50" i="1"/>
  <c r="C52" i="1"/>
  <c r="F51" i="1"/>
  <c r="F290" i="1" l="1"/>
  <c r="C290" i="1" s="1"/>
  <c r="F50" i="1"/>
  <c r="C50" i="1" s="1"/>
  <c r="C51" i="1"/>
</calcChain>
</file>

<file path=xl/sharedStrings.xml><?xml version="1.0" encoding="utf-8"?>
<sst xmlns="http://schemas.openxmlformats.org/spreadsheetml/2006/main" count="4617" uniqueCount="813">
  <si>
    <t>Tāme Nr. 08.4.2.</t>
  </si>
  <si>
    <t>IEŅĒMUMU UN IZDEVUMU TĀME 2019.GADAM</t>
  </si>
  <si>
    <t>Budžeta finansēta institūcija</t>
  </si>
  <si>
    <t>Jūrmalas Kultūras centrs</t>
  </si>
  <si>
    <t>Reģistrācijas Nr.</t>
  </si>
  <si>
    <t>90009229680</t>
  </si>
  <si>
    <t>Adrese</t>
  </si>
  <si>
    <t>Jomas iela 35, Jūrmala LV-2015</t>
  </si>
  <si>
    <t>Funkcionālās klasifikācijas kods</t>
  </si>
  <si>
    <t>08.620</t>
  </si>
  <si>
    <t>Programma</t>
  </si>
  <si>
    <t>Pilsētas kultūras un atpūtas pasākumi</t>
  </si>
  <si>
    <t>Konta Nr.</t>
  </si>
  <si>
    <t>pamatbudžetam</t>
  </si>
  <si>
    <t>LV59PARX0002484572063</t>
  </si>
  <si>
    <t>Valsts budžeta transfertiem</t>
  </si>
  <si>
    <t>LV59PARX0002484573033</t>
  </si>
  <si>
    <t>projektiem</t>
  </si>
  <si>
    <t>maksas pakalpojumiem</t>
  </si>
  <si>
    <t>LV20PARX0002484577033</t>
  </si>
  <si>
    <t>ziedojumiem, dāvinājumiem</t>
  </si>
  <si>
    <t>Budžeta klasifikācijas                                                         kods</t>
  </si>
  <si>
    <t>Rādītāju nosaukumi</t>
  </si>
  <si>
    <t>Izdevumu tāme 2019.gadam</t>
  </si>
  <si>
    <t>Kopā</t>
  </si>
  <si>
    <t>Pamatbudžets pirms priekšlikumiem</t>
  </si>
  <si>
    <t>Priekšlikumi izmaiņām pamatbudž. (+/-)</t>
  </si>
  <si>
    <t>Pamatbudžets</t>
  </si>
  <si>
    <t>Valsts un citu pašvaldību (iestāžu) budžeta transferti pirms priekšlikumiem</t>
  </si>
  <si>
    <t>Priekšlikumi izmaiņām Valsts u.c. pašvaldību (iestāžu) budž.transf. (+/-)</t>
  </si>
  <si>
    <t>Valsts un citu pašvaldību (iestāžu) budžeta transferti</t>
  </si>
  <si>
    <t>Maksas pakalpojumi pirms priekšlikumiem</t>
  </si>
  <si>
    <t>Priekšlikumi izmaiņām maksas pakalpojumi (+/-)</t>
  </si>
  <si>
    <t>Maksas pakalpojumi</t>
  </si>
  <si>
    <t>Ziedojumi, dāvinājumi pirms priekšlikumiem</t>
  </si>
  <si>
    <t>Priekšlikumi izmaiņām ziedojumi, dāvinājumi (+/-)</t>
  </si>
  <si>
    <t>Ziedojumi, dāvinājumi</t>
  </si>
  <si>
    <t>Finanšu līdzekļu nepieciešamības pamatojums, aprēķini, atšifrējumi, ekonomijas vai samazinājuma iemesli</t>
  </si>
  <si>
    <t>1</t>
  </si>
  <si>
    <t xml:space="preserve">  I   IEŅĒMUMI</t>
  </si>
  <si>
    <t>Ieņēmumi pavisam kopā, t.sk.:</t>
  </si>
  <si>
    <t>Atlikums gada sākumā, t.sk:</t>
  </si>
  <si>
    <t>F21010000   kasē</t>
  </si>
  <si>
    <t>F22010000 bankā</t>
  </si>
  <si>
    <t>Pašvaldības un tās iestāžu savstarpējie transferti</t>
  </si>
  <si>
    <t>X</t>
  </si>
  <si>
    <t>Ieņēmumi no citiem avotiem saskaņā ar noslēgtajiem līgumiem</t>
  </si>
  <si>
    <t>Ieņēmumi no iestāžu sniegtajiem maksas pakalpojumiem un citi pašu ieņēmumi</t>
  </si>
  <si>
    <t>Maksa par izglītības pakalpojumiem</t>
  </si>
  <si>
    <t>Mācību maksa</t>
  </si>
  <si>
    <t>Ieņēmumi no vecāku maksām</t>
  </si>
  <si>
    <t>Pārējie ieņēmumi par izglītības pakalpojumiem</t>
  </si>
  <si>
    <t>Ieņēmumi par dokumentu izsniegšanu un kancelejas pakalpojumiem</t>
  </si>
  <si>
    <t>Ieņēmumi par pārējo dokumentu izsniegšanu un pārēejiem kancelejas pakalpojumiem</t>
  </si>
  <si>
    <t>Ieņēmumi par nomu un īri</t>
  </si>
  <si>
    <t>Ieņēmumi par telpu nomu</t>
  </si>
  <si>
    <t>Ieņēmumi no kustamā īpašuma iznomāšanas</t>
  </si>
  <si>
    <t>Ieņēmumi par pārējiem sniegtajiem maksas pakalpojumiem</t>
  </si>
  <si>
    <t>Maksa par personu uzturēšanos sociālās aprūpes iestādēs</t>
  </si>
  <si>
    <t>Ieņēmumi par biļešu realizāciju</t>
  </si>
  <si>
    <t>Ieņēmumi par projektu realizāciju</t>
  </si>
  <si>
    <t>Citi ieņēmumi par maksas pakalpojumiem</t>
  </si>
  <si>
    <t>Pārējie šajā klasifikācijā iepriekš neklasificētie ieņēmumi</t>
  </si>
  <si>
    <t>Pārējie iepriekš neklasificētie īpašiem mērķiem noteiktie ieņēmumi</t>
  </si>
  <si>
    <t>Citi iepriekš neklasificētie pašu ieņēmumi</t>
  </si>
  <si>
    <t>Pārējie iepriekš neklasificētie pašu ieņēmumi</t>
  </si>
  <si>
    <t>Saņemtie ziedojumi un dāvinājumi</t>
  </si>
  <si>
    <t>Juridisku personu ziedojumi un dāvinājumi naudā</t>
  </si>
  <si>
    <t>Fizisko personu ziedojumi un dāvinājumi naudā</t>
  </si>
  <si>
    <t xml:space="preserve">  I I     IZDEVUMI</t>
  </si>
  <si>
    <t>Izdevumi pavisam kopā, t.sk.</t>
  </si>
  <si>
    <t>Izdevumi (uzturēšanas izdevumi+izdevumi kapitālieguldījumiem)</t>
  </si>
  <si>
    <t>Uzturēšanas izdevumi kopā (1000; 2000; 3000; 4000)</t>
  </si>
  <si>
    <t>Atlīdzība</t>
  </si>
  <si>
    <t xml:space="preserve">Atalgojums  </t>
  </si>
  <si>
    <t>Mēnešalga</t>
  </si>
  <si>
    <t>Deputātu mēnešalga</t>
  </si>
  <si>
    <t>Pārējo darbinieku mēnešalga (darba alga)</t>
  </si>
  <si>
    <t>Piemaksas, prēmijas un naudas balvas</t>
  </si>
  <si>
    <t>Piemaksa par nakts darbu</t>
  </si>
  <si>
    <t>Samaksa par virsstundu darbu un darbu svētku dienās</t>
  </si>
  <si>
    <t>Piemaksa par darbu īpašos apstākļos, speciālās piemaksas</t>
  </si>
  <si>
    <t>Piemaksa par personisko darba ieguldījumu un darba kvalitāti</t>
  </si>
  <si>
    <t>Piemaksa par papildu darbu</t>
  </si>
  <si>
    <t>Prēmijas un naudas balvas</t>
  </si>
  <si>
    <t>Citas normatīvajos aktos noteiktās piemaksas, kas nav iepriekš klasificētas</t>
  </si>
  <si>
    <t>Atalgojums fiziskajām personām uz tiesiskās attiecības regulējošu dokumentu pamata</t>
  </si>
  <si>
    <t>saskaņā ar Pielikumu Nr.2 (forma 5a pasākumu atšifrējums) no 02.08.2019</t>
  </si>
  <si>
    <t>Darba devēja valsts soc. apdroš. obl. iemaksas, pabalsti un kompensācijas</t>
  </si>
  <si>
    <t>Darba devēja valsts sociālās apdrošin. obligātās iemaksas</t>
  </si>
  <si>
    <t>Darba devēja pabalsti, kompensācijas un citi maksājumi</t>
  </si>
  <si>
    <t>Darba devēja pabalsti un kompensācijas, no kuriem aprēķina iedzīvotāju ienākuma nodokli un valsts soc. apdroš. obl. iemaksas</t>
  </si>
  <si>
    <t>Mācību maksas kompensācija</t>
  </si>
  <si>
    <t>Darba devēja uzturdevas kompensācija</t>
  </si>
  <si>
    <t>Darba devēja izdevumi veselības, dzīvības un nelaimes gadījumu apdrošināšanai</t>
  </si>
  <si>
    <t>Darba devēja pabalsti un kompensācijas, no kā neaprēķina iedzīvotāju ienākuma nodokli un valsts soc. apdroš. obl. Iemaksas</t>
  </si>
  <si>
    <t>Preces un pakalpojumi</t>
  </si>
  <si>
    <t>Mācību, darba un dienesta komandējumi, darba braucieni</t>
  </si>
  <si>
    <t>Iekšzemes mācību, darba un dienesta komandējumi, darba braucieni</t>
  </si>
  <si>
    <t>Dienas nauda</t>
  </si>
  <si>
    <t>Pārējie komandējumu un darba braucienu izdevumi</t>
  </si>
  <si>
    <t xml:space="preserve">Ārvalstu mācību, darba un dienesta komandējumi, darba braucieni </t>
  </si>
  <si>
    <t>Pakalpojumi</t>
  </si>
  <si>
    <t>Izdevumi par sakaru pakalpojumiem</t>
  </si>
  <si>
    <t>Valsts nozīmes datu pārraides tīkla pakalpojumi</t>
  </si>
  <si>
    <t>Telefona abonēšanas maksa, vietējo un tālsarunu apmaksa, interneta pakalpojumu sniedzēju apmaksa</t>
  </si>
  <si>
    <t>Mobilā telefona abonēšanas maksas un sarunu apmaksa</t>
  </si>
  <si>
    <t>Pārējie sakaru pakalpojumi</t>
  </si>
  <si>
    <t>Izdevumi par komunālajiem pakalpojumiem</t>
  </si>
  <si>
    <t>Izdevumi par siltumenerģiju, tai skaitā apkuri</t>
  </si>
  <si>
    <t>Izdevumi par ūdeni un kanalizāciju</t>
  </si>
  <si>
    <t>Izdevumi par elektroenerģiju</t>
  </si>
  <si>
    <t>Izdevumi par atkritumu savākšanu, izvešanu no apdzīvotām vietām un teritorijām ārpus apdzīvotām vietām un atkritumu utilizāciju</t>
  </si>
  <si>
    <t>Izdevumi par pārējiem komunālajiem pakalpojumiem</t>
  </si>
  <si>
    <t>Iestādes administratīvie izdevumi un ar iestādes darbības nodrošināšanu saistītie izdevumi</t>
  </si>
  <si>
    <t>Administratīvie izdevumi un sabiedriskās attiecības</t>
  </si>
  <si>
    <t>Auditoru, tulku pakalpojumi, izdevumi par iestāžu pasūtītajiem pētījumiem</t>
  </si>
  <si>
    <t>Izdevumi par transporta pakalpojumiem</t>
  </si>
  <si>
    <t>Normatīvajos aktos noteiktie darba devēja veselības izdevumi darba ņēmējiem</t>
  </si>
  <si>
    <t>Izdevumi par saņemtajiem mācību pakalpojumiem</t>
  </si>
  <si>
    <t>Maksājumu pakalpojumi un komisijas</t>
  </si>
  <si>
    <t xml:space="preserve">Pārējie iestādes administratīvie izdevumi </t>
  </si>
  <si>
    <t>Remontdarbi un iestāžu uzturēšanas pakalpojumi (izņemot kapitālo remontu)</t>
  </si>
  <si>
    <t>Ēku, būvju un telpu kārtējais remonts</t>
  </si>
  <si>
    <t>Transportlīdzekļu uzturēšana un remonts</t>
  </si>
  <si>
    <t>Iekārtas, inventāra un aparatūras remonts, tehniskā apkalpošana</t>
  </si>
  <si>
    <t>Nekustamā īpašuma uzturēšana</t>
  </si>
  <si>
    <t>Autoceļu un ielu pārvaldīšana un uzturēšana</t>
  </si>
  <si>
    <t>Apdrošināšanas izdevumi</t>
  </si>
  <si>
    <t>Profesionālās darbības civiltiesiskās atbildības apdrošināšanas izdevumi</t>
  </si>
  <si>
    <t>Pārējie remontdarbu un iestāžu uzturēšanas pakalpojumi</t>
  </si>
  <si>
    <t>Informācijas tehnoloģijas pakalpojumi</t>
  </si>
  <si>
    <t>Informācijas sistēmas uzturēšana</t>
  </si>
  <si>
    <t>Informācijas sistēmas licenču nomas izdevumi</t>
  </si>
  <si>
    <t>Pārējie informācijas tehnoloģiju pakalpojumi</t>
  </si>
  <si>
    <t>Īre un noma</t>
  </si>
  <si>
    <t>Ēku, telpu īre un noma</t>
  </si>
  <si>
    <t>Transportlīdzekļu noma</t>
  </si>
  <si>
    <t>Zemes noma</t>
  </si>
  <si>
    <t>Iekārtu, aparatūras un inventāra īre un noma</t>
  </si>
  <si>
    <t>Pārējā noma</t>
  </si>
  <si>
    <t>Citi pakalpojumi</t>
  </si>
  <si>
    <t>Izdevumi par tiesvedības darbiem</t>
  </si>
  <si>
    <t>Ar brīvprātīgā darba veikšanu saistītie izdevumi</t>
  </si>
  <si>
    <t>Pašvaldību līdzekļi neparedzētiem gadījumiem</t>
  </si>
  <si>
    <t>Izdevumi juridiskās palīdzības sniedzējiem un zvērinātiem tiesu izpildītājiem</t>
  </si>
  <si>
    <t>Pārējie iepriekš neklasificētie pakalpojumu veidi</t>
  </si>
  <si>
    <t>Maksājumi par parāda apkalpošanu un komisijas maksas par izmantotajiem atsavinātajiem finanšu instrumentiem</t>
  </si>
  <si>
    <t>Maksājumi par pašvaldību parāda apkalpošanu</t>
  </si>
  <si>
    <t>Krājumi, materiāli, energoresursi, preces, biroja preces un inventārs, kurus neuzskaita kodā 5000</t>
  </si>
  <si>
    <t>Izdevumi par precēm iestādes darbības nodrošināšanai</t>
  </si>
  <si>
    <t xml:space="preserve">Biroja preces </t>
  </si>
  <si>
    <t>Inventārs</t>
  </si>
  <si>
    <t>Spectērpi</t>
  </si>
  <si>
    <t>Izdevumi par precēm iestādes administratīvās darbības nodrošināšanai un sabiedrisko attiecību īstenošanai</t>
  </si>
  <si>
    <t>Kurināmais un enerģētiskie  materiāli</t>
  </si>
  <si>
    <t>Kurināmais</t>
  </si>
  <si>
    <t>Degviela</t>
  </si>
  <si>
    <t>Pārējie enerģētiskie materiāli</t>
  </si>
  <si>
    <t>Materiāli un izejvielas palīgražošanai</t>
  </si>
  <si>
    <t>Zāles, ķimikālijas, laboratorijas preces, medicīniskās ierīces, medicīniskie instrumenti, laboratorijas dzīvnieki un to uzturēšana</t>
  </si>
  <si>
    <t>Zāles, ķimikālijas, laboratorijas preces</t>
  </si>
  <si>
    <t>Medicīnas instrumenti, laboratorijas dzīvnieki un to uzturēšana</t>
  </si>
  <si>
    <t>Kārtējā remonta un iestāžu uzturēšanas materiāli</t>
  </si>
  <si>
    <t>Remontmateriāli</t>
  </si>
  <si>
    <t>Saimniecības materiāli</t>
  </si>
  <si>
    <t>Elektroiekārtu remonta un uzturēšanas materiāli</t>
  </si>
  <si>
    <t>Transportlīdzekļu uzturēšana un remontmateriāli</t>
  </si>
  <si>
    <t>Datortehnikas remonta un uzturēšanas materiāli</t>
  </si>
  <si>
    <t>Pārējās kārtējo remontu materiālu izmaksas</t>
  </si>
  <si>
    <t>Valsts un pašvaldību aprūpē un apgādē esošo personu uzturēšana</t>
  </si>
  <si>
    <t>Mīkstais inventārs</t>
  </si>
  <si>
    <t>Virtuves inventārs, trauki un galda piederumi</t>
  </si>
  <si>
    <t>Ēdināšanas izdevumi</t>
  </si>
  <si>
    <t>Formas tērpi un speciālais apģērbs</t>
  </si>
  <si>
    <t>Uzturdevas kompensācija</t>
  </si>
  <si>
    <t>Apdrošināšanas izdevumi veselības, dzīvības un nelaimes gadījumu apdrošināšanai</t>
  </si>
  <si>
    <t>Pārējie valsts un pašvaldību aprūpē un apgādē esošo personu uzturēšanas izdevumi, kuri nav minēti citos koda 2360 apakškodos</t>
  </si>
  <si>
    <t>Mācību līdzekļi un materiāli</t>
  </si>
  <si>
    <t>Specifiskie materiāli un inventārs</t>
  </si>
  <si>
    <t>Munīcija un sprāgstvielas</t>
  </si>
  <si>
    <t>Pārējie specifiskas lietošanas materiāli un inventārs</t>
  </si>
  <si>
    <t>Pārējās preces</t>
  </si>
  <si>
    <t>Izdevumi periodikas iegādei</t>
  </si>
  <si>
    <t>Budžeta iestāžu nodokļu, nodevu un sankciju maksājumi</t>
  </si>
  <si>
    <t>Budžeta iestāžu nodokļu un nodevu maksājumi</t>
  </si>
  <si>
    <t>Budžeta iestāžu pievienotās vērtības nodokļa maksājumi</t>
  </si>
  <si>
    <t>Budžeta iestāžu nekustamā īpašuma nodokļa (t.sk. zemes nodokļa parāda) maksājumi budžetā</t>
  </si>
  <si>
    <t>Budžeta iestāžu dabas resursu nodokļa maksājumi</t>
  </si>
  <si>
    <t>Pārējie budžeta iestāžu pārskaitītie nodokļi un nodevas</t>
  </si>
  <si>
    <t>Maksājumi par budžeta iestādēm piemērotajām sankcijām</t>
  </si>
  <si>
    <t>Pakalpojumi, kurus budžeta iestādes apmaksā noteikto funkciju ietvaros, kas nav iestādes administratīvie izdevumi</t>
  </si>
  <si>
    <t>Subsīdijas un dotācijas</t>
  </si>
  <si>
    <t>Subsīdijas un dotācijas komersantiem, biedrībām un nodibinājumiem</t>
  </si>
  <si>
    <t>Valsts un pašvaldību budžeta dotācija komersantiem, biedrībām un nodibinājumiem un fiziskām personām</t>
  </si>
  <si>
    <t>Valsts un pašvaldību budžeta dotācija valsts un pašvaldību komersantiem</t>
  </si>
  <si>
    <t>Valsts un pašvaldību budžeta dotācija komersantiem, ostām un speciālajām ekonomiskajām zonām</t>
  </si>
  <si>
    <t>Valsts un pašvaldību budžeta dotācija biedrībām un nodibinājumiem</t>
  </si>
  <si>
    <t>Subsīdijas un dotācijas komersantiem, biedrībām un nodibinājumiem, ostām un speciālajām ekonomiskajām zonām Eiropas Savienības politiku instrumentu un pārējās ārvalstu finanšu palīdzības līdzfinansēto projektu un (vai) pasākumu ietvaros</t>
  </si>
  <si>
    <t>Subsīdijas un dotācijas biedrībām un nodibinājumiem Eiropas Savienības politiku instrumentu un pārējās ārvalstu finanšu palīdzības līdzfinansētajiem projektiem (pasākumiem)</t>
  </si>
  <si>
    <t>Subsīdijas un dotācijas komersantiem, ostām un speciālajām ekonomiskajām zonām Eiropas Savienības politiku instrumentu un pārējās ārvalstu finanšu palīdzības līdzfinansētajiem projektiem (pasākumiem)</t>
  </si>
  <si>
    <t>Atmaksa komersantiem, ostām un speciālajām ekonomiskajām zonām par Eiropas Savienības politiku instrumentu un pārējās ārvalstu finanšu palīdzības projektu (pasākumu) īstenošanu</t>
  </si>
  <si>
    <t>Atmaksa biedrībām un nodibinājumiem par Eiropas Savienības politiku instrumentu un pārējās ārvalstu finanšu palīdzības projektu (pasākumu) īstenošanu</t>
  </si>
  <si>
    <t>Subsīdijas komersantiem sabiedriskā transporta pakalpojumu nodrošināšanai (par pasažieru regulārajiem pārvadājumiem)</t>
  </si>
  <si>
    <t>Produktu supsīdijas komersantiem sabiedriskā transporta pakalpojumu nodrošināšanai (par pasažieru regulārajiem pārvadājumiem)</t>
  </si>
  <si>
    <t>Citas ražošanas subsīdijas komersantiem sabiedriskā transporta pakalpojumu nodrošināšanai (par pasažieru regulārajiem pārvadājumiem)</t>
  </si>
  <si>
    <t>Procentu izdevumi</t>
  </si>
  <si>
    <t>Procentu maksājumi iekšzemes kredītiestādēm</t>
  </si>
  <si>
    <t>Procentu maksājumi iekšzemes finanšu institūcijām par aizņēmumiem un vērtspapīriem</t>
  </si>
  <si>
    <t>Budžeta iestāžu līzinga procentu maksājumi</t>
  </si>
  <si>
    <t>Pārējie procentu maksājumi</t>
  </si>
  <si>
    <t>Budžeta iestāžu procentu maksājumi Valsts kasei</t>
  </si>
  <si>
    <t>Budžeta iestāžu procenta maksājumi Valsts kasei, izņemot valsts sociālās apdrošināšanas speciālo budžetu</t>
  </si>
  <si>
    <t>Izdevumi kapitālieguldījumiem - kopā</t>
  </si>
  <si>
    <t>Pamatkapitāla veidošana</t>
  </si>
  <si>
    <t>Nemateriālie ieguldījumi</t>
  </si>
  <si>
    <t>Attīstības pasākumi un programmas</t>
  </si>
  <si>
    <t>Licences, koncesijas un patenti, preču zīmes un līdzīgas tiesības</t>
  </si>
  <si>
    <t>Datorprogrammas</t>
  </si>
  <si>
    <t>Pārējās licences, koncesijas un patenti, preču zīmes un tamlīdzīgas tiesības</t>
  </si>
  <si>
    <t>Pārējie nemateriālie ieguldījumi</t>
  </si>
  <si>
    <t>Nemateriālo ieguldījumu izveidošana</t>
  </si>
  <si>
    <t>Kapitālsabiedrību iegādes rezultātā iegūtā nemateriālā vērtība</t>
  </si>
  <si>
    <t>Pamatlīdzekļi</t>
  </si>
  <si>
    <t>Zeme un būves</t>
  </si>
  <si>
    <t>Dzīvojamās ēkas</t>
  </si>
  <si>
    <t>Nedzīvojamās ēkas</t>
  </si>
  <si>
    <t>Transporta būves</t>
  </si>
  <si>
    <t>Zeme zem būvēm</t>
  </si>
  <si>
    <t>Kultivētā zeme</t>
  </si>
  <si>
    <t>Atpūtai un izklaidei izmantojamā zeme</t>
  </si>
  <si>
    <t>Pārējā zeme</t>
  </si>
  <si>
    <t>Inženierbūves</t>
  </si>
  <si>
    <t>Pārējais nekustamais īpašums</t>
  </si>
  <si>
    <t>Tehnoloģiskās iekārtas un mašīnas</t>
  </si>
  <si>
    <t>Pārējie pamatlīdzekļi</t>
  </si>
  <si>
    <t>Transportlīdzekļi</t>
  </si>
  <si>
    <t>Saimniecības pamatlīdzekļi</t>
  </si>
  <si>
    <t>Bibliotēku krājumi</t>
  </si>
  <si>
    <t>Izklaides, literārie un mākslas oriģināldarbi</t>
  </si>
  <si>
    <t>Antīkie un citi mākslas priekšmeti</t>
  </si>
  <si>
    <t>Citas vērtslietas</t>
  </si>
  <si>
    <t>Datortehnika, sakaru un cita biroja tehnika</t>
  </si>
  <si>
    <t>Pārējie iepriekš neklasificētie pamatlīdzekļi</t>
  </si>
  <si>
    <t>Pamatlīdzekļu izveidošana un nepabeigtā būvniecība</t>
  </si>
  <si>
    <t>Kapitālais remonts un rekonstrukcija</t>
  </si>
  <si>
    <t>Bioloģiskie un pazemes aktīvi</t>
  </si>
  <si>
    <t>Pārējie bioloģiskie un lauksaimniecības aktīvi</t>
  </si>
  <si>
    <t>Ilgtermiņa ieguldījumi nomātajos pamatlīdzekļos</t>
  </si>
  <si>
    <t>Sociālie pabalsti</t>
  </si>
  <si>
    <t>Pensijas un sociālie pabalsti naudā</t>
  </si>
  <si>
    <t>Valsts sociālās apdrošināšanas pabalsti naudā</t>
  </si>
  <si>
    <t>Valsts sociālie pabalsti naudā</t>
  </si>
  <si>
    <t>Pārējie valsts pabalsti un kompensācijas</t>
  </si>
  <si>
    <t>Valsts un pašvaldību nodarbinātības pabalsti naudā</t>
  </si>
  <si>
    <t>Bezdarbnieku pabalsts</t>
  </si>
  <si>
    <t>Bezdarbnieku stipendija</t>
  </si>
  <si>
    <t>Pašvaldību sociālā palīdzība iedzīvotājiem naudā</t>
  </si>
  <si>
    <t>Pabalsti veselības aprūpei naudā</t>
  </si>
  <si>
    <t>Pabalsti ēdināšanai naudā</t>
  </si>
  <si>
    <t>Pašvaldību pabalsti naudā krīzes situācijā</t>
  </si>
  <si>
    <t>Sociālās garantijas bāreņiem un audžuģimenēm naudā</t>
  </si>
  <si>
    <t>Pārējā sociālā palīdzība  naudā</t>
  </si>
  <si>
    <t>Pabalsts garantētā minimālā ienākumu līmeņa nodrošināšanai naudā</t>
  </si>
  <si>
    <t>Dzīvokļa pabalsti naudā</t>
  </si>
  <si>
    <t>Valsts un pašvaldību budžeta maksājumi</t>
  </si>
  <si>
    <t>Stipendijas</t>
  </si>
  <si>
    <t>Transporta izdevumu kompensācijas</t>
  </si>
  <si>
    <t>Ilgstošas sociālās aprūpes un sociālās rehabilitācijas institūciju veiktie maksājumi klientiem personiskiem izdevumiem no normatīvajos aktos noteiktajiem klientu ienākumiem, kas izmaksāti no valsts budžeta līdzekļiem</t>
  </si>
  <si>
    <t>Pārējie klasifikācijā neminētie no valsts un pašvaldību budžeta veiktie maksājumi iedzīvotājiem naudā</t>
  </si>
  <si>
    <t>Sociālie pabalsti natūrā</t>
  </si>
  <si>
    <t>Pašvaldību sociālā palīdzība iedzīvotājiem natūrā</t>
  </si>
  <si>
    <t>Pabalsti ēdināšanai natūrā</t>
  </si>
  <si>
    <t>Pašvaldības pabalsti natūrā krīzes situācijā</t>
  </si>
  <si>
    <t>Sociālās garantijas bāreņiem un audžuģimenēm natūrā</t>
  </si>
  <si>
    <t>Pārējā sociālā palīdzība  natūrā</t>
  </si>
  <si>
    <t>Atbalsta pasākumi un kompensācijas natūrā</t>
  </si>
  <si>
    <t>Dzīvokļa pabalsti natūrā</t>
  </si>
  <si>
    <t>Pārējie klasifikācijā neminētie maksājumi iedzīvotājiem natūrā un kompensācijas</t>
  </si>
  <si>
    <t>Pašvaldības pirktie sociālie pakalpojumi  iedzīvotājiem</t>
  </si>
  <si>
    <t>Samaksa par aprūpi mājās</t>
  </si>
  <si>
    <t>Samaksa par ilgstošas sociālās aprūpes un sociālās rehabilitācijas institūciju sniegtajiem pakalpojumiem</t>
  </si>
  <si>
    <t>Samaksa par pārējiem sociālajiem pakalpojumiem saskaņā ar pašvaldību saistošajiem noteikumiem</t>
  </si>
  <si>
    <t>Izdevumi par piešķīrumiem iedzīvotājiem natūrā, naudas balvas, izdevumi pašvaldību brīvprātīgo iniciatīvu izpildei</t>
  </si>
  <si>
    <t>Izdevumi par piešķīrumiem iedzīvotājiem natūrā brīvprātīgo iniciatīvu izpildei</t>
  </si>
  <si>
    <t>Naudas balvas</t>
  </si>
  <si>
    <t>Izdevumi brīvprātīgo iniciatīvu izpildei</t>
  </si>
  <si>
    <t>Izsoles nodrošinājuma un citu maksājumu, kas saistīti ar dalību izsolēs, atmaksa</t>
  </si>
  <si>
    <t>Transferti, uzturēšanas izdevumu transferti, pašu resursu maksājumi, starptautiskā sadarbība</t>
  </si>
  <si>
    <t>Pašvaldību transferti un uzturēšanas izdevumu transferti</t>
  </si>
  <si>
    <t>Pašvaldību  uzturēšanas izdevumu transferti citām pašvaldībām</t>
  </si>
  <si>
    <t>Pašvaldību izdevumu iekšējie tranferti starp pašvaldības budžeta veidiem</t>
  </si>
  <si>
    <t>Pašvaldības pamatbudžeta uzturēšanas izdevumu transferts uz pašvaldības speciālo budžetu</t>
  </si>
  <si>
    <t>Pašvaldības speciālā budžeta uzturēšanas izdevumu transferts uz pašvaldības pamatbudžetu</t>
  </si>
  <si>
    <t>Pašvaldības un tās iestāžu savstarpējie uzturēšanas izdevumu transferti</t>
  </si>
  <si>
    <t>Pašvaldības  uzturēšanas izdevumu transferti uz valsts budžetu</t>
  </si>
  <si>
    <t>Pašvaldību atmaksa valsts budžetam par iepriekšējos gados saņemto, bet neizlietoto valsts budžeta transfertu uzturēšanas izdevumiem</t>
  </si>
  <si>
    <t>Pašvaldību atmaksa valsts budžetam par iepriekšējos gados saņemtajiem valsts budžeta transfertiem uzturēšanas izdevumiem Eiropas Savienības politiku instrumentu un pārējās ārvalstu finanšu palīdzības līdzfinansētajos projektos (pasākumos)</t>
  </si>
  <si>
    <t>Pašvaldību uzturēšanas izdevumu transferti (izņemot atmaksas) uz valsts budžetu</t>
  </si>
  <si>
    <t>Pašvaldības iemaksa pašvaldību finanšu izlīdzināšanas fondā</t>
  </si>
  <si>
    <t>Starptautiskā sadarbība</t>
  </si>
  <si>
    <t>Pārējie pārskaitījumi ārvalstīm</t>
  </si>
  <si>
    <t>Kapitālo izdevumu transferti</t>
  </si>
  <si>
    <t>Pašvaldību kapitālo izdevumu transferti</t>
  </si>
  <si>
    <t>Pašvaldību kapitālo izdevumu transferti citām pašvaldībām</t>
  </si>
  <si>
    <t>Atlikums perioda beigās bankā, t.sk</t>
  </si>
  <si>
    <t>F22 01 00 00</t>
  </si>
  <si>
    <t>kases apgrozības līdzekļi</t>
  </si>
  <si>
    <t>F22 01 00 20</t>
  </si>
  <si>
    <t>atgriežamie līdzekļi pašvaldības budžetam</t>
  </si>
  <si>
    <t>Kontrolsumma</t>
  </si>
  <si>
    <t>Ieņēmumu pārsniegums (+) vai deficīts (-)</t>
  </si>
  <si>
    <t>Finansēšana</t>
  </si>
  <si>
    <t>F21 01 00 00</t>
  </si>
  <si>
    <t>Naudas līdzekļi</t>
  </si>
  <si>
    <t>F40 02 00 00</t>
  </si>
  <si>
    <t>Aizņēmumi</t>
  </si>
  <si>
    <t>F40 12 00 10</t>
  </si>
  <si>
    <t>Saņemtie īstermiņa aizņēmumi</t>
  </si>
  <si>
    <t>F40 12 00 20</t>
  </si>
  <si>
    <t>Saņemto īstermiņu aizņēmumu atmaksa</t>
  </si>
  <si>
    <t>F40 22 00 10</t>
  </si>
  <si>
    <t>Saņemtie vidēja termiņa aizņēmumi</t>
  </si>
  <si>
    <t>F40 22 00 20</t>
  </si>
  <si>
    <t>Saņemto vidēja termiņa aizņēmumu atmaksa</t>
  </si>
  <si>
    <t>F40 32 00 10</t>
  </si>
  <si>
    <t>Saņemtie ilgtermiņa aizņēmumi</t>
  </si>
  <si>
    <t>F40 32 00 20</t>
  </si>
  <si>
    <t>Saņemto ilgtermiņa aizņēmumu atmaksa</t>
  </si>
  <si>
    <t>F40 01 00 00</t>
  </si>
  <si>
    <t>Aizdevumi</t>
  </si>
  <si>
    <t>F55 01 00 00</t>
  </si>
  <si>
    <t>Akcijas un cita līdzdalība komersantu pašu kapitālā neskaitot kopieguldījuma fonda akcijas</t>
  </si>
  <si>
    <r>
      <rPr>
        <b/>
        <sz val="9"/>
        <rFont val="Times New Roman"/>
        <family val="1"/>
        <charset val="186"/>
      </rPr>
      <t>26.pielikums</t>
    </r>
    <r>
      <rPr>
        <sz val="9"/>
        <rFont val="Times New Roman"/>
        <family val="1"/>
        <charset val="186"/>
      </rPr>
      <t xml:space="preserve"> Jūrmalas pilsētas domes</t>
    </r>
  </si>
  <si>
    <t>2018.gada 18.decembra saistošajiem noteikumiem Nr.44</t>
  </si>
  <si>
    <t>2019.gada budžeta atšifrējums pa programmām un budžeta veidiem</t>
  </si>
  <si>
    <t>Struktūrvienība:</t>
  </si>
  <si>
    <t>Programma:</t>
  </si>
  <si>
    <t>Funkcionālās klasifikācijas kods:</t>
  </si>
  <si>
    <t>Nr.</t>
  </si>
  <si>
    <t>Pasākums/ aktivitāte/ projekts/ pakalpojuma nosaukums/ objekts</t>
  </si>
  <si>
    <t>Ekonomiskās klasifikācijas kodi</t>
  </si>
  <si>
    <t>2019.gada budžets pirms priekšlikumiem</t>
  </si>
  <si>
    <t>Priekšlikumi izmaiņām (+/-)</t>
  </si>
  <si>
    <t>2019.gada budžets apstiprināts pēc izmaiņām</t>
  </si>
  <si>
    <t xml:space="preserve">Attīstības plānošanas dokumenta nosaukums/ Rīcības virziens un aktiv.numurs* </t>
  </si>
  <si>
    <t>pamatbudžets</t>
  </si>
  <si>
    <t>maksas pakalpojumi</t>
  </si>
  <si>
    <t>KOPĀ:</t>
  </si>
  <si>
    <t>JPAP_R3.3.1._191 JPAP_R3.3.1._194  JPKAP_U2.2._P2.2.1.</t>
  </si>
  <si>
    <t>Valsts svētki, svinamās un atceres dienas</t>
  </si>
  <si>
    <t>Gadskārtu svētki</t>
  </si>
  <si>
    <t>JPAP_R3.3.1._191  JPAP_R3.3.1._194 JPKAP_ U2.2._P2.2.3.</t>
  </si>
  <si>
    <t>Lielākie Jūrmalas pilsētas pasākumi</t>
  </si>
  <si>
    <t>3.1</t>
  </si>
  <si>
    <t>Kūrorta svētku gājiens</t>
  </si>
  <si>
    <t>JPAP_R3.3.1._191 JPAP_R3.3.1._194  JPKAP_U2.2._P2.2.3.</t>
  </si>
  <si>
    <t>3.2</t>
  </si>
  <si>
    <t>Nakts ekspedīcija ģimenei ''Nestāsti pasaciņas''</t>
  </si>
  <si>
    <t>Pasākuma kopējo izdevumu palielinājums par 1779,00 EUR; piešķirto līdzekļu ekenomiskās klasifikācijas izmaiņas saskaņā ar pasākuma tāmes projektu pielikumā.  Pasākuma nodrošināšanai tiek novirzīta daļa neizlietota līdzekļu Jomas ielas svētku pasākumā</t>
  </si>
  <si>
    <t>JPAP_R1.7.1._43 JPAP_R3.3.1._191  JPKAP_U2.2._P2.2.3. JPKAP_U1.3._U1.3.6. JPKAP_U1.3._U1.3.7.  JPTARP_AM1_U1.5._P.1.5.1.</t>
  </si>
  <si>
    <t>3.3</t>
  </si>
  <si>
    <t>Jaunā  gada sagaidīšana</t>
  </si>
  <si>
    <t>JPAP_R1.7.1._43 JPAP_R3.3.1._191   JPKAP_U2.2._P2.2.3.</t>
  </si>
  <si>
    <t>3.4</t>
  </si>
  <si>
    <t>Jomas ielas svētki</t>
  </si>
  <si>
    <t>JPAP_R3.3.1._191  JPKAP_U2.2._P2.2.3. JPTARP_AM1_U1.2._P.1.2.4.</t>
  </si>
  <si>
    <t>Neizlietotie līdzekļi autoratlīdzības izmaksai - faktiskās summas bija mazākas par plānotajām</t>
  </si>
  <si>
    <t>Neizlietoti līdzekļi - radošie risinājumi pieļāva mazāku podestu, nožogojuma izmantošanu</t>
  </si>
  <si>
    <t>4</t>
  </si>
  <si>
    <t>JKC piedāvājums</t>
  </si>
  <si>
    <t>4.1</t>
  </si>
  <si>
    <t>Vasaras koncerti</t>
  </si>
  <si>
    <t>JPAP_R3.3.1._191  JPKAP_U1.3._U1.3.6.</t>
  </si>
  <si>
    <t>4.2</t>
  </si>
  <si>
    <t>Atpūtas pasākumi - džeza klubs, balles</t>
  </si>
  <si>
    <t>JPAP_R3.3.1_191 JPKAP_U1.3._U1.3.6.  JPKAP_U2.1._P2.1.4.</t>
  </si>
  <si>
    <t>4.3</t>
  </si>
  <si>
    <t>Mākslas izstādes</t>
  </si>
  <si>
    <t xml:space="preserve">JPAP_R3.3.1._191 JPKAP_U1.3._U1.3.6.  JPKAP_U2.1._P2.1.4.  </t>
  </si>
  <si>
    <t>4.4</t>
  </si>
  <si>
    <t>Kinoseansi</t>
  </si>
  <si>
    <t>JPAP_R3.3.1._203 JPKAP_U2.1._P2.1.4.</t>
  </si>
  <si>
    <t>5</t>
  </si>
  <si>
    <t>KKN piedāvājums</t>
  </si>
  <si>
    <t>5.1</t>
  </si>
  <si>
    <t>'Jokosim tautiski''</t>
  </si>
  <si>
    <t>JPAP_R3.3.1._191 JPAP_R3.3.1._194 JPKAP_U1.3._U1.3.4.  JPKAP_U1.3._U1.3.6.</t>
  </si>
  <si>
    <t>5.2</t>
  </si>
  <si>
    <t>Neformālo pianistu festivāls</t>
  </si>
  <si>
    <t>JPAP_R3.3.1._191 JPAP_R3.3.1._194 JPKAP_U1.3._U1.3.2. JPKAP_U2.2._P2.2.5.</t>
  </si>
  <si>
    <t>5.3</t>
  </si>
  <si>
    <t>Pasākumu cikls ''Bērnu vasara''</t>
  </si>
  <si>
    <t>JPAP_R3.3.1._191 JPKAP_U1.3._U1.3.6. JPKAP_U1.3._U1.3.7.</t>
  </si>
  <si>
    <t>5.4</t>
  </si>
  <si>
    <t>5.5</t>
  </si>
  <si>
    <t>Dzejas dienas</t>
  </si>
  <si>
    <t>JPAP_R3.3.1._191  JPKAP_U1.3.U_1.3.6.</t>
  </si>
  <si>
    <t>5.6</t>
  </si>
  <si>
    <t>Mātes dienas koncerts</t>
  </si>
  <si>
    <t>JPAP_R3.3.1._191. JPAP_R3.3.1._194. JPKAP_U1.3._U1.3.6. JPKAP_U2.2._P2.2.3.</t>
  </si>
  <si>
    <t>5.7</t>
  </si>
  <si>
    <t>JPAP_R3.3.1._191. JPKAP_U1.3._U1.3.6.  JPKAP_U2.1._P2.1.4. JPKAP_U1.3._U1.3.7.</t>
  </si>
  <si>
    <t>6</t>
  </si>
  <si>
    <t>Jūrmalas teātra piedāvājums</t>
  </si>
  <si>
    <t>6.1</t>
  </si>
  <si>
    <t>Jauniestudējumi</t>
  </si>
  <si>
    <t>JPAP_R3.3.1._191 JPAP_R3.3.1._194 JPAP_R3.3.1._197 JPKAP_U1.3._U1.3.1. JPKAP_U1.3._U1.3.4.</t>
  </si>
  <si>
    <t>6.2</t>
  </si>
  <si>
    <t>Jūrmalas Bērnu un jauniešu teātris. Uzvedums-eksāmens sezonas noslēgumā</t>
  </si>
  <si>
    <t>6.3</t>
  </si>
  <si>
    <t>Teātra pirmizrādes</t>
  </si>
  <si>
    <t>JPAP_R3.3.1._191. JPAP_R3.3.1._194. JPAP_R3.3.1._197. JPKAP_U1.3._U1.3.6.</t>
  </si>
  <si>
    <t>6.4</t>
  </si>
  <si>
    <t>Ziemassvētku koncerts</t>
  </si>
  <si>
    <t>JPAP_R1.7.1._43 JPAP_R3.3.1._191 JPAP_R3.3.1._194 JPKAP_U1.3._U1.3.6. JPKAP_U1.3._U1.3.4.</t>
  </si>
  <si>
    <t>6.5</t>
  </si>
  <si>
    <t>Piedalīšanās amatierteātru skates, festivālos valsts robežās un ārvalstīs</t>
  </si>
  <si>
    <t>JPAP_R3.3.1._191. JPAP_R3.3.1._194. JPKAP_U1.3._U1.3.2.</t>
  </si>
  <si>
    <t>7</t>
  </si>
  <si>
    <t>Mellužu estrādes piedāvājums</t>
  </si>
  <si>
    <t>7.1</t>
  </si>
  <si>
    <t>Mellužu klassika</t>
  </si>
  <si>
    <t>JPAP_R3.3.1._191.  JPKAP_U1.3._U1.3.6. JPKAP_U1.3._U1.3.7.  JPTARP_AM1_U1.2._P.1.2.4.</t>
  </si>
  <si>
    <t>7.2</t>
  </si>
  <si>
    <t>Oda jūrai un Zveinieksvētku balle</t>
  </si>
  <si>
    <t>7.3</t>
  </si>
  <si>
    <t>Mellužu gadatirgus</t>
  </si>
  <si>
    <t>7.4</t>
  </si>
  <si>
    <t>Atpūtas vakari - balles</t>
  </si>
  <si>
    <t>7.5</t>
  </si>
  <si>
    <t>Līgo svētki Mellužu estrādē</t>
  </si>
  <si>
    <t>7.6</t>
  </si>
  <si>
    <t>Pasakumu cikls ''Bērnu vasara''</t>
  </si>
  <si>
    <t>8</t>
  </si>
  <si>
    <t>Dažādi projekti</t>
  </si>
  <si>
    <t>8.1</t>
  </si>
  <si>
    <t>Pilsētas Ziemassvētku noformējuma konkursa noslēguma pasākums</t>
  </si>
  <si>
    <t>JPAP_R3.3.1._191. JPKAP_U1.3._U1.3.3.</t>
  </si>
  <si>
    <t>8.2</t>
  </si>
  <si>
    <t>Dubultu karnevāls</t>
  </si>
  <si>
    <t>8.3</t>
  </si>
  <si>
    <t>Zvaigznes dienas pasākums</t>
  </si>
  <si>
    <t xml:space="preserve">JPAP_R3.3.1_191 </t>
  </si>
  <si>
    <t>8.4</t>
  </si>
  <si>
    <t>Starptautiskais senioru deju festivāls ''Puķu balle''</t>
  </si>
  <si>
    <t>JPAP_R3.3.1._191. JPKAP_U2.2._P2.2.5.</t>
  </si>
  <si>
    <t>8.5</t>
  </si>
  <si>
    <t>Atklāšanas un tematiskie pasākumi</t>
  </si>
  <si>
    <t>JPAP_R3.3.1._191. JPKAP_U2.1._P2.1.4.</t>
  </si>
  <si>
    <t>8.6</t>
  </si>
  <si>
    <t>Pasākums jauniešiem ''Augsim Latvijai''</t>
  </si>
  <si>
    <t>JPAP_R3.3.1._191. JPKAP_U1.3._U1.3.6. JPKAP_U1.3._U1.3.7.</t>
  </si>
  <si>
    <t>8.7</t>
  </si>
  <si>
    <t>Pasākums ''Soļi smiltīs''</t>
  </si>
  <si>
    <t>JPAP_R 1.7.1_P.3.3._43   JPAP R3.3.1_191  JPAP R3.3.1_194</t>
  </si>
  <si>
    <t>9</t>
  </si>
  <si>
    <t>Jūrmalas radošo kolektīvu darbības finansējums</t>
  </si>
  <si>
    <t>9.1</t>
  </si>
  <si>
    <t>Pilsētas radošo kolektīvu piedalīšanās republikas mēroga pasākumos</t>
  </si>
  <si>
    <t>JPAP_R3.3.1._194. JPKAP_U1.3._U1.3.2. JPKAP_U3.1._P3.1.4. JPKAP_U3.1._P3.1.5.</t>
  </si>
  <si>
    <t>9.2</t>
  </si>
  <si>
    <t>Pilsētas radošo kolektīvu un kultūras darbinieku pilsētas mēroga konkursi un skates</t>
  </si>
  <si>
    <t>JPAP_R3.3.1._194 JPKAP_U1.3._U1.3.2. JPKAP_U3.1._P3.1.4. JPKAP_U3.1._P3.1.5.</t>
  </si>
  <si>
    <t>9.3</t>
  </si>
  <si>
    <t>Radošo kolektīvu jubilejas un citi kolektīvu iniciētie projekti</t>
  </si>
  <si>
    <t>JPAP_R3.3.1._194. JPKAP_U1.3._U1.3.4. JPKAP_U2.1._P2.1.4. JPKAP_U2.2._P2.2.3.</t>
  </si>
  <si>
    <t>9.4</t>
  </si>
  <si>
    <t>Pilsētas radošo kolektīvu piedalīšanās ārzemēs rīkotajos koncertos, festivālos, konkursois un izstādēs</t>
  </si>
  <si>
    <t>JPAP_R3.3.1._194 JPKAP_U1.3._U1.3.2.</t>
  </si>
  <si>
    <t>9.5</t>
  </si>
  <si>
    <t>Tērpi</t>
  </si>
  <si>
    <t>10</t>
  </si>
  <si>
    <t>Citas kultūras pasākumu izmaksas</t>
  </si>
  <si>
    <t>10.1</t>
  </si>
  <si>
    <t>Tipogrāfijas pakalpojumi (biļetes, afišas un tml)</t>
  </si>
  <si>
    <t>JPAP_R3.3.1._191. JPKAP_U4.1._P4.1.4. JPKAP_U4.3._P4.3.3. JPTARP_AM3_U3.3._P.3.3.2.</t>
  </si>
  <si>
    <t>10.2</t>
  </si>
  <si>
    <t>AKKA/LAA un LAIPA</t>
  </si>
  <si>
    <t>JPAP_R3.3.1._191</t>
  </si>
  <si>
    <t>10.3</t>
  </si>
  <si>
    <t>Publisko pasākumu apdrošināšana</t>
  </si>
  <si>
    <t>10.4</t>
  </si>
  <si>
    <t>Elektroenerģijas apmaksa un pieslēguma nodrošinājums kultūras pasākumos dabā</t>
  </si>
  <si>
    <t>10.5</t>
  </si>
  <si>
    <t>Reklāmas izdevumi kultūras pasākumiem</t>
  </si>
  <si>
    <t>* Informatīvi -</t>
  </si>
  <si>
    <t>Attīstības plānošanas dokumenta nosaukums un rīcības virzienu atšifrējums.</t>
  </si>
  <si>
    <t>I.Stratēģiskā dokumenta nosaukums - Jūrmalas pilsētas attīstības programmas 2014.-2020.gadam (JPAP)</t>
  </si>
  <si>
    <t>Rīcības virziens R1.7.1. Kultūras tūrisma piedāvājuma attīstība</t>
  </si>
  <si>
    <t>Rīcības virziena aktivitātes:</t>
  </si>
  <si>
    <t>43 Kultūras dzīves piedāvājuma attīstība visa gada garumā</t>
  </si>
  <si>
    <t>Prioritāte P3.3. Daudzveidīgas kultūras un sporta vide</t>
  </si>
  <si>
    <t>Rīcības virziens R3.3.1. Pilsētas kultūras iestāžu un muzeju darbības pilnveide.</t>
  </si>
  <si>
    <t>191 Daudzveidīgu kultūras pasākumu pieejamība Jūrmalas iedzīvotājiem Jūrmalas pilsētā;</t>
  </si>
  <si>
    <t>194 Amatiermākslas attīstības veicināšana;</t>
  </si>
  <si>
    <t>197 Tēātra attīstība;</t>
  </si>
  <si>
    <t>203 Kino pakalpojuma attīstība.</t>
  </si>
  <si>
    <t>II. Stratēģiskā dokumenta nosaukums - Jūrmalas pilsētas kultūrvides attīstības plāns 2017.-2020. gadam (JPKAP)</t>
  </si>
  <si>
    <t>Strātēģiskā dokumenta kodu atšifrējums - 1.rīcības virziens  "Radošā Jūrmala: apkaimju unikalitātes stiprināšana un iedzīvotāju līdzdalības sekmēšana":</t>
  </si>
  <si>
    <t>Rīcības virziena uzdevums - U1.3.: Nodrošināt mūžizglītības un radošuma attīstīšanas iespējas jurmalniekiem.</t>
  </si>
  <si>
    <t>Rīcības virziena uzdevuma pasākumi:</t>
  </si>
  <si>
    <t>U1.3.1. Daudzveidīgu amatiermākslas un interešu izglītības iespēju nodrošināšana Jūrmalas iedzīvotājiem</t>
  </si>
  <si>
    <t>U1.3.2. Jūrmalas radošo kolektīvu dalība pilsētas, nacionāla unstarptautiska mēroga pasākumos (ārpus Dziesmu un deju svētku kustības)</t>
  </si>
  <si>
    <t>U1.3.3. Jūrmalas pilsētas iedzīvotāju un nevalstisko organizāciju radošo kultūras iniciatīvu atbalstīšana, līdzfinansējot un līdzorganizējot dažādu žanru kultūras pasākumus specifiskām iedzīvotāju auditorijām.</t>
  </si>
  <si>
    <t>U1.3.4. Jūrmalas radošo kolektīvu koncertuzvedumu un izrāžu veidošana (t.sk. Jūrmalas teātra iestudējumi).</t>
  </si>
  <si>
    <t>U1.3.6. Kultūrizglītojošu pasākumu veidošana ģimenēm, bērniem un jauniešiem, senioriem.</t>
  </si>
  <si>
    <t>U1.3.7. Interaktīvu līdzdalības formu attīstība kultūras pasākumos.</t>
  </si>
  <si>
    <t>Strātēģiskā dokumenta kodu atšifrējums - rīcības virziens 2  "Kultūras piedāvājuma izcilība un daudzveidība Jūrmalā: kvalitatīva un sistema'tiska kultūras piedāvājuma veidošana dažādām mērķauditorījas</t>
  </si>
  <si>
    <t>grupām vietējā, nacionālā un starptautiskā mērogā''.</t>
  </si>
  <si>
    <t>Rīcības virziena uzdevums -  U2.1.: Rīkot kavalitatīvas un daudzveidīgas kultūras norises konkrētiem auditorijas segmentiem katrā sezonā.</t>
  </si>
  <si>
    <t>P2.1.4. Kultūras centru piedāvājuma daudzveidošana, tajā skaitā ar mērķauditorijas iesaisti.</t>
  </si>
  <si>
    <t>Rīcības virziena uzdevums - U2.2.: Nostiprināt Jūrmalas kā kultūras un mākslas pilsētas identitāti un konkurentspēju.</t>
  </si>
  <si>
    <t>P2.2.1. Valsts svētku un atceres dienu rīkošana pilsētas iedzīvotājiem un viesiem, tai skaitā Latvijai-100 atzīmēšana.</t>
  </si>
  <si>
    <t>P2.2.3. Gadskārtu svētku, pilsētassvētku un dažādām sabiedrības mērķgrupām domātu pasākumu rīkošana, nostiprinot Jūrmalas zīmolu vietējā, nacionālā un starptautiskā mērogā.</t>
  </si>
  <si>
    <t>P2.2.5. Jūrmalas kā festivālu pilsētas tēla nostiprināšana.</t>
  </si>
  <si>
    <t>Strātēģiskā dokumenta kodu atšifrējums - rīcības virziens 3  "Jūrmalas kultūras mantojums: kultūras mantojuma saglabāšana, musdienīga interpretācija un popularizēšana"</t>
  </si>
  <si>
    <t>Rīcības virziena uzdevums - U3.1.: Nodrošināt Latvijas Dziesmu un deju svētku tradīcijas saglabāšanu un attīstību.</t>
  </si>
  <si>
    <t>P3.1.1. Telpu nodrošināšana Dziesmu un deju svētku mēģinājumiem, skatēm un koncertiem.</t>
  </si>
  <si>
    <t>P3.1.2. Dziesmu un deju kolektīvu materiālās bāzes nodrošināšana.</t>
  </si>
  <si>
    <t>P3.1.3. Jūrmalas kolektīvu līdzdalības nodrošināšana Latvijas Dziesmu un deju svētkos.</t>
  </si>
  <si>
    <t>P3.1.4. Jūrmalas kolektīvu līdzdalības nodrošināšana Latvijas Dziesmu un deju svētku procesā.</t>
  </si>
  <si>
    <t>P3.1.5. Dziesmu un deju svētku kustības pasākumu atbalsts.</t>
  </si>
  <si>
    <t>P3.3.1. Jaunu pakalpojumu ieviešana vietējiem iedzīvotājiem un tūristiem, īpaši skolēnu-tūristu un ģimeņu piesaistei.</t>
  </si>
  <si>
    <t>Strātēģiskā dokumenta kodu atšifrējums - rīcības virziens 4  "Sadarbība Jūrmalā: kultūrvides attīstībā iesaistīto dalībnieku sadarbības veicināšana"</t>
  </si>
  <si>
    <t>Rīcības virziena uzdevums - U4.1.: Attīstīt sadarbību starp dažādām pašvaldības kultūras un citām iestādēm, ģeogrāfiski līdzsvarotā kultūras piedāvājuma veidošanā un pieejamības veicināšanā.</t>
  </si>
  <si>
    <t>P4.1.4. Informācijas nodrošināšana par apkaimju kultūras pasākumu norises vietām un pasākumiem.</t>
  </si>
  <si>
    <t>Rīcības virziena uzdevums - U4.3.: Nodrošināt informācijas pieejamību atbilstoši kultūras auditorijas vajadzībām.</t>
  </si>
  <si>
    <t>P4.3.3. Kultūras pasākumu reklāmas un mārketinga materiālu izdošana.</t>
  </si>
  <si>
    <t>III. Stratēģiskā dokumenta nosaukums - Jūrmalas pilsētas tūrisma attīstības rīcības plāns  2018.-2020. gadam (JPTARP)</t>
  </si>
  <si>
    <t>Strātēģiskā dokumenta kodu atšifrējums - mērķis AM 1: Atpūtas, rekreācijas un viesmīlības pakalpojumu pilnveidošana un kvalitāte.</t>
  </si>
  <si>
    <t>Mērķa uzdevums - U 1.2. Atpūtas, rekreācijas tūrisma piedāvājuma pilnveidošana vietējiem un ārvalstu viesiem.</t>
  </si>
  <si>
    <t>Mērķa uzdevuma pasākums - P.1.2.4. Liela izmēra galda spēļu dažādām vecuma grupām) izvietošana Horna dārzā, Mellužu estrādes teritorijā, Ķemeru kūrparkā un citās vietās.</t>
  </si>
  <si>
    <t>Mērķa uzdevums - U 1.5. Pasākumu/aktivitāšu piedāvājuma pilnveidošana ģimenēm ar bērniem</t>
  </si>
  <si>
    <t>Mērķa uzdevuma pasākums - P 1.5.1. Pasākuma ''Nestasti pasaciņas'' pilnveidošana, divu dienu pasākuma programmas (festivāla) izveide un popularizēšana Latvijā, perspektīvā Baltijas valstīs</t>
  </si>
  <si>
    <t>Strātēģiskā dokumenta kodu atšifrējums - mērķis AM 3: Jūrmalas kā konferenču, kongresu, pasākumu un motivējošā tūrisma (MICE) galamērķa attīstība</t>
  </si>
  <si>
    <t>Mērķa uzdevums - U 3.3.Kultūras pasākumu kā atraktīvu tūrisma piesaišu izmantošana, koncentrejoties uz dažādu tūristu segmentu vajadzībām un pieprasījuma sezonālām svārstībām</t>
  </si>
  <si>
    <t>Mērķa uzdevuma pasākums - P.3.3.2. Informācijas par pasākumiem nodrošināšana dažādiem mērķa tirgiem (afišu valodas, informācija tūrisma portālā, TIC).</t>
  </si>
  <si>
    <t>Tāme Nr.08.1.5.</t>
  </si>
  <si>
    <t>Jūrmalas pilsētas dome</t>
  </si>
  <si>
    <t>90000056357</t>
  </si>
  <si>
    <t>Jūrmala, Jomas iela 1/5</t>
  </si>
  <si>
    <t>Kultūras pasākumi</t>
  </si>
  <si>
    <t>LV84PARX0002484572001</t>
  </si>
  <si>
    <r>
      <rPr>
        <b/>
        <sz val="9"/>
        <rFont val="Times New Roman"/>
        <family val="1"/>
        <charset val="186"/>
      </rPr>
      <t>23.pielikums</t>
    </r>
    <r>
      <rPr>
        <sz val="9"/>
        <rFont val="Times New Roman"/>
        <family val="1"/>
        <charset val="186"/>
      </rPr>
      <t xml:space="preserve"> Jūrmalas pilsētas domes</t>
    </r>
  </si>
  <si>
    <t xml:space="preserve">Budžeta finansēta institūcija: </t>
  </si>
  <si>
    <t xml:space="preserve">Reģistrācijas Nr.: </t>
  </si>
  <si>
    <t xml:space="preserve">2019.gada budžeta atšifrējums pa programmām </t>
  </si>
  <si>
    <t>Kultūras nodaļa</t>
  </si>
  <si>
    <t>KOPĀ</t>
  </si>
  <si>
    <t>Jūrmala Raiņa un Aspazijas pilsēta</t>
  </si>
  <si>
    <t>JPAP_R3.3.1._202     JPKAP_U2.2_P2.2.2</t>
  </si>
  <si>
    <t>Kultūras projektu konkurss - Profesionālās mākslas pieejamība Jūrmalā</t>
  </si>
  <si>
    <t xml:space="preserve">JPAP_R1.7.1._42 JPAP_R1.7.1._43  JPAP_R3.3.1._191      JPKAP_U2.1_P2.1.1    JPKAP_U2.1_P2.1.3 </t>
  </si>
  <si>
    <t>Jūrmalas pilsētas domes līdzfinansēto iniciatīvas projektu konkurss</t>
  </si>
  <si>
    <t xml:space="preserve">JPAP_R3.3.1._191  JPAP_R1.7.1._43    JPKAP_U1.3_U1.3.3      JPKAP_U4.1_P4.1.1 </t>
  </si>
  <si>
    <t>Projektu konkurss Jūrmala - Latvijas valsts simtgadei</t>
  </si>
  <si>
    <t xml:space="preserve">JPAP_R1.7.1._42 JPAP_R1.7.1._43  JPAP_R3.3.1._191   JPKAP_U1.3_U1.3.3   JPKAP_U2.2_P2.2.1   </t>
  </si>
  <si>
    <t>Izglītības semināri nozares darbiniekiem</t>
  </si>
  <si>
    <t xml:space="preserve">JPAP_R.1.4.3._17   JPAP_R1.7.1._42    JPKAP_U4.2_P4.2.1   </t>
  </si>
  <si>
    <t>Kūrorta svētki</t>
  </si>
  <si>
    <t xml:space="preserve">JPAP_R.1.4.3._17 JPAP_R1.7.1._42 JPAP_R3.3.1._191    JPAP_R3.3.1._193  JPKAP_U2.1_P2.1.2 JPKAP_U2.1._P.2.1.3 JPKAP_U2.2_P2.2.3     JPKAP_U4.1_P4.1.2 </t>
  </si>
  <si>
    <t>Kauguru svētki</t>
  </si>
  <si>
    <t>Finansējums nepieciešams Kauguru svētku organizešanai (autoratlīdzību izmaksai, izstāžu molbertu nomai, apdrošināšanas izdevumu segšanai).</t>
  </si>
  <si>
    <t xml:space="preserve">JPAP_R1.7.1._42 JPAP_R3.3.1._191   JPAP_R3.3.1._193    JPKAP_U2.2_P2.2.3     JPKAP_U4.1_P4.1.2      </t>
  </si>
  <si>
    <t>Gada balva kultūrā</t>
  </si>
  <si>
    <t xml:space="preserve">JPAP_R1.7.1._42  JPAP_R1.7.1._43 JPAP_R3.3.1._191   JPAP_R3.3.1._193        JPKAP_U4.2_P4.2.2 </t>
  </si>
  <si>
    <t>Starptautiskais Baltijas jūras koru konkurss, festivāls u.tml.</t>
  </si>
  <si>
    <t xml:space="preserve">JPAP_R1.7.1._42    JPAP_R3.3.1._193   JPKAP_U2.1_P2.1.2 JPKAP_U2.1_P2.1.3    JPKAP_U2.2_P2.2.5  </t>
  </si>
  <si>
    <t>Valsts svētku svinīgais pasākums</t>
  </si>
  <si>
    <t>JPAP_R1.7.1._43     JPKAP_U2.2_P2.2.1</t>
  </si>
  <si>
    <t xml:space="preserve">Radošā darba stipendijas, tai skaitā uzturēšanās izdevumu kompensācijas </t>
  </si>
  <si>
    <t>JPAP_R3.3.1._193     JPKAP_U4.2_P4.2.3</t>
  </si>
  <si>
    <t>Audiogida izveidošana Jūrmalas pilsētas muzejā</t>
  </si>
  <si>
    <t xml:space="preserve">JPAP_R1.7.1._42 JPAP_R3.3..1._199 JPKAP_U2.1_P2.1.1  </t>
  </si>
  <si>
    <t>Muzeja informatīvā stenda izveide</t>
  </si>
  <si>
    <t>Starptautiska festivāla organizēšana</t>
  </si>
  <si>
    <t xml:space="preserve">JPAP_R1.7.1._42 JPAP_R3.3..1._191 JPKAP_U2.1_P2.1.3  </t>
  </si>
  <si>
    <t xml:space="preserve">"Projektu konkurss par mākslinieciski augstvērtīgu vides objektu izveidi Jūrmalā" </t>
  </si>
  <si>
    <t>JPTARP_U1.2._P.1.2.8.</t>
  </si>
  <si>
    <t>Jūrmalnieču dalība koncertturnejā Australijā Rīgas Doma meiteņu kora TIARA sastāvā</t>
  </si>
  <si>
    <t>JPKAP_U1.3_U1.3.3</t>
  </si>
  <si>
    <t>Festivāls “”Rudaga” New star 2019 Latvijai 100”</t>
  </si>
  <si>
    <t>JPAP_R.1.7.1._42 JPAP_R1.7.1._43 JPAP_R3.3.1._193 JPKAP_U1.3_U1.3.3.</t>
  </si>
  <si>
    <t>Tēlniecības izstāde ''Mākslas liedags. Atspulgi''</t>
  </si>
  <si>
    <t xml:space="preserve">JPAP_R1.4.3._17 JPAP_R1.7.1._43 JPKAP_U2.1_P2.1.1  </t>
  </si>
  <si>
    <t>Interaktīvā vides objekta atklāšanas pasākums Jūrmalas brīvdabas muzejā</t>
  </si>
  <si>
    <t xml:space="preserve">JPAP_R1.4.3._17 JPAP_R1.7.1._43 JPAP_R3.3.1._199 </t>
  </si>
  <si>
    <t>Jūrmalas pilsētas Attīstības programma 2014.-2020.gadam (JPAP)</t>
  </si>
  <si>
    <t>Rīcības virziens: R1.4.3.: Citu tūrisma pakalpojumu attīstība</t>
  </si>
  <si>
    <t>Aktivitāte: Nr. 17. Tūrisma pakalpojumu piedāvājuma dažādošana</t>
  </si>
  <si>
    <t>Rīcības virziens: R1.7.1. Kultūras tūrisma piedāvājuma attīstība</t>
  </si>
  <si>
    <t>Aktivitāte: Nr.42. Jaunu kultūras tūrisma produktu attīstība</t>
  </si>
  <si>
    <t>Aktivitāte: Nr.43. Kultūras dzīves piedāvājuma attīstība visa gada garumā</t>
  </si>
  <si>
    <t>Rīcības virziens: R.3.3.1. Pilsētas kultūras iestāžu un muzeju darbības pilnveide</t>
  </si>
  <si>
    <t>Aktivitāte: Nr.191. Daudzveidīgu kultūras pasākumu pieejamība Jūrmalas iedzīvotājiem Jūrmalas pilsētā</t>
  </si>
  <si>
    <t>Aktivitāte: Nr. 193 Jūrmalas kā kultūras un mākslas pilsētas identitātes un konkurētspējas nostiprināšana</t>
  </si>
  <si>
    <t>Aktivitāte: Nr. 199 Jūrmalas muzeju popularizēšana</t>
  </si>
  <si>
    <t>Aktivitāte: Nr.202. Pilsētas tēla "Jūrmala - Raiņa un Aspazijas pilsēta" izveide</t>
  </si>
  <si>
    <t>Jūrmalas pilsētas kultūrvides attīstības plāns 2017. - 2020.gadam (JPKAP)</t>
  </si>
  <si>
    <t>U.1.3.: Nodrošināt  mūžizglītības un radošuma attīstīšanas iespējas jūrmalniekiem.</t>
  </si>
  <si>
    <t xml:space="preserve">Pasākums: U1.3.3.Jūrmalas pilsētas iedzīvotāju un nevalstisko organizāciju radošo kultūras iniciatīvu atbalstīšana, </t>
  </si>
  <si>
    <t>līdzfinansējot un līdzorganizējot dažādu žanru kultūras pasākumus specifiskām iedzīvotāju auditorijām</t>
  </si>
  <si>
    <t>U.2.1. Rīkot kvalitatīvas un daudzveidīgas kultūras norises konkrētiem auditorijas segmentiem (jūrmalniekiem, vietēja mēroga un starptautiskiem tūristiem) katrā sezonā).</t>
  </si>
  <si>
    <t>Pasākums: P2.1.1. Nodrošināt dažādu mērķauditorijas segmentu vajadzībām atbilstošas profesionālās mākslas pieejamību Jūrmalā.</t>
  </si>
  <si>
    <t>Pasājums: P2.1.2. Dzintaru koncertzāles konkurētspējas stiprināšana nacionālā un starptautiskā mērogā (ilgtermiņa finanšu instrumenta nodrošināšana starptaurtisko mākslinieku piesaistei)</t>
  </si>
  <si>
    <t>Pasākums: P2.1.3. Jūrmalu kā kūrortpilsētu pozicionējošu ikgadēju profesionālās mākslas festivālu un pasākumu rīkošana vai līdzfinansēšana</t>
  </si>
  <si>
    <t xml:space="preserve">U.2.2. Nostiprināt Jūrmalas kā kultūras un mākslas pilsētas identitāti un konkurētspēju </t>
  </si>
  <si>
    <t>Pasākums: P2.2.1. Valsts svētku un atceres dienu rīkošana pilsētas iedzīvotājiem un viesiem, tai skaitā Latvijai-100 atzīmēšana.</t>
  </si>
  <si>
    <t>Pasākums: P2.2.2. Jūrmalas kā Aspazijas un Raiņa pilsētas tēla nostiprināšana</t>
  </si>
  <si>
    <t xml:space="preserve">Pasākums: P2.2.3. Gadskārtu svētku, pilsētas svētku un dažādām sabiedrības mērķgrupām domātu pasākumu rīkošana, nostiprinot Jūrmalas zīmolu vietējā, nacionālā un starptautiskā mērogā. </t>
  </si>
  <si>
    <t>Pasākums: P2.2.5. Jūrmalas kā festivālu pilsētas tēla nostiprināšana</t>
  </si>
  <si>
    <t>U.4.1. Attīstīt sadarbību starp dažādām pašvaldības kultūras un citām iestādēm, ģeogrāfiski līdzsvarota kultūras piedāvājuma veidošanā un pieejamības veicināšanā.</t>
  </si>
  <si>
    <t>Pasākums: P4.1.1. Nevalstisko organizāciju un citu operatoru iesaiste apkaimju piederības sajūtas veidošanā un mehānisms tā nodrošināšanai –iedzīvotāju iniciatīvu projektu konkurss.</t>
  </si>
  <si>
    <t>Pasākums: P4.1.2. Mazākumtautību iesaiste apkaimju kultūras dzīvē</t>
  </si>
  <si>
    <t>U.4.2. Stiprināt kultūras nozares darbinieku kapacitāti un profesionālo izaugsmi.</t>
  </si>
  <si>
    <t xml:space="preserve">Pasākums: P4.2.1. Kultūras nozares darbinieku profesionālās izaugsmes atbalsta programma </t>
  </si>
  <si>
    <t>Pasākums: P4.2.2. Konkursa „Gada balva kultūrā"  rīkošana, novērtējot Jūrmalas pilsētas kultūras dzīves spilgtākos notikumus pašvaldības, valsts un starptautiskā mērogā.</t>
  </si>
  <si>
    <t xml:space="preserve">Pasākums: P4.2.3. Mūža stipendijas izciliem kultūras un sabiedriskiem darbiniekiem. </t>
  </si>
  <si>
    <t>Jūrmalas pilsētas tūrisma attīstības rīcības plāns 2018. - 2020.gadam (JPTARP)</t>
  </si>
  <si>
    <t xml:space="preserve">uzdevums U 1.2. "Atpūtas, rekreācijas tūrisma piedāvājuma pilnveidošana vietējiem un ārvalstu viesiem" </t>
  </si>
  <si>
    <t>pasākums P.1.2.8. "Konkurss par atraktīvu, mākslinieciski augstvērtīgu vides objektu izveidi Jūrmalā".</t>
  </si>
  <si>
    <t>Tāme Nr.01.2.3.</t>
  </si>
  <si>
    <t>Pašvaldības pamatbudžets</t>
  </si>
  <si>
    <t>01.890.</t>
  </si>
  <si>
    <t>Izdevumi neparedzētiem gadījumiem</t>
  </si>
  <si>
    <t>Pašvaldības budžeta kopējie izdevumu konti</t>
  </si>
  <si>
    <t>Tāme Nr.04.1.3.</t>
  </si>
  <si>
    <t>04.510</t>
  </si>
  <si>
    <t>Sabiedriskā transporta organizēšanas pasākumi</t>
  </si>
  <si>
    <t>LV81PARX0002484577002</t>
  </si>
  <si>
    <r>
      <rPr>
        <b/>
        <sz val="9"/>
        <rFont val="Times New Roman"/>
        <family val="1"/>
        <charset val="186"/>
      </rPr>
      <t>8.pielikums</t>
    </r>
    <r>
      <rPr>
        <sz val="9"/>
        <rFont val="Times New Roman"/>
        <family val="1"/>
        <charset val="186"/>
      </rPr>
      <t xml:space="preserve"> Jūrmalas pilsētas domes</t>
    </r>
  </si>
  <si>
    <t>Reģistrācijas Nr.:</t>
  </si>
  <si>
    <t>Attīstības pārvaldes Tūrisma un uzņēmējdarbības attīstības nodaļa</t>
  </si>
  <si>
    <t>Braukšanas maksas atlaides un zaudējumu kompensēšana Jūrmalas pilsētas maršrutu tīkla pilsētas nozīmes maršrutos</t>
  </si>
  <si>
    <t xml:space="preserve">JPAP_P2.3._R2.3.1._74 </t>
  </si>
  <si>
    <t>Produktu subsīdijas komersantiem sabiedriskā transporta pakalpojumu nodrošināšanai (par pasažieru regulārajiem pārvadājumiem)</t>
  </si>
  <si>
    <t>JPAP_P2.3._R2.3.1._74</t>
  </si>
  <si>
    <t>Audits (SIA "Jūrmalas autobusu satiksme")</t>
  </si>
  <si>
    <t>Karšu shēmas un kustību sarakstu izstrāde</t>
  </si>
  <si>
    <t xml:space="preserve">Saistībā ar izmaiņām izglītības iestāžu darba organizēšanā Kauguru un Jaundubultu viduskolā, lai nodrošinātu izglītojamo drošu nokļūšnau uz izglītības iestādēm, tika paredzēts papildus maršruts izglītjamo pārvadāšanai no Kauguriem uz pilsētas centrālo daļu. 2019.gada 2.augustā noslēdzās iepirkums par autobusu noma ar vadītāju Jūrmalas pilsētas pašvaldības dibinātu izglītības iestāžu izglītojamo pārvadāšanai. Piedāvājumu iesniedza viens pretendents SIA “Migar” ar finanšu piedāvājuma kopējo summu par 2019./2020.mācību gadu - 95 205 EUR (bez PVN). Attīstības pārvaldes Tūrisma un uzņēmējdarbības attīstības nodaļas 2019.gada budžetā programmā “Sabiedriskā transporta organizēšanas pasākumi” aktivitātē “Transportlīdzekļu noma” 2019.gadā ir atlikums 46 315.52 EUR (ieskaitot PVN). Ievērojot iesniegto cenu piedāvājumu par vienu kilometru ir veicams maksājums 3.30 EUR (bez PVN), 2019.gadā ir plānotas 74 darba dienas, kurās jāveic skolēnu pārvadājumi, dienā veicot 167.52 km, attiecīgi kopumā 2019.gadā nepieciešami līdzekļi 49 499.14 EUR (ieskaitot PVN) apmērā. Ievērojot apstiprināto finansējumu aktivitātes ietvaros, lai šogad veiktu maksājumu un noslēgtu līgumu, papildus budžetā nepieciešami 3 185 EUR. Ievērojot augusta domes sēžu grafiku un mācību gada sākumu, līgumu nepieciešams noslēgt ātrāk nekā paredzēta domes sēde, kurā būtu iespējams izskatīt jautājumu par papildus budžeta piešķiršanu. </t>
  </si>
  <si>
    <t>JPAP_P2.3._R2.3.1._74
JIAK_R3.2.1_7</t>
  </si>
  <si>
    <t>Sabiedriskā transporta kontrole</t>
  </si>
  <si>
    <t>Jūrmalas kartes ieviešana</t>
  </si>
  <si>
    <t>JPAP_P3.1._R3.1.5._139
IKTRP_R3.1.1._31</t>
  </si>
  <si>
    <t>Tūrisma attīstības nodrošināšanas pasākumi</t>
  </si>
  <si>
    <t>04.730</t>
  </si>
  <si>
    <t>Dalība tūrisma gadatirgos un izstādēs. Tūrisma stenda nodrošinājums un glābāšana</t>
  </si>
  <si>
    <t>JPTARP _U.1.9_ P.1.9.6.</t>
  </si>
  <si>
    <t>Dalība tūrisma darba semināros, dienās, prezentācijās un to rīkošana augsti prioritārajos tirgos, pieredzes apmaiņa ārvalstīs</t>
  </si>
  <si>
    <t>JPTARP_U.1.9. P.1.9.11.; U. 4.5. P.4.5.2. un  P.4.5.3.</t>
  </si>
  <si>
    <t>Tūrisma piesaistes pasākumi Dzintaru Gaismas parkā (t.sk. Jaungada pasākums)</t>
  </si>
  <si>
    <t>JPTARP_U.1.5._ P.1.5.2.</t>
  </si>
  <si>
    <t xml:space="preserve">Projekts "Pārgājienu maršruts gar Baltijas jūras piekrasti Latvijā un Igaunijā" </t>
  </si>
  <si>
    <t>JPTARP U_2.3. P.2.3.1.; U_1.4._ P.1.4.3.</t>
  </si>
  <si>
    <t>Tūrisma viesmīlības un tūrisma produktu veidošanas apmācību rīkošana Jūrmalas tūrisma nozares darbieniekiem/Tīklošanās pasākumu rīkošana</t>
  </si>
  <si>
    <t>JPTARP U_1.8. P.1.8.3.; U_2.1. P.2.1.1.; U_2.1. P.2.1.3.; U_2.3. P.2.3.4.; U_3.6. P.3.6.1.;</t>
  </si>
  <si>
    <t>Tūrisma statistikas datu sagatavošana</t>
  </si>
  <si>
    <t>JPTARP_R_4.4._P 4.4.2.</t>
  </si>
  <si>
    <t>Publiskās slidotavas darbības nodrošināšana</t>
  </si>
  <si>
    <t>JPAP_P_1.7._R1.7.1._43
JPTARP_R_1.2._P 1.2.6.</t>
  </si>
  <si>
    <t>Dalība asociācijās</t>
  </si>
  <si>
    <t>JPAP_P1.10._R1.10.3_59
JPTARP_U_1.9. P.1.9.13.</t>
  </si>
  <si>
    <t>Konference "Mini-Limund"</t>
  </si>
  <si>
    <t>JPAP_P1.9._R1.9.1._49
JPTARP_U3.1.._P3.1.2
JKAP_RV2_U2.2._P2.2.4</t>
  </si>
  <si>
    <t>Tūrisma piesaistes pasākumi Jūrmalā</t>
  </si>
  <si>
    <t>JPAP_P.1.4._R1.4.2., JPAP_P1.7._R1.7.1_45; JPTARP_U_1.7.P.1.7.1.</t>
  </si>
  <si>
    <t>Pilsētas ekonomiskās attīstības pasākumi</t>
  </si>
  <si>
    <t>04.900</t>
  </si>
  <si>
    <t>Uzņēmējdarbības attīstības veicināšana</t>
  </si>
  <si>
    <t>JPAP_P.3.7._R3.7.1._228 JPAP_P3.7._R3.7.1._229 JPAP_P3.7._R3.7.3._234 JPAP_P3.7._R3.7.3._235 JPP_AM4_U4.2.._P4.2.2 JPTARP_U.1.1., P.1.1.2.</t>
  </si>
  <si>
    <t>Nodarbinātības veicināšanas pasākumi</t>
  </si>
  <si>
    <t>JPAP_P.3.7._R3.7.3._235
JPP_AM4_U4.3.._P4.3.2</t>
  </si>
  <si>
    <t>Telpu noma biznesa inkubatora darbības nodrošināšanai</t>
  </si>
  <si>
    <t>JPAP_P3.7._R3.7.1._229</t>
  </si>
  <si>
    <t>Transporta pakalpojumi</t>
  </si>
  <si>
    <t>JPAP_ P3.7._R3.7.2._230    JPAP_ P3.7._R3.7.3._235
JPP_AM4_U4.2._P4.2.2</t>
  </si>
  <si>
    <t>Dzintaru koncertzāles attīstība</t>
  </si>
  <si>
    <t>JPAP_P3.7._R3.3.1._192;JPTARP_U3.5._P3.4.1;
DzKVTDS M_3</t>
  </si>
  <si>
    <t>Daudzfunkcionāla dabas tūrisma centra jaunbūve un meža parka labiekārtojums Ķemeros</t>
  </si>
  <si>
    <t>JPAP_P1.6._R1.6.1._21;
JPTARP_U1.4._P1.4.1</t>
  </si>
  <si>
    <t>Jūrmalas pilsētas attīstības programma 2014.-2020.gadam (JPAP):</t>
  </si>
  <si>
    <t>P1.6 - Aktīvā un dabas tūrisma attīstība</t>
  </si>
  <si>
    <t>Rīcības virziens: R1.6.1 - Dabas tūrisma infrastruktūras attīstība</t>
  </si>
  <si>
    <t>Aktivitāte: Nr.21. Daudzfunkcionālā, interaktīva dabas tūrisma objekta izveide Ķemeros</t>
  </si>
  <si>
    <t>P1.7. Kultūras tūrisma attīstība</t>
  </si>
  <si>
    <t>Rīcības virziens R1.7.1.: Kultūras tūrisma piedāvājuma attīstība</t>
  </si>
  <si>
    <t>P1.9.-Kūrorta un tikšanās vietas tēla veidošana</t>
  </si>
  <si>
    <t>Rīcības virziens R1.9.1.: Jūrmalas kā kūrorta un tikšanās vietas tēla veidošana</t>
  </si>
  <si>
    <t>Aktivitāte: Nr.49. Jūrmalas kā konferenču un tikšanās vietas popularizēšana nozares speciālistu vidē</t>
  </si>
  <si>
    <t>P1.10. Partnerattiecību veidošana ar starptautiskām organizācijām un institūcijām, sadraudzības pilsētām, citām pašvaldībām Latvijā un ārpus tās</t>
  </si>
  <si>
    <t>Rīcības virziens R1.10.3.: Sadarbība ar asociācijām, starptautiskām organizācijām un institūcijām Latvijā un ārvalstīs</t>
  </si>
  <si>
    <t>Aktivitāte: Nr.59. Asociācijām, starptautisko organizāciju informēšanas un monitoringa aktivitātes</t>
  </si>
  <si>
    <t>P2.3 - Sabiedriskā transporta sistēmas attīstība</t>
  </si>
  <si>
    <t>Rīcības virziens: R2.3.1 - Racionālas sabiedriskā transporta sistēmas attīstība</t>
  </si>
  <si>
    <t>Aktivitāte: Nr.74. Sabiedriskā transporta attīstība Jūrmalā</t>
  </si>
  <si>
    <t>P3.1 - Uz nākotni orientēta pilsētas pārvaldība, kas atbalsta pilsonisko iniciatīvu</t>
  </si>
  <si>
    <t>Rīcības virziens: R3.1.5. Pilsētas pārvaldības infrastruktūras pilnveide</t>
  </si>
  <si>
    <t>Aktivitāte: Nr.139. Jūrmalas kartes ieviešana</t>
  </si>
  <si>
    <t>P3.3 - Daudzveidīgas kultūras un sporta vide</t>
  </si>
  <si>
    <t>Rīcības virziens: R3.3.1 - Pilsētas kultūras iestāžu un muzeju darbības pilnveide</t>
  </si>
  <si>
    <t>Aktivitāte: Nr.192. Jūrmalas kultūras iestāžu ēku remonts un būvniecība, teritoriju labiekārtošana un materiāltejniskai nodrošinājums</t>
  </si>
  <si>
    <t>P3.7 - Atbalsts uzņēmējdarbības iniciatīvām un uzņēmēju sadarbības veicināšana</t>
  </si>
  <si>
    <t>Rīcības virziens: R3.7.1 - Pašvaldības uzņēmējdarbības atbalsta politikas plānošana un attīstība</t>
  </si>
  <si>
    <t>Aktivitāte: Nr.228. Uzņēmējdarbības atbalsta veicināšana</t>
  </si>
  <si>
    <t>Aktivitāte: Nr.229. Veicināt esošo uzņēmumu attīstību un jaunu uzņēmumu rašanos</t>
  </si>
  <si>
    <t>Rīcības virziens: R3.7.2 - Vietējās uzņēmējdarbības atbalsta infrastruktūras attīstība</t>
  </si>
  <si>
    <t>Aktivitāte: Nr.230. Uzņēmējdarbības veicināšana</t>
  </si>
  <si>
    <t>Rīcības virziens: R3.7.3 - Uzņēmumu izveides, darbības un sadarbības motivācija</t>
  </si>
  <si>
    <t>Aktivitāte: Nr.234. Uzņēmējdarbības motivācijas veicināšana</t>
  </si>
  <si>
    <t>Aktivitāte: Nr.235. Skolu iesaiste un Jūrmalas pilsētas iedzīvotāju, t.sk., izglītojamo, intereses veicināšana par uzņēmējdarbību un nodarbinātību</t>
  </si>
  <si>
    <t>Jūrmalas pilsētas tūrisma attīstības rīcības plāns 2018.-2020.gadam (JPTARP):</t>
  </si>
  <si>
    <t>R1.1.-Atraktīvu piesaistes objektu izveide ar augustu tūristu piesaistes potenciālu</t>
  </si>
  <si>
    <t>P.1.1.2.-Līdzfinansējuma projektu konkurss inovatīvum radošu tūrisma prduktu izveides veicināšanai</t>
  </si>
  <si>
    <t xml:space="preserve">U 1.2. Atpūtas, rekreācijas tūrisma piedāvājuma pilnveidošana vietējiem un 
ārvalstu viesiem 
</t>
  </si>
  <si>
    <t>P.1.2.6. Mākslīgā ledus slidotavas izveide un ar to saistīto pakalpojumu nodrošināšana Majoros un Kauguros ziemā</t>
  </si>
  <si>
    <t>U 1.4. Dabas tūrisma piedāvājuma attīstības veicināšana un popularizēšana</t>
  </si>
  <si>
    <t xml:space="preserve">P 1.4.1. Daudzfunkcionāla interaktīva dabas tūrisma objekta izveide Ķemeros </t>
  </si>
  <si>
    <t xml:space="preserve">P. 1.4.3. Dabas piesaistes objektu sasaiste (marķējuma izveide – norādes) ar pilsētas centru un atbilstošs mārketings </t>
  </si>
  <si>
    <t>R1.5.Pasākumu/aktivitāšu piedāvājuma pilnveidošana ģimenēm ar bērniem</t>
  </si>
  <si>
    <t>P.1.5.2. Kompleksā pakalpojuma piedāvājuma ģimenēm ar bērniem izveides veicināšana.</t>
  </si>
  <si>
    <t>R1.8. Viesmīlības pakalpojumu kvalitātes pilnveidošana</t>
  </si>
  <si>
    <t>P.1.8.3. Tūrisma un viesmīlības darbinieku zināšanu par Jūrmalas tūrisma piedāvājumu veicināšana.</t>
  </si>
  <si>
    <t>R1.9-Jūrmalas kā tūrisma galamērķa mārketings Latvijas un ārvalstu mērķa tirgos</t>
  </si>
  <si>
    <t>P.1.9.6.Dalība tūrisma izstādēs/gadatirgos augsti prioritāros mērķa tirgos t.sk. Latvijā un MICE.</t>
  </si>
  <si>
    <t>P.1.9.11. Dalība darbsemināros, misijās, semināros.</t>
  </si>
  <si>
    <t>P.1.9.13. Dalība vietējās un starptautiskās (Baltijas, Eiropas) tūrisma organizācijās un darbības efektivitātes izvērtēšana</t>
  </si>
  <si>
    <t>P2.1.Veselības produktu un pakalpojumu pilnveidošana atbilstoši pieprasījumam</t>
  </si>
  <si>
    <t>P.2.1.1. Personāla viesmīlības kompetenču pilnveides veicināšanas pasākumi.</t>
  </si>
  <si>
    <t>P.2.1.3. Tīklošanās pasākumi komplekso pakalpojumu/produktu veidošanas veicināšanai.</t>
  </si>
  <si>
    <t>P2.3.Jūrmalas pilsētas vides pilnveide veselīgam dzīvesveidam</t>
  </si>
  <si>
    <t>P.2.3.1. Pastaigu maršrutu izveide un marķēšana vidē.</t>
  </si>
  <si>
    <t>P.2.3.4. Veselīga dzīvesveida elementu iekļaušanas viesmīlības uzņēmumu piedāvājumā veicināšana.</t>
  </si>
  <si>
    <t xml:space="preserve">U 3.1. Konferenču tūrisma attīstība, fokusējoties uz vidēja lieluma 
(~ 300 dalībnieki) konferencēm  
</t>
  </si>
  <si>
    <t>P 3.1.2. Finansiāla atbalsta piešķiršana starptautisku konferenču organizēšanā</t>
  </si>
  <si>
    <t xml:space="preserve">U 3.4. Sporta pasākumu organizēšana, fokusējoties uz pasākumiem ar lielākiem ieguvumiem pilsētai 
</t>
  </si>
  <si>
    <t>P. 3.4.1. Ikgadējas sporta pasākumu programmas izveide, kas orientēta uz Latvijas un ārvalstu tūristiem</t>
  </si>
  <si>
    <t>P3.6.-Pakalpojumu kvalitātes pilnveide MICE tūrisma sektorā</t>
  </si>
  <si>
    <t>P.3.6.1. Tūrisma un ar tūrismu saistītu uzņēmēju kompetenču pilnveidošanas veicināšana par MICE tūrisma pieprasījuma specifiku.</t>
  </si>
  <si>
    <t xml:space="preserve">R 4.4. Atbalsts tūrisma uzņēmējdarbības īstenošanai </t>
  </si>
  <si>
    <t xml:space="preserve">P 4.4.2. Statistikas apkopošana un datu pieejamības nodrošināšana (datu bankas izveide) </t>
  </si>
  <si>
    <t>R4.5.Pilsētas attīstības prioritātēm atbilstošas tūrisma pārvaldes organizatoriskās struktūras izveide un kapacitātes stiprināšana</t>
  </si>
  <si>
    <t>P.4.5.2.Piedalīšanās Jūrmalas pilsētas sadraudzības pilsētu rīkotajos pasākumos.</t>
  </si>
  <si>
    <t>P.4.5.3. Tūrisma un mārketinga nodaļu darbinieku pieredzes apmaiņas vizītes ārvalstu kūrortpilsētās.</t>
  </si>
  <si>
    <t xml:space="preserve">Jūrmalas pilsētas izglītības attīstības koncepcija 2015.-2020.gadam (JIAK)
</t>
  </si>
  <si>
    <t>R3.2.1 KOPĒJĀ SEKTORA ATTĪSTĪBA, PĀRVALDĪBA</t>
  </si>
  <si>
    <t>Aktivitāte Nr.7 Sabiedriskā transporta maršrutu pieejamības uzlabošana Jūrmalas izglītības iestāžu audzēkņiem</t>
  </si>
  <si>
    <t>Jūrmalas pilsētas jaunatnes politikas attīstības plāns 2018.-2020.gadam (JPP)</t>
  </si>
  <si>
    <t>AM 4 Attīstīt jauniešu nodarbinātību un uzņēmējdarbību Jūrmalas pilsētā.</t>
  </si>
  <si>
    <t>Rīcības virziens: U 4.2. Pilnveidot atbalstu jauniešiem uzņēmējdarbības uzsākšanai.</t>
  </si>
  <si>
    <t>Aktivitāte: 4.2.2.Jauniešu intereses veicināšana par uzņēmējdarbību</t>
  </si>
  <si>
    <t>Rīcības virziens: U 4.3. Veicināt skolēnu nodarbinātību vasarā.</t>
  </si>
  <si>
    <t>Aktivitāte: 4.3.2. Līdzfinansēt darba algu Jūrmalas pilsētā deklarētajiem jauniešiem (15-20g.v.)</t>
  </si>
  <si>
    <t>Jūrmalas pilsētas kultūrvides attīstības plāns 2017.-2020.gadam (JKAP)</t>
  </si>
  <si>
    <t>Rīcības virziens: RV2_ 2. Kultūras piedāvājuma izcilība un daudzveidība Jūrmalā: kvalitatīva un sistemātiska kultūras piedāvājuma veidošana dažādām mērķauditorijas grupām vietējā, nacionālā un starptautiskā mērogā</t>
  </si>
  <si>
    <t xml:space="preserve">Uzdevums: U2.2. Nostiprināt Jūrmalas kā kultūras un mākslas pilsētas identitāti un konkurētspēju </t>
  </si>
  <si>
    <t>Aktivitātes: P2.2.4. Nacionāla un starptautiska mēroga konferenču, semināru, konkursu rīkošana vai līdzfinansēšana, veidojot Jūrmalu par pievilcīgu konferenču pilsētu.</t>
  </si>
  <si>
    <t>SIA "Dzintaru koncertzāle" vidēja termiņa darbības stratēģija 2017.-2020.gadam (DZKVTDS)</t>
  </si>
  <si>
    <r>
      <rPr>
        <b/>
        <sz val="9"/>
        <rFont val="Times New Roman"/>
        <family val="1"/>
        <charset val="186"/>
      </rPr>
      <t>Mērķis Nr.3</t>
    </r>
    <r>
      <rPr>
        <sz val="9"/>
        <rFont val="Times New Roman"/>
        <family val="1"/>
        <charset val="186"/>
      </rPr>
      <t xml:space="preserve"> Esošo Jūrmalas kultūras tūrisma objektu attīstība</t>
    </r>
  </si>
  <si>
    <t>Tāme Nr.09.24.1.</t>
  </si>
  <si>
    <t>Jūrmalas sākumskola "Atvase"</t>
  </si>
  <si>
    <t>90001175873</t>
  </si>
  <si>
    <t>Raiņa 53, Jūrmala, LV-2011</t>
  </si>
  <si>
    <t>09.210</t>
  </si>
  <si>
    <t>Iestādes uzturēšana un vispārējās izglītības nodrošināšana</t>
  </si>
  <si>
    <t>LV02PARX0002484572022</t>
  </si>
  <si>
    <t>LV65PARX0002484573022</t>
  </si>
  <si>
    <t>LV26PARX0002484577022</t>
  </si>
  <si>
    <t>Ekonomija 2019.gadā 8.m. Pam.un Visp.Izgl.= 7700 EUR (vakance direktores vietnieks izgl.jomā)( tiks samazināta Pam.un visp. izglīt. programma)</t>
  </si>
  <si>
    <t>Atlaišanas pabalsts M.Vīnbergai x4 mēn.vidējās algas apmērā. 1104.12*4=4408.48 EUR; VSAOI 21,31%=939,45 EUR. Kopā 5348 EUR</t>
  </si>
  <si>
    <t>Tāme Nr.04.1.6.</t>
  </si>
  <si>
    <r>
      <rPr>
        <b/>
        <sz val="9"/>
        <rFont val="Times New Roman"/>
        <family val="1"/>
        <charset val="186"/>
      </rPr>
      <t>6.pielikums</t>
    </r>
    <r>
      <rPr>
        <sz val="9"/>
        <rFont val="Times New Roman"/>
        <family val="1"/>
        <charset val="186"/>
      </rPr>
      <t xml:space="preserve"> Jūrmalas pilsētas domes</t>
    </r>
  </si>
  <si>
    <t>Attīstības pārvaldes Projektu nodaļa</t>
  </si>
  <si>
    <t>Iedzīvotāju projektu konkurss pašvaldības administratīvajā teritorijā esošas atpūtas infrastruktūras attīstībai</t>
  </si>
  <si>
    <t>Līdzekļu ekonomija. Precizēts saskaņā ar noslēgtajiem līgumiem par projektu īstenošanu, kā arī viena jau pabeigta projekta noslēguma atskaiti.</t>
  </si>
  <si>
    <t>JPAP P3.1. R3.1.3._133</t>
  </si>
  <si>
    <t>Biedru nauda dalībai biedrībā ''Partnerība laukiem un jūrai''</t>
  </si>
  <si>
    <t>JPAP P3.8. R3.8.1._236</t>
  </si>
  <si>
    <t>Projektu iesniegumu pamatojošās dokumentāciajs izmaksas</t>
  </si>
  <si>
    <t>Saskaņā ar 18.12.2018. Jūrmalas pilsētas domes lēmumu Nr. 600 “Grozījumi Jūrmalas pilsētas domes 2013.gada 7.novembra lēmuma Nr.625 „Par Jūrmalas pilsētas Attīstības programmas 2014.–2020.gadam apstiprināšanu” pielikumā “Jūrmalas pilsētas Attīstības programma 2014.–2020.gadam”” Integrētu teritoriju investīcijās iekļauta projekta ideja “Daudzfunkcionāla dabas tūrisma centra pakalpojumu attīstība un meža parka labiekārtojuma pilnveide Ķemeros” (turpmāk – Projekts), ko paredzēts īstenot Darbības programmas “Izaugsme un nodarbinātība” specifiskā atbalsta mērķa 5.5.1. “Saglabāt, aizsargāt un attīstīt nozīmīgu kultūras un dabas mantojumu, kā arī attīstīt ar to saistītos pakalpojumus” (turpmāk – SAM 5.5.1.) ietvaros. SAM 5.5.1. regulējošie 24.10.2017. Ministru kabineta Nr.635 “Darbības programmas “Izaugsme un nodarbinātība” prioritārā virziena “Vides aizsardzības un resursu izmantošanas  efektivitāte” 5.5.1. SAM “Saglabāt, aizsargāt un attīstīt nozīmīgu kultūras un dabas mantojumu, kā arī attīstīt ar to saistītos pakalpojumus” 3. projektu iesniegumu atlases kārtās “Ieguldījumi kultūras un dabas mantojuma attīstībai nacionālās nozīmes attīstības centru pašvaldībās” īstenošanas noteikumi paredz kā obligātu pielikumu pie projekta iesnieguma iesniegt izmaksu ieguvumu analīzi.</t>
  </si>
  <si>
    <t xml:space="preserve">JPAP P1.4. R1.4.3._17;                     JPAP P1.6. R.1.6.1._21;              JPAP P1.6. R.1.6.1._22;              JPAP P1.9. R.1.9.2._55;             JPAP P2.1. R.2.1.1._63;
JPAP P2.6. R.2.6.2._89     </t>
  </si>
  <si>
    <t>Līdzfinansējums projektam "ZINĀTnieks Ķemeros"</t>
  </si>
  <si>
    <t>JPAP_P1.6._R1.6.1._21</t>
  </si>
  <si>
    <t>Atbilstoši JPD 19.12.2017. lēmuma Nr.6312 "Par grozījumiem ar Jūrmalas pilsētas domes 2013.gada 7.novembra lēmumu Nr.625 „Par Jūrmalas pilsētas attīstības programmas 2014.–2020.gadam apstiprināšanu” pielikumam Nr.1 "Jūrmalas pilsētas attīstības programmas 2014.–2020.gadam 2.daļas „Rīcības plāns” g) nodaļa „Darbības un pasākumi”"</t>
  </si>
  <si>
    <t>P1.4. Viesmīlības pakalpojumu attīstība</t>
  </si>
  <si>
    <t>R1.4.3.</t>
  </si>
  <si>
    <t>Ilgtspējīgas kūrorta resursu ieguves un izmantošanas attīstība</t>
  </si>
  <si>
    <t>Nr.17 "Tūrisma pakalpojumu piedāvājuma dažādošana"</t>
  </si>
  <si>
    <t>P1.6. Aktīvā un dabas tūrisma attīstība</t>
  </si>
  <si>
    <t>R1.6.1.</t>
  </si>
  <si>
    <t xml:space="preserve">Dabas tūrisma infrastruktūras attīstība </t>
  </si>
  <si>
    <t xml:space="preserve">Nr.21 "Daudzfunkcionāla, interaktīva dabas tūrisma objekta izveide Ķemeros"
</t>
  </si>
  <si>
    <t>Nr.22 "Jaunu dabas tūrisma objektu izveide un esošo dabas tūrisma objektu pilnveidee"</t>
  </si>
  <si>
    <t>P1.9. Kūrorta un tikšanās vietas tēla veidošana</t>
  </si>
  <si>
    <t>R1.9.2.</t>
  </si>
  <si>
    <t>Informācijas pieejamības nodrošināšana</t>
  </si>
  <si>
    <t>Nr.55 "Digitālo informācijas stendu informācijas sistēmas  ieviešana un saistošu informācijas pasniegšanas objektu izveide"</t>
  </si>
  <si>
    <t>P2.1. Ceļu un ielu, to apgaismojuma kvalitātes uzlabošana, satiksmes drošības uzlabojumi, veloceliņu un gājēju celiņu attīstība</t>
  </si>
  <si>
    <t>R2.1.1.</t>
  </si>
  <si>
    <t xml:space="preserve"> Ielu un ceļu rekonstrukcija, satiksmes drošības uzlabošana</t>
  </si>
  <si>
    <t>Nr.63 "Jūrmalas ielu kompleksa, to apgaismojuma uzturēšana, drošības un kvalitātes uzlabošana, t.sk., izstrādājot un īstenojot plānu viedā apgaismojuma uzstādīšanai pilsētas ielās"</t>
  </si>
  <si>
    <t>R2.6.2.</t>
  </si>
  <si>
    <t>Racionālas un videi draudzīgas energoapgādes sistēmas attīstība</t>
  </si>
  <si>
    <t>Nr.89. "Ilgtspējīga atjaunojamo energoresursu izmantošana, energoefektivitātes paaugstināšana un energopārvaldības sistēmas ieviešana un sertificēšana Jūrmalas pašvaldības teritorijā</t>
  </si>
  <si>
    <t>P3.1. Uz nākotni orientēta pilsētas pārvaldība, kas atbalsta pilsonisko iniciatīvu</t>
  </si>
  <si>
    <t>R3.1.3.</t>
  </si>
  <si>
    <t>Nevalstiskā sektora attīstības atbalsts</t>
  </si>
  <si>
    <t>Nr.133 "Sadarbība ar nevalstiskajām organizācijām"</t>
  </si>
  <si>
    <t>P3.8. Partnerattiecību veidošana ar citām pašvaldībām</t>
  </si>
  <si>
    <t>R3.8.1.</t>
  </si>
  <si>
    <t>Sadarbība ar kaimiņu pašvaldībām</t>
  </si>
  <si>
    <t>Nr.236 "Sadarbības attīstība ar kaimiņu pašvaldībām"</t>
  </si>
  <si>
    <t>Līdzekļu ekonomija, šogad netiek plānots īstenot aktivitāti "Atbalsts Jūrmalas jauno speciālistu kompetenču pilnveidei atbilstoši pilsētas specializācijai". Finansējums tiek pārcelts uz Attīstības pārvaldes Projektu nodaļas apstiprinātā budžeta programmas “Pilsētas ekonomiskās attīstības pasākumi” pozīciju ''Projektu iesniegumu pamatojošās dokumentācijas izmaksas''.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</si>
</sst>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86"/>
      <scheme val="minor"/>
    </font>
    <font>
      <sz val="11"/>
      <color theme="1"/>
      <name val="Calibri"/>
      <family val="2"/>
      <charset val="186"/>
      <scheme val="minor"/>
    </font>
    <font>
      <sz val="10"/>
      <name val="Arial"/>
      <family val="2"/>
      <charset val="186"/>
    </font>
    <font>
      <sz val="9"/>
      <name val="Times New Roman"/>
      <family val="1"/>
      <charset val="186"/>
    </font>
    <font>
      <b/>
      <sz val="9"/>
      <name val="Times New Roman"/>
      <family val="1"/>
      <charset val="186"/>
    </font>
    <font>
      <b/>
      <u/>
      <sz val="12"/>
      <name val="Times New Roman"/>
      <family val="1"/>
      <charset val="186"/>
    </font>
    <font>
      <sz val="10"/>
      <name val="Times New Roman"/>
      <family val="1"/>
      <charset val="186"/>
    </font>
    <font>
      <i/>
      <sz val="9"/>
      <name val="Times New Roman"/>
      <family val="1"/>
      <charset val="186"/>
    </font>
    <font>
      <sz val="6"/>
      <name val="Times New Roman"/>
      <family val="1"/>
      <charset val="186"/>
    </font>
    <font>
      <sz val="9"/>
      <color rgb="FFFF0000"/>
      <name val="Times New Roman"/>
      <family val="1"/>
      <charset val="186"/>
    </font>
    <font>
      <sz val="10"/>
      <name val="Arial"/>
      <family val="2"/>
      <charset val="186"/>
    </font>
    <font>
      <b/>
      <sz val="12"/>
      <name val="Times New Roman"/>
      <family val="1"/>
      <charset val="186"/>
    </font>
    <font>
      <sz val="8"/>
      <name val="Times New Roman"/>
      <family val="1"/>
      <charset val="186"/>
    </font>
    <font>
      <b/>
      <i/>
      <sz val="12"/>
      <name val="Times New Roman"/>
      <family val="1"/>
      <charset val="186"/>
    </font>
    <font>
      <b/>
      <sz val="16"/>
      <color theme="1"/>
      <name val="Times New Roman"/>
      <family val="1"/>
      <charset val="186"/>
    </font>
    <font>
      <b/>
      <sz val="14"/>
      <color theme="1"/>
      <name val="Times New Roman"/>
      <family val="1"/>
      <charset val="186"/>
    </font>
    <font>
      <sz val="9"/>
      <color theme="1"/>
      <name val="Calibri"/>
      <family val="2"/>
      <charset val="186"/>
      <scheme val="minor"/>
    </font>
    <font>
      <sz val="9"/>
      <color theme="1"/>
      <name val="Times New Roman"/>
      <family val="1"/>
      <charset val="186"/>
    </font>
    <font>
      <b/>
      <sz val="9"/>
      <color theme="1"/>
      <name val="Times New Roman"/>
      <family val="1"/>
      <charset val="186"/>
    </font>
    <font>
      <b/>
      <sz val="16"/>
      <name val="Times New Roman"/>
      <family val="1"/>
      <charset val="186"/>
    </font>
  </fonts>
  <fills count="10">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rgb="FFFFC000"/>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79998168889431442"/>
        <bgColor indexed="64"/>
      </patternFill>
    </fill>
  </fills>
  <borders count="8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hair">
        <color indexed="64"/>
      </bottom>
      <diagonal/>
    </border>
    <border>
      <left style="thin">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thin">
        <color indexed="64"/>
      </right>
      <top/>
      <bottom style="thin">
        <color indexed="64"/>
      </bottom>
      <diagonal/>
    </border>
  </borders>
  <cellStyleXfs count="6">
    <xf numFmtId="0" fontId="0" fillId="0" borderId="0"/>
    <xf numFmtId="0" fontId="2" fillId="0" borderId="0"/>
    <xf numFmtId="0" fontId="10" fillId="0" borderId="0"/>
    <xf numFmtId="0" fontId="2" fillId="0" borderId="0"/>
    <xf numFmtId="0" fontId="2" fillId="0" borderId="0"/>
    <xf numFmtId="0" fontId="1" fillId="0" borderId="0"/>
  </cellStyleXfs>
  <cellXfs count="671">
    <xf numFmtId="0" fontId="0" fillId="0" borderId="0" xfId="0"/>
    <xf numFmtId="0" fontId="3" fillId="2" borderId="0" xfId="1" applyFont="1" applyFill="1" applyBorder="1" applyAlignment="1" applyProtection="1">
      <alignment vertical="center"/>
    </xf>
    <xf numFmtId="0" fontId="3" fillId="2" borderId="0" xfId="1" applyFont="1" applyFill="1" applyBorder="1" applyAlignment="1" applyProtection="1">
      <alignment vertical="center"/>
      <protection locked="0"/>
    </xf>
    <xf numFmtId="0" fontId="4" fillId="2" borderId="0" xfId="1" applyFont="1" applyFill="1" applyBorder="1" applyAlignment="1" applyProtection="1">
      <alignment horizontal="right" vertical="center"/>
      <protection locked="0"/>
    </xf>
    <xf numFmtId="0" fontId="3" fillId="0" borderId="0" xfId="1" applyFont="1" applyFill="1" applyBorder="1" applyAlignment="1" applyProtection="1">
      <alignment vertical="center"/>
    </xf>
    <xf numFmtId="49" fontId="6" fillId="2" borderId="4" xfId="1" applyNumberFormat="1" applyFont="1" applyFill="1" applyBorder="1" applyAlignment="1" applyProtection="1">
      <alignment vertical="center"/>
    </xf>
    <xf numFmtId="49" fontId="4" fillId="2" borderId="0" xfId="1" applyNumberFormat="1" applyFont="1" applyFill="1" applyBorder="1" applyAlignment="1" applyProtection="1">
      <alignment vertical="center"/>
    </xf>
    <xf numFmtId="49" fontId="3" fillId="2" borderId="4" xfId="1" applyNumberFormat="1" applyFont="1" applyFill="1" applyBorder="1" applyAlignment="1" applyProtection="1">
      <alignment vertical="center"/>
    </xf>
    <xf numFmtId="49" fontId="3" fillId="2" borderId="0" xfId="1" applyNumberFormat="1" applyFont="1" applyFill="1" applyBorder="1" applyAlignment="1" applyProtection="1">
      <alignment vertical="center"/>
    </xf>
    <xf numFmtId="49" fontId="7" fillId="2" borderId="4" xfId="1" applyNumberFormat="1" applyFont="1" applyFill="1" applyBorder="1" applyAlignment="1" applyProtection="1">
      <alignment vertical="center"/>
    </xf>
    <xf numFmtId="49" fontId="3" fillId="2" borderId="7" xfId="1" applyNumberFormat="1" applyFont="1" applyFill="1" applyBorder="1" applyAlignment="1" applyProtection="1">
      <alignment vertical="center"/>
    </xf>
    <xf numFmtId="49" fontId="3" fillId="2" borderId="8" xfId="1" applyNumberFormat="1" applyFont="1" applyFill="1" applyBorder="1" applyAlignment="1" applyProtection="1">
      <alignment vertical="center"/>
    </xf>
    <xf numFmtId="49" fontId="3" fillId="0" borderId="0" xfId="1" applyNumberFormat="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textRotation="90"/>
    </xf>
    <xf numFmtId="1" fontId="8" fillId="0" borderId="27" xfId="1" applyNumberFormat="1" applyFont="1" applyFill="1" applyBorder="1" applyAlignment="1" applyProtection="1">
      <alignment horizontal="center" vertical="center"/>
    </xf>
    <xf numFmtId="1" fontId="8" fillId="0" borderId="28" xfId="1" applyNumberFormat="1" applyFont="1" applyFill="1" applyBorder="1" applyAlignment="1" applyProtection="1">
      <alignment horizontal="center" vertical="center"/>
    </xf>
    <xf numFmtId="1" fontId="8" fillId="0" borderId="29" xfId="1" applyNumberFormat="1" applyFont="1" applyFill="1" applyBorder="1" applyAlignment="1" applyProtection="1">
      <alignment horizontal="center" vertical="center"/>
    </xf>
    <xf numFmtId="1" fontId="8" fillId="0" borderId="30" xfId="1" applyNumberFormat="1" applyFont="1" applyFill="1" applyBorder="1" applyAlignment="1" applyProtection="1">
      <alignment horizontal="center" vertical="center"/>
    </xf>
    <xf numFmtId="1" fontId="8" fillId="0" borderId="31" xfId="1" applyNumberFormat="1" applyFont="1" applyFill="1" applyBorder="1" applyAlignment="1" applyProtection="1">
      <alignment horizontal="center" vertical="center"/>
    </xf>
    <xf numFmtId="1" fontId="8" fillId="0" borderId="32" xfId="1" applyNumberFormat="1" applyFont="1" applyFill="1" applyBorder="1" applyAlignment="1" applyProtection="1">
      <alignment horizontal="center" vertical="center"/>
    </xf>
    <xf numFmtId="1" fontId="8" fillId="0" borderId="33" xfId="1" applyNumberFormat="1" applyFont="1" applyFill="1" applyBorder="1" applyAlignment="1" applyProtection="1">
      <alignment horizontal="center" vertical="center"/>
    </xf>
    <xf numFmtId="1" fontId="8" fillId="0" borderId="34" xfId="1" applyNumberFormat="1" applyFont="1" applyFill="1" applyBorder="1" applyAlignment="1" applyProtection="1">
      <alignment horizontal="center" vertical="center"/>
    </xf>
    <xf numFmtId="0" fontId="4" fillId="0" borderId="15" xfId="1" applyFont="1" applyFill="1" applyBorder="1" applyAlignment="1" applyProtection="1">
      <alignment vertical="center" wrapText="1"/>
    </xf>
    <xf numFmtId="0" fontId="4" fillId="0" borderId="15" xfId="1" applyFont="1" applyFill="1" applyBorder="1" applyAlignment="1" applyProtection="1">
      <alignment horizontal="left" vertical="center" wrapText="1"/>
    </xf>
    <xf numFmtId="0" fontId="4" fillId="0" borderId="15" xfId="1" applyFont="1" applyFill="1" applyBorder="1" applyAlignment="1" applyProtection="1">
      <alignment vertical="center"/>
    </xf>
    <xf numFmtId="0" fontId="4" fillId="0" borderId="17" xfId="1" applyFont="1" applyFill="1" applyBorder="1" applyAlignment="1" applyProtection="1">
      <alignment vertical="center"/>
      <protection locked="0"/>
    </xf>
    <xf numFmtId="0" fontId="4" fillId="0" borderId="18" xfId="1" applyFont="1" applyFill="1" applyBorder="1" applyAlignment="1" applyProtection="1">
      <alignment vertical="center"/>
      <protection locked="0"/>
    </xf>
    <xf numFmtId="0" fontId="4" fillId="0" borderId="19" xfId="1" applyFont="1" applyFill="1" applyBorder="1" applyAlignment="1" applyProtection="1">
      <alignment vertical="center"/>
      <protection locked="0"/>
    </xf>
    <xf numFmtId="0" fontId="4" fillId="0" borderId="0" xfId="1" applyFont="1" applyFill="1" applyBorder="1" applyAlignment="1" applyProtection="1">
      <alignment vertical="center"/>
    </xf>
    <xf numFmtId="0" fontId="4" fillId="0" borderId="35" xfId="1" applyFont="1" applyFill="1" applyBorder="1" applyAlignment="1" applyProtection="1">
      <alignment vertical="center" wrapText="1"/>
    </xf>
    <xf numFmtId="0" fontId="4" fillId="0" borderId="35" xfId="1" applyFont="1" applyFill="1" applyBorder="1" applyAlignment="1" applyProtection="1">
      <alignment horizontal="left" vertical="center" wrapText="1"/>
    </xf>
    <xf numFmtId="3" fontId="4" fillId="0" borderId="35" xfId="1" applyNumberFormat="1" applyFont="1" applyFill="1" applyBorder="1" applyAlignment="1" applyProtection="1">
      <alignment horizontal="right" vertical="center"/>
    </xf>
    <xf numFmtId="3" fontId="4" fillId="0" borderId="36" xfId="1" applyNumberFormat="1" applyFont="1" applyFill="1" applyBorder="1" applyAlignment="1" applyProtection="1">
      <alignment horizontal="right" vertical="center"/>
    </xf>
    <xf numFmtId="3" fontId="4" fillId="0" borderId="37" xfId="1" applyNumberFormat="1" applyFont="1" applyFill="1" applyBorder="1" applyAlignment="1" applyProtection="1">
      <alignment horizontal="right" vertical="center"/>
    </xf>
    <xf numFmtId="3" fontId="4" fillId="0" borderId="38" xfId="1" applyNumberFormat="1" applyFont="1" applyFill="1" applyBorder="1" applyAlignment="1" applyProtection="1">
      <alignment horizontal="right" vertical="center"/>
    </xf>
    <xf numFmtId="3" fontId="4" fillId="0" borderId="38" xfId="1" applyNumberFormat="1" applyFont="1" applyFill="1" applyBorder="1" applyAlignment="1" applyProtection="1">
      <alignment horizontal="left" vertical="center" wrapText="1"/>
      <protection locked="0"/>
    </xf>
    <xf numFmtId="0" fontId="3" fillId="0" borderId="27" xfId="1" applyFont="1" applyFill="1" applyBorder="1" applyAlignment="1" applyProtection="1">
      <alignment vertical="center" wrapText="1"/>
    </xf>
    <xf numFmtId="0" fontId="3" fillId="0" borderId="27" xfId="1" applyFont="1" applyFill="1" applyBorder="1" applyAlignment="1" applyProtection="1">
      <alignment horizontal="left" vertical="center" wrapText="1"/>
    </xf>
    <xf numFmtId="3" fontId="3" fillId="0" borderId="27" xfId="1" applyNumberFormat="1" applyFont="1" applyFill="1" applyBorder="1" applyAlignment="1" applyProtection="1">
      <alignment horizontal="right" vertical="center"/>
    </xf>
    <xf numFmtId="3" fontId="3" fillId="0" borderId="29" xfId="1" applyNumberFormat="1" applyFont="1" applyFill="1" applyBorder="1" applyAlignment="1" applyProtection="1">
      <alignment horizontal="right" vertical="center"/>
    </xf>
    <xf numFmtId="3" fontId="3" fillId="0" borderId="30" xfId="1" applyNumberFormat="1" applyFont="1" applyFill="1" applyBorder="1" applyAlignment="1" applyProtection="1">
      <alignment horizontal="right" vertical="center"/>
    </xf>
    <xf numFmtId="3" fontId="3" fillId="0" borderId="31" xfId="1" applyNumberFormat="1" applyFont="1" applyFill="1" applyBorder="1" applyAlignment="1" applyProtection="1">
      <alignment horizontal="right" vertical="center"/>
    </xf>
    <xf numFmtId="3" fontId="3" fillId="0" borderId="31" xfId="1" applyNumberFormat="1" applyFont="1" applyFill="1" applyBorder="1" applyAlignment="1" applyProtection="1">
      <alignment horizontal="left" vertical="center" wrapText="1"/>
      <protection locked="0"/>
    </xf>
    <xf numFmtId="0" fontId="3" fillId="0" borderId="15" xfId="1" applyFont="1" applyFill="1" applyBorder="1" applyAlignment="1" applyProtection="1">
      <alignment vertical="center" wrapText="1"/>
    </xf>
    <xf numFmtId="0" fontId="3" fillId="0" borderId="15" xfId="1" applyFont="1" applyFill="1" applyBorder="1" applyAlignment="1" applyProtection="1">
      <alignment horizontal="right" vertical="center" wrapText="1"/>
    </xf>
    <xf numFmtId="3" fontId="3" fillId="0" borderId="15" xfId="1" applyNumberFormat="1" applyFont="1" applyFill="1" applyBorder="1" applyAlignment="1" applyProtection="1">
      <alignment horizontal="right" vertical="center"/>
    </xf>
    <xf numFmtId="3" fontId="3" fillId="0" borderId="17" xfId="1" applyNumberFormat="1" applyFont="1" applyFill="1" applyBorder="1" applyAlignment="1" applyProtection="1">
      <alignment horizontal="right" vertical="center"/>
      <protection locked="0"/>
    </xf>
    <xf numFmtId="3" fontId="3" fillId="0" borderId="18" xfId="1" applyNumberFormat="1" applyFont="1" applyFill="1" applyBorder="1" applyAlignment="1" applyProtection="1">
      <alignment horizontal="right" vertical="center"/>
      <protection locked="0"/>
    </xf>
    <xf numFmtId="3" fontId="3" fillId="0" borderId="19" xfId="1" applyNumberFormat="1" applyFont="1" applyFill="1" applyBorder="1" applyAlignment="1" applyProtection="1">
      <alignment horizontal="right" vertical="center"/>
    </xf>
    <xf numFmtId="3" fontId="3" fillId="0" borderId="19" xfId="1" applyNumberFormat="1" applyFont="1" applyFill="1" applyBorder="1" applyAlignment="1" applyProtection="1">
      <alignment horizontal="left" vertical="center" wrapText="1"/>
      <protection locked="0"/>
    </xf>
    <xf numFmtId="0" fontId="3" fillId="0" borderId="39" xfId="1" applyFont="1" applyFill="1" applyBorder="1" applyAlignment="1" applyProtection="1">
      <alignment vertical="center" wrapText="1"/>
    </xf>
    <xf numFmtId="0" fontId="3" fillId="0" borderId="39" xfId="1" applyFont="1" applyFill="1" applyBorder="1" applyAlignment="1" applyProtection="1">
      <alignment horizontal="right" vertical="center" wrapText="1"/>
    </xf>
    <xf numFmtId="3" fontId="3" fillId="0" borderId="39" xfId="1" applyNumberFormat="1" applyFont="1" applyFill="1" applyBorder="1" applyAlignment="1" applyProtection="1">
      <alignment horizontal="right" vertical="center"/>
    </xf>
    <xf numFmtId="3" fontId="3" fillId="0" borderId="40" xfId="1" applyNumberFormat="1" applyFont="1" applyFill="1" applyBorder="1" applyAlignment="1" applyProtection="1">
      <alignment horizontal="right" vertical="center"/>
      <protection locked="0"/>
    </xf>
    <xf numFmtId="3" fontId="3" fillId="0" borderId="41" xfId="1" applyNumberFormat="1" applyFont="1" applyFill="1" applyBorder="1" applyAlignment="1" applyProtection="1">
      <alignment horizontal="right" vertical="center"/>
      <protection locked="0"/>
    </xf>
    <xf numFmtId="3" fontId="3" fillId="0" borderId="42" xfId="1" applyNumberFormat="1" applyFont="1" applyFill="1" applyBorder="1" applyAlignment="1" applyProtection="1">
      <alignment vertical="center"/>
    </xf>
    <xf numFmtId="3" fontId="3" fillId="0" borderId="42" xfId="1" applyNumberFormat="1" applyFont="1" applyFill="1" applyBorder="1" applyAlignment="1" applyProtection="1">
      <alignment horizontal="right" vertical="center"/>
    </xf>
    <xf numFmtId="3" fontId="3" fillId="0" borderId="42" xfId="1" applyNumberFormat="1" applyFont="1" applyFill="1" applyBorder="1" applyAlignment="1" applyProtection="1">
      <alignment horizontal="left" vertical="center" wrapText="1"/>
      <protection locked="0"/>
    </xf>
    <xf numFmtId="0" fontId="4" fillId="0" borderId="22" xfId="1" applyFont="1" applyFill="1" applyBorder="1" applyAlignment="1" applyProtection="1">
      <alignment horizontal="left" vertical="center" wrapText="1"/>
    </xf>
    <xf numFmtId="3" fontId="3" fillId="0" borderId="22" xfId="1" applyNumberFormat="1" applyFont="1" applyFill="1" applyBorder="1" applyAlignment="1" applyProtection="1">
      <alignment vertical="center"/>
    </xf>
    <xf numFmtId="3" fontId="3" fillId="0" borderId="23" xfId="1" applyNumberFormat="1" applyFont="1" applyFill="1" applyBorder="1" applyAlignment="1" applyProtection="1">
      <alignment horizontal="right" vertical="center"/>
      <protection locked="0"/>
    </xf>
    <xf numFmtId="3" fontId="3" fillId="0" borderId="24" xfId="1" applyNumberFormat="1" applyFont="1" applyFill="1" applyBorder="1" applyAlignment="1" applyProtection="1">
      <alignment horizontal="right" vertical="center"/>
      <protection locked="0"/>
    </xf>
    <xf numFmtId="3" fontId="3" fillId="0" borderId="25" xfId="1" applyNumberFormat="1" applyFont="1" applyFill="1" applyBorder="1" applyAlignment="1" applyProtection="1">
      <alignment vertical="center"/>
    </xf>
    <xf numFmtId="3" fontId="3" fillId="0" borderId="23" xfId="1" applyNumberFormat="1" applyFont="1" applyFill="1" applyBorder="1" applyAlignment="1" applyProtection="1">
      <alignment horizontal="center" vertical="center"/>
    </xf>
    <xf numFmtId="3" fontId="3" fillId="0" borderId="24" xfId="1" applyNumberFormat="1" applyFont="1" applyFill="1" applyBorder="1" applyAlignment="1" applyProtection="1">
      <alignment horizontal="center" vertical="center"/>
    </xf>
    <xf numFmtId="3" fontId="3" fillId="0" borderId="25" xfId="1" applyNumberFormat="1" applyFont="1" applyFill="1" applyBorder="1" applyAlignment="1" applyProtection="1">
      <alignment horizontal="center" vertical="center"/>
    </xf>
    <xf numFmtId="3" fontId="3" fillId="0" borderId="25" xfId="1" applyNumberFormat="1" applyFont="1" applyFill="1" applyBorder="1" applyAlignment="1" applyProtection="1">
      <alignment horizontal="left" vertical="center" wrapText="1"/>
      <protection locked="0"/>
    </xf>
    <xf numFmtId="0" fontId="4" fillId="0" borderId="43" xfId="1" applyFont="1" applyFill="1" applyBorder="1" applyAlignment="1" applyProtection="1">
      <alignment horizontal="left" vertical="center" wrapText="1"/>
    </xf>
    <xf numFmtId="3" fontId="3" fillId="0" borderId="43" xfId="1" applyNumberFormat="1" applyFont="1" applyFill="1" applyBorder="1" applyAlignment="1" applyProtection="1">
      <alignment vertical="center"/>
    </xf>
    <xf numFmtId="3" fontId="3" fillId="0" borderId="44" xfId="1" applyNumberFormat="1" applyFont="1" applyFill="1" applyBorder="1" applyAlignment="1" applyProtection="1">
      <alignment horizontal="right" vertical="center"/>
      <protection locked="0"/>
    </xf>
    <xf numFmtId="3" fontId="3" fillId="0" borderId="45" xfId="1" applyNumberFormat="1" applyFont="1" applyFill="1" applyBorder="1" applyAlignment="1" applyProtection="1">
      <alignment horizontal="right" vertical="center"/>
      <protection locked="0"/>
    </xf>
    <xf numFmtId="3" fontId="3" fillId="0" borderId="46" xfId="1" applyNumberFormat="1" applyFont="1" applyFill="1" applyBorder="1" applyAlignment="1" applyProtection="1">
      <alignment vertical="center"/>
    </xf>
    <xf numFmtId="3" fontId="3" fillId="0" borderId="44" xfId="1" applyNumberFormat="1" applyFont="1" applyFill="1" applyBorder="1" applyAlignment="1" applyProtection="1">
      <alignment horizontal="center" vertical="center"/>
    </xf>
    <xf numFmtId="3" fontId="3" fillId="0" borderId="45" xfId="1" applyNumberFormat="1" applyFont="1" applyFill="1" applyBorder="1" applyAlignment="1" applyProtection="1">
      <alignment horizontal="center" vertical="center"/>
    </xf>
    <xf numFmtId="3" fontId="3" fillId="0" borderId="46" xfId="1" applyNumberFormat="1" applyFont="1" applyFill="1" applyBorder="1" applyAlignment="1" applyProtection="1">
      <alignment horizontal="center" vertical="center"/>
    </xf>
    <xf numFmtId="3" fontId="3" fillId="0" borderId="46" xfId="1" applyNumberFormat="1" applyFont="1" applyFill="1" applyBorder="1" applyAlignment="1" applyProtection="1">
      <alignment horizontal="left" vertical="center" wrapText="1"/>
      <protection locked="0"/>
    </xf>
    <xf numFmtId="3" fontId="3" fillId="0" borderId="44" xfId="1" applyNumberFormat="1" applyFont="1" applyFill="1" applyBorder="1" applyAlignment="1" applyProtection="1">
      <alignment horizontal="right" vertical="center"/>
    </xf>
    <xf numFmtId="3" fontId="3" fillId="0" borderId="45" xfId="1" applyNumberFormat="1" applyFont="1" applyFill="1" applyBorder="1" applyAlignment="1" applyProtection="1">
      <alignment horizontal="right" vertical="center"/>
    </xf>
    <xf numFmtId="3" fontId="3" fillId="0" borderId="46" xfId="1" applyNumberFormat="1" applyFont="1" applyFill="1" applyBorder="1" applyAlignment="1" applyProtection="1">
      <alignment horizontal="right" vertical="center"/>
    </xf>
    <xf numFmtId="0" fontId="4" fillId="0" borderId="43" xfId="1" applyFont="1" applyFill="1" applyBorder="1" applyAlignment="1" applyProtection="1">
      <alignment horizontal="center" vertical="center" wrapText="1"/>
    </xf>
    <xf numFmtId="0" fontId="3" fillId="0" borderId="15" xfId="1" applyFont="1" applyFill="1" applyBorder="1" applyAlignment="1" applyProtection="1">
      <alignment horizontal="left" vertical="center" wrapText="1"/>
    </xf>
    <xf numFmtId="3" fontId="3" fillId="0" borderId="15" xfId="1" applyNumberFormat="1" applyFont="1" applyFill="1" applyBorder="1" applyAlignment="1" applyProtection="1">
      <alignment vertical="center"/>
    </xf>
    <xf numFmtId="3" fontId="3" fillId="0" borderId="17" xfId="1" applyNumberFormat="1" applyFont="1" applyFill="1" applyBorder="1" applyAlignment="1" applyProtection="1">
      <alignment horizontal="center" vertical="center"/>
    </xf>
    <xf numFmtId="3" fontId="3" fillId="0" borderId="18" xfId="1" applyNumberFormat="1" applyFont="1" applyFill="1" applyBorder="1" applyAlignment="1" applyProtection="1">
      <alignment horizontal="center" vertical="center"/>
    </xf>
    <xf numFmtId="3" fontId="3" fillId="0" borderId="19" xfId="1" applyNumberFormat="1" applyFont="1" applyFill="1" applyBorder="1" applyAlignment="1" applyProtection="1">
      <alignment horizontal="center" vertical="center"/>
    </xf>
    <xf numFmtId="3" fontId="3" fillId="0" borderId="17" xfId="1" applyNumberFormat="1" applyFont="1" applyFill="1" applyBorder="1" applyAlignment="1" applyProtection="1">
      <alignment horizontal="right" vertical="center"/>
    </xf>
    <xf numFmtId="3" fontId="3" fillId="0" borderId="18" xfId="1" applyNumberFormat="1" applyFont="1" applyFill="1" applyBorder="1" applyAlignment="1" applyProtection="1">
      <alignment horizontal="right" vertical="center"/>
    </xf>
    <xf numFmtId="0" fontId="3" fillId="0" borderId="39" xfId="1" applyFont="1" applyFill="1" applyBorder="1" applyAlignment="1" applyProtection="1">
      <alignment horizontal="left" vertical="center" wrapText="1"/>
    </xf>
    <xf numFmtId="3" fontId="3" fillId="0" borderId="39" xfId="1" applyNumberFormat="1" applyFont="1" applyFill="1" applyBorder="1" applyAlignment="1" applyProtection="1">
      <alignment vertical="center"/>
    </xf>
    <xf numFmtId="3" fontId="3" fillId="0" borderId="40" xfId="1" applyNumberFormat="1" applyFont="1" applyFill="1" applyBorder="1" applyAlignment="1" applyProtection="1">
      <alignment horizontal="center" vertical="center"/>
    </xf>
    <xf numFmtId="3" fontId="3" fillId="0" borderId="41" xfId="1" applyNumberFormat="1" applyFont="1" applyFill="1" applyBorder="1" applyAlignment="1" applyProtection="1">
      <alignment horizontal="center" vertical="center"/>
    </xf>
    <xf numFmtId="3" fontId="3" fillId="0" borderId="42" xfId="1" applyNumberFormat="1" applyFont="1" applyFill="1" applyBorder="1" applyAlignment="1" applyProtection="1">
      <alignment horizontal="center" vertical="center"/>
    </xf>
    <xf numFmtId="3" fontId="3" fillId="0" borderId="40" xfId="1" applyNumberFormat="1" applyFont="1" applyFill="1" applyBorder="1" applyAlignment="1" applyProtection="1">
      <alignment horizontal="right" vertical="center"/>
    </xf>
    <xf numFmtId="3" fontId="3" fillId="0" borderId="41" xfId="1" applyNumberFormat="1" applyFont="1" applyFill="1" applyBorder="1" applyAlignment="1" applyProtection="1">
      <alignment horizontal="right" vertical="center"/>
    </xf>
    <xf numFmtId="0" fontId="3" fillId="0" borderId="47" xfId="1" applyFont="1" applyFill="1" applyBorder="1" applyAlignment="1" applyProtection="1">
      <alignment horizontal="right" vertical="center" wrapText="1"/>
    </xf>
    <xf numFmtId="0" fontId="3" fillId="0" borderId="47" xfId="1" applyFont="1" applyFill="1" applyBorder="1" applyAlignment="1" applyProtection="1">
      <alignment horizontal="left" vertical="center" wrapText="1"/>
    </xf>
    <xf numFmtId="3" fontId="3" fillId="0" borderId="47" xfId="1" applyNumberFormat="1" applyFont="1" applyFill="1" applyBorder="1" applyAlignment="1" applyProtection="1">
      <alignment vertical="center"/>
    </xf>
    <xf numFmtId="3" fontId="3" fillId="0" borderId="48" xfId="1" applyNumberFormat="1" applyFont="1" applyFill="1" applyBorder="1" applyAlignment="1" applyProtection="1">
      <alignment horizontal="center" vertical="center"/>
    </xf>
    <xf numFmtId="3" fontId="3" fillId="0" borderId="49" xfId="1" applyNumberFormat="1" applyFont="1" applyFill="1" applyBorder="1" applyAlignment="1" applyProtection="1">
      <alignment horizontal="center" vertical="center"/>
    </xf>
    <xf numFmtId="3" fontId="3" fillId="0" borderId="50" xfId="1" applyNumberFormat="1" applyFont="1" applyFill="1" applyBorder="1" applyAlignment="1" applyProtection="1">
      <alignment horizontal="center" vertical="center"/>
    </xf>
    <xf numFmtId="3" fontId="3" fillId="0" borderId="48" xfId="1" applyNumberFormat="1" applyFont="1" applyFill="1" applyBorder="1" applyAlignment="1" applyProtection="1">
      <alignment horizontal="right" vertical="center"/>
      <protection locked="0"/>
    </xf>
    <xf numFmtId="3" fontId="3" fillId="0" borderId="49" xfId="1" applyNumberFormat="1" applyFont="1" applyFill="1" applyBorder="1" applyAlignment="1" applyProtection="1">
      <alignment horizontal="right" vertical="center"/>
      <protection locked="0"/>
    </xf>
    <xf numFmtId="3" fontId="3" fillId="0" borderId="50" xfId="1" applyNumberFormat="1" applyFont="1" applyFill="1" applyBorder="1" applyAlignment="1" applyProtection="1">
      <alignment horizontal="right" vertical="center"/>
    </xf>
    <xf numFmtId="3" fontId="3" fillId="0" borderId="48" xfId="1" applyNumberFormat="1" applyFont="1" applyFill="1" applyBorder="1" applyAlignment="1" applyProtection="1">
      <alignment horizontal="right" vertical="center"/>
    </xf>
    <xf numFmtId="3" fontId="3" fillId="0" borderId="49" xfId="1" applyNumberFormat="1" applyFont="1" applyFill="1" applyBorder="1" applyAlignment="1" applyProtection="1">
      <alignment horizontal="right" vertical="center"/>
    </xf>
    <xf numFmtId="3" fontId="3" fillId="0" borderId="50" xfId="1" applyNumberFormat="1" applyFont="1" applyFill="1" applyBorder="1" applyAlignment="1" applyProtection="1">
      <alignment horizontal="left" vertical="center" wrapText="1"/>
      <protection locked="0"/>
    </xf>
    <xf numFmtId="0" fontId="3" fillId="0" borderId="51" xfId="1" applyFont="1" applyFill="1" applyBorder="1" applyAlignment="1" applyProtection="1">
      <alignment horizontal="right" vertical="center" wrapText="1"/>
    </xf>
    <xf numFmtId="0" fontId="3" fillId="0" borderId="51" xfId="1" applyFont="1" applyFill="1" applyBorder="1" applyAlignment="1" applyProtection="1">
      <alignment horizontal="left" vertical="center" wrapText="1"/>
    </xf>
    <xf numFmtId="3" fontId="3" fillId="0" borderId="51" xfId="1" applyNumberFormat="1" applyFont="1" applyFill="1" applyBorder="1" applyAlignment="1" applyProtection="1">
      <alignment vertical="center"/>
    </xf>
    <xf numFmtId="3" fontId="3" fillId="0" borderId="52" xfId="1" applyNumberFormat="1" applyFont="1" applyFill="1" applyBorder="1" applyAlignment="1" applyProtection="1">
      <alignment horizontal="center" vertical="center"/>
    </xf>
    <xf numFmtId="3" fontId="3" fillId="0" borderId="53" xfId="1" applyNumberFormat="1" applyFont="1" applyFill="1" applyBorder="1" applyAlignment="1" applyProtection="1">
      <alignment horizontal="center" vertical="center"/>
    </xf>
    <xf numFmtId="3" fontId="3" fillId="0" borderId="54" xfId="1" applyNumberFormat="1" applyFont="1" applyFill="1" applyBorder="1" applyAlignment="1" applyProtection="1">
      <alignment horizontal="center" vertical="center"/>
    </xf>
    <xf numFmtId="3" fontId="3" fillId="0" borderId="52" xfId="1" applyNumberFormat="1" applyFont="1" applyFill="1" applyBorder="1" applyAlignment="1" applyProtection="1">
      <alignment horizontal="right" vertical="center"/>
      <protection locked="0"/>
    </xf>
    <xf numFmtId="3" fontId="3" fillId="0" borderId="53" xfId="1" applyNumberFormat="1" applyFont="1" applyFill="1" applyBorder="1" applyAlignment="1" applyProtection="1">
      <alignment horizontal="right" vertical="center"/>
      <protection locked="0"/>
    </xf>
    <xf numFmtId="3" fontId="3" fillId="0" borderId="54" xfId="1" applyNumberFormat="1" applyFont="1" applyFill="1" applyBorder="1" applyAlignment="1" applyProtection="1">
      <alignment horizontal="right" vertical="center"/>
    </xf>
    <xf numFmtId="3" fontId="3" fillId="0" borderId="52" xfId="1" applyNumberFormat="1" applyFont="1" applyFill="1" applyBorder="1" applyAlignment="1" applyProtection="1">
      <alignment horizontal="right" vertical="center"/>
    </xf>
    <xf numFmtId="3" fontId="3" fillId="0" borderId="53" xfId="1" applyNumberFormat="1" applyFont="1" applyFill="1" applyBorder="1" applyAlignment="1" applyProtection="1">
      <alignment horizontal="right" vertical="center"/>
    </xf>
    <xf numFmtId="3" fontId="3" fillId="0" borderId="54" xfId="1" applyNumberFormat="1" applyFont="1" applyFill="1" applyBorder="1" applyAlignment="1" applyProtection="1">
      <alignment horizontal="left" vertical="center" wrapText="1"/>
      <protection locked="0"/>
    </xf>
    <xf numFmtId="0" fontId="4" fillId="0" borderId="55" xfId="1" applyFont="1" applyFill="1" applyBorder="1" applyAlignment="1" applyProtection="1">
      <alignment horizontal="center" vertical="center" wrapText="1"/>
    </xf>
    <xf numFmtId="0" fontId="4" fillId="0" borderId="55" xfId="1" applyFont="1" applyFill="1" applyBorder="1" applyAlignment="1" applyProtection="1">
      <alignment horizontal="left" vertical="center" wrapText="1"/>
    </xf>
    <xf numFmtId="3" fontId="3" fillId="0" borderId="55" xfId="1" applyNumberFormat="1" applyFont="1" applyFill="1" applyBorder="1" applyAlignment="1" applyProtection="1">
      <alignment horizontal="right" vertical="center"/>
    </xf>
    <xf numFmtId="3" fontId="3" fillId="0" borderId="56" xfId="1" applyNumberFormat="1" applyFont="1" applyFill="1" applyBorder="1" applyAlignment="1" applyProtection="1">
      <alignment horizontal="right" vertical="center"/>
    </xf>
    <xf numFmtId="3" fontId="3" fillId="0" borderId="57" xfId="1" applyNumberFormat="1" applyFont="1" applyFill="1" applyBorder="1" applyAlignment="1" applyProtection="1">
      <alignment horizontal="right" vertical="center"/>
    </xf>
    <xf numFmtId="3" fontId="3" fillId="0" borderId="58" xfId="1" applyNumberFormat="1" applyFont="1" applyFill="1" applyBorder="1" applyAlignment="1" applyProtection="1">
      <alignment horizontal="right" vertical="center"/>
    </xf>
    <xf numFmtId="3" fontId="3" fillId="0" borderId="56" xfId="1" applyNumberFormat="1" applyFont="1" applyFill="1" applyBorder="1" applyAlignment="1" applyProtection="1">
      <alignment horizontal="center" vertical="center"/>
    </xf>
    <xf numFmtId="3" fontId="3" fillId="0" borderId="57" xfId="1" applyNumberFormat="1" applyFont="1" applyFill="1" applyBorder="1" applyAlignment="1" applyProtection="1">
      <alignment horizontal="center" vertical="center"/>
    </xf>
    <xf numFmtId="3" fontId="3" fillId="0" borderId="58" xfId="1" applyNumberFormat="1" applyFont="1" applyFill="1" applyBorder="1" applyAlignment="1" applyProtection="1">
      <alignment horizontal="center" vertical="center"/>
    </xf>
    <xf numFmtId="3" fontId="3" fillId="0" borderId="58" xfId="1" applyNumberFormat="1" applyFont="1" applyFill="1" applyBorder="1" applyAlignment="1" applyProtection="1">
      <alignment horizontal="left" vertical="center" wrapText="1"/>
      <protection locked="0"/>
    </xf>
    <xf numFmtId="3" fontId="3" fillId="0" borderId="51" xfId="1" applyNumberFormat="1" applyFont="1" applyFill="1" applyBorder="1" applyAlignment="1" applyProtection="1">
      <alignment horizontal="right" vertical="center"/>
    </xf>
    <xf numFmtId="3" fontId="3" fillId="0" borderId="54" xfId="1" applyNumberFormat="1" applyFont="1" applyFill="1" applyBorder="1" applyAlignment="1" applyProtection="1">
      <alignment vertical="center"/>
    </xf>
    <xf numFmtId="3" fontId="3" fillId="0" borderId="43" xfId="1" applyNumberFormat="1" applyFont="1" applyFill="1" applyBorder="1" applyAlignment="1" applyProtection="1">
      <alignment horizontal="right" vertical="center"/>
    </xf>
    <xf numFmtId="3" fontId="3" fillId="0" borderId="47" xfId="1" applyNumberFormat="1" applyFont="1" applyFill="1" applyBorder="1" applyAlignment="1" applyProtection="1">
      <alignment horizontal="right" vertical="center"/>
    </xf>
    <xf numFmtId="3" fontId="3" fillId="0" borderId="19" xfId="1" applyNumberFormat="1" applyFont="1" applyFill="1" applyBorder="1" applyAlignment="1" applyProtection="1">
      <alignment vertical="center"/>
    </xf>
    <xf numFmtId="0" fontId="4" fillId="0" borderId="51" xfId="1" applyFont="1" applyFill="1" applyBorder="1" applyAlignment="1" applyProtection="1">
      <alignment horizontal="center" vertical="center" wrapText="1"/>
    </xf>
    <xf numFmtId="0" fontId="4" fillId="0" borderId="51" xfId="1" applyFont="1" applyFill="1" applyBorder="1" applyAlignment="1" applyProtection="1">
      <alignment horizontal="left" vertical="center" wrapText="1"/>
    </xf>
    <xf numFmtId="0" fontId="3" fillId="0" borderId="55" xfId="1" applyFont="1" applyFill="1" applyBorder="1" applyAlignment="1" applyProtection="1">
      <alignment horizontal="right" vertical="center" wrapText="1"/>
    </xf>
    <xf numFmtId="0" fontId="3" fillId="0" borderId="55" xfId="1" applyFont="1" applyFill="1" applyBorder="1" applyAlignment="1" applyProtection="1">
      <alignment horizontal="left" vertical="center" wrapText="1"/>
    </xf>
    <xf numFmtId="3" fontId="3" fillId="0" borderId="56" xfId="1" applyNumberFormat="1" applyFont="1" applyFill="1" applyBorder="1" applyAlignment="1" applyProtection="1">
      <alignment horizontal="center" vertical="center"/>
      <protection locked="0"/>
    </xf>
    <xf numFmtId="3" fontId="3" fillId="0" borderId="57" xfId="1" applyNumberFormat="1" applyFont="1" applyFill="1" applyBorder="1" applyAlignment="1" applyProtection="1">
      <alignment horizontal="center" vertical="center"/>
      <protection locked="0"/>
    </xf>
    <xf numFmtId="3" fontId="3" fillId="0" borderId="58" xfId="1" applyNumberFormat="1" applyFont="1" applyFill="1" applyBorder="1" applyAlignment="1" applyProtection="1">
      <alignment vertical="center"/>
    </xf>
    <xf numFmtId="0" fontId="3" fillId="0" borderId="55" xfId="1" applyFont="1" applyFill="1" applyBorder="1" applyAlignment="1" applyProtection="1">
      <alignment vertical="center" wrapText="1"/>
    </xf>
    <xf numFmtId="3" fontId="3" fillId="0" borderId="55" xfId="1" applyNumberFormat="1" applyFont="1" applyFill="1" applyBorder="1" applyAlignment="1" applyProtection="1">
      <alignment vertical="center"/>
    </xf>
    <xf numFmtId="3" fontId="3" fillId="0" borderId="56" xfId="1" applyNumberFormat="1" applyFont="1" applyFill="1" applyBorder="1" applyAlignment="1" applyProtection="1">
      <alignment horizontal="right" vertical="center"/>
      <protection locked="0"/>
    </xf>
    <xf numFmtId="3" fontId="3" fillId="0" borderId="57" xfId="1" applyNumberFormat="1" applyFont="1" applyFill="1" applyBorder="1" applyAlignment="1" applyProtection="1">
      <alignment horizontal="right" vertical="center"/>
      <protection locked="0"/>
    </xf>
    <xf numFmtId="0" fontId="4" fillId="0" borderId="15" xfId="1" applyFont="1" applyBorder="1" applyAlignment="1" applyProtection="1">
      <alignment vertical="center" wrapText="1"/>
    </xf>
    <xf numFmtId="0" fontId="4" fillId="0" borderId="15" xfId="1" applyFont="1" applyBorder="1" applyAlignment="1" applyProtection="1">
      <alignment horizontal="left" vertical="center" wrapText="1"/>
    </xf>
    <xf numFmtId="3" fontId="4" fillId="0" borderId="15" xfId="1" applyNumberFormat="1" applyFont="1" applyBorder="1" applyAlignment="1" applyProtection="1">
      <alignment vertical="center"/>
    </xf>
    <xf numFmtId="3" fontId="4" fillId="0" borderId="17" xfId="1" applyNumberFormat="1" applyFont="1" applyBorder="1" applyAlignment="1" applyProtection="1">
      <alignment horizontal="right" vertical="center"/>
      <protection locked="0"/>
    </xf>
    <xf numFmtId="3" fontId="4" fillId="0" borderId="18" xfId="1" applyNumberFormat="1" applyFont="1" applyBorder="1" applyAlignment="1" applyProtection="1">
      <alignment horizontal="right" vertical="center"/>
      <protection locked="0"/>
    </xf>
    <xf numFmtId="3" fontId="4" fillId="0" borderId="19" xfId="1" applyNumberFormat="1" applyFont="1" applyBorder="1" applyAlignment="1" applyProtection="1">
      <alignment vertical="center"/>
    </xf>
    <xf numFmtId="3" fontId="3" fillId="0" borderId="17" xfId="1" applyNumberFormat="1" applyFont="1" applyBorder="1" applyAlignment="1" applyProtection="1">
      <alignment horizontal="right" vertical="center"/>
      <protection locked="0"/>
    </xf>
    <xf numFmtId="3" fontId="3" fillId="0" borderId="18" xfId="1" applyNumberFormat="1" applyFont="1" applyBorder="1" applyAlignment="1" applyProtection="1">
      <alignment horizontal="right" vertical="center"/>
      <protection locked="0"/>
    </xf>
    <xf numFmtId="3" fontId="3" fillId="0" borderId="19" xfId="1" applyNumberFormat="1" applyFont="1" applyBorder="1" applyAlignment="1" applyProtection="1">
      <alignment vertical="center"/>
    </xf>
    <xf numFmtId="3" fontId="3" fillId="0" borderId="19" xfId="1" applyNumberFormat="1" applyFont="1" applyBorder="1" applyAlignment="1" applyProtection="1">
      <alignment horizontal="right" vertical="center"/>
    </xf>
    <xf numFmtId="3" fontId="3" fillId="0" borderId="19" xfId="1" applyNumberFormat="1" applyFont="1" applyBorder="1" applyAlignment="1" applyProtection="1">
      <alignment horizontal="left" vertical="center" wrapText="1"/>
      <protection locked="0"/>
    </xf>
    <xf numFmtId="0" fontId="4" fillId="0" borderId="35" xfId="1" applyFont="1" applyFill="1" applyBorder="1" applyAlignment="1" applyProtection="1">
      <alignment vertical="center"/>
    </xf>
    <xf numFmtId="3" fontId="4" fillId="0" borderId="35" xfId="1" applyNumberFormat="1" applyFont="1" applyFill="1" applyBorder="1" applyAlignment="1" applyProtection="1">
      <alignment vertical="center"/>
    </xf>
    <xf numFmtId="3" fontId="4" fillId="0" borderId="36" xfId="1" applyNumberFormat="1" applyFont="1" applyFill="1" applyBorder="1" applyAlignment="1" applyProtection="1">
      <alignment vertical="center"/>
    </xf>
    <xf numFmtId="3" fontId="4" fillId="0" borderId="37" xfId="1" applyNumberFormat="1" applyFont="1" applyFill="1" applyBorder="1" applyAlignment="1" applyProtection="1">
      <alignment vertical="center"/>
    </xf>
    <xf numFmtId="3" fontId="4" fillId="0" borderId="38" xfId="1" applyNumberFormat="1" applyFont="1" applyFill="1" applyBorder="1" applyAlignment="1" applyProtection="1">
      <alignment vertical="center"/>
    </xf>
    <xf numFmtId="0" fontId="4" fillId="0" borderId="59" xfId="1" applyFont="1" applyFill="1" applyBorder="1" applyAlignment="1" applyProtection="1">
      <alignment vertical="center"/>
    </xf>
    <xf numFmtId="0" fontId="4" fillId="0" borderId="59" xfId="1" applyFont="1" applyFill="1" applyBorder="1" applyAlignment="1" applyProtection="1">
      <alignment vertical="center" wrapText="1"/>
    </xf>
    <xf numFmtId="3" fontId="4" fillId="0" borderId="59" xfId="1" applyNumberFormat="1" applyFont="1" applyFill="1" applyBorder="1" applyAlignment="1" applyProtection="1">
      <alignment vertical="center"/>
    </xf>
    <xf numFmtId="3" fontId="4" fillId="0" borderId="60" xfId="1" applyNumberFormat="1" applyFont="1" applyFill="1" applyBorder="1" applyAlignment="1" applyProtection="1">
      <alignment vertical="center"/>
    </xf>
    <xf numFmtId="3" fontId="4" fillId="0" borderId="61" xfId="1" applyNumberFormat="1" applyFont="1" applyFill="1" applyBorder="1" applyAlignment="1" applyProtection="1">
      <alignment vertical="center"/>
    </xf>
    <xf numFmtId="3" fontId="4" fillId="0" borderId="62" xfId="1" applyNumberFormat="1" applyFont="1" applyFill="1" applyBorder="1" applyAlignment="1" applyProtection="1">
      <alignment vertical="center"/>
    </xf>
    <xf numFmtId="3" fontId="4" fillId="0" borderId="60" xfId="1" applyNumberFormat="1" applyFont="1" applyFill="1" applyBorder="1" applyAlignment="1" applyProtection="1">
      <alignment horizontal="right" vertical="center"/>
    </xf>
    <xf numFmtId="3" fontId="4" fillId="0" borderId="61" xfId="1" applyNumberFormat="1" applyFont="1" applyFill="1" applyBorder="1" applyAlignment="1" applyProtection="1">
      <alignment horizontal="right" vertical="center"/>
    </xf>
    <xf numFmtId="3" fontId="4" fillId="0" borderId="62" xfId="1" applyNumberFormat="1" applyFont="1" applyFill="1" applyBorder="1" applyAlignment="1" applyProtection="1">
      <alignment horizontal="right" vertical="center"/>
    </xf>
    <xf numFmtId="3" fontId="4" fillId="0" borderId="62" xfId="1" applyNumberFormat="1" applyFont="1" applyFill="1" applyBorder="1" applyAlignment="1" applyProtection="1">
      <alignment horizontal="left" vertical="center" wrapText="1"/>
      <protection locked="0"/>
    </xf>
    <xf numFmtId="3" fontId="4" fillId="0" borderId="15" xfId="1" applyNumberFormat="1" applyFont="1" applyFill="1" applyBorder="1" applyAlignment="1" applyProtection="1">
      <alignment vertical="center"/>
    </xf>
    <xf numFmtId="3" fontId="4" fillId="0" borderId="17" xfId="1" applyNumberFormat="1" applyFont="1" applyFill="1" applyBorder="1" applyAlignment="1" applyProtection="1">
      <alignment vertical="center"/>
    </xf>
    <xf numFmtId="3" fontId="4" fillId="0" borderId="18" xfId="1" applyNumberFormat="1" applyFont="1" applyFill="1" applyBorder="1" applyAlignment="1" applyProtection="1">
      <alignment vertical="center"/>
    </xf>
    <xf numFmtId="3" fontId="4" fillId="0" borderId="19" xfId="1" applyNumberFormat="1" applyFont="1" applyFill="1" applyBorder="1" applyAlignment="1" applyProtection="1">
      <alignment vertical="center"/>
    </xf>
    <xf numFmtId="3" fontId="4" fillId="0" borderId="19" xfId="1" applyNumberFormat="1" applyFont="1" applyFill="1" applyBorder="1" applyAlignment="1" applyProtection="1">
      <alignment horizontal="left" vertical="center" wrapText="1"/>
      <protection locked="0"/>
    </xf>
    <xf numFmtId="0" fontId="4" fillId="3" borderId="63" xfId="1" applyFont="1" applyFill="1" applyBorder="1" applyAlignment="1" applyProtection="1">
      <alignment horizontal="left" vertical="center" wrapText="1"/>
    </xf>
    <xf numFmtId="3" fontId="4" fillId="3" borderId="63" xfId="1" applyNumberFormat="1" applyFont="1" applyFill="1" applyBorder="1" applyAlignment="1" applyProtection="1">
      <alignment vertical="center"/>
    </xf>
    <xf numFmtId="3" fontId="4" fillId="3" borderId="64" xfId="1" applyNumberFormat="1" applyFont="1" applyFill="1" applyBorder="1" applyAlignment="1" applyProtection="1">
      <alignment vertical="center"/>
    </xf>
    <xf numFmtId="3" fontId="4" fillId="3" borderId="65" xfId="1" applyNumberFormat="1" applyFont="1" applyFill="1" applyBorder="1" applyAlignment="1" applyProtection="1">
      <alignment vertical="center"/>
    </xf>
    <xf numFmtId="3" fontId="4" fillId="3" borderId="66" xfId="1" applyNumberFormat="1" applyFont="1" applyFill="1" applyBorder="1" applyAlignment="1" applyProtection="1">
      <alignment vertical="center"/>
    </xf>
    <xf numFmtId="3" fontId="4" fillId="3" borderId="66" xfId="1" applyNumberFormat="1" applyFont="1" applyFill="1" applyBorder="1" applyAlignment="1" applyProtection="1">
      <alignment horizontal="left" vertical="center" wrapText="1"/>
      <protection locked="0"/>
    </xf>
    <xf numFmtId="0" fontId="3" fillId="0" borderId="43" xfId="1" applyFont="1" applyFill="1" applyBorder="1" applyAlignment="1" applyProtection="1">
      <alignment horizontal="left" vertical="center" wrapText="1"/>
    </xf>
    <xf numFmtId="3" fontId="3" fillId="0" borderId="44" xfId="1" applyNumberFormat="1" applyFont="1" applyFill="1" applyBorder="1" applyAlignment="1" applyProtection="1">
      <alignment vertical="center"/>
    </xf>
    <xf numFmtId="3" fontId="3" fillId="0" borderId="45" xfId="1" applyNumberFormat="1" applyFont="1" applyFill="1" applyBorder="1" applyAlignment="1" applyProtection="1">
      <alignment vertical="center"/>
    </xf>
    <xf numFmtId="0" fontId="3" fillId="0" borderId="55" xfId="1" applyFont="1" applyFill="1" applyBorder="1" applyAlignment="1" applyProtection="1">
      <alignment horizontal="center" vertical="center" wrapText="1"/>
    </xf>
    <xf numFmtId="3" fontId="3" fillId="0" borderId="56" xfId="1" applyNumberFormat="1" applyFont="1" applyFill="1" applyBorder="1" applyAlignment="1" applyProtection="1">
      <alignment vertical="center"/>
    </xf>
    <xf numFmtId="3" fontId="3" fillId="0" borderId="57" xfId="1" applyNumberFormat="1" applyFont="1" applyFill="1" applyBorder="1" applyAlignment="1" applyProtection="1">
      <alignment vertical="center"/>
    </xf>
    <xf numFmtId="0" fontId="3" fillId="0" borderId="39" xfId="1" applyFont="1" applyFill="1" applyBorder="1" applyAlignment="1" applyProtection="1">
      <alignment horizontal="center" vertical="center" wrapText="1"/>
    </xf>
    <xf numFmtId="3" fontId="3" fillId="0" borderId="40" xfId="1" applyNumberFormat="1" applyFont="1" applyFill="1" applyBorder="1" applyAlignment="1" applyProtection="1">
      <alignment vertical="center"/>
    </xf>
    <xf numFmtId="3" fontId="3" fillId="0" borderId="41" xfId="1" applyNumberFormat="1" applyFont="1" applyFill="1" applyBorder="1" applyAlignment="1" applyProtection="1">
      <alignment vertical="center"/>
    </xf>
    <xf numFmtId="0" fontId="3" fillId="0" borderId="15" xfId="1" applyFont="1" applyFill="1" applyBorder="1" applyAlignment="1" applyProtection="1">
      <alignment horizontal="center" vertical="center" wrapText="1"/>
    </xf>
    <xf numFmtId="3" fontId="3" fillId="0" borderId="17" xfId="1" applyNumberFormat="1" applyFont="1" applyFill="1" applyBorder="1" applyAlignment="1" applyProtection="1">
      <alignment vertical="center"/>
    </xf>
    <xf numFmtId="3" fontId="3" fillId="0" borderId="18" xfId="1" applyNumberFormat="1" applyFont="1" applyFill="1" applyBorder="1" applyAlignment="1" applyProtection="1">
      <alignment vertical="center"/>
    </xf>
    <xf numFmtId="3" fontId="3" fillId="0" borderId="40" xfId="1" applyNumberFormat="1" applyFont="1" applyFill="1" applyBorder="1" applyAlignment="1" applyProtection="1">
      <alignment vertical="center"/>
      <protection locked="0"/>
    </xf>
    <xf numFmtId="3" fontId="3" fillId="0" borderId="41" xfId="1" applyNumberFormat="1" applyFont="1" applyFill="1" applyBorder="1" applyAlignment="1" applyProtection="1">
      <alignment vertical="center"/>
      <protection locked="0"/>
    </xf>
    <xf numFmtId="3" fontId="3" fillId="0" borderId="17" xfId="1" applyNumberFormat="1" applyFont="1" applyFill="1" applyBorder="1" applyAlignment="1" applyProtection="1">
      <alignment vertical="center"/>
      <protection locked="0"/>
    </xf>
    <xf numFmtId="3" fontId="3" fillId="0" borderId="18" xfId="1" applyNumberFormat="1" applyFont="1" applyFill="1" applyBorder="1" applyAlignment="1" applyProtection="1">
      <alignment vertical="center"/>
      <protection locked="0"/>
    </xf>
    <xf numFmtId="0" fontId="3" fillId="0" borderId="39" xfId="1" applyFont="1" applyFill="1" applyBorder="1" applyAlignment="1" applyProtection="1">
      <alignment vertical="center"/>
    </xf>
    <xf numFmtId="0" fontId="3" fillId="0" borderId="0" xfId="1" applyFont="1" applyFill="1" applyBorder="1" applyAlignment="1" applyProtection="1">
      <alignment vertical="center" wrapText="1"/>
    </xf>
    <xf numFmtId="3" fontId="3" fillId="0" borderId="56" xfId="1" applyNumberFormat="1" applyFont="1" applyFill="1" applyBorder="1" applyAlignment="1" applyProtection="1">
      <alignment vertical="center"/>
      <protection locked="0"/>
    </xf>
    <xf numFmtId="3" fontId="3" fillId="0" borderId="57" xfId="1" applyNumberFormat="1" applyFont="1" applyFill="1" applyBorder="1" applyAlignment="1" applyProtection="1">
      <alignment vertical="center"/>
      <protection locked="0"/>
    </xf>
    <xf numFmtId="3" fontId="3" fillId="0" borderId="44" xfId="1" applyNumberFormat="1" applyFont="1" applyFill="1" applyBorder="1" applyAlignment="1" applyProtection="1">
      <alignment vertical="center"/>
      <protection locked="0"/>
    </xf>
    <xf numFmtId="3" fontId="3" fillId="0" borderId="45" xfId="1" applyNumberFormat="1" applyFont="1" applyFill="1" applyBorder="1" applyAlignment="1" applyProtection="1">
      <alignment vertical="center"/>
      <protection locked="0"/>
    </xf>
    <xf numFmtId="0" fontId="4" fillId="0" borderId="0" xfId="1" applyFont="1" applyFill="1" applyBorder="1" applyAlignment="1" applyProtection="1">
      <alignment horizontal="left" vertical="center"/>
    </xf>
    <xf numFmtId="0" fontId="3" fillId="0" borderId="63" xfId="1" applyFont="1" applyFill="1" applyBorder="1" applyAlignment="1" applyProtection="1">
      <alignment horizontal="left" vertical="center" wrapText="1"/>
    </xf>
    <xf numFmtId="3" fontId="3" fillId="0" borderId="16" xfId="1" applyNumberFormat="1" applyFont="1" applyFill="1" applyBorder="1" applyAlignment="1" applyProtection="1">
      <alignment vertical="center"/>
    </xf>
    <xf numFmtId="0" fontId="3" fillId="0" borderId="16" xfId="1" applyFont="1" applyFill="1" applyBorder="1" applyAlignment="1" applyProtection="1">
      <alignment horizontal="right" vertical="center" wrapText="1"/>
    </xf>
    <xf numFmtId="3" fontId="3" fillId="0" borderId="67" xfId="1" applyNumberFormat="1" applyFont="1" applyFill="1" applyBorder="1" applyAlignment="1" applyProtection="1">
      <alignment vertical="center"/>
      <protection locked="0"/>
    </xf>
    <xf numFmtId="3" fontId="3" fillId="0" borderId="68" xfId="1" applyNumberFormat="1" applyFont="1" applyFill="1" applyBorder="1" applyAlignment="1" applyProtection="1">
      <alignment vertical="center"/>
      <protection locked="0"/>
    </xf>
    <xf numFmtId="3" fontId="3" fillId="0" borderId="69" xfId="1" applyNumberFormat="1" applyFont="1" applyFill="1" applyBorder="1" applyAlignment="1" applyProtection="1">
      <alignment vertical="center"/>
    </xf>
    <xf numFmtId="3" fontId="3" fillId="0" borderId="67" xfId="1" applyNumberFormat="1" applyFont="1" applyFill="1" applyBorder="1" applyAlignment="1" applyProtection="1">
      <alignment horizontal="right" vertical="center"/>
      <protection locked="0"/>
    </xf>
    <xf numFmtId="3" fontId="3" fillId="0" borderId="68" xfId="1" applyNumberFormat="1" applyFont="1" applyFill="1" applyBorder="1" applyAlignment="1" applyProtection="1">
      <alignment horizontal="right" vertical="center"/>
      <protection locked="0"/>
    </xf>
    <xf numFmtId="3" fontId="3" fillId="0" borderId="69" xfId="1" applyNumberFormat="1" applyFont="1" applyFill="1" applyBorder="1" applyAlignment="1" applyProtection="1">
      <alignment horizontal="left" vertical="center" wrapText="1"/>
      <protection locked="0"/>
    </xf>
    <xf numFmtId="0" fontId="4" fillId="0" borderId="63" xfId="1" applyFont="1" applyFill="1" applyBorder="1" applyAlignment="1" applyProtection="1">
      <alignment horizontal="left" vertical="center" wrapText="1"/>
    </xf>
    <xf numFmtId="3" fontId="3" fillId="0" borderId="63" xfId="1" applyNumberFormat="1" applyFont="1" applyFill="1" applyBorder="1" applyAlignment="1" applyProtection="1">
      <alignment vertical="center"/>
    </xf>
    <xf numFmtId="3" fontId="3" fillId="0" borderId="64" xfId="1" applyNumberFormat="1" applyFont="1" applyFill="1" applyBorder="1" applyAlignment="1" applyProtection="1">
      <alignment vertical="center"/>
    </xf>
    <xf numFmtId="3" fontId="3" fillId="0" borderId="65" xfId="1" applyNumberFormat="1" applyFont="1" applyFill="1" applyBorder="1" applyAlignment="1" applyProtection="1">
      <alignment vertical="center"/>
    </xf>
    <xf numFmtId="3" fontId="3" fillId="0" borderId="66" xfId="1" applyNumberFormat="1" applyFont="1" applyFill="1" applyBorder="1" applyAlignment="1" applyProtection="1">
      <alignment vertical="center"/>
    </xf>
    <xf numFmtId="3" fontId="3" fillId="0" borderId="66" xfId="1" applyNumberFormat="1" applyFont="1" applyFill="1" applyBorder="1" applyAlignment="1" applyProtection="1">
      <alignment horizontal="left" vertical="center" wrapText="1"/>
      <protection locked="0"/>
    </xf>
    <xf numFmtId="1" fontId="4" fillId="3" borderId="63" xfId="1" applyNumberFormat="1" applyFont="1" applyFill="1" applyBorder="1" applyAlignment="1" applyProtection="1">
      <alignment horizontal="left" vertical="center" wrapText="1"/>
    </xf>
    <xf numFmtId="1" fontId="4" fillId="0" borderId="43" xfId="1" applyNumberFormat="1" applyFont="1" applyFill="1" applyBorder="1" applyAlignment="1" applyProtection="1">
      <alignment horizontal="left" vertical="center" wrapText="1"/>
    </xf>
    <xf numFmtId="0" fontId="4" fillId="0" borderId="15" xfId="1" applyFont="1" applyFill="1" applyBorder="1" applyAlignment="1" applyProtection="1">
      <alignment horizontal="center" vertical="center" wrapText="1"/>
    </xf>
    <xf numFmtId="0" fontId="3" fillId="0" borderId="16" xfId="1" applyFont="1" applyFill="1" applyBorder="1" applyAlignment="1" applyProtection="1">
      <alignment horizontal="center" vertical="center" wrapText="1"/>
    </xf>
    <xf numFmtId="0" fontId="3" fillId="0" borderId="16" xfId="1" applyFont="1" applyFill="1" applyBorder="1" applyAlignment="1" applyProtection="1">
      <alignment horizontal="left" vertical="center" wrapText="1"/>
    </xf>
    <xf numFmtId="0" fontId="4" fillId="3" borderId="43" xfId="1" applyFont="1" applyFill="1" applyBorder="1" applyAlignment="1" applyProtection="1">
      <alignment horizontal="left" vertical="center" wrapText="1"/>
    </xf>
    <xf numFmtId="3" fontId="4" fillId="3" borderId="43" xfId="1" applyNumberFormat="1" applyFont="1" applyFill="1" applyBorder="1" applyAlignment="1" applyProtection="1">
      <alignment vertical="center"/>
    </xf>
    <xf numFmtId="3" fontId="4" fillId="3" borderId="44" xfId="1" applyNumberFormat="1" applyFont="1" applyFill="1" applyBorder="1" applyAlignment="1" applyProtection="1">
      <alignment vertical="center"/>
    </xf>
    <xf numFmtId="3" fontId="4" fillId="3" borderId="45" xfId="1" applyNumberFormat="1" applyFont="1" applyFill="1" applyBorder="1" applyAlignment="1" applyProtection="1">
      <alignment vertical="center"/>
    </xf>
    <xf numFmtId="3" fontId="4" fillId="3" borderId="46" xfId="1" applyNumberFormat="1" applyFont="1" applyFill="1" applyBorder="1" applyAlignment="1" applyProtection="1">
      <alignment vertical="center"/>
    </xf>
    <xf numFmtId="3" fontId="4" fillId="3" borderId="46" xfId="1" applyNumberFormat="1" applyFont="1" applyFill="1" applyBorder="1" applyAlignment="1" applyProtection="1">
      <alignment horizontal="left" vertical="center" wrapText="1"/>
      <protection locked="0"/>
    </xf>
    <xf numFmtId="0" fontId="9" fillId="0" borderId="0" xfId="1" applyFont="1" applyFill="1" applyBorder="1" applyAlignment="1" applyProtection="1">
      <alignment vertical="center"/>
    </xf>
    <xf numFmtId="3" fontId="3" fillId="0" borderId="52" xfId="1" applyNumberFormat="1" applyFont="1" applyFill="1" applyBorder="1" applyAlignment="1" applyProtection="1">
      <alignment vertical="center"/>
    </xf>
    <xf numFmtId="3" fontId="3" fillId="0" borderId="53" xfId="1" applyNumberFormat="1" applyFont="1" applyFill="1" applyBorder="1" applyAlignment="1" applyProtection="1">
      <alignment vertical="center"/>
    </xf>
    <xf numFmtId="3" fontId="3" fillId="0" borderId="48" xfId="1" applyNumberFormat="1" applyFont="1" applyFill="1" applyBorder="1" applyAlignment="1" applyProtection="1">
      <alignment vertical="center"/>
      <protection locked="0"/>
    </xf>
    <xf numFmtId="3" fontId="3" fillId="0" borderId="49" xfId="1" applyNumberFormat="1" applyFont="1" applyFill="1" applyBorder="1" applyAlignment="1" applyProtection="1">
      <alignment vertical="center"/>
      <protection locked="0"/>
    </xf>
    <xf numFmtId="3" fontId="3" fillId="0" borderId="50" xfId="1" applyNumberFormat="1" applyFont="1" applyFill="1" applyBorder="1" applyAlignment="1" applyProtection="1">
      <alignment vertical="center"/>
    </xf>
    <xf numFmtId="0" fontId="4" fillId="4" borderId="70" xfId="1" applyFont="1" applyFill="1" applyBorder="1" applyAlignment="1" applyProtection="1">
      <alignment horizontal="left" vertical="center" wrapText="1"/>
    </xf>
    <xf numFmtId="0" fontId="4" fillId="4" borderId="39" xfId="1" applyFont="1" applyFill="1" applyBorder="1" applyAlignment="1" applyProtection="1">
      <alignment horizontal="left" vertical="center" wrapText="1"/>
    </xf>
    <xf numFmtId="3" fontId="4" fillId="4" borderId="55" xfId="1" applyNumberFormat="1" applyFont="1" applyFill="1" applyBorder="1" applyAlignment="1" applyProtection="1">
      <alignment vertical="center"/>
    </xf>
    <xf numFmtId="3" fontId="4" fillId="4" borderId="56" xfId="1" applyNumberFormat="1" applyFont="1" applyFill="1" applyBorder="1" applyAlignment="1" applyProtection="1">
      <alignment vertical="center"/>
    </xf>
    <xf numFmtId="3" fontId="4" fillId="4" borderId="57" xfId="1" applyNumberFormat="1" applyFont="1" applyFill="1" applyBorder="1" applyAlignment="1" applyProtection="1">
      <alignment vertical="center"/>
    </xf>
    <xf numFmtId="3" fontId="4" fillId="4" borderId="58" xfId="1" applyNumberFormat="1" applyFont="1" applyFill="1" applyBorder="1" applyAlignment="1" applyProtection="1">
      <alignment vertical="center"/>
    </xf>
    <xf numFmtId="3" fontId="4" fillId="4" borderId="58" xfId="1" applyNumberFormat="1" applyFont="1" applyFill="1" applyBorder="1" applyAlignment="1" applyProtection="1">
      <alignment horizontal="left" vertical="center" wrapText="1"/>
      <protection locked="0"/>
    </xf>
    <xf numFmtId="0" fontId="4" fillId="0" borderId="70" xfId="1" applyFont="1" applyFill="1" applyBorder="1" applyAlignment="1" applyProtection="1">
      <alignment horizontal="left" vertical="center" wrapText="1"/>
    </xf>
    <xf numFmtId="0" fontId="3" fillId="0" borderId="70" xfId="1" applyFont="1" applyFill="1" applyBorder="1" applyAlignment="1" applyProtection="1">
      <alignment horizontal="center" vertical="center" wrapText="1"/>
    </xf>
    <xf numFmtId="0" fontId="3" fillId="0" borderId="43" xfId="1" applyFont="1" applyFill="1" applyBorder="1" applyAlignment="1" applyProtection="1">
      <alignment horizontal="right" vertical="center" wrapText="1"/>
    </xf>
    <xf numFmtId="0" fontId="3" fillId="0" borderId="35" xfId="1" applyFont="1" applyFill="1" applyBorder="1" applyAlignment="1" applyProtection="1">
      <alignment vertical="center"/>
    </xf>
    <xf numFmtId="3" fontId="3" fillId="0" borderId="35" xfId="1" applyNumberFormat="1" applyFont="1" applyFill="1" applyBorder="1" applyAlignment="1" applyProtection="1">
      <alignment vertical="center"/>
    </xf>
    <xf numFmtId="3" fontId="3" fillId="0" borderId="36" xfId="1" applyNumberFormat="1" applyFont="1" applyFill="1" applyBorder="1" applyAlignment="1" applyProtection="1">
      <alignment vertical="center"/>
    </xf>
    <xf numFmtId="3" fontId="3" fillId="0" borderId="37" xfId="1" applyNumberFormat="1" applyFont="1" applyFill="1" applyBorder="1" applyAlignment="1" applyProtection="1">
      <alignment vertical="center"/>
    </xf>
    <xf numFmtId="3" fontId="3" fillId="0" borderId="38" xfId="1" applyNumberFormat="1" applyFont="1" applyFill="1" applyBorder="1" applyAlignment="1" applyProtection="1">
      <alignment vertical="center"/>
    </xf>
    <xf numFmtId="3" fontId="3" fillId="0" borderId="38" xfId="1" applyNumberFormat="1" applyFont="1" applyFill="1" applyBorder="1" applyAlignment="1" applyProtection="1">
      <alignment horizontal="left" vertical="center" wrapText="1"/>
      <protection locked="0"/>
    </xf>
    <xf numFmtId="3" fontId="4" fillId="0" borderId="73" xfId="1" applyNumberFormat="1" applyFont="1" applyFill="1" applyBorder="1" applyAlignment="1" applyProtection="1">
      <alignment vertical="center"/>
    </xf>
    <xf numFmtId="3" fontId="4" fillId="0" borderId="71" xfId="1" applyNumberFormat="1" applyFont="1" applyFill="1" applyBorder="1" applyAlignment="1" applyProtection="1">
      <alignment vertical="center"/>
    </xf>
    <xf numFmtId="3" fontId="4" fillId="0" borderId="74" xfId="1" applyNumberFormat="1" applyFont="1" applyFill="1" applyBorder="1" applyAlignment="1" applyProtection="1">
      <alignment vertical="center"/>
    </xf>
    <xf numFmtId="3" fontId="4" fillId="0" borderId="72" xfId="1" applyNumberFormat="1" applyFont="1" applyFill="1" applyBorder="1" applyAlignment="1" applyProtection="1">
      <alignment vertical="center"/>
    </xf>
    <xf numFmtId="3" fontId="4" fillId="0" borderId="72" xfId="1" applyNumberFormat="1" applyFont="1" applyFill="1" applyBorder="1" applyAlignment="1" applyProtection="1">
      <alignment horizontal="left" vertical="center" wrapText="1"/>
      <protection locked="0"/>
    </xf>
    <xf numFmtId="3" fontId="4" fillId="0" borderId="43" xfId="1" applyNumberFormat="1" applyFont="1" applyFill="1" applyBorder="1" applyAlignment="1" applyProtection="1">
      <alignment vertical="center"/>
    </xf>
    <xf numFmtId="3" fontId="4" fillId="0" borderId="44" xfId="1" applyNumberFormat="1" applyFont="1" applyFill="1" applyBorder="1" applyAlignment="1" applyProtection="1">
      <alignment vertical="center"/>
    </xf>
    <xf numFmtId="3" fontId="4" fillId="0" borderId="45" xfId="1" applyNumberFormat="1" applyFont="1" applyFill="1" applyBorder="1" applyAlignment="1" applyProtection="1">
      <alignment vertical="center"/>
    </xf>
    <xf numFmtId="3" fontId="4" fillId="0" borderId="46" xfId="1" applyNumberFormat="1" applyFont="1" applyFill="1" applyBorder="1" applyAlignment="1" applyProtection="1">
      <alignment vertical="center"/>
    </xf>
    <xf numFmtId="3" fontId="4" fillId="0" borderId="46" xfId="1" applyNumberFormat="1" applyFont="1" applyFill="1" applyBorder="1" applyAlignment="1" applyProtection="1">
      <alignment horizontal="left" vertical="center" wrapText="1"/>
      <protection locked="0"/>
    </xf>
    <xf numFmtId="0" fontId="4" fillId="0" borderId="43" xfId="1" applyFont="1" applyFill="1" applyBorder="1" applyAlignment="1" applyProtection="1">
      <alignment vertical="center"/>
    </xf>
    <xf numFmtId="0" fontId="3" fillId="0" borderId="55" xfId="1" applyFont="1" applyFill="1" applyBorder="1" applyAlignment="1" applyProtection="1">
      <alignment vertical="center"/>
    </xf>
    <xf numFmtId="0" fontId="3" fillId="0" borderId="16" xfId="1" applyFont="1" applyFill="1" applyBorder="1" applyAlignment="1" applyProtection="1">
      <alignment vertical="center"/>
    </xf>
    <xf numFmtId="0" fontId="3" fillId="0" borderId="16" xfId="1" applyFont="1" applyFill="1" applyBorder="1" applyAlignment="1" applyProtection="1">
      <alignment vertical="center" wrapText="1"/>
    </xf>
    <xf numFmtId="0" fontId="4" fillId="0" borderId="73" xfId="1" applyFont="1" applyFill="1" applyBorder="1" applyAlignment="1" applyProtection="1">
      <alignment vertical="center"/>
    </xf>
    <xf numFmtId="3" fontId="4" fillId="0" borderId="71" xfId="1" applyNumberFormat="1" applyFont="1" applyFill="1" applyBorder="1" applyAlignment="1" applyProtection="1">
      <alignment vertical="center"/>
      <protection locked="0"/>
    </xf>
    <xf numFmtId="3" fontId="4" fillId="0" borderId="74" xfId="1" applyNumberFormat="1" applyFont="1" applyFill="1" applyBorder="1" applyAlignment="1" applyProtection="1">
      <alignment vertical="center"/>
      <protection locked="0"/>
    </xf>
    <xf numFmtId="3" fontId="3" fillId="0" borderId="72" xfId="1" applyNumberFormat="1" applyFont="1" applyFill="1" applyBorder="1" applyAlignment="1" applyProtection="1">
      <alignment vertical="center"/>
    </xf>
    <xf numFmtId="3" fontId="3" fillId="0" borderId="72" xfId="1" applyNumberFormat="1" applyFont="1" applyFill="1" applyBorder="1" applyAlignment="1" applyProtection="1">
      <alignment horizontal="left" vertical="center" wrapText="1"/>
      <protection locked="0"/>
    </xf>
    <xf numFmtId="0" fontId="4" fillId="0" borderId="8" xfId="1" applyFont="1" applyFill="1" applyBorder="1" applyAlignment="1" applyProtection="1">
      <alignment vertical="center" wrapText="1"/>
    </xf>
    <xf numFmtId="0" fontId="3" fillId="0" borderId="0" xfId="1" applyFont="1" applyBorder="1" applyAlignment="1" applyProtection="1">
      <alignment vertical="center"/>
    </xf>
    <xf numFmtId="0" fontId="3" fillId="0" borderId="0" xfId="2" applyFont="1"/>
    <xf numFmtId="0" fontId="3" fillId="0" borderId="0" xfId="3" applyFont="1" applyAlignment="1">
      <alignment horizontal="right"/>
    </xf>
    <xf numFmtId="0" fontId="3" fillId="0" borderId="0" xfId="2" applyFont="1" applyBorder="1"/>
    <xf numFmtId="0" fontId="3" fillId="0" borderId="0" xfId="2" applyFont="1" applyBorder="1" applyAlignment="1"/>
    <xf numFmtId="0" fontId="11" fillId="0" borderId="0" xfId="2" applyFont="1" applyAlignment="1"/>
    <xf numFmtId="0" fontId="3" fillId="0" borderId="75" xfId="2" applyFont="1" applyBorder="1"/>
    <xf numFmtId="49" fontId="3" fillId="0" borderId="0" xfId="2" applyNumberFormat="1" applyFont="1" applyBorder="1" applyAlignment="1" applyProtection="1">
      <alignment horizontal="center"/>
      <protection locked="0"/>
    </xf>
    <xf numFmtId="0" fontId="3" fillId="0" borderId="41" xfId="2" applyFont="1" applyBorder="1" applyAlignment="1">
      <alignment horizontal="center" vertical="center" wrapText="1"/>
    </xf>
    <xf numFmtId="0" fontId="4" fillId="0" borderId="57" xfId="2" applyFont="1" applyBorder="1" applyAlignment="1">
      <alignment wrapText="1"/>
    </xf>
    <xf numFmtId="3" fontId="4" fillId="0" borderId="57" xfId="2" applyNumberFormat="1" applyFont="1" applyBorder="1" applyAlignment="1">
      <alignment wrapText="1"/>
    </xf>
    <xf numFmtId="3" fontId="4" fillId="0" borderId="41" xfId="2" applyNumberFormat="1" applyFont="1" applyBorder="1" applyAlignment="1">
      <alignment wrapText="1"/>
    </xf>
    <xf numFmtId="0" fontId="3" fillId="0" borderId="41" xfId="2" applyFont="1" applyBorder="1" applyAlignment="1" applyProtection="1">
      <alignment wrapText="1"/>
      <protection locked="0"/>
    </xf>
    <xf numFmtId="3" fontId="4" fillId="0" borderId="41" xfId="2" applyNumberFormat="1" applyFont="1" applyBorder="1" applyAlignment="1" applyProtection="1">
      <alignment wrapText="1"/>
      <protection locked="0"/>
    </xf>
    <xf numFmtId="3" fontId="4" fillId="0" borderId="41" xfId="2" applyNumberFormat="1" applyFont="1" applyBorder="1" applyProtection="1">
      <protection locked="0"/>
    </xf>
    <xf numFmtId="3" fontId="3" fillId="0" borderId="41" xfId="2" applyNumberFormat="1" applyFont="1" applyBorder="1" applyProtection="1">
      <protection locked="0"/>
    </xf>
    <xf numFmtId="0" fontId="3" fillId="0" borderId="41" xfId="2" applyFont="1" applyBorder="1" applyAlignment="1" applyProtection="1">
      <alignment horizontal="center" wrapText="1"/>
      <protection locked="0"/>
    </xf>
    <xf numFmtId="3" fontId="3" fillId="0" borderId="41" xfId="2" applyNumberFormat="1" applyFont="1" applyBorder="1" applyAlignment="1" applyProtection="1">
      <alignment wrapText="1"/>
      <protection locked="0"/>
    </xf>
    <xf numFmtId="3" fontId="3" fillId="0" borderId="80" xfId="3" applyNumberFormat="1" applyFont="1" applyBorder="1" applyAlignment="1">
      <alignment vertical="center" wrapText="1"/>
    </xf>
    <xf numFmtId="0" fontId="4" fillId="0" borderId="41" xfId="2" applyFont="1" applyBorder="1" applyAlignment="1" applyProtection="1">
      <alignment horizontal="center" wrapText="1"/>
      <protection locked="0"/>
    </xf>
    <xf numFmtId="0" fontId="4" fillId="0" borderId="41" xfId="2" applyFont="1" applyBorder="1" applyAlignment="1" applyProtection="1">
      <alignment wrapText="1"/>
      <protection locked="0"/>
    </xf>
    <xf numFmtId="0" fontId="3" fillId="0" borderId="41" xfId="2" applyFont="1" applyFill="1" applyBorder="1" applyAlignment="1" applyProtection="1">
      <alignment horizontal="center" wrapText="1"/>
      <protection locked="0"/>
    </xf>
    <xf numFmtId="3" fontId="4" fillId="0" borderId="41" xfId="2" applyNumberFormat="1" applyFont="1" applyFill="1" applyBorder="1" applyAlignment="1" applyProtection="1">
      <alignment wrapText="1"/>
      <protection locked="0"/>
    </xf>
    <xf numFmtId="3" fontId="4" fillId="0" borderId="41" xfId="2" applyNumberFormat="1" applyFont="1" applyFill="1" applyBorder="1" applyProtection="1">
      <protection locked="0"/>
    </xf>
    <xf numFmtId="3" fontId="3" fillId="0" borderId="41" xfId="2" applyNumberFormat="1" applyFont="1" applyFill="1" applyBorder="1" applyAlignment="1" applyProtection="1">
      <alignment wrapText="1"/>
      <protection locked="0"/>
    </xf>
    <xf numFmtId="3" fontId="3" fillId="0" borderId="41" xfId="2" applyNumberFormat="1" applyFont="1" applyFill="1" applyBorder="1" applyProtection="1">
      <protection locked="0"/>
    </xf>
    <xf numFmtId="0" fontId="3" fillId="0" borderId="41" xfId="2" applyFont="1" applyBorder="1" applyAlignment="1" applyProtection="1">
      <alignment horizontal="center" vertical="center" wrapText="1"/>
      <protection locked="0"/>
    </xf>
    <xf numFmtId="49" fontId="4" fillId="0" borderId="41" xfId="2" applyNumberFormat="1" applyFont="1" applyBorder="1" applyAlignment="1" applyProtection="1">
      <alignment horizontal="center" wrapText="1"/>
      <protection locked="0"/>
    </xf>
    <xf numFmtId="0" fontId="3" fillId="0" borderId="41" xfId="2" applyFont="1" applyFill="1" applyBorder="1" applyAlignment="1" applyProtection="1">
      <alignment wrapText="1"/>
      <protection locked="0"/>
    </xf>
    <xf numFmtId="49" fontId="4" fillId="0" borderId="41" xfId="2" applyNumberFormat="1" applyFont="1" applyFill="1" applyBorder="1" applyAlignment="1" applyProtection="1">
      <alignment horizontal="center" wrapText="1"/>
      <protection locked="0"/>
    </xf>
    <xf numFmtId="0" fontId="4" fillId="0" borderId="41" xfId="2" applyFont="1" applyFill="1" applyBorder="1" applyAlignment="1" applyProtection="1">
      <alignment wrapText="1"/>
      <protection locked="0"/>
    </xf>
    <xf numFmtId="0" fontId="4" fillId="0" borderId="41" xfId="2" applyFont="1" applyFill="1" applyBorder="1" applyAlignment="1" applyProtection="1">
      <alignment horizontal="center" wrapText="1"/>
      <protection locked="0"/>
    </xf>
    <xf numFmtId="3" fontId="3" fillId="0" borderId="41" xfId="2" quotePrefix="1" applyNumberFormat="1" applyFont="1" applyFill="1" applyBorder="1" applyAlignment="1" applyProtection="1">
      <alignment horizontal="left" vertical="top" wrapText="1"/>
      <protection locked="0"/>
    </xf>
    <xf numFmtId="49" fontId="3" fillId="0" borderId="41" xfId="2" applyNumberFormat="1" applyFont="1" applyBorder="1" applyAlignment="1" applyProtection="1">
      <alignment horizontal="center" wrapText="1"/>
      <protection locked="0"/>
    </xf>
    <xf numFmtId="0" fontId="3" fillId="0" borderId="0" xfId="4" applyFont="1"/>
    <xf numFmtId="0" fontId="3" fillId="0" borderId="0" xfId="2" applyFont="1" applyBorder="1" applyAlignment="1">
      <alignment wrapText="1"/>
    </xf>
    <xf numFmtId="49" fontId="3" fillId="0" borderId="0" xfId="2" applyNumberFormat="1" applyFont="1" applyFill="1" applyBorder="1"/>
    <xf numFmtId="0" fontId="3" fillId="0" borderId="0" xfId="2" applyFont="1" applyFill="1" applyAlignment="1">
      <alignment horizontal="left"/>
    </xf>
    <xf numFmtId="0" fontId="4" fillId="0" borderId="0" xfId="2" applyFont="1" applyFill="1" applyAlignment="1">
      <alignment horizontal="left"/>
    </xf>
    <xf numFmtId="0" fontId="3" fillId="0" borderId="0" xfId="4" applyFont="1" applyFill="1" applyBorder="1" applyAlignment="1" applyProtection="1">
      <alignment horizontal="left" vertical="center"/>
      <protection locked="0"/>
    </xf>
    <xf numFmtId="0" fontId="3" fillId="0" borderId="0" xfId="4" applyFont="1" applyFill="1" applyBorder="1" applyAlignment="1" applyProtection="1">
      <alignment horizontal="left" vertical="center" wrapText="1"/>
      <protection locked="0"/>
    </xf>
    <xf numFmtId="0" fontId="3" fillId="0" borderId="0" xfId="4" applyFont="1" applyFill="1" applyBorder="1"/>
    <xf numFmtId="0" fontId="3" fillId="0" borderId="0" xfId="4" applyFont="1" applyFill="1"/>
    <xf numFmtId="0" fontId="3" fillId="0" borderId="0" xfId="4" applyFont="1" applyFill="1" applyBorder="1" applyAlignment="1" applyProtection="1">
      <alignment horizontal="left" vertical="top"/>
      <protection locked="0"/>
    </xf>
    <xf numFmtId="0" fontId="4" fillId="0" borderId="0" xfId="4" applyFont="1" applyFill="1" applyBorder="1" applyAlignment="1" applyProtection="1">
      <alignment horizontal="left" vertical="center"/>
      <protection locked="0"/>
    </xf>
    <xf numFmtId="0" fontId="3" fillId="0" borderId="0" xfId="2" applyFont="1" applyProtection="1">
      <protection locked="0"/>
    </xf>
    <xf numFmtId="0" fontId="3" fillId="0" borderId="0" xfId="2" applyFont="1" applyFill="1" applyProtection="1">
      <protection locked="0"/>
    </xf>
    <xf numFmtId="49" fontId="3" fillId="0" borderId="0" xfId="2" applyNumberFormat="1" applyFont="1" applyProtection="1">
      <protection locked="0"/>
    </xf>
    <xf numFmtId="3" fontId="3" fillId="5" borderId="24" xfId="1" applyNumberFormat="1" applyFont="1" applyFill="1" applyBorder="1" applyAlignment="1" applyProtection="1">
      <alignment horizontal="right" vertical="center"/>
      <protection locked="0"/>
    </xf>
    <xf numFmtId="0" fontId="4" fillId="0" borderId="43" xfId="1" applyFont="1" applyFill="1" applyBorder="1" applyAlignment="1" applyProtection="1">
      <alignment horizontal="left" vertical="center" wrapText="1"/>
      <protection locked="0"/>
    </xf>
    <xf numFmtId="3" fontId="3" fillId="5" borderId="57" xfId="1" applyNumberFormat="1" applyFont="1" applyFill="1" applyBorder="1" applyAlignment="1" applyProtection="1">
      <alignment horizontal="right" vertical="center"/>
      <protection locked="0"/>
    </xf>
    <xf numFmtId="3" fontId="3" fillId="5" borderId="18" xfId="1" applyNumberFormat="1" applyFont="1" applyFill="1" applyBorder="1" applyAlignment="1" applyProtection="1">
      <alignment horizontal="right" vertical="center"/>
      <protection locked="0"/>
    </xf>
    <xf numFmtId="3" fontId="3" fillId="5" borderId="41" xfId="1" applyNumberFormat="1" applyFont="1" applyFill="1" applyBorder="1" applyAlignment="1" applyProtection="1">
      <alignment vertical="center"/>
      <protection locked="0"/>
    </xf>
    <xf numFmtId="0" fontId="3" fillId="0" borderId="0" xfId="1" applyFont="1"/>
    <xf numFmtId="0" fontId="3" fillId="0" borderId="0" xfId="1" applyFont="1" applyAlignment="1">
      <alignment horizontal="right"/>
    </xf>
    <xf numFmtId="0" fontId="3" fillId="0" borderId="0" xfId="1" applyFont="1" applyBorder="1" applyAlignment="1" applyProtection="1">
      <alignment horizontal="left"/>
      <protection locked="0"/>
    </xf>
    <xf numFmtId="0" fontId="3" fillId="0" borderId="0" xfId="1" applyFont="1" applyBorder="1" applyAlignment="1" applyProtection="1">
      <alignment horizontal="left" wrapText="1"/>
      <protection locked="0"/>
    </xf>
    <xf numFmtId="0" fontId="11" fillId="0" borderId="0" xfId="1" applyFont="1" applyAlignment="1">
      <alignment horizontal="center"/>
    </xf>
    <xf numFmtId="0" fontId="3" fillId="0" borderId="0" xfId="1" applyFont="1" applyAlignment="1"/>
    <xf numFmtId="0" fontId="13" fillId="0" borderId="0" xfId="1" applyFont="1" applyBorder="1" applyAlignment="1" applyProtection="1">
      <alignment horizontal="left"/>
      <protection locked="0"/>
    </xf>
    <xf numFmtId="49" fontId="4" fillId="0" borderId="75" xfId="1" applyNumberFormat="1" applyFont="1" applyFill="1" applyBorder="1" applyAlignment="1" applyProtection="1">
      <alignment horizontal="left"/>
      <protection locked="0"/>
    </xf>
    <xf numFmtId="3" fontId="4" fillId="0" borderId="41" xfId="1" applyNumberFormat="1" applyFont="1" applyBorder="1" applyAlignment="1">
      <alignment vertical="center" wrapText="1"/>
    </xf>
    <xf numFmtId="3" fontId="4" fillId="0" borderId="41" xfId="1" applyNumberFormat="1" applyFont="1" applyFill="1" applyBorder="1" applyAlignment="1" applyProtection="1">
      <alignment horizontal="center" vertical="center" wrapText="1"/>
      <protection locked="0"/>
    </xf>
    <xf numFmtId="3" fontId="3" fillId="0" borderId="41" xfId="1" applyNumberFormat="1" applyFont="1" applyFill="1" applyBorder="1" applyAlignment="1" applyProtection="1">
      <alignment vertical="center" wrapText="1"/>
      <protection locked="0"/>
    </xf>
    <xf numFmtId="3" fontId="4" fillId="0" borderId="41" xfId="1" applyNumberFormat="1" applyFont="1" applyFill="1" applyBorder="1" applyAlignment="1" applyProtection="1">
      <alignment vertical="center" wrapText="1"/>
      <protection locked="0"/>
    </xf>
    <xf numFmtId="0" fontId="3" fillId="0" borderId="0" xfId="1" applyFont="1" applyFill="1" applyAlignment="1">
      <alignment vertical="center"/>
    </xf>
    <xf numFmtId="3" fontId="4" fillId="0" borderId="41" xfId="1" applyNumberFormat="1" applyFont="1" applyBorder="1" applyAlignment="1" applyProtection="1">
      <alignment horizontal="center" vertical="center" wrapText="1"/>
      <protection locked="0"/>
    </xf>
    <xf numFmtId="3" fontId="3" fillId="0" borderId="41" xfId="1" applyNumberFormat="1" applyFont="1" applyBorder="1" applyAlignment="1" applyProtection="1">
      <alignment vertical="center" wrapText="1"/>
      <protection locked="0"/>
    </xf>
    <xf numFmtId="0" fontId="3" fillId="0" borderId="41" xfId="1" applyFont="1" applyFill="1" applyBorder="1" applyAlignment="1" applyProtection="1">
      <alignment horizontal="center" vertical="center" wrapText="1"/>
      <protection locked="0"/>
    </xf>
    <xf numFmtId="0" fontId="3" fillId="0" borderId="41" xfId="1" applyFont="1" applyFill="1" applyBorder="1" applyAlignment="1" applyProtection="1">
      <alignment horizontal="left" vertical="center" wrapText="1"/>
      <protection locked="0"/>
    </xf>
    <xf numFmtId="3" fontId="3" fillId="0" borderId="41" xfId="1" applyNumberFormat="1" applyFont="1" applyBorder="1" applyAlignment="1" applyProtection="1">
      <alignment horizontal="center" vertical="center" wrapText="1"/>
      <protection locked="0"/>
    </xf>
    <xf numFmtId="3" fontId="3" fillId="0" borderId="41" xfId="1" applyNumberFormat="1" applyFont="1" applyBorder="1" applyAlignment="1">
      <alignment vertical="center"/>
    </xf>
    <xf numFmtId="3" fontId="3" fillId="0" borderId="41" xfId="1" applyNumberFormat="1" applyFont="1" applyFill="1" applyBorder="1" applyAlignment="1">
      <alignment vertical="center"/>
    </xf>
    <xf numFmtId="3" fontId="4" fillId="0" borderId="41" xfId="1" applyNumberFormat="1" applyFont="1" applyFill="1" applyBorder="1" applyAlignment="1">
      <alignment vertical="center"/>
    </xf>
    <xf numFmtId="3" fontId="3" fillId="0" borderId="41" xfId="1" applyNumberFormat="1" applyFont="1" applyBorder="1" applyAlignment="1">
      <alignment vertical="center" wrapText="1"/>
    </xf>
    <xf numFmtId="3" fontId="4" fillId="7" borderId="41" xfId="1" applyNumberFormat="1" applyFont="1" applyFill="1" applyBorder="1" applyAlignment="1">
      <alignment vertical="center"/>
    </xf>
    <xf numFmtId="3" fontId="4" fillId="0" borderId="41" xfId="1" applyNumberFormat="1" applyFont="1" applyBorder="1" applyAlignment="1" applyProtection="1">
      <alignment horizontal="center" vertical="center"/>
      <protection locked="0"/>
    </xf>
    <xf numFmtId="0" fontId="3" fillId="0" borderId="41" xfId="1" applyFont="1" applyBorder="1" applyAlignment="1" applyProtection="1">
      <alignment horizontal="center" vertical="center"/>
      <protection locked="0"/>
    </xf>
    <xf numFmtId="0" fontId="3" fillId="0" borderId="41" xfId="1" applyFont="1" applyBorder="1" applyAlignment="1" applyProtection="1">
      <alignment horizontal="left" vertical="center" wrapText="1"/>
      <protection locked="0"/>
    </xf>
    <xf numFmtId="0" fontId="3" fillId="0" borderId="41" xfId="1" applyFont="1" applyBorder="1" applyAlignment="1" applyProtection="1">
      <alignment horizontal="center" vertical="center" wrapText="1"/>
      <protection locked="0"/>
    </xf>
    <xf numFmtId="3" fontId="3" fillId="0" borderId="41" xfId="1" applyNumberFormat="1" applyFont="1" applyFill="1" applyBorder="1" applyAlignment="1" applyProtection="1">
      <alignment horizontal="center" vertical="center" wrapText="1"/>
      <protection locked="0"/>
    </xf>
    <xf numFmtId="0" fontId="4" fillId="0" borderId="41" xfId="1" applyFont="1" applyBorder="1" applyAlignment="1" applyProtection="1">
      <alignment horizontal="center" vertical="center" wrapText="1"/>
      <protection locked="0"/>
    </xf>
    <xf numFmtId="3" fontId="3" fillId="0" borderId="41" xfId="1" applyNumberFormat="1" applyFont="1" applyBorder="1" applyAlignment="1" applyProtection="1">
      <alignment horizontal="right" vertical="center" wrapText="1"/>
      <protection locked="0"/>
    </xf>
    <xf numFmtId="3" fontId="4" fillId="0" borderId="41" xfId="1" applyNumberFormat="1" applyFont="1" applyFill="1" applyBorder="1" applyAlignment="1" applyProtection="1">
      <alignment horizontal="right" vertical="center" wrapText="1"/>
      <protection locked="0"/>
    </xf>
    <xf numFmtId="0" fontId="3" fillId="0" borderId="0" xfId="1" applyFont="1" applyAlignment="1">
      <alignment vertical="center"/>
    </xf>
    <xf numFmtId="3" fontId="3" fillId="0" borderId="0" xfId="1" applyNumberFormat="1" applyFont="1" applyAlignment="1">
      <alignment vertical="center"/>
    </xf>
    <xf numFmtId="0" fontId="4" fillId="0" borderId="0" xfId="1" applyFont="1" applyAlignment="1">
      <alignment horizontal="left" indent="1"/>
    </xf>
    <xf numFmtId="0" fontId="3" fillId="0" borderId="0" xfId="1" applyFont="1" applyBorder="1"/>
    <xf numFmtId="3" fontId="3" fillId="0" borderId="0" xfId="1" applyNumberFormat="1" applyFont="1" applyFill="1" applyAlignment="1">
      <alignment vertical="center"/>
    </xf>
    <xf numFmtId="0" fontId="3" fillId="0" borderId="0" xfId="1" applyFont="1" applyBorder="1" applyProtection="1">
      <protection locked="0"/>
    </xf>
    <xf numFmtId="0" fontId="3" fillId="0" borderId="0" xfId="1" applyFont="1" applyProtection="1">
      <protection locked="0"/>
    </xf>
    <xf numFmtId="0" fontId="4" fillId="0" borderId="0" xfId="1" applyFont="1" applyAlignment="1">
      <alignment vertical="center"/>
    </xf>
    <xf numFmtId="0" fontId="15" fillId="0" borderId="0" xfId="5" applyFont="1" applyAlignment="1">
      <alignment wrapText="1"/>
    </xf>
    <xf numFmtId="0" fontId="16" fillId="0" borderId="0" xfId="5" applyFont="1"/>
    <xf numFmtId="0" fontId="3" fillId="0" borderId="4" xfId="1" applyFont="1" applyFill="1" applyBorder="1" applyAlignment="1" applyProtection="1">
      <alignment vertical="center"/>
    </xf>
    <xf numFmtId="49" fontId="3" fillId="0" borderId="4" xfId="1" applyNumberFormat="1" applyFont="1" applyFill="1" applyBorder="1" applyAlignment="1" applyProtection="1">
      <alignment horizontal="center" vertical="center" wrapText="1"/>
    </xf>
    <xf numFmtId="0" fontId="4" fillId="0" borderId="0" xfId="2" applyFont="1" applyBorder="1" applyAlignment="1" applyProtection="1">
      <alignment horizontal="left"/>
      <protection locked="0"/>
    </xf>
    <xf numFmtId="0" fontId="3" fillId="0" borderId="0" xfId="2" applyFont="1" applyBorder="1" applyAlignment="1" applyProtection="1">
      <alignment horizontal="left"/>
      <protection locked="0"/>
    </xf>
    <xf numFmtId="0" fontId="3" fillId="0" borderId="0" xfId="2" applyFont="1" applyAlignment="1">
      <alignment horizontal="left"/>
    </xf>
    <xf numFmtId="0" fontId="3" fillId="0" borderId="41" xfId="2" applyFont="1" applyFill="1" applyBorder="1" applyAlignment="1" applyProtection="1">
      <alignment horizontal="center" vertical="center" wrapText="1"/>
      <protection locked="0"/>
    </xf>
    <xf numFmtId="0" fontId="4" fillId="0" borderId="41" xfId="2" applyFont="1" applyFill="1" applyBorder="1" applyAlignment="1" applyProtection="1">
      <alignment horizontal="center" vertical="center" wrapText="1"/>
      <protection locked="0"/>
    </xf>
    <xf numFmtId="3" fontId="3" fillId="0" borderId="41" xfId="3" applyNumberFormat="1" applyFont="1" applyBorder="1" applyAlignment="1" applyProtection="1">
      <alignment horizontal="center" vertical="center" wrapText="1"/>
      <protection locked="0"/>
    </xf>
    <xf numFmtId="0" fontId="3" fillId="0" borderId="0" xfId="2" applyFont="1" applyBorder="1" applyProtection="1">
      <protection locked="0"/>
    </xf>
    <xf numFmtId="0" fontId="3" fillId="0" borderId="15" xfId="1" applyFont="1" applyFill="1" applyBorder="1" applyAlignment="1" applyProtection="1">
      <alignment horizontal="center" vertical="center" wrapText="1"/>
    </xf>
    <xf numFmtId="0" fontId="3" fillId="0" borderId="15" xfId="1" applyFont="1" applyFill="1" applyBorder="1" applyAlignment="1" applyProtection="1">
      <alignment horizontal="center" vertical="center" wrapText="1"/>
    </xf>
    <xf numFmtId="3" fontId="3" fillId="0" borderId="0" xfId="1" applyNumberFormat="1" applyFont="1" applyFill="1" applyBorder="1" applyAlignment="1" applyProtection="1">
      <alignment vertical="center"/>
    </xf>
    <xf numFmtId="0" fontId="3" fillId="0" borderId="0" xfId="4" applyFont="1" applyBorder="1"/>
    <xf numFmtId="0" fontId="3" fillId="0" borderId="0" xfId="4" applyFont="1" applyBorder="1" applyAlignment="1"/>
    <xf numFmtId="0" fontId="3" fillId="0" borderId="0" xfId="4" applyFont="1" applyBorder="1" applyAlignment="1" applyProtection="1">
      <protection locked="0"/>
    </xf>
    <xf numFmtId="0" fontId="3" fillId="0" borderId="0" xfId="4" applyFont="1" applyBorder="1" applyAlignment="1" applyProtection="1">
      <alignment wrapText="1"/>
      <protection locked="0"/>
    </xf>
    <xf numFmtId="0" fontId="3" fillId="0" borderId="0" xfId="4" applyFont="1" applyBorder="1" applyAlignment="1" applyProtection="1">
      <alignment horizontal="left" wrapText="1"/>
      <protection locked="0"/>
    </xf>
    <xf numFmtId="0" fontId="3" fillId="0" borderId="0" xfId="4" applyFont="1" applyBorder="1" applyAlignment="1" applyProtection="1">
      <alignment horizontal="center" wrapText="1"/>
      <protection locked="0"/>
    </xf>
    <xf numFmtId="0" fontId="11" fillId="0" borderId="0" xfId="4" applyFont="1" applyBorder="1" applyAlignment="1">
      <alignment horizontal="center"/>
    </xf>
    <xf numFmtId="0" fontId="13" fillId="0" borderId="0" xfId="4" applyFont="1" applyBorder="1" applyAlignment="1" applyProtection="1">
      <protection locked="0"/>
    </xf>
    <xf numFmtId="0" fontId="3" fillId="0" borderId="75" xfId="4" applyFont="1" applyBorder="1"/>
    <xf numFmtId="49" fontId="4" fillId="0" borderId="75" xfId="4" applyNumberFormat="1" applyFont="1" applyFill="1" applyBorder="1" applyAlignment="1" applyProtection="1">
      <protection locked="0"/>
    </xf>
    <xf numFmtId="0" fontId="3" fillId="0" borderId="41" xfId="5" applyFont="1" applyBorder="1" applyAlignment="1">
      <alignment horizontal="center" vertical="center" wrapText="1"/>
    </xf>
    <xf numFmtId="0" fontId="4" fillId="0" borderId="41" xfId="4" applyFont="1" applyBorder="1" applyAlignment="1">
      <alignment horizontal="right" vertical="center" wrapText="1"/>
    </xf>
    <xf numFmtId="3" fontId="4" fillId="0" borderId="41" xfId="4" applyNumberFormat="1" applyFont="1" applyBorder="1" applyAlignment="1">
      <alignment horizontal="right" vertical="center" wrapText="1"/>
    </xf>
    <xf numFmtId="3" fontId="4" fillId="0" borderId="41" xfId="4" applyNumberFormat="1" applyFont="1" applyBorder="1" applyAlignment="1">
      <alignment vertical="center" wrapText="1"/>
    </xf>
    <xf numFmtId="0" fontId="3" fillId="0" borderId="41" xfId="4" applyFont="1" applyBorder="1" applyAlignment="1" applyProtection="1">
      <alignment horizontal="center" vertical="center" wrapText="1"/>
      <protection locked="0"/>
    </xf>
    <xf numFmtId="0" fontId="3" fillId="0" borderId="41" xfId="4" applyFont="1" applyBorder="1" applyAlignment="1" applyProtection="1">
      <alignment horizontal="left" vertical="center" wrapText="1"/>
      <protection locked="0"/>
    </xf>
    <xf numFmtId="3" fontId="4" fillId="0" borderId="41" xfId="4" applyNumberFormat="1" applyFont="1" applyBorder="1" applyAlignment="1" applyProtection="1">
      <alignment horizontal="center" vertical="center" wrapText="1"/>
      <protection locked="0"/>
    </xf>
    <xf numFmtId="3" fontId="3" fillId="0" borderId="41" xfId="4" applyNumberFormat="1" applyFont="1" applyBorder="1" applyAlignment="1" applyProtection="1">
      <alignment horizontal="right" vertical="center" wrapText="1"/>
      <protection locked="0"/>
    </xf>
    <xf numFmtId="3" fontId="3" fillId="0" borderId="41" xfId="4" applyNumberFormat="1" applyFont="1" applyBorder="1" applyAlignment="1" applyProtection="1">
      <alignment horizontal="right" vertical="center"/>
      <protection locked="0"/>
    </xf>
    <xf numFmtId="3" fontId="3" fillId="0" borderId="41" xfId="4" applyNumberFormat="1" applyFont="1" applyBorder="1" applyAlignment="1" applyProtection="1">
      <alignment horizontal="left" vertical="center" wrapText="1"/>
      <protection locked="0"/>
    </xf>
    <xf numFmtId="3" fontId="4" fillId="0" borderId="41" xfId="4" applyNumberFormat="1" applyFont="1" applyFill="1" applyBorder="1" applyAlignment="1" applyProtection="1">
      <alignment horizontal="right" vertical="center"/>
      <protection locked="0"/>
    </xf>
    <xf numFmtId="3" fontId="3" fillId="0" borderId="41" xfId="4" applyNumberFormat="1" applyFont="1" applyBorder="1" applyAlignment="1" applyProtection="1">
      <alignment vertical="center" wrapText="1"/>
      <protection locked="0"/>
    </xf>
    <xf numFmtId="3" fontId="4" fillId="0" borderId="41" xfId="4" applyNumberFormat="1" applyFont="1" applyFill="1" applyBorder="1" applyAlignment="1" applyProtection="1">
      <alignment horizontal="center" vertical="center" wrapText="1"/>
      <protection locked="0"/>
    </xf>
    <xf numFmtId="0" fontId="4" fillId="0" borderId="41" xfId="4" applyFont="1" applyBorder="1" applyAlignment="1" applyProtection="1">
      <alignment horizontal="center" vertical="center" wrapText="1"/>
      <protection locked="0"/>
    </xf>
    <xf numFmtId="3" fontId="4" fillId="8" borderId="41" xfId="4" applyNumberFormat="1" applyFont="1" applyFill="1" applyBorder="1" applyAlignment="1" applyProtection="1">
      <alignment horizontal="right" vertical="center"/>
      <protection locked="0"/>
    </xf>
    <xf numFmtId="3" fontId="3" fillId="0" borderId="41" xfId="4" applyNumberFormat="1" applyFont="1" applyFill="1" applyBorder="1" applyAlignment="1" applyProtection="1">
      <alignment horizontal="center" vertical="center" wrapText="1"/>
      <protection locked="0"/>
    </xf>
    <xf numFmtId="3" fontId="3" fillId="0" borderId="41" xfId="4" applyNumberFormat="1" applyFont="1" applyBorder="1" applyAlignment="1" applyProtection="1">
      <alignment horizontal="center" vertical="center" wrapText="1"/>
      <protection locked="0"/>
    </xf>
    <xf numFmtId="0" fontId="3" fillId="0" borderId="0" xfId="4" applyFont="1" applyBorder="1" applyAlignment="1" applyProtection="1">
      <alignment horizontal="center" vertical="center" wrapText="1"/>
      <protection locked="0"/>
    </xf>
    <xf numFmtId="0" fontId="3" fillId="0" borderId="0" xfId="4" applyFont="1" applyBorder="1" applyAlignment="1" applyProtection="1">
      <alignment horizontal="left" vertical="center" wrapText="1"/>
      <protection locked="0"/>
    </xf>
    <xf numFmtId="3" fontId="4" fillId="0" borderId="0" xfId="4" applyNumberFormat="1" applyFont="1" applyBorder="1" applyAlignment="1" applyProtection="1">
      <alignment horizontal="center" vertical="center" wrapText="1"/>
      <protection locked="0"/>
    </xf>
    <xf numFmtId="3" fontId="3" fillId="0" borderId="0" xfId="4" applyNumberFormat="1" applyFont="1" applyBorder="1" applyAlignment="1" applyProtection="1">
      <alignment horizontal="right" vertical="center" wrapText="1"/>
      <protection locked="0"/>
    </xf>
    <xf numFmtId="3" fontId="3" fillId="0" borderId="0" xfId="4" applyNumberFormat="1" applyFont="1" applyBorder="1" applyAlignment="1" applyProtection="1">
      <alignment horizontal="right" vertical="center"/>
      <protection locked="0"/>
    </xf>
    <xf numFmtId="3" fontId="3" fillId="0" borderId="0" xfId="4" applyNumberFormat="1" applyFont="1" applyBorder="1" applyAlignment="1" applyProtection="1">
      <alignment horizontal="center" vertical="center"/>
      <protection locked="0"/>
    </xf>
    <xf numFmtId="3" fontId="3" fillId="0" borderId="0" xfId="4" applyNumberFormat="1" applyFont="1" applyBorder="1" applyAlignment="1" applyProtection="1">
      <alignment horizontal="center" vertical="center" wrapText="1"/>
      <protection locked="0"/>
    </xf>
    <xf numFmtId="3" fontId="3" fillId="0" borderId="0" xfId="4" applyNumberFormat="1" applyFont="1" applyBorder="1" applyAlignment="1" applyProtection="1">
      <alignment wrapText="1"/>
      <protection locked="0"/>
    </xf>
    <xf numFmtId="3" fontId="3" fillId="0" borderId="0" xfId="4" applyNumberFormat="1" applyFont="1" applyBorder="1" applyProtection="1">
      <protection locked="0"/>
    </xf>
    <xf numFmtId="49" fontId="4" fillId="0" borderId="75" xfId="4" applyNumberFormat="1" applyFont="1" applyFill="1" applyBorder="1" applyAlignment="1">
      <alignment vertical="center"/>
    </xf>
    <xf numFmtId="3" fontId="4" fillId="0" borderId="41" xfId="4" applyNumberFormat="1" applyFont="1" applyFill="1" applyBorder="1" applyAlignment="1" applyProtection="1">
      <alignment horizontal="right" vertical="center" wrapText="1"/>
      <protection locked="0"/>
    </xf>
    <xf numFmtId="3" fontId="3" fillId="0" borderId="41" xfId="4" applyNumberFormat="1" applyFont="1" applyFill="1" applyBorder="1" applyAlignment="1" applyProtection="1">
      <alignment horizontal="right" vertical="center" wrapText="1"/>
      <protection locked="0"/>
    </xf>
    <xf numFmtId="0" fontId="3" fillId="0" borderId="41" xfId="4" applyFont="1" applyFill="1" applyBorder="1" applyAlignment="1" applyProtection="1">
      <alignment horizontal="center" vertical="center" wrapText="1"/>
      <protection locked="0"/>
    </xf>
    <xf numFmtId="0" fontId="3" fillId="0" borderId="41" xfId="4" applyFont="1" applyFill="1" applyBorder="1" applyAlignment="1" applyProtection="1">
      <alignment horizontal="left" vertical="center" wrapText="1"/>
      <protection locked="0"/>
    </xf>
    <xf numFmtId="0" fontId="3" fillId="0" borderId="41" xfId="4" applyFont="1" applyFill="1" applyBorder="1" applyAlignment="1">
      <alignment horizontal="left" vertical="center" wrapText="1"/>
    </xf>
    <xf numFmtId="3" fontId="3" fillId="0" borderId="41" xfId="0" applyNumberFormat="1" applyFont="1" applyFill="1" applyBorder="1" applyAlignment="1" applyProtection="1">
      <alignment horizontal="center" vertical="center" wrapText="1"/>
      <protection locked="0"/>
    </xf>
    <xf numFmtId="3" fontId="3" fillId="0" borderId="0" xfId="4" applyNumberFormat="1" applyFont="1" applyBorder="1" applyAlignment="1" applyProtection="1">
      <alignment horizontal="left" vertical="center" wrapText="1"/>
      <protection locked="0"/>
    </xf>
    <xf numFmtId="0" fontId="3" fillId="0" borderId="0" xfId="4" applyFont="1" applyAlignment="1"/>
    <xf numFmtId="49" fontId="4" fillId="0" borderId="75" xfId="4" applyNumberFormat="1" applyFont="1" applyFill="1" applyBorder="1" applyAlignment="1"/>
    <xf numFmtId="3" fontId="3" fillId="0" borderId="41" xfId="4" applyNumberFormat="1" applyFont="1" applyFill="1" applyBorder="1" applyAlignment="1" applyProtection="1">
      <alignment vertical="center" wrapText="1"/>
      <protection locked="0"/>
    </xf>
    <xf numFmtId="0" fontId="3" fillId="0" borderId="0" xfId="4" applyFont="1" applyBorder="1" applyAlignment="1">
      <alignment vertical="center"/>
    </xf>
    <xf numFmtId="3" fontId="3" fillId="0" borderId="41" xfId="4" applyNumberFormat="1" applyFont="1" applyBorder="1" applyAlignment="1">
      <alignment horizontal="right" vertical="center" wrapText="1"/>
    </xf>
    <xf numFmtId="0" fontId="3" fillId="0" borderId="41" xfId="4" applyFont="1" applyBorder="1" applyAlignment="1" applyProtection="1">
      <alignment horizontal="center" vertical="center"/>
      <protection locked="0"/>
    </xf>
    <xf numFmtId="3" fontId="3" fillId="0" borderId="41" xfId="4" applyNumberFormat="1" applyFont="1" applyFill="1" applyBorder="1" applyAlignment="1" applyProtection="1">
      <alignment horizontal="left" vertical="center" wrapText="1"/>
      <protection locked="0"/>
    </xf>
    <xf numFmtId="3" fontId="3" fillId="0" borderId="41" xfId="1" applyNumberFormat="1" applyFont="1" applyFill="1" applyBorder="1" applyAlignment="1">
      <alignment horizontal="left" vertical="center" wrapText="1"/>
    </xf>
    <xf numFmtId="0" fontId="3" fillId="0" borderId="41" xfId="4" applyFont="1" applyFill="1" applyBorder="1" applyAlignment="1" applyProtection="1">
      <alignment horizontal="center" vertical="center"/>
      <protection locked="0"/>
    </xf>
    <xf numFmtId="3" fontId="4" fillId="0" borderId="41" xfId="4" applyNumberFormat="1" applyFont="1" applyFill="1" applyBorder="1" applyAlignment="1" applyProtection="1">
      <alignment horizontal="center" vertical="center"/>
      <protection locked="0"/>
    </xf>
    <xf numFmtId="3" fontId="4" fillId="0" borderId="41" xfId="4" applyNumberFormat="1" applyFont="1" applyFill="1" applyBorder="1" applyAlignment="1">
      <alignment horizontal="right" vertical="center" wrapText="1"/>
    </xf>
    <xf numFmtId="3" fontId="3" fillId="0" borderId="41" xfId="4" applyNumberFormat="1" applyFont="1" applyBorder="1" applyAlignment="1">
      <alignment horizontal="left" vertical="center" wrapText="1"/>
    </xf>
    <xf numFmtId="0" fontId="3" fillId="0" borderId="0" xfId="4" applyFont="1" applyBorder="1" applyAlignment="1">
      <alignment wrapText="1"/>
    </xf>
    <xf numFmtId="0" fontId="4" fillId="0" borderId="0" xfId="4" applyFont="1" applyFill="1" applyAlignment="1">
      <alignment vertical="center"/>
    </xf>
    <xf numFmtId="0" fontId="3" fillId="0" borderId="0" xfId="4" applyFont="1" applyBorder="1" applyProtection="1">
      <protection locked="0"/>
    </xf>
    <xf numFmtId="0" fontId="3" fillId="0" borderId="0" xfId="4" applyFont="1" applyProtection="1">
      <protection locked="0"/>
    </xf>
    <xf numFmtId="0" fontId="3" fillId="0" borderId="0" xfId="4" applyFont="1" applyFill="1" applyAlignment="1">
      <alignment vertical="center"/>
    </xf>
    <xf numFmtId="0" fontId="3" fillId="0" borderId="0" xfId="4" applyFont="1" applyFill="1" applyAlignment="1">
      <alignment horizontal="left" vertical="center"/>
    </xf>
    <xf numFmtId="0" fontId="4" fillId="0" borderId="0" xfId="4" applyFont="1"/>
    <xf numFmtId="0" fontId="3" fillId="0" borderId="0" xfId="4" applyFont="1" applyFill="1" applyBorder="1" applyAlignment="1" applyProtection="1">
      <alignment vertical="center" wrapText="1"/>
      <protection locked="0"/>
    </xf>
    <xf numFmtId="0" fontId="4" fillId="0" borderId="0" xfId="4" applyFont="1" applyFill="1" applyAlignment="1">
      <alignment horizontal="left" vertical="center"/>
    </xf>
    <xf numFmtId="0" fontId="3" fillId="0" borderId="0" xfId="4" applyFont="1" applyFill="1" applyBorder="1" applyAlignment="1">
      <alignment vertical="center"/>
    </xf>
    <xf numFmtId="0" fontId="3" fillId="0" borderId="0" xfId="4" applyFont="1" applyFill="1" applyBorder="1" applyAlignment="1" applyProtection="1">
      <alignment vertical="center"/>
      <protection locked="0"/>
    </xf>
    <xf numFmtId="0" fontId="3" fillId="0" borderId="0" xfId="4" applyFont="1" applyBorder="1" applyAlignment="1" applyProtection="1">
      <alignment horizontal="left" vertical="center"/>
      <protection locked="0"/>
    </xf>
    <xf numFmtId="0" fontId="4" fillId="0" borderId="0" xfId="4" applyFont="1" applyFill="1" applyBorder="1" applyAlignment="1" applyProtection="1">
      <alignment vertical="center" wrapText="1"/>
      <protection locked="0"/>
    </xf>
    <xf numFmtId="0" fontId="4" fillId="0" borderId="0" xfId="4" applyFont="1" applyFill="1" applyBorder="1" applyAlignment="1">
      <alignment vertical="center"/>
    </xf>
    <xf numFmtId="0" fontId="4" fillId="0" borderId="0" xfId="4" applyFont="1" applyFill="1" applyBorder="1" applyAlignment="1" applyProtection="1">
      <alignment vertical="center"/>
      <protection locked="0"/>
    </xf>
    <xf numFmtId="0" fontId="17" fillId="0" borderId="0" xfId="4" applyFont="1" applyFill="1" applyAlignment="1">
      <alignment vertical="center"/>
    </xf>
    <xf numFmtId="0" fontId="18" fillId="0" borderId="0" xfId="4" applyFont="1" applyFill="1" applyAlignment="1">
      <alignment vertical="center"/>
    </xf>
    <xf numFmtId="0" fontId="3" fillId="0" borderId="0" xfId="4" applyFont="1" applyFill="1" applyBorder="1" applyAlignment="1">
      <alignment horizontal="left" vertical="center"/>
    </xf>
    <xf numFmtId="0" fontId="4" fillId="0" borderId="0" xfId="4" applyFont="1" applyAlignment="1">
      <alignment vertical="top"/>
    </xf>
    <xf numFmtId="0" fontId="4" fillId="0" borderId="0" xfId="4" applyFont="1" applyAlignment="1"/>
    <xf numFmtId="0" fontId="4" fillId="0" borderId="0" xfId="1" applyFont="1" applyAlignment="1"/>
    <xf numFmtId="0" fontId="4" fillId="0" borderId="0" xfId="0" applyFont="1"/>
    <xf numFmtId="0" fontId="3" fillId="0" borderId="0" xfId="0" applyFont="1"/>
    <xf numFmtId="3" fontId="3" fillId="0" borderId="69" xfId="1" applyNumberFormat="1" applyFont="1" applyFill="1" applyBorder="1" applyAlignment="1" applyProtection="1">
      <alignment horizontal="right" vertical="center"/>
    </xf>
    <xf numFmtId="3" fontId="3" fillId="0" borderId="81" xfId="1" applyNumberFormat="1" applyFont="1" applyFill="1" applyBorder="1" applyAlignment="1" applyProtection="1">
      <alignment horizontal="right" vertical="center"/>
      <protection locked="0"/>
    </xf>
    <xf numFmtId="3" fontId="3" fillId="0" borderId="82" xfId="1" applyNumberFormat="1" applyFont="1" applyFill="1" applyBorder="1" applyAlignment="1" applyProtection="1">
      <alignment horizontal="right" vertical="center"/>
      <protection locked="0"/>
    </xf>
    <xf numFmtId="3" fontId="3" fillId="0" borderId="83" xfId="1" applyNumberFormat="1" applyFont="1" applyFill="1" applyBorder="1" applyAlignment="1" applyProtection="1">
      <alignment vertical="center"/>
    </xf>
    <xf numFmtId="3" fontId="3" fillId="0" borderId="36" xfId="1" applyNumberFormat="1" applyFont="1" applyFill="1" applyBorder="1" applyAlignment="1" applyProtection="1">
      <alignment horizontal="center" vertical="center"/>
    </xf>
    <xf numFmtId="3" fontId="3" fillId="0" borderId="37" xfId="1" applyNumberFormat="1" applyFont="1" applyFill="1" applyBorder="1" applyAlignment="1" applyProtection="1">
      <alignment horizontal="center" vertical="center"/>
    </xf>
    <xf numFmtId="3" fontId="3" fillId="0" borderId="38" xfId="1" applyNumberFormat="1" applyFont="1" applyFill="1" applyBorder="1" applyAlignment="1" applyProtection="1">
      <alignment horizontal="center" vertical="center"/>
    </xf>
    <xf numFmtId="3" fontId="3" fillId="6" borderId="38" xfId="1" applyNumberFormat="1" applyFont="1" applyFill="1" applyBorder="1" applyAlignment="1" applyProtection="1">
      <alignment horizontal="left" vertical="center" wrapText="1"/>
      <protection locked="0"/>
    </xf>
    <xf numFmtId="3" fontId="3" fillId="9" borderId="41" xfId="1" applyNumberFormat="1" applyFont="1" applyFill="1" applyBorder="1" applyAlignment="1" applyProtection="1">
      <alignment horizontal="right" vertical="center"/>
      <protection locked="0"/>
    </xf>
    <xf numFmtId="3" fontId="3" fillId="9" borderId="19" xfId="1" applyNumberFormat="1" applyFont="1" applyFill="1" applyBorder="1" applyAlignment="1" applyProtection="1">
      <alignment horizontal="left" vertical="center" wrapText="1"/>
      <protection locked="0"/>
    </xf>
    <xf numFmtId="3" fontId="3" fillId="9" borderId="42" xfId="1" applyNumberFormat="1" applyFont="1" applyFill="1" applyBorder="1" applyAlignment="1" applyProtection="1">
      <alignment horizontal="left" vertical="center" wrapText="1"/>
      <protection locked="0"/>
    </xf>
    <xf numFmtId="3" fontId="4" fillId="0" borderId="0" xfId="1" applyNumberFormat="1" applyFont="1" applyFill="1" applyBorder="1" applyAlignment="1" applyProtection="1">
      <alignment vertical="center"/>
    </xf>
    <xf numFmtId="3" fontId="3" fillId="0" borderId="0" xfId="1" applyNumberFormat="1" applyFont="1"/>
    <xf numFmtId="0" fontId="3" fillId="0" borderId="15" xfId="1" applyFont="1" applyFill="1" applyBorder="1" applyAlignment="1" applyProtection="1">
      <alignment horizontal="center" vertical="center" wrapText="1"/>
    </xf>
    <xf numFmtId="0" fontId="3" fillId="0" borderId="41" xfId="1" applyFont="1" applyFill="1" applyBorder="1" applyAlignment="1" applyProtection="1">
      <alignment horizontal="left" vertical="center" wrapText="1"/>
      <protection locked="0"/>
    </xf>
    <xf numFmtId="0" fontId="3" fillId="0" borderId="41" xfId="1" applyFont="1" applyBorder="1" applyAlignment="1" applyProtection="1">
      <alignment horizontal="center" vertical="center" wrapText="1"/>
      <protection locked="0"/>
    </xf>
    <xf numFmtId="0" fontId="3" fillId="0" borderId="41" xfId="1" applyFont="1" applyBorder="1" applyAlignment="1" applyProtection="1">
      <alignment horizontal="left" vertical="center" wrapText="1"/>
      <protection locked="0"/>
    </xf>
    <xf numFmtId="3" fontId="3" fillId="0" borderId="41" xfId="1" applyNumberFormat="1" applyFont="1" applyBorder="1" applyAlignment="1" applyProtection="1">
      <alignment horizontal="center" vertical="center" wrapText="1"/>
      <protection locked="0"/>
    </xf>
    <xf numFmtId="0" fontId="3" fillId="0" borderId="41" xfId="1" applyFont="1" applyBorder="1" applyAlignment="1" applyProtection="1">
      <alignment horizontal="center" vertical="center"/>
      <protection locked="0"/>
    </xf>
    <xf numFmtId="0" fontId="3" fillId="0" borderId="41" xfId="1" applyFont="1" applyFill="1" applyBorder="1" applyAlignment="1" applyProtection="1">
      <alignment horizontal="center" vertical="center" wrapText="1"/>
      <protection locked="0"/>
    </xf>
    <xf numFmtId="0" fontId="3" fillId="0" borderId="15" xfId="1" applyFont="1" applyFill="1" applyBorder="1" applyAlignment="1" applyProtection="1">
      <alignment horizontal="center" vertical="center" wrapText="1"/>
    </xf>
    <xf numFmtId="0" fontId="3" fillId="0" borderId="41" xfId="4" applyFont="1" applyBorder="1" applyAlignment="1" applyProtection="1">
      <alignment horizontal="left" vertical="center" wrapText="1"/>
      <protection locked="0"/>
    </xf>
    <xf numFmtId="0" fontId="3" fillId="0" borderId="41" xfId="4" applyFont="1" applyBorder="1" applyAlignment="1">
      <alignment horizontal="center" vertical="center" wrapText="1"/>
    </xf>
    <xf numFmtId="0" fontId="4" fillId="0" borderId="41" xfId="4" applyFont="1" applyBorder="1" applyAlignment="1">
      <alignment horizontal="right" vertical="center" wrapText="1"/>
    </xf>
    <xf numFmtId="3" fontId="3" fillId="0" borderId="0" xfId="4" applyNumberFormat="1" applyFont="1" applyBorder="1" applyAlignment="1" applyProtection="1">
      <alignment horizontal="left" vertical="center" wrapText="1"/>
      <protection locked="0"/>
    </xf>
    <xf numFmtId="0" fontId="3" fillId="0" borderId="41" xfId="4" applyFont="1" applyFill="1" applyBorder="1" applyAlignment="1" applyProtection="1">
      <alignment horizontal="center" vertical="center" wrapText="1"/>
      <protection locked="0"/>
    </xf>
    <xf numFmtId="0" fontId="3" fillId="0" borderId="41" xfId="4" applyFont="1" applyFill="1" applyBorder="1" applyAlignment="1" applyProtection="1">
      <alignment horizontal="left" vertical="center" wrapText="1"/>
      <protection locked="0"/>
    </xf>
    <xf numFmtId="3" fontId="3" fillId="0" borderId="41" xfId="4" applyNumberFormat="1" applyFont="1" applyBorder="1" applyAlignment="1" applyProtection="1">
      <alignment horizontal="center" vertical="center" wrapText="1"/>
      <protection locked="0"/>
    </xf>
    <xf numFmtId="0" fontId="3" fillId="0" borderId="41" xfId="4" applyFont="1" applyBorder="1" applyAlignment="1" applyProtection="1">
      <alignment horizontal="center" vertical="center" wrapText="1"/>
      <protection locked="0"/>
    </xf>
    <xf numFmtId="0" fontId="11" fillId="0" borderId="0" xfId="4" applyFont="1" applyBorder="1" applyAlignment="1">
      <alignment horizontal="center"/>
    </xf>
    <xf numFmtId="0" fontId="3" fillId="0" borderId="0" xfId="4" applyFont="1" applyBorder="1" applyAlignment="1">
      <alignment horizontal="center" vertical="center" wrapText="1"/>
    </xf>
    <xf numFmtId="0" fontId="3" fillId="2" borderId="1" xfId="1" applyFont="1" applyFill="1" applyBorder="1" applyAlignment="1" applyProtection="1">
      <alignment vertical="center"/>
      <protection locked="0"/>
    </xf>
    <xf numFmtId="0" fontId="3" fillId="2" borderId="2" xfId="1" applyFont="1" applyFill="1" applyBorder="1" applyAlignment="1" applyProtection="1">
      <alignment vertical="center"/>
      <protection locked="0"/>
    </xf>
    <xf numFmtId="0" fontId="3" fillId="2" borderId="3" xfId="1" applyFont="1" applyFill="1" applyBorder="1" applyAlignment="1" applyProtection="1">
      <alignment vertical="center"/>
      <protection locked="0"/>
    </xf>
    <xf numFmtId="0" fontId="3" fillId="2" borderId="4" xfId="1" applyFont="1" applyFill="1" applyBorder="1" applyAlignment="1" applyProtection="1">
      <alignment vertical="center"/>
      <protection locked="0"/>
    </xf>
    <xf numFmtId="0" fontId="3" fillId="2" borderId="21" xfId="1" applyFont="1" applyFill="1" applyBorder="1" applyAlignment="1" applyProtection="1">
      <alignment vertical="center"/>
      <protection locked="0"/>
    </xf>
    <xf numFmtId="0" fontId="3" fillId="0" borderId="0" xfId="1" applyFont="1" applyBorder="1" applyAlignment="1" applyProtection="1">
      <alignment vertical="center"/>
      <protection locked="0"/>
    </xf>
    <xf numFmtId="0" fontId="3" fillId="2" borderId="7" xfId="1" applyFont="1" applyFill="1" applyBorder="1" applyAlignment="1" applyProtection="1">
      <alignment vertical="center"/>
      <protection locked="0"/>
    </xf>
    <xf numFmtId="0" fontId="3" fillId="2" borderId="8" xfId="1" applyFont="1" applyFill="1" applyBorder="1" applyAlignment="1" applyProtection="1">
      <alignment vertical="center"/>
      <protection locked="0"/>
    </xf>
    <xf numFmtId="0" fontId="3" fillId="2" borderId="84" xfId="1" applyFont="1" applyFill="1" applyBorder="1" applyAlignment="1" applyProtection="1">
      <alignment vertical="center"/>
      <protection locked="0"/>
    </xf>
    <xf numFmtId="0" fontId="11" fillId="0" borderId="0" xfId="4" applyFont="1" applyAlignment="1">
      <alignment horizontal="center"/>
    </xf>
    <xf numFmtId="0" fontId="11" fillId="0" borderId="0" xfId="4" applyFont="1" applyAlignment="1">
      <alignment horizontal="center" vertical="center"/>
    </xf>
    <xf numFmtId="0" fontId="3" fillId="0" borderId="41" xfId="3" applyFont="1" applyBorder="1" applyAlignment="1">
      <alignment horizontal="center" vertical="center" wrapText="1"/>
    </xf>
    <xf numFmtId="3" fontId="4" fillId="0" borderId="41" xfId="4" applyNumberFormat="1" applyFont="1" applyBorder="1" applyAlignment="1">
      <alignment horizontal="center" vertical="center" wrapText="1"/>
    </xf>
    <xf numFmtId="3" fontId="3" fillId="0" borderId="0" xfId="4" applyNumberFormat="1" applyFont="1"/>
    <xf numFmtId="3" fontId="4" fillId="7" borderId="41" xfId="4" applyNumberFormat="1" applyFont="1" applyFill="1" applyBorder="1" applyAlignment="1" applyProtection="1">
      <alignment vertical="center" wrapText="1"/>
      <protection locked="0"/>
    </xf>
    <xf numFmtId="3" fontId="4" fillId="0" borderId="41" xfId="4" applyNumberFormat="1" applyFont="1" applyFill="1" applyBorder="1" applyAlignment="1" applyProtection="1">
      <alignment vertical="center" wrapText="1"/>
      <protection locked="0"/>
    </xf>
    <xf numFmtId="0" fontId="3" fillId="0" borderId="41" xfId="4" applyFont="1" applyBorder="1" applyAlignment="1">
      <alignment wrapText="1"/>
    </xf>
    <xf numFmtId="0" fontId="3" fillId="0" borderId="0" xfId="4" applyFont="1" applyAlignment="1">
      <alignment horizontal="center" vertical="center"/>
    </xf>
    <xf numFmtId="0" fontId="3" fillId="0" borderId="0" xfId="1" applyFont="1" applyFill="1"/>
    <xf numFmtId="0" fontId="3" fillId="0" borderId="0" xfId="1" applyFont="1" applyFill="1" applyAlignment="1">
      <alignment horizontal="center" vertical="center"/>
    </xf>
    <xf numFmtId="0" fontId="3" fillId="0" borderId="0" xfId="4" applyFont="1" applyFill="1" applyAlignment="1">
      <alignment horizontal="left" wrapText="1"/>
    </xf>
    <xf numFmtId="0" fontId="3" fillId="0" borderId="0" xfId="4" applyFont="1" applyFill="1" applyAlignment="1">
      <alignment horizontal="center" vertical="center"/>
    </xf>
    <xf numFmtId="0" fontId="3" fillId="0" borderId="0" xfId="4" applyFont="1" applyFill="1" applyAlignment="1">
      <alignment horizontal="left" vertical="top" wrapText="1"/>
    </xf>
    <xf numFmtId="0" fontId="3" fillId="0" borderId="0" xfId="4" applyFont="1" applyFill="1" applyAlignment="1">
      <alignment horizontal="center" vertical="center" wrapText="1"/>
    </xf>
    <xf numFmtId="0" fontId="3" fillId="0" borderId="0" xfId="4" applyFont="1" applyFill="1" applyProtection="1">
      <protection locked="0"/>
    </xf>
    <xf numFmtId="0" fontId="3" fillId="0" borderId="0" xfId="4" applyFont="1" applyFill="1" applyAlignment="1" applyProtection="1">
      <alignment horizontal="center" vertical="center"/>
      <protection locked="0"/>
    </xf>
    <xf numFmtId="0" fontId="19" fillId="0" borderId="0" xfId="4" applyFont="1" applyProtection="1">
      <protection locked="0"/>
    </xf>
    <xf numFmtId="0" fontId="3" fillId="0" borderId="0" xfId="4" applyFont="1" applyAlignment="1" applyProtection="1">
      <alignment horizontal="center" vertical="center"/>
      <protection locked="0"/>
    </xf>
    <xf numFmtId="3" fontId="3" fillId="0" borderId="41" xfId="4" applyNumberFormat="1" applyFont="1" applyFill="1" applyBorder="1" applyAlignment="1" applyProtection="1">
      <alignment horizontal="right" vertical="center"/>
      <protection locked="0"/>
    </xf>
    <xf numFmtId="3" fontId="4" fillId="7" borderId="41" xfId="4" applyNumberFormat="1" applyFont="1" applyFill="1" applyBorder="1" applyAlignment="1">
      <alignment horizontal="right" vertical="center" wrapText="1"/>
    </xf>
    <xf numFmtId="0" fontId="19" fillId="0" borderId="0" xfId="4" applyFont="1"/>
    <xf numFmtId="0" fontId="4" fillId="0" borderId="71" xfId="1" applyFont="1" applyFill="1" applyBorder="1" applyAlignment="1" applyProtection="1">
      <alignment horizontal="left" vertical="center"/>
    </xf>
    <xf numFmtId="0" fontId="4" fillId="0" borderId="72" xfId="1" applyFont="1" applyFill="1" applyBorder="1" applyAlignment="1" applyProtection="1">
      <alignment horizontal="left" vertical="center"/>
    </xf>
    <xf numFmtId="0" fontId="4" fillId="0" borderId="44" xfId="1" applyFont="1" applyFill="1" applyBorder="1" applyAlignment="1" applyProtection="1">
      <alignment horizontal="left" vertical="center"/>
    </xf>
    <xf numFmtId="0" fontId="4" fillId="0" borderId="46" xfId="1" applyFont="1" applyFill="1" applyBorder="1" applyAlignment="1" applyProtection="1">
      <alignment horizontal="left" vertical="center"/>
    </xf>
    <xf numFmtId="0" fontId="3" fillId="0" borderId="21" xfId="1" applyNumberFormat="1" applyFont="1" applyFill="1" applyBorder="1" applyAlignment="1" applyProtection="1">
      <alignment horizontal="center" vertical="center" textRotation="90" wrapText="1"/>
    </xf>
    <xf numFmtId="0" fontId="3" fillId="0" borderId="17" xfId="1" applyNumberFormat="1" applyFont="1" applyFill="1" applyBorder="1" applyAlignment="1" applyProtection="1">
      <alignment horizontal="center" vertical="center" textRotation="90" wrapText="1"/>
    </xf>
    <xf numFmtId="0" fontId="3" fillId="0" borderId="20" xfId="1" applyNumberFormat="1" applyFont="1" applyFill="1" applyBorder="1" applyAlignment="1" applyProtection="1">
      <alignment horizontal="center" vertical="center" textRotation="90" wrapText="1"/>
    </xf>
    <xf numFmtId="49" fontId="3" fillId="2" borderId="9" xfId="1" applyNumberFormat="1" applyFont="1" applyFill="1" applyBorder="1" applyAlignment="1" applyProtection="1">
      <alignment horizontal="center" vertical="center"/>
      <protection locked="0"/>
    </xf>
    <xf numFmtId="49" fontId="3" fillId="2" borderId="10" xfId="1" applyNumberFormat="1" applyFont="1" applyFill="1" applyBorder="1" applyAlignment="1" applyProtection="1">
      <alignment horizontal="center" vertical="center"/>
      <protection locked="0"/>
    </xf>
    <xf numFmtId="49" fontId="3" fillId="0" borderId="11" xfId="1" applyNumberFormat="1" applyFont="1" applyFill="1" applyBorder="1" applyAlignment="1" applyProtection="1">
      <alignment horizontal="center" vertical="center" textRotation="90" wrapText="1"/>
    </xf>
    <xf numFmtId="0" fontId="3" fillId="0" borderId="15" xfId="1" applyFont="1" applyFill="1" applyBorder="1" applyAlignment="1" applyProtection="1">
      <alignment horizontal="center" vertical="center" wrapText="1"/>
    </xf>
    <xf numFmtId="0" fontId="3" fillId="0" borderId="22" xfId="1" applyFont="1" applyFill="1" applyBorder="1" applyAlignment="1" applyProtection="1">
      <alignment horizontal="center" vertical="center" wrapText="1"/>
    </xf>
    <xf numFmtId="49" fontId="3" fillId="0" borderId="11" xfId="1" applyNumberFormat="1" applyFont="1" applyFill="1" applyBorder="1" applyAlignment="1" applyProtection="1">
      <alignment horizontal="center" vertical="center" wrapText="1"/>
    </xf>
    <xf numFmtId="49" fontId="3" fillId="0" borderId="15" xfId="1" applyNumberFormat="1" applyFont="1" applyFill="1" applyBorder="1" applyAlignment="1" applyProtection="1">
      <alignment horizontal="center" vertical="center" wrapText="1"/>
    </xf>
    <xf numFmtId="49" fontId="3" fillId="0" borderId="12" xfId="1" applyNumberFormat="1" applyFont="1" applyFill="1" applyBorder="1" applyAlignment="1" applyProtection="1">
      <alignment horizontal="center" vertical="center"/>
    </xf>
    <xf numFmtId="49" fontId="3" fillId="0" borderId="13" xfId="1" applyNumberFormat="1" applyFont="1" applyFill="1" applyBorder="1" applyAlignment="1" applyProtection="1">
      <alignment horizontal="center" vertical="center"/>
    </xf>
    <xf numFmtId="49" fontId="3" fillId="0" borderId="14" xfId="1" applyNumberFormat="1" applyFont="1" applyFill="1" applyBorder="1" applyAlignment="1" applyProtection="1">
      <alignment horizontal="center" vertical="center"/>
    </xf>
    <xf numFmtId="0" fontId="3" fillId="0" borderId="16" xfId="1" applyFont="1" applyFill="1" applyBorder="1" applyAlignment="1" applyProtection="1">
      <alignment horizontal="center" vertical="center" textRotation="90"/>
    </xf>
    <xf numFmtId="0" fontId="3" fillId="0" borderId="22" xfId="1" applyFont="1" applyFill="1" applyBorder="1" applyAlignment="1" applyProtection="1">
      <alignment horizontal="center" vertical="center" textRotation="90"/>
    </xf>
    <xf numFmtId="0" fontId="3" fillId="0" borderId="17" xfId="1" applyFont="1" applyFill="1" applyBorder="1" applyAlignment="1" applyProtection="1">
      <alignment horizontal="center" vertical="center" textRotation="90" wrapText="1"/>
    </xf>
    <xf numFmtId="0" fontId="3" fillId="0" borderId="23" xfId="1" applyFont="1" applyFill="1" applyBorder="1" applyAlignment="1" applyProtection="1">
      <alignment horizontal="center" vertical="center" textRotation="90" wrapText="1"/>
    </xf>
    <xf numFmtId="0" fontId="3" fillId="0" borderId="18" xfId="1" applyFont="1" applyFill="1" applyBorder="1" applyAlignment="1" applyProtection="1">
      <alignment horizontal="center" vertical="center" textRotation="90" wrapText="1"/>
    </xf>
    <xf numFmtId="0" fontId="3" fillId="0" borderId="24" xfId="1" applyFont="1" applyFill="1" applyBorder="1" applyAlignment="1" applyProtection="1">
      <alignment horizontal="center" vertical="center" textRotation="90" wrapText="1"/>
    </xf>
    <xf numFmtId="0" fontId="3" fillId="0" borderId="19" xfId="1" applyFont="1" applyFill="1" applyBorder="1" applyAlignment="1" applyProtection="1">
      <alignment horizontal="center" vertical="center" textRotation="90"/>
    </xf>
    <xf numFmtId="0" fontId="3" fillId="0" borderId="25" xfId="1" applyFont="1" applyFill="1" applyBorder="1" applyAlignment="1" applyProtection="1">
      <alignment horizontal="center" vertical="center" textRotation="90"/>
    </xf>
    <xf numFmtId="0" fontId="3" fillId="0" borderId="21" xfId="1" applyFont="1" applyFill="1" applyBorder="1" applyAlignment="1" applyProtection="1">
      <alignment horizontal="center" vertical="center" wrapText="1"/>
    </xf>
    <xf numFmtId="0" fontId="3" fillId="0" borderId="26" xfId="1" applyFont="1" applyFill="1" applyBorder="1" applyAlignment="1" applyProtection="1">
      <alignment horizontal="center" vertical="center" wrapText="1"/>
    </xf>
    <xf numFmtId="49" fontId="3" fillId="2" borderId="5" xfId="1" applyNumberFormat="1" applyFont="1" applyFill="1" applyBorder="1" applyAlignment="1" applyProtection="1">
      <alignment horizontal="center" vertical="center"/>
      <protection locked="0"/>
    </xf>
    <xf numFmtId="49" fontId="3" fillId="2" borderId="6" xfId="1" applyNumberFormat="1" applyFont="1" applyFill="1" applyBorder="1" applyAlignment="1" applyProtection="1">
      <alignment horizontal="center" vertical="center"/>
      <protection locked="0"/>
    </xf>
    <xf numFmtId="49" fontId="5" fillId="2" borderId="1" xfId="1" applyNumberFormat="1" applyFont="1" applyFill="1" applyBorder="1" applyAlignment="1" applyProtection="1">
      <alignment horizontal="center" vertical="center"/>
    </xf>
    <xf numFmtId="49" fontId="5" fillId="2" borderId="2" xfId="1" applyNumberFormat="1" applyFont="1" applyFill="1" applyBorder="1" applyAlignment="1" applyProtection="1">
      <alignment horizontal="center" vertical="center"/>
    </xf>
    <xf numFmtId="49" fontId="5" fillId="2" borderId="3" xfId="1" applyNumberFormat="1" applyFont="1" applyFill="1" applyBorder="1" applyAlignment="1" applyProtection="1">
      <alignment horizontal="center" vertical="center"/>
    </xf>
    <xf numFmtId="49" fontId="4" fillId="2" borderId="5" xfId="1" applyNumberFormat="1" applyFont="1" applyFill="1" applyBorder="1" applyAlignment="1" applyProtection="1">
      <alignment horizontal="center" vertical="center" wrapText="1"/>
      <protection locked="0"/>
    </xf>
    <xf numFmtId="49" fontId="4" fillId="2" borderId="6" xfId="1" applyNumberFormat="1" applyFont="1" applyFill="1" applyBorder="1" applyAlignment="1" applyProtection="1">
      <alignment horizontal="center" vertical="center" wrapText="1"/>
      <protection locked="0"/>
    </xf>
    <xf numFmtId="0" fontId="3" fillId="0" borderId="5" xfId="1" applyFont="1" applyBorder="1" applyAlignment="1" applyProtection="1">
      <alignment horizontal="center" vertical="center"/>
      <protection locked="0"/>
    </xf>
    <xf numFmtId="0" fontId="3" fillId="0" borderId="6" xfId="1" applyFont="1" applyBorder="1" applyAlignment="1" applyProtection="1">
      <alignment horizontal="center" vertical="center"/>
      <protection locked="0"/>
    </xf>
    <xf numFmtId="0" fontId="3" fillId="0" borderId="68" xfId="4" applyFont="1" applyBorder="1" applyAlignment="1" applyProtection="1">
      <alignment horizontal="center" vertical="center" wrapText="1"/>
      <protection locked="0"/>
    </xf>
    <xf numFmtId="0" fontId="3" fillId="0" borderId="57" xfId="4" applyFont="1" applyBorder="1" applyAlignment="1" applyProtection="1">
      <alignment horizontal="center" vertical="center" wrapText="1"/>
      <protection locked="0"/>
    </xf>
    <xf numFmtId="0" fontId="3" fillId="0" borderId="41" xfId="4" applyFont="1" applyBorder="1" applyAlignment="1" applyProtection="1">
      <alignment horizontal="left" vertical="center" wrapText="1"/>
      <protection locked="0"/>
    </xf>
    <xf numFmtId="3" fontId="3" fillId="0" borderId="41" xfId="1" applyNumberFormat="1" applyFont="1" applyFill="1" applyBorder="1" applyAlignment="1">
      <alignment horizontal="center" vertical="center" wrapText="1"/>
    </xf>
    <xf numFmtId="0" fontId="3" fillId="0" borderId="0" xfId="1" applyFont="1" applyAlignment="1">
      <alignment horizontal="left" wrapText="1"/>
    </xf>
    <xf numFmtId="0" fontId="3" fillId="0" borderId="41" xfId="0" applyFont="1" applyBorder="1" applyAlignment="1">
      <alignment horizontal="center" vertical="center" wrapText="1"/>
    </xf>
    <xf numFmtId="0" fontId="3" fillId="0" borderId="41" xfId="4" applyFont="1" applyBorder="1" applyAlignment="1">
      <alignment horizontal="center" vertical="center" wrapText="1"/>
    </xf>
    <xf numFmtId="0" fontId="4" fillId="0" borderId="41" xfId="4" applyFont="1" applyBorder="1" applyAlignment="1">
      <alignment horizontal="right" vertical="center" wrapText="1"/>
    </xf>
    <xf numFmtId="0" fontId="3" fillId="0" borderId="18" xfId="4" applyFont="1" applyBorder="1" applyAlignment="1" applyProtection="1">
      <alignment horizontal="center" vertical="center" wrapText="1"/>
      <protection locked="0"/>
    </xf>
    <xf numFmtId="3" fontId="3" fillId="0" borderId="0" xfId="4" applyNumberFormat="1" applyFont="1" applyBorder="1" applyAlignment="1" applyProtection="1">
      <alignment horizontal="left" vertical="center" wrapText="1"/>
      <protection locked="0"/>
    </xf>
    <xf numFmtId="0" fontId="3" fillId="0" borderId="41" xfId="4" applyFont="1" applyFill="1" applyBorder="1" applyAlignment="1" applyProtection="1">
      <alignment horizontal="center" vertical="center" wrapText="1"/>
      <protection locked="0"/>
    </xf>
    <xf numFmtId="0" fontId="3" fillId="0" borderId="41" xfId="4" applyFont="1" applyFill="1" applyBorder="1" applyAlignment="1" applyProtection="1">
      <alignment horizontal="left" vertical="center" wrapText="1"/>
      <protection locked="0"/>
    </xf>
    <xf numFmtId="3" fontId="3" fillId="0" borderId="41" xfId="4" applyNumberFormat="1" applyFont="1" applyBorder="1" applyAlignment="1" applyProtection="1">
      <alignment horizontal="center" vertical="center" wrapText="1"/>
      <protection locked="0"/>
    </xf>
    <xf numFmtId="0" fontId="3" fillId="0" borderId="41" xfId="4" applyFont="1" applyBorder="1" applyAlignment="1" applyProtection="1">
      <alignment horizontal="center" vertical="center" wrapText="1"/>
      <protection locked="0"/>
    </xf>
    <xf numFmtId="0" fontId="3" fillId="0" borderId="41" xfId="1" applyFont="1" applyFill="1" applyBorder="1" applyAlignment="1" applyProtection="1">
      <alignment horizontal="left" vertical="center" wrapText="1"/>
      <protection locked="0"/>
    </xf>
    <xf numFmtId="3" fontId="3" fillId="0" borderId="41" xfId="4" applyNumberFormat="1" applyFont="1" applyBorder="1" applyAlignment="1" applyProtection="1">
      <alignment horizontal="center" vertical="center"/>
      <protection locked="0"/>
    </xf>
    <xf numFmtId="0" fontId="11" fillId="0" borderId="0" xfId="4" applyFont="1" applyBorder="1" applyAlignment="1">
      <alignment horizontal="center"/>
    </xf>
    <xf numFmtId="0" fontId="3" fillId="0" borderId="0" xfId="4" applyFont="1" applyBorder="1" applyAlignment="1">
      <alignment horizontal="left"/>
    </xf>
    <xf numFmtId="0" fontId="3" fillId="0" borderId="0" xfId="1" applyFont="1" applyAlignment="1">
      <alignment horizontal="left"/>
    </xf>
    <xf numFmtId="0" fontId="11" fillId="6" borderId="0" xfId="1" applyFont="1" applyFill="1" applyAlignment="1">
      <alignment horizontal="center"/>
    </xf>
    <xf numFmtId="0" fontId="3" fillId="0" borderId="0" xfId="4" applyFont="1" applyBorder="1" applyAlignment="1">
      <alignment horizontal="center" vertical="center" wrapText="1"/>
    </xf>
    <xf numFmtId="0" fontId="3" fillId="0" borderId="75" xfId="4" applyFont="1" applyBorder="1" applyAlignment="1">
      <alignment horizontal="center" vertical="center" wrapText="1"/>
    </xf>
    <xf numFmtId="0" fontId="3" fillId="0" borderId="20" xfId="4" applyFont="1" applyBorder="1" applyAlignment="1">
      <alignment horizontal="center" vertical="center" wrapText="1"/>
    </xf>
    <xf numFmtId="0" fontId="3" fillId="0" borderId="79" xfId="4" applyFont="1" applyBorder="1" applyAlignment="1">
      <alignment horizontal="center" vertical="center" wrapText="1"/>
    </xf>
    <xf numFmtId="0" fontId="3" fillId="0" borderId="68" xfId="1" applyFont="1" applyFill="1" applyBorder="1" applyAlignment="1">
      <alignment horizontal="center" vertical="center" wrapText="1"/>
    </xf>
    <xf numFmtId="0" fontId="3" fillId="0" borderId="57" xfId="1" applyFont="1" applyFill="1" applyBorder="1" applyAlignment="1">
      <alignment horizontal="center" vertical="center" wrapText="1"/>
    </xf>
    <xf numFmtId="0" fontId="3" fillId="0" borderId="68" xfId="0" applyFont="1" applyBorder="1" applyAlignment="1">
      <alignment horizontal="center" vertical="center" wrapText="1"/>
    </xf>
    <xf numFmtId="0" fontId="3" fillId="0" borderId="57" xfId="0" applyFont="1" applyBorder="1" applyAlignment="1">
      <alignment horizontal="center" vertical="center" wrapText="1"/>
    </xf>
    <xf numFmtId="0" fontId="4" fillId="0" borderId="41" xfId="1" applyFont="1" applyBorder="1" applyAlignment="1">
      <alignment horizontal="right" vertical="center" wrapText="1"/>
    </xf>
    <xf numFmtId="0" fontId="3" fillId="0" borderId="68" xfId="1" applyFont="1" applyBorder="1" applyAlignment="1" applyProtection="1">
      <alignment horizontal="center" vertical="center" wrapText="1"/>
      <protection locked="0"/>
    </xf>
    <xf numFmtId="0" fontId="3" fillId="0" borderId="18" xfId="1" applyFont="1" applyBorder="1" applyAlignment="1" applyProtection="1">
      <alignment horizontal="center" vertical="center" wrapText="1"/>
      <protection locked="0"/>
    </xf>
    <xf numFmtId="0" fontId="3" fillId="0" borderId="57" xfId="1" applyFont="1" applyBorder="1" applyAlignment="1" applyProtection="1">
      <alignment horizontal="center" vertical="center" wrapText="1"/>
      <protection locked="0"/>
    </xf>
    <xf numFmtId="0" fontId="3" fillId="0" borderId="68" xfId="1" applyFont="1" applyBorder="1" applyAlignment="1" applyProtection="1">
      <alignment horizontal="left" vertical="center" wrapText="1"/>
      <protection locked="0"/>
    </xf>
    <xf numFmtId="0" fontId="3" fillId="0" borderId="18" xfId="1" applyFont="1" applyBorder="1" applyAlignment="1" applyProtection="1">
      <alignment horizontal="left" vertical="center" wrapText="1"/>
      <protection locked="0"/>
    </xf>
    <xf numFmtId="0" fontId="3" fillId="0" borderId="57" xfId="1" applyFont="1" applyBorder="1" applyAlignment="1" applyProtection="1">
      <alignment horizontal="left" vertical="center" wrapText="1"/>
      <protection locked="0"/>
    </xf>
    <xf numFmtId="3" fontId="3" fillId="6" borderId="68" xfId="1" applyNumberFormat="1" applyFont="1" applyFill="1" applyBorder="1" applyAlignment="1" applyProtection="1">
      <alignment horizontal="center" vertical="center" wrapText="1"/>
      <protection locked="0"/>
    </xf>
    <xf numFmtId="3" fontId="3" fillId="6" borderId="18" xfId="1" applyNumberFormat="1" applyFont="1" applyFill="1" applyBorder="1" applyAlignment="1" applyProtection="1">
      <alignment horizontal="center" vertical="center" wrapText="1"/>
      <protection locked="0"/>
    </xf>
    <xf numFmtId="3" fontId="3" fillId="6" borderId="57" xfId="1" applyNumberFormat="1" applyFont="1" applyFill="1" applyBorder="1" applyAlignment="1" applyProtection="1">
      <alignment horizontal="center" vertical="center" wrapText="1"/>
      <protection locked="0"/>
    </xf>
    <xf numFmtId="3" fontId="3" fillId="0" borderId="68" xfId="1" applyNumberFormat="1" applyFont="1" applyFill="1" applyBorder="1" applyAlignment="1" applyProtection="1">
      <alignment horizontal="left" vertical="center" wrapText="1"/>
      <protection locked="0"/>
    </xf>
    <xf numFmtId="3" fontId="3" fillId="0" borderId="57" xfId="1" applyNumberFormat="1" applyFont="1" applyFill="1" applyBorder="1" applyAlignment="1" applyProtection="1">
      <alignment horizontal="left" vertical="center" wrapText="1"/>
      <protection locked="0"/>
    </xf>
    <xf numFmtId="0" fontId="3" fillId="0" borderId="41" xfId="1" applyFont="1" applyFill="1" applyBorder="1" applyAlignment="1" applyProtection="1">
      <alignment horizontal="center" vertical="center" wrapText="1"/>
      <protection locked="0"/>
    </xf>
    <xf numFmtId="3" fontId="3" fillId="0" borderId="41" xfId="1" applyNumberFormat="1" applyFont="1" applyBorder="1" applyAlignment="1" applyProtection="1">
      <alignment horizontal="center" vertical="center" wrapText="1"/>
      <protection locked="0"/>
    </xf>
    <xf numFmtId="0" fontId="3" fillId="0" borderId="41" xfId="1" applyFont="1" applyBorder="1" applyAlignment="1" applyProtection="1">
      <alignment horizontal="center" vertical="center" wrapText="1"/>
      <protection locked="0"/>
    </xf>
    <xf numFmtId="0" fontId="3" fillId="0" borderId="41" xfId="1" applyFont="1" applyBorder="1" applyAlignment="1" applyProtection="1">
      <alignment horizontal="left" vertical="center" wrapText="1"/>
      <protection locked="0"/>
    </xf>
    <xf numFmtId="3" fontId="3" fillId="0" borderId="68" xfId="1" applyNumberFormat="1" applyFont="1" applyBorder="1" applyAlignment="1" applyProtection="1">
      <alignment horizontal="center" vertical="center" wrapText="1"/>
      <protection locked="0"/>
    </xf>
    <xf numFmtId="3" fontId="3" fillId="0" borderId="18" xfId="1" applyNumberFormat="1" applyFont="1" applyBorder="1" applyAlignment="1" applyProtection="1">
      <alignment horizontal="center" vertical="center" wrapText="1"/>
      <protection locked="0"/>
    </xf>
    <xf numFmtId="3" fontId="3" fillId="0" borderId="57" xfId="1" applyNumberFormat="1" applyFont="1" applyBorder="1" applyAlignment="1" applyProtection="1">
      <alignment horizontal="center" vertical="center" wrapText="1"/>
      <protection locked="0"/>
    </xf>
    <xf numFmtId="3" fontId="3" fillId="0" borderId="68" xfId="1" applyNumberFormat="1" applyFont="1" applyBorder="1" applyAlignment="1">
      <alignment horizontal="left" vertical="center" wrapText="1"/>
    </xf>
    <xf numFmtId="3" fontId="3" fillId="0" borderId="18" xfId="1" applyNumberFormat="1" applyFont="1" applyBorder="1" applyAlignment="1">
      <alignment horizontal="left" vertical="center" wrapText="1"/>
    </xf>
    <xf numFmtId="3" fontId="3" fillId="0" borderId="57" xfId="1" applyNumberFormat="1" applyFont="1" applyBorder="1" applyAlignment="1">
      <alignment horizontal="left" vertical="center" wrapText="1"/>
    </xf>
    <xf numFmtId="0" fontId="3" fillId="0" borderId="41" xfId="1" applyFont="1" applyBorder="1" applyAlignment="1" applyProtection="1">
      <alignment horizontal="center" vertical="center"/>
      <protection locked="0"/>
    </xf>
    <xf numFmtId="0" fontId="4" fillId="0" borderId="0" xfId="1" applyFont="1" applyFill="1" applyAlignment="1">
      <alignment horizontal="left" vertical="center"/>
    </xf>
    <xf numFmtId="0" fontId="14" fillId="0" borderId="0" xfId="5" applyFont="1" applyAlignment="1">
      <alignment horizontal="left" wrapText="1"/>
    </xf>
    <xf numFmtId="0" fontId="3" fillId="0" borderId="0" xfId="1" applyFont="1" applyFill="1" applyAlignment="1">
      <alignment horizontal="left" vertical="center" wrapText="1"/>
    </xf>
    <xf numFmtId="49" fontId="4" fillId="0" borderId="75" xfId="2" applyNumberFormat="1" applyFont="1" applyBorder="1" applyAlignment="1" applyProtection="1">
      <alignment horizontal="center"/>
      <protection locked="0"/>
    </xf>
    <xf numFmtId="0" fontId="3" fillId="0" borderId="68" xfId="2" applyFont="1" applyBorder="1" applyAlignment="1">
      <alignment horizontal="center" vertical="center" wrapText="1"/>
    </xf>
    <xf numFmtId="0" fontId="3" fillId="0" borderId="57" xfId="2" applyFont="1" applyBorder="1" applyAlignment="1">
      <alignment horizontal="center" vertical="center" wrapText="1"/>
    </xf>
    <xf numFmtId="0" fontId="3" fillId="0" borderId="76" xfId="2" applyFont="1" applyBorder="1" applyAlignment="1">
      <alignment horizontal="center" vertical="center" wrapText="1"/>
    </xf>
    <xf numFmtId="0" fontId="3" fillId="0" borderId="77" xfId="2" applyFont="1" applyBorder="1" applyAlignment="1">
      <alignment horizontal="center" vertical="center" wrapText="1"/>
    </xf>
    <xf numFmtId="0" fontId="11" fillId="0" borderId="0" xfId="2" applyFont="1" applyBorder="1" applyAlignment="1">
      <alignment horizontal="center"/>
    </xf>
    <xf numFmtId="0" fontId="3" fillId="0" borderId="0" xfId="2" applyFont="1" applyBorder="1" applyAlignment="1">
      <alignment horizontal="left"/>
    </xf>
    <xf numFmtId="0" fontId="4" fillId="0" borderId="68" xfId="2" applyFont="1" applyBorder="1" applyAlignment="1" applyProtection="1">
      <alignment horizontal="center" vertical="center" wrapText="1"/>
      <protection locked="0"/>
    </xf>
    <xf numFmtId="0" fontId="4" fillId="0" borderId="18" xfId="2" applyFont="1" applyBorder="1" applyAlignment="1" applyProtection="1">
      <alignment horizontal="center" vertical="center" wrapText="1"/>
      <protection locked="0"/>
    </xf>
    <xf numFmtId="0" fontId="4" fillId="0" borderId="57" xfId="2" applyFont="1" applyBorder="1" applyAlignment="1" applyProtection="1">
      <alignment horizontal="center" vertical="center" wrapText="1"/>
      <protection locked="0"/>
    </xf>
    <xf numFmtId="3" fontId="3" fillId="0" borderId="68" xfId="3" applyNumberFormat="1" applyFont="1" applyBorder="1" applyAlignment="1">
      <alignment horizontal="center" vertical="center" wrapText="1"/>
    </xf>
    <xf numFmtId="3" fontId="3" fillId="0" borderId="18" xfId="3" applyNumberFormat="1" applyFont="1" applyBorder="1" applyAlignment="1">
      <alignment horizontal="center" vertical="center" wrapText="1"/>
    </xf>
    <xf numFmtId="3" fontId="3" fillId="0" borderId="57" xfId="3" applyNumberFormat="1" applyFont="1" applyBorder="1" applyAlignment="1">
      <alignment horizontal="center" vertical="center" wrapText="1"/>
    </xf>
    <xf numFmtId="49" fontId="3" fillId="0" borderId="68" xfId="2" applyNumberFormat="1" applyFont="1" applyFill="1" applyBorder="1" applyAlignment="1" applyProtection="1">
      <alignment horizontal="center" vertical="center" wrapText="1"/>
      <protection locked="0"/>
    </xf>
    <xf numFmtId="49" fontId="3" fillId="0" borderId="18" xfId="2" applyNumberFormat="1" applyFont="1" applyFill="1" applyBorder="1" applyAlignment="1" applyProtection="1">
      <alignment horizontal="center" vertical="center" wrapText="1"/>
      <protection locked="0"/>
    </xf>
    <xf numFmtId="49" fontId="3" fillId="0" borderId="57" xfId="2" applyNumberFormat="1" applyFont="1" applyFill="1" applyBorder="1" applyAlignment="1" applyProtection="1">
      <alignment horizontal="center" vertical="center" wrapText="1"/>
      <protection locked="0"/>
    </xf>
    <xf numFmtId="0" fontId="3" fillId="0" borderId="68" xfId="2" applyFont="1" applyFill="1" applyBorder="1" applyAlignment="1" applyProtection="1">
      <alignment horizontal="center" vertical="center" wrapText="1"/>
      <protection locked="0"/>
    </xf>
    <xf numFmtId="0" fontId="3" fillId="0" borderId="18" xfId="2" applyFont="1" applyFill="1" applyBorder="1" applyAlignment="1" applyProtection="1">
      <alignment horizontal="center" vertical="center" wrapText="1"/>
      <protection locked="0"/>
    </xf>
    <xf numFmtId="0" fontId="3" fillId="0" borderId="57" xfId="2" applyFont="1" applyFill="1" applyBorder="1" applyAlignment="1" applyProtection="1">
      <alignment horizontal="center" vertical="center" wrapText="1"/>
      <protection locked="0"/>
    </xf>
    <xf numFmtId="3" fontId="3" fillId="0" borderId="68" xfId="3" applyNumberFormat="1" applyFont="1" applyFill="1" applyBorder="1" applyAlignment="1">
      <alignment horizontal="center" vertical="center" wrapText="1"/>
    </xf>
    <xf numFmtId="3" fontId="3" fillId="0" borderId="18" xfId="3" applyNumberFormat="1" applyFont="1" applyFill="1" applyBorder="1" applyAlignment="1">
      <alignment horizontal="center" vertical="center" wrapText="1"/>
    </xf>
    <xf numFmtId="3" fontId="3" fillId="0" borderId="57" xfId="3" applyNumberFormat="1" applyFont="1" applyFill="1" applyBorder="1" applyAlignment="1">
      <alignment horizontal="center" vertical="center" wrapText="1"/>
    </xf>
    <xf numFmtId="0" fontId="4" fillId="0" borderId="78" xfId="2" applyFont="1" applyBorder="1" applyAlignment="1">
      <alignment horizontal="right" wrapText="1"/>
    </xf>
    <xf numFmtId="0" fontId="4" fillId="0" borderId="79" xfId="2" applyFont="1" applyBorder="1" applyAlignment="1">
      <alignment horizontal="right" wrapText="1"/>
    </xf>
    <xf numFmtId="49" fontId="3" fillId="0" borderId="68" xfId="2" applyNumberFormat="1" applyFont="1" applyBorder="1" applyAlignment="1" applyProtection="1">
      <alignment horizontal="center" vertical="center" wrapText="1"/>
      <protection locked="0"/>
    </xf>
    <xf numFmtId="49" fontId="3" fillId="0" borderId="18" xfId="2" applyNumberFormat="1" applyFont="1" applyBorder="1" applyAlignment="1" applyProtection="1">
      <alignment horizontal="center" vertical="center" wrapText="1"/>
      <protection locked="0"/>
    </xf>
    <xf numFmtId="49" fontId="3" fillId="0" borderId="57" xfId="2" applyNumberFormat="1" applyFont="1" applyBorder="1" applyAlignment="1" applyProtection="1">
      <alignment horizontal="center" vertical="center" wrapText="1"/>
      <protection locked="0"/>
    </xf>
    <xf numFmtId="0" fontId="3" fillId="0" borderId="68" xfId="2" applyFont="1" applyBorder="1" applyAlignment="1" applyProtection="1">
      <alignment horizontal="center" vertical="center" wrapText="1"/>
      <protection locked="0"/>
    </xf>
    <xf numFmtId="0" fontId="3" fillId="0" borderId="18" xfId="2" applyFont="1" applyBorder="1" applyAlignment="1" applyProtection="1">
      <alignment horizontal="center" vertical="center" wrapText="1"/>
      <protection locked="0"/>
    </xf>
    <xf numFmtId="0" fontId="3" fillId="0" borderId="57" xfId="2" applyFont="1" applyBorder="1" applyAlignment="1" applyProtection="1">
      <alignment horizontal="center" vertical="center" wrapText="1"/>
      <protection locked="0"/>
    </xf>
    <xf numFmtId="3" fontId="3" fillId="0" borderId="41" xfId="3" applyNumberFormat="1" applyFont="1" applyBorder="1" applyAlignment="1">
      <alignment horizontal="center" vertical="center" wrapText="1"/>
    </xf>
    <xf numFmtId="0" fontId="3" fillId="0" borderId="68" xfId="2" quotePrefix="1" applyFont="1" applyBorder="1" applyAlignment="1" applyProtection="1">
      <alignment horizontal="center" vertical="center" wrapText="1"/>
      <protection locked="0"/>
    </xf>
    <xf numFmtId="0" fontId="3" fillId="0" borderId="18" xfId="2" quotePrefix="1" applyFont="1" applyBorder="1" applyAlignment="1" applyProtection="1">
      <alignment horizontal="center" vertical="center" wrapText="1"/>
      <protection locked="0"/>
    </xf>
    <xf numFmtId="0" fontId="3" fillId="0" borderId="57" xfId="2" quotePrefix="1" applyFont="1" applyBorder="1" applyAlignment="1" applyProtection="1">
      <alignment horizontal="center" vertical="center" wrapText="1"/>
      <protection locked="0"/>
    </xf>
    <xf numFmtId="3" fontId="12" fillId="0" borderId="68" xfId="3" applyNumberFormat="1" applyFont="1" applyFill="1" applyBorder="1" applyAlignment="1">
      <alignment horizontal="center" vertical="center" wrapText="1"/>
    </xf>
    <xf numFmtId="3" fontId="12" fillId="0" borderId="18" xfId="3" applyNumberFormat="1" applyFont="1" applyFill="1" applyBorder="1" applyAlignment="1">
      <alignment horizontal="center" vertical="center" wrapText="1"/>
    </xf>
    <xf numFmtId="3" fontId="12" fillId="0" borderId="57" xfId="3" applyNumberFormat="1" applyFont="1" applyFill="1" applyBorder="1" applyAlignment="1">
      <alignment horizontal="center" vertical="center" wrapText="1"/>
    </xf>
    <xf numFmtId="3" fontId="3" fillId="0" borderId="68" xfId="3" applyNumberFormat="1" applyFont="1" applyBorder="1" applyAlignment="1" applyProtection="1">
      <alignment horizontal="center" vertical="center" wrapText="1"/>
      <protection locked="0"/>
    </xf>
    <xf numFmtId="3" fontId="3" fillId="0" borderId="18" xfId="3" applyNumberFormat="1" applyFont="1" applyBorder="1" applyAlignment="1" applyProtection="1">
      <alignment horizontal="center" vertical="center" wrapText="1"/>
      <protection locked="0"/>
    </xf>
    <xf numFmtId="3" fontId="3" fillId="0" borderId="57" xfId="3" applyNumberFormat="1" applyFont="1" applyBorder="1" applyAlignment="1" applyProtection="1">
      <alignment horizontal="center" vertical="center" wrapText="1"/>
      <protection locked="0"/>
    </xf>
    <xf numFmtId="3" fontId="3" fillId="0" borderId="68" xfId="3" applyNumberFormat="1" applyFont="1" applyFill="1" applyBorder="1" applyAlignment="1" applyProtection="1">
      <alignment horizontal="center" vertical="center" wrapText="1"/>
      <protection locked="0"/>
    </xf>
    <xf numFmtId="3" fontId="3" fillId="0" borderId="18" xfId="3" applyNumberFormat="1" applyFont="1" applyFill="1" applyBorder="1" applyAlignment="1" applyProtection="1">
      <alignment horizontal="center" vertical="center" wrapText="1"/>
      <protection locked="0"/>
    </xf>
    <xf numFmtId="3" fontId="3" fillId="0" borderId="57" xfId="3" applyNumberFormat="1" applyFont="1" applyFill="1" applyBorder="1" applyAlignment="1" applyProtection="1">
      <alignment horizontal="center" vertical="center" wrapText="1"/>
      <protection locked="0"/>
    </xf>
    <xf numFmtId="3" fontId="3" fillId="0" borderId="41" xfId="3" applyNumberFormat="1" applyFont="1" applyFill="1" applyBorder="1" applyAlignment="1" applyProtection="1">
      <alignment horizontal="center" vertical="center" wrapText="1"/>
      <protection locked="0"/>
    </xf>
    <xf numFmtId="0" fontId="3" fillId="0" borderId="0" xfId="4" applyFont="1" applyFill="1" applyBorder="1" applyAlignment="1" applyProtection="1">
      <alignment horizontal="left" vertical="center" wrapText="1"/>
      <protection locked="0"/>
    </xf>
    <xf numFmtId="0" fontId="3" fillId="0" borderId="0" xfId="2" applyFont="1" applyBorder="1" applyAlignment="1" applyProtection="1">
      <alignment horizontal="left"/>
      <protection locked="0"/>
    </xf>
    <xf numFmtId="0" fontId="3" fillId="0" borderId="0" xfId="2" applyFont="1" applyBorder="1" applyAlignment="1" applyProtection="1">
      <alignment horizontal="left" wrapText="1"/>
      <protection locked="0"/>
    </xf>
    <xf numFmtId="0" fontId="4" fillId="0" borderId="0" xfId="2" applyFont="1" applyFill="1" applyAlignment="1">
      <alignment horizontal="left"/>
    </xf>
    <xf numFmtId="0" fontId="3" fillId="0" borderId="41" xfId="3" applyFont="1" applyFill="1" applyBorder="1" applyAlignment="1">
      <alignment horizontal="center" vertical="center" wrapText="1"/>
    </xf>
    <xf numFmtId="3" fontId="3" fillId="0" borderId="41" xfId="3" applyNumberFormat="1" applyFont="1" applyBorder="1" applyAlignment="1" applyProtection="1">
      <alignment horizontal="center" vertical="center" wrapText="1"/>
      <protection locked="0"/>
    </xf>
    <xf numFmtId="0" fontId="3" fillId="0" borderId="0" xfId="4" applyFont="1" applyFill="1" applyAlignment="1">
      <alignment horizontal="left" vertical="top" wrapText="1"/>
    </xf>
    <xf numFmtId="0" fontId="3" fillId="0" borderId="0" xfId="4" applyFont="1" applyFill="1" applyAlignment="1">
      <alignment horizontal="left" vertical="center" wrapText="1"/>
    </xf>
    <xf numFmtId="0" fontId="3" fillId="0" borderId="0" xfId="4" applyFont="1" applyFill="1" applyAlignment="1">
      <alignment horizontal="left" vertical="center"/>
    </xf>
    <xf numFmtId="0" fontId="3" fillId="0" borderId="0" xfId="4" applyFont="1" applyAlignment="1">
      <alignment horizontal="left"/>
    </xf>
    <xf numFmtId="49" fontId="4" fillId="0" borderId="75" xfId="4" applyNumberFormat="1" applyFont="1" applyFill="1" applyBorder="1" applyAlignment="1">
      <alignment horizontal="left"/>
    </xf>
    <xf numFmtId="0" fontId="3" fillId="0" borderId="68" xfId="4" applyFont="1" applyBorder="1" applyAlignment="1" applyProtection="1">
      <alignment horizontal="left" vertical="center" wrapText="1"/>
      <protection locked="0"/>
    </xf>
    <xf numFmtId="0" fontId="3" fillId="0" borderId="57" xfId="4" applyFont="1" applyBorder="1" applyAlignment="1" applyProtection="1">
      <alignment horizontal="left" vertical="center" wrapText="1"/>
      <protection locked="0"/>
    </xf>
    <xf numFmtId="0" fontId="17" fillId="6" borderId="0" xfId="4" applyFont="1" applyFill="1" applyAlignment="1">
      <alignment horizontal="left" vertical="top" wrapText="1"/>
    </xf>
    <xf numFmtId="0" fontId="3" fillId="0" borderId="0" xfId="4" applyFont="1" applyFill="1" applyAlignment="1">
      <alignment horizontal="left" wrapText="1"/>
    </xf>
    <xf numFmtId="0" fontId="3" fillId="0" borderId="0" xfId="4" applyFont="1" applyFill="1" applyAlignment="1">
      <alignment horizontal="left" vertical="top"/>
    </xf>
    <xf numFmtId="0" fontId="13" fillId="0" borderId="0" xfId="4" applyFont="1" applyAlignment="1">
      <alignment horizontal="left"/>
    </xf>
    <xf numFmtId="0" fontId="11" fillId="0" borderId="0" xfId="4" applyFont="1" applyAlignment="1">
      <alignment horizontal="center"/>
    </xf>
  </cellXfs>
  <cellStyles count="6">
    <cellStyle name="Normal" xfId="0" builtinId="0"/>
    <cellStyle name="Normal 11" xfId="4"/>
    <cellStyle name="Normal 2" xfId="1"/>
    <cellStyle name="Normal 3" xfId="2"/>
    <cellStyle name="Normal 3 2" xfId="5"/>
    <cellStyle name="Normal 3 2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S319"/>
  <sheetViews>
    <sheetView showGridLines="0" view="pageLayout" zoomScaleNormal="100" workbookViewId="0">
      <selection activeCell="U4" sqref="U4"/>
    </sheetView>
  </sheetViews>
  <sheetFormatPr defaultRowHeight="12" outlineLevelCol="1" x14ac:dyDescent="0.25"/>
  <cols>
    <col min="1" max="1" width="10.85546875" style="272" customWidth="1"/>
    <col min="2" max="2" width="28" style="272" customWidth="1"/>
    <col min="3" max="3" width="8" style="272" customWidth="1"/>
    <col min="4" max="5" width="8.7109375" style="272" hidden="1" customWidth="1" outlineLevel="1"/>
    <col min="6" max="6" width="8.7109375" style="272" customWidth="1" collapsed="1"/>
    <col min="7" max="8" width="8.7109375" style="272" hidden="1" customWidth="1" outlineLevel="1"/>
    <col min="9" max="9" width="8.7109375" style="272" customWidth="1" collapsed="1"/>
    <col min="10" max="11" width="8.28515625" style="272" hidden="1" customWidth="1" outlineLevel="1"/>
    <col min="12" max="12" width="8.28515625" style="272" customWidth="1" collapsed="1"/>
    <col min="13" max="13" width="7.42578125" style="272" hidden="1" customWidth="1" outlineLevel="1"/>
    <col min="14" max="14" width="7.42578125" style="4" hidden="1" customWidth="1" outlineLevel="1"/>
    <col min="15" max="15" width="6.85546875" style="4" customWidth="1" collapsed="1"/>
    <col min="16" max="16" width="26.7109375" style="4" hidden="1" customWidth="1" outlineLevel="1"/>
    <col min="17" max="17" width="9.140625" style="4" collapsed="1"/>
    <col min="18" max="16384" width="9.140625" style="4"/>
  </cols>
  <sheetData>
    <row r="1" spans="1:17" x14ac:dyDescent="0.25">
      <c r="A1" s="1"/>
      <c r="B1" s="1"/>
      <c r="C1" s="1"/>
      <c r="D1" s="1"/>
      <c r="E1" s="1"/>
      <c r="F1" s="1"/>
      <c r="G1" s="1"/>
      <c r="H1" s="1"/>
      <c r="I1" s="1"/>
      <c r="J1" s="1"/>
      <c r="K1" s="1"/>
      <c r="L1" s="1"/>
      <c r="M1" s="1"/>
      <c r="N1" s="2"/>
      <c r="O1" s="3" t="s">
        <v>622</v>
      </c>
      <c r="P1" s="1"/>
    </row>
    <row r="2" spans="1:17" ht="35.25" customHeight="1" x14ac:dyDescent="0.25">
      <c r="A2" s="548" t="s">
        <v>1</v>
      </c>
      <c r="B2" s="549"/>
      <c r="C2" s="549"/>
      <c r="D2" s="549"/>
      <c r="E2" s="549"/>
      <c r="F2" s="549"/>
      <c r="G2" s="549"/>
      <c r="H2" s="549"/>
      <c r="I2" s="549"/>
      <c r="J2" s="549"/>
      <c r="K2" s="549"/>
      <c r="L2" s="549"/>
      <c r="M2" s="549"/>
      <c r="N2" s="549"/>
      <c r="O2" s="549"/>
      <c r="P2" s="550"/>
      <c r="Q2" s="366"/>
    </row>
    <row r="3" spans="1:17" ht="12.75" customHeight="1" x14ac:dyDescent="0.25">
      <c r="A3" s="5" t="s">
        <v>2</v>
      </c>
      <c r="B3" s="6"/>
      <c r="C3" s="551" t="s">
        <v>623</v>
      </c>
      <c r="D3" s="551"/>
      <c r="E3" s="551"/>
      <c r="F3" s="551"/>
      <c r="G3" s="551"/>
      <c r="H3" s="551"/>
      <c r="I3" s="551"/>
      <c r="J3" s="551"/>
      <c r="K3" s="551"/>
      <c r="L3" s="551"/>
      <c r="M3" s="551"/>
      <c r="N3" s="551"/>
      <c r="O3" s="551"/>
      <c r="P3" s="552"/>
      <c r="Q3" s="366"/>
    </row>
    <row r="4" spans="1:17" ht="12.75" customHeight="1" x14ac:dyDescent="0.25">
      <c r="A4" s="5" t="s">
        <v>4</v>
      </c>
      <c r="B4" s="6"/>
      <c r="C4" s="551"/>
      <c r="D4" s="551"/>
      <c r="E4" s="551"/>
      <c r="F4" s="551"/>
      <c r="G4" s="551"/>
      <c r="H4" s="551"/>
      <c r="I4" s="551"/>
      <c r="J4" s="551"/>
      <c r="K4" s="551"/>
      <c r="L4" s="551"/>
      <c r="M4" s="551"/>
      <c r="N4" s="551"/>
      <c r="O4" s="551"/>
      <c r="P4" s="552"/>
      <c r="Q4" s="366"/>
    </row>
    <row r="5" spans="1:17" ht="12.75" customHeight="1" x14ac:dyDescent="0.25">
      <c r="A5" s="7" t="s">
        <v>6</v>
      </c>
      <c r="B5" s="8"/>
      <c r="C5" s="546" t="s">
        <v>541</v>
      </c>
      <c r="D5" s="546"/>
      <c r="E5" s="546"/>
      <c r="F5" s="546"/>
      <c r="G5" s="546"/>
      <c r="H5" s="546"/>
      <c r="I5" s="546"/>
      <c r="J5" s="546"/>
      <c r="K5" s="546"/>
      <c r="L5" s="546"/>
      <c r="M5" s="546"/>
      <c r="N5" s="546"/>
      <c r="O5" s="546"/>
      <c r="P5" s="547"/>
      <c r="Q5" s="366"/>
    </row>
    <row r="6" spans="1:17" ht="12.75" customHeight="1" x14ac:dyDescent="0.25">
      <c r="A6" s="7" t="s">
        <v>8</v>
      </c>
      <c r="B6" s="8"/>
      <c r="C6" s="546" t="s">
        <v>624</v>
      </c>
      <c r="D6" s="546"/>
      <c r="E6" s="546"/>
      <c r="F6" s="546"/>
      <c r="G6" s="546"/>
      <c r="H6" s="546"/>
      <c r="I6" s="546"/>
      <c r="J6" s="546"/>
      <c r="K6" s="546"/>
      <c r="L6" s="546"/>
      <c r="M6" s="546"/>
      <c r="N6" s="546"/>
      <c r="O6" s="546"/>
      <c r="P6" s="547"/>
      <c r="Q6" s="366"/>
    </row>
    <row r="7" spans="1:17" x14ac:dyDescent="0.25">
      <c r="A7" s="7" t="s">
        <v>10</v>
      </c>
      <c r="B7" s="8"/>
      <c r="C7" s="551" t="s">
        <v>625</v>
      </c>
      <c r="D7" s="551"/>
      <c r="E7" s="551"/>
      <c r="F7" s="551"/>
      <c r="G7" s="551"/>
      <c r="H7" s="551"/>
      <c r="I7" s="551"/>
      <c r="J7" s="551"/>
      <c r="K7" s="551"/>
      <c r="L7" s="551"/>
      <c r="M7" s="551"/>
      <c r="N7" s="551"/>
      <c r="O7" s="551"/>
      <c r="P7" s="552"/>
      <c r="Q7" s="366"/>
    </row>
    <row r="8" spans="1:17" ht="12.75" customHeight="1" x14ac:dyDescent="0.25">
      <c r="A8" s="9" t="s">
        <v>12</v>
      </c>
      <c r="B8" s="8"/>
      <c r="C8" s="553"/>
      <c r="D8" s="553"/>
      <c r="E8" s="553"/>
      <c r="F8" s="553"/>
      <c r="G8" s="553"/>
      <c r="H8" s="553"/>
      <c r="I8" s="553"/>
      <c r="J8" s="553"/>
      <c r="K8" s="553"/>
      <c r="L8" s="553"/>
      <c r="M8" s="553"/>
      <c r="N8" s="553"/>
      <c r="O8" s="553"/>
      <c r="P8" s="554"/>
      <c r="Q8" s="366"/>
    </row>
    <row r="9" spans="1:17" ht="12.75" customHeight="1" x14ac:dyDescent="0.25">
      <c r="A9" s="7"/>
      <c r="B9" s="8" t="s">
        <v>13</v>
      </c>
      <c r="C9" s="546" t="s">
        <v>626</v>
      </c>
      <c r="D9" s="546"/>
      <c r="E9" s="546"/>
      <c r="F9" s="546"/>
      <c r="G9" s="546"/>
      <c r="H9" s="546"/>
      <c r="I9" s="546"/>
      <c r="J9" s="546"/>
      <c r="K9" s="546"/>
      <c r="L9" s="546"/>
      <c r="M9" s="546"/>
      <c r="N9" s="546"/>
      <c r="O9" s="546"/>
      <c r="P9" s="547"/>
      <c r="Q9" s="366"/>
    </row>
    <row r="10" spans="1:17" ht="12.75" customHeight="1" x14ac:dyDescent="0.25">
      <c r="A10" s="7"/>
      <c r="B10" s="8" t="s">
        <v>15</v>
      </c>
      <c r="C10" s="546"/>
      <c r="D10" s="546"/>
      <c r="E10" s="546"/>
      <c r="F10" s="546"/>
      <c r="G10" s="546"/>
      <c r="H10" s="546"/>
      <c r="I10" s="546"/>
      <c r="J10" s="546"/>
      <c r="K10" s="546"/>
      <c r="L10" s="546"/>
      <c r="M10" s="546"/>
      <c r="N10" s="546"/>
      <c r="O10" s="546"/>
      <c r="P10" s="547"/>
      <c r="Q10" s="366"/>
    </row>
    <row r="11" spans="1:17" ht="12.75" customHeight="1" x14ac:dyDescent="0.25">
      <c r="A11" s="7"/>
      <c r="B11" s="8" t="s">
        <v>17</v>
      </c>
      <c r="C11" s="553"/>
      <c r="D11" s="553"/>
      <c r="E11" s="553"/>
      <c r="F11" s="553"/>
      <c r="G11" s="553"/>
      <c r="H11" s="553"/>
      <c r="I11" s="553"/>
      <c r="J11" s="553"/>
      <c r="K11" s="553"/>
      <c r="L11" s="553"/>
      <c r="M11" s="553"/>
      <c r="N11" s="553"/>
      <c r="O11" s="553"/>
      <c r="P11" s="554"/>
      <c r="Q11" s="366"/>
    </row>
    <row r="12" spans="1:17" ht="12.75" customHeight="1" x14ac:dyDescent="0.25">
      <c r="A12" s="7"/>
      <c r="B12" s="8" t="s">
        <v>18</v>
      </c>
      <c r="C12" s="546"/>
      <c r="D12" s="546"/>
      <c r="E12" s="546"/>
      <c r="F12" s="546"/>
      <c r="G12" s="546"/>
      <c r="H12" s="546"/>
      <c r="I12" s="546"/>
      <c r="J12" s="546"/>
      <c r="K12" s="546"/>
      <c r="L12" s="546"/>
      <c r="M12" s="546"/>
      <c r="N12" s="546"/>
      <c r="O12" s="546"/>
      <c r="P12" s="547"/>
      <c r="Q12" s="366"/>
    </row>
    <row r="13" spans="1:17" ht="12.75" customHeight="1" x14ac:dyDescent="0.25">
      <c r="A13" s="7"/>
      <c r="B13" s="8" t="s">
        <v>20</v>
      </c>
      <c r="C13" s="546"/>
      <c r="D13" s="546"/>
      <c r="E13" s="546"/>
      <c r="F13" s="546"/>
      <c r="G13" s="546"/>
      <c r="H13" s="546"/>
      <c r="I13" s="546"/>
      <c r="J13" s="546"/>
      <c r="K13" s="546"/>
      <c r="L13" s="546"/>
      <c r="M13" s="546"/>
      <c r="N13" s="546"/>
      <c r="O13" s="546"/>
      <c r="P13" s="547"/>
      <c r="Q13" s="366"/>
    </row>
    <row r="14" spans="1:17" ht="12.75" customHeight="1" x14ac:dyDescent="0.25">
      <c r="A14" s="10"/>
      <c r="B14" s="11"/>
      <c r="C14" s="526"/>
      <c r="D14" s="526"/>
      <c r="E14" s="526"/>
      <c r="F14" s="526"/>
      <c r="G14" s="526"/>
      <c r="H14" s="526"/>
      <c r="I14" s="526"/>
      <c r="J14" s="526"/>
      <c r="K14" s="526"/>
      <c r="L14" s="526"/>
      <c r="M14" s="526"/>
      <c r="N14" s="526"/>
      <c r="O14" s="526"/>
      <c r="P14" s="527"/>
      <c r="Q14" s="366"/>
    </row>
    <row r="15" spans="1:17" s="12" customFormat="1" ht="12.75" customHeight="1" x14ac:dyDescent="0.25">
      <c r="A15" s="528" t="s">
        <v>21</v>
      </c>
      <c r="B15" s="531" t="s">
        <v>22</v>
      </c>
      <c r="C15" s="533" t="s">
        <v>23</v>
      </c>
      <c r="D15" s="534"/>
      <c r="E15" s="534"/>
      <c r="F15" s="534"/>
      <c r="G15" s="534"/>
      <c r="H15" s="534"/>
      <c r="I15" s="534"/>
      <c r="J15" s="534"/>
      <c r="K15" s="534"/>
      <c r="L15" s="534"/>
      <c r="M15" s="534"/>
      <c r="N15" s="534"/>
      <c r="O15" s="534"/>
      <c r="P15" s="535"/>
      <c r="Q15" s="367"/>
    </row>
    <row r="16" spans="1:17" s="12" customFormat="1" ht="12.75" customHeight="1" x14ac:dyDescent="0.25">
      <c r="A16" s="529"/>
      <c r="B16" s="532"/>
      <c r="C16" s="536" t="s">
        <v>24</v>
      </c>
      <c r="D16" s="538" t="s">
        <v>25</v>
      </c>
      <c r="E16" s="540" t="s">
        <v>26</v>
      </c>
      <c r="F16" s="542" t="s">
        <v>27</v>
      </c>
      <c r="G16" s="524" t="s">
        <v>28</v>
      </c>
      <c r="H16" s="525" t="s">
        <v>29</v>
      </c>
      <c r="I16" s="523" t="s">
        <v>30</v>
      </c>
      <c r="J16" s="524" t="s">
        <v>31</v>
      </c>
      <c r="K16" s="525" t="s">
        <v>32</v>
      </c>
      <c r="L16" s="523" t="s">
        <v>33</v>
      </c>
      <c r="M16" s="524" t="s">
        <v>34</v>
      </c>
      <c r="N16" s="525" t="s">
        <v>35</v>
      </c>
      <c r="O16" s="523" t="s">
        <v>36</v>
      </c>
      <c r="P16" s="544" t="s">
        <v>37</v>
      </c>
    </row>
    <row r="17" spans="1:19" s="13" customFormat="1" ht="70.5" customHeight="1" thickBot="1" x14ac:dyDescent="0.3">
      <c r="A17" s="530"/>
      <c r="B17" s="532"/>
      <c r="C17" s="537"/>
      <c r="D17" s="539"/>
      <c r="E17" s="541"/>
      <c r="F17" s="543"/>
      <c r="G17" s="524"/>
      <c r="H17" s="525"/>
      <c r="I17" s="523"/>
      <c r="J17" s="524"/>
      <c r="K17" s="525"/>
      <c r="L17" s="523"/>
      <c r="M17" s="524"/>
      <c r="N17" s="525"/>
      <c r="O17" s="523"/>
      <c r="P17" s="545"/>
    </row>
    <row r="18" spans="1:19" s="13" customFormat="1" ht="9.75" customHeight="1" thickTop="1" x14ac:dyDescent="0.25">
      <c r="A18" s="14" t="s">
        <v>38</v>
      </c>
      <c r="B18" s="14">
        <v>2</v>
      </c>
      <c r="C18" s="15">
        <v>3</v>
      </c>
      <c r="D18" s="16">
        <v>4</v>
      </c>
      <c r="E18" s="17">
        <v>5</v>
      </c>
      <c r="F18" s="18">
        <v>6</v>
      </c>
      <c r="G18" s="16">
        <v>7</v>
      </c>
      <c r="H18" s="19">
        <v>8</v>
      </c>
      <c r="I18" s="20">
        <v>9</v>
      </c>
      <c r="J18" s="19">
        <v>10</v>
      </c>
      <c r="K18" s="17">
        <v>11</v>
      </c>
      <c r="L18" s="21">
        <v>12</v>
      </c>
      <c r="M18" s="15">
        <v>13</v>
      </c>
      <c r="N18" s="17">
        <v>14</v>
      </c>
      <c r="O18" s="20">
        <v>15</v>
      </c>
      <c r="P18" s="20">
        <v>16</v>
      </c>
    </row>
    <row r="19" spans="1:19" s="28" customFormat="1" ht="12" hidden="1" customHeight="1" x14ac:dyDescent="0.25">
      <c r="A19" s="22"/>
      <c r="B19" s="23" t="s">
        <v>39</v>
      </c>
      <c r="C19" s="24"/>
      <c r="D19" s="25"/>
      <c r="E19" s="26"/>
      <c r="F19" s="27"/>
      <c r="G19" s="25"/>
      <c r="H19" s="26"/>
      <c r="I19" s="27"/>
      <c r="J19" s="25"/>
      <c r="K19" s="26"/>
      <c r="L19" s="27"/>
      <c r="M19" s="25"/>
      <c r="N19" s="26"/>
      <c r="O19" s="27"/>
      <c r="P19" s="27"/>
    </row>
    <row r="20" spans="1:19" s="28" customFormat="1" ht="12.75" thickBot="1" x14ac:dyDescent="0.3">
      <c r="A20" s="29"/>
      <c r="B20" s="30" t="s">
        <v>40</v>
      </c>
      <c r="C20" s="31">
        <f t="shared" ref="C20:C83" si="0">F20+I20+L20+O20</f>
        <v>228052</v>
      </c>
      <c r="D20" s="32">
        <f>SUM(D21,D24,D25,D41,D43)</f>
        <v>231237</v>
      </c>
      <c r="E20" s="33">
        <f t="shared" ref="E20:F20" si="1">SUM(E21,E24,E25,E41,E43)</f>
        <v>-3185</v>
      </c>
      <c r="F20" s="34">
        <f t="shared" si="1"/>
        <v>228052</v>
      </c>
      <c r="G20" s="32">
        <f>SUM(G21,G24,G43)</f>
        <v>0</v>
      </c>
      <c r="H20" s="33">
        <f t="shared" ref="H20:I20" si="2">SUM(H21,H24,H43)</f>
        <v>0</v>
      </c>
      <c r="I20" s="34">
        <f t="shared" si="2"/>
        <v>0</v>
      </c>
      <c r="J20" s="32">
        <f>SUM(J21,J26,J43)</f>
        <v>0</v>
      </c>
      <c r="K20" s="33">
        <f t="shared" ref="K20:L20" si="3">SUM(K21,K26,K43)</f>
        <v>0</v>
      </c>
      <c r="L20" s="34">
        <f t="shared" si="3"/>
        <v>0</v>
      </c>
      <c r="M20" s="32">
        <f>SUM(M21,M45)</f>
        <v>0</v>
      </c>
      <c r="N20" s="33">
        <f t="shared" ref="N20:O20" si="4">SUM(N21,N45)</f>
        <v>0</v>
      </c>
      <c r="O20" s="34">
        <f t="shared" si="4"/>
        <v>0</v>
      </c>
      <c r="P20" s="35"/>
    </row>
    <row r="21" spans="1:19" ht="12.75" hidden="1" thickTop="1" x14ac:dyDescent="0.25">
      <c r="A21" s="36"/>
      <c r="B21" s="37" t="s">
        <v>41</v>
      </c>
      <c r="C21" s="38">
        <f t="shared" si="0"/>
        <v>0</v>
      </c>
      <c r="D21" s="39">
        <f>SUM(D22:D23)</f>
        <v>0</v>
      </c>
      <c r="E21" s="40">
        <f t="shared" ref="E21:F21" si="5">SUM(E22:E23)</f>
        <v>0</v>
      </c>
      <c r="F21" s="41">
        <f t="shared" si="5"/>
        <v>0</v>
      </c>
      <c r="G21" s="39">
        <f>SUM(G22:G23)</f>
        <v>0</v>
      </c>
      <c r="H21" s="40">
        <f t="shared" ref="H21:I21" si="6">SUM(H22:H23)</f>
        <v>0</v>
      </c>
      <c r="I21" s="41">
        <f t="shared" si="6"/>
        <v>0</v>
      </c>
      <c r="J21" s="39">
        <f>SUM(J22:J23)</f>
        <v>0</v>
      </c>
      <c r="K21" s="40">
        <f t="shared" ref="K21:L21" si="7">SUM(K22:K23)</f>
        <v>0</v>
      </c>
      <c r="L21" s="41">
        <f t="shared" si="7"/>
        <v>0</v>
      </c>
      <c r="M21" s="39">
        <f>SUM(M22:M23)</f>
        <v>0</v>
      </c>
      <c r="N21" s="40">
        <f t="shared" ref="N21:O21" si="8">SUM(N22:N23)</f>
        <v>0</v>
      </c>
      <c r="O21" s="41">
        <f t="shared" si="8"/>
        <v>0</v>
      </c>
      <c r="P21" s="42"/>
      <c r="S21" s="377"/>
    </row>
    <row r="22" spans="1:19" ht="12" hidden="1" customHeight="1" x14ac:dyDescent="0.25">
      <c r="A22" s="43"/>
      <c r="B22" s="44" t="s">
        <v>42</v>
      </c>
      <c r="C22" s="45">
        <f t="shared" si="0"/>
        <v>0</v>
      </c>
      <c r="D22" s="46"/>
      <c r="E22" s="47"/>
      <c r="F22" s="48">
        <f>D22+E22</f>
        <v>0</v>
      </c>
      <c r="G22" s="46"/>
      <c r="H22" s="47"/>
      <c r="I22" s="48">
        <f>G22+H22</f>
        <v>0</v>
      </c>
      <c r="J22" s="46"/>
      <c r="K22" s="47"/>
      <c r="L22" s="48">
        <f>K22+J22</f>
        <v>0</v>
      </c>
      <c r="M22" s="46"/>
      <c r="N22" s="47"/>
      <c r="O22" s="48">
        <f>N22+M22</f>
        <v>0</v>
      </c>
      <c r="P22" s="49"/>
      <c r="S22" s="377"/>
    </row>
    <row r="23" spans="1:19" ht="12.75" hidden="1" thickTop="1" x14ac:dyDescent="0.25">
      <c r="A23" s="50"/>
      <c r="B23" s="51" t="s">
        <v>43</v>
      </c>
      <c r="C23" s="52">
        <f t="shared" si="0"/>
        <v>0</v>
      </c>
      <c r="D23" s="53"/>
      <c r="E23" s="54"/>
      <c r="F23" s="55">
        <f t="shared" ref="F23:F25" si="9">D23+E23</f>
        <v>0</v>
      </c>
      <c r="G23" s="53"/>
      <c r="H23" s="54"/>
      <c r="I23" s="55">
        <f t="shared" ref="I23:I24" si="10">G23+H23</f>
        <v>0</v>
      </c>
      <c r="J23" s="53"/>
      <c r="K23" s="54"/>
      <c r="L23" s="56">
        <f>K23+J23</f>
        <v>0</v>
      </c>
      <c r="M23" s="53"/>
      <c r="N23" s="54"/>
      <c r="O23" s="55">
        <f>N23+M23</f>
        <v>0</v>
      </c>
      <c r="P23" s="57"/>
      <c r="S23" s="377"/>
    </row>
    <row r="24" spans="1:19" s="28" customFormat="1" ht="24.75" customHeight="1" thickTop="1" thickBot="1" x14ac:dyDescent="0.3">
      <c r="A24" s="58">
        <v>19300</v>
      </c>
      <c r="B24" s="58" t="s">
        <v>44</v>
      </c>
      <c r="C24" s="59">
        <f>F24+I24</f>
        <v>228052</v>
      </c>
      <c r="D24" s="60">
        <v>231237</v>
      </c>
      <c r="E24" s="61">
        <v>-3185</v>
      </c>
      <c r="F24" s="62">
        <f t="shared" si="9"/>
        <v>228052</v>
      </c>
      <c r="G24" s="60"/>
      <c r="H24" s="61"/>
      <c r="I24" s="62">
        <f t="shared" si="10"/>
        <v>0</v>
      </c>
      <c r="J24" s="63" t="s">
        <v>45</v>
      </c>
      <c r="K24" s="64" t="s">
        <v>45</v>
      </c>
      <c r="L24" s="65" t="s">
        <v>45</v>
      </c>
      <c r="M24" s="63" t="s">
        <v>45</v>
      </c>
      <c r="N24" s="64" t="s">
        <v>45</v>
      </c>
      <c r="O24" s="65" t="s">
        <v>45</v>
      </c>
      <c r="P24" s="66"/>
      <c r="S24" s="377"/>
    </row>
    <row r="25" spans="1:19" s="28" customFormat="1" ht="24.75" hidden="1" customHeight="1" thickTop="1" x14ac:dyDescent="0.25">
      <c r="A25" s="321"/>
      <c r="B25" s="67" t="s">
        <v>46</v>
      </c>
      <c r="C25" s="68">
        <f>F25</f>
        <v>0</v>
      </c>
      <c r="D25" s="69"/>
      <c r="E25" s="70"/>
      <c r="F25" s="71">
        <f t="shared" si="9"/>
        <v>0</v>
      </c>
      <c r="G25" s="72" t="s">
        <v>45</v>
      </c>
      <c r="H25" s="73" t="s">
        <v>45</v>
      </c>
      <c r="I25" s="74" t="s">
        <v>45</v>
      </c>
      <c r="J25" s="72" t="s">
        <v>45</v>
      </c>
      <c r="K25" s="73" t="s">
        <v>45</v>
      </c>
      <c r="L25" s="74" t="s">
        <v>45</v>
      </c>
      <c r="M25" s="72" t="s">
        <v>45</v>
      </c>
      <c r="N25" s="73" t="s">
        <v>45</v>
      </c>
      <c r="O25" s="74" t="s">
        <v>45</v>
      </c>
      <c r="P25" s="75"/>
      <c r="S25" s="377"/>
    </row>
    <row r="26" spans="1:19" s="28" customFormat="1" ht="36" hidden="1" customHeight="1" x14ac:dyDescent="0.25">
      <c r="A26" s="67">
        <v>21300</v>
      </c>
      <c r="B26" s="67" t="s">
        <v>47</v>
      </c>
      <c r="C26" s="68">
        <f>L26</f>
        <v>0</v>
      </c>
      <c r="D26" s="72" t="s">
        <v>45</v>
      </c>
      <c r="E26" s="73" t="s">
        <v>45</v>
      </c>
      <c r="F26" s="74" t="s">
        <v>45</v>
      </c>
      <c r="G26" s="72" t="s">
        <v>45</v>
      </c>
      <c r="H26" s="73" t="s">
        <v>45</v>
      </c>
      <c r="I26" s="74" t="s">
        <v>45</v>
      </c>
      <c r="J26" s="76">
        <f>SUM(J27,J31,J33,J36)</f>
        <v>0</v>
      </c>
      <c r="K26" s="77">
        <f t="shared" ref="K26:L26" si="11">SUM(K27,K31,K33,K36)</f>
        <v>0</v>
      </c>
      <c r="L26" s="78">
        <f t="shared" si="11"/>
        <v>0</v>
      </c>
      <c r="M26" s="76" t="s">
        <v>45</v>
      </c>
      <c r="N26" s="77" t="s">
        <v>45</v>
      </c>
      <c r="O26" s="78" t="s">
        <v>45</v>
      </c>
      <c r="P26" s="75"/>
      <c r="S26" s="377"/>
    </row>
    <row r="27" spans="1:19" s="28" customFormat="1" ht="24" hidden="1" customHeight="1" x14ac:dyDescent="0.25">
      <c r="A27" s="79">
        <v>21350</v>
      </c>
      <c r="B27" s="67" t="s">
        <v>48</v>
      </c>
      <c r="C27" s="68">
        <f t="shared" ref="C27:C30" si="12">L27</f>
        <v>0</v>
      </c>
      <c r="D27" s="72" t="s">
        <v>45</v>
      </c>
      <c r="E27" s="73" t="s">
        <v>45</v>
      </c>
      <c r="F27" s="74" t="s">
        <v>45</v>
      </c>
      <c r="G27" s="72" t="s">
        <v>45</v>
      </c>
      <c r="H27" s="73" t="s">
        <v>45</v>
      </c>
      <c r="I27" s="74" t="s">
        <v>45</v>
      </c>
      <c r="J27" s="76">
        <f>SUM(J28:J30)</f>
        <v>0</v>
      </c>
      <c r="K27" s="77">
        <f t="shared" ref="K27:L27" si="13">SUM(K28:K30)</f>
        <v>0</v>
      </c>
      <c r="L27" s="78">
        <f t="shared" si="13"/>
        <v>0</v>
      </c>
      <c r="M27" s="76" t="s">
        <v>45</v>
      </c>
      <c r="N27" s="77" t="s">
        <v>45</v>
      </c>
      <c r="O27" s="78" t="s">
        <v>45</v>
      </c>
      <c r="P27" s="75"/>
      <c r="S27" s="377"/>
    </row>
    <row r="28" spans="1:19" ht="12" hidden="1" customHeight="1" x14ac:dyDescent="0.25">
      <c r="A28" s="43">
        <v>21351</v>
      </c>
      <c r="B28" s="80" t="s">
        <v>49</v>
      </c>
      <c r="C28" s="81">
        <f t="shared" si="12"/>
        <v>0</v>
      </c>
      <c r="D28" s="82" t="s">
        <v>45</v>
      </c>
      <c r="E28" s="83" t="s">
        <v>45</v>
      </c>
      <c r="F28" s="84" t="s">
        <v>45</v>
      </c>
      <c r="G28" s="82" t="s">
        <v>45</v>
      </c>
      <c r="H28" s="83" t="s">
        <v>45</v>
      </c>
      <c r="I28" s="84" t="s">
        <v>45</v>
      </c>
      <c r="J28" s="46"/>
      <c r="K28" s="47"/>
      <c r="L28" s="48">
        <f t="shared" ref="L28:L30" si="14">K28+J28</f>
        <v>0</v>
      </c>
      <c r="M28" s="85" t="s">
        <v>45</v>
      </c>
      <c r="N28" s="86" t="s">
        <v>45</v>
      </c>
      <c r="O28" s="48" t="s">
        <v>45</v>
      </c>
      <c r="P28" s="49"/>
      <c r="S28" s="377"/>
    </row>
    <row r="29" spans="1:19" ht="12" hidden="1" customHeight="1" x14ac:dyDescent="0.25">
      <c r="A29" s="50">
        <v>21352</v>
      </c>
      <c r="B29" s="87" t="s">
        <v>50</v>
      </c>
      <c r="C29" s="88">
        <f t="shared" si="12"/>
        <v>0</v>
      </c>
      <c r="D29" s="89" t="s">
        <v>45</v>
      </c>
      <c r="E29" s="90" t="s">
        <v>45</v>
      </c>
      <c r="F29" s="91" t="s">
        <v>45</v>
      </c>
      <c r="G29" s="89" t="s">
        <v>45</v>
      </c>
      <c r="H29" s="90" t="s">
        <v>45</v>
      </c>
      <c r="I29" s="91" t="s">
        <v>45</v>
      </c>
      <c r="J29" s="53"/>
      <c r="K29" s="54"/>
      <c r="L29" s="56">
        <f t="shared" si="14"/>
        <v>0</v>
      </c>
      <c r="M29" s="92" t="s">
        <v>45</v>
      </c>
      <c r="N29" s="93" t="s">
        <v>45</v>
      </c>
      <c r="O29" s="56" t="s">
        <v>45</v>
      </c>
      <c r="P29" s="57"/>
      <c r="S29" s="377"/>
    </row>
    <row r="30" spans="1:19" ht="24" hidden="1" customHeight="1" x14ac:dyDescent="0.25">
      <c r="A30" s="50">
        <v>21359</v>
      </c>
      <c r="B30" s="87" t="s">
        <v>51</v>
      </c>
      <c r="C30" s="88">
        <f t="shared" si="12"/>
        <v>0</v>
      </c>
      <c r="D30" s="89" t="s">
        <v>45</v>
      </c>
      <c r="E30" s="90" t="s">
        <v>45</v>
      </c>
      <c r="F30" s="91" t="s">
        <v>45</v>
      </c>
      <c r="G30" s="89" t="s">
        <v>45</v>
      </c>
      <c r="H30" s="90" t="s">
        <v>45</v>
      </c>
      <c r="I30" s="91" t="s">
        <v>45</v>
      </c>
      <c r="J30" s="53"/>
      <c r="K30" s="54"/>
      <c r="L30" s="56">
        <f t="shared" si="14"/>
        <v>0</v>
      </c>
      <c r="M30" s="92" t="s">
        <v>45</v>
      </c>
      <c r="N30" s="93" t="s">
        <v>45</v>
      </c>
      <c r="O30" s="56" t="s">
        <v>45</v>
      </c>
      <c r="P30" s="57"/>
      <c r="S30" s="377"/>
    </row>
    <row r="31" spans="1:19" s="28" customFormat="1" ht="36" hidden="1" customHeight="1" x14ac:dyDescent="0.25">
      <c r="A31" s="79">
        <v>21370</v>
      </c>
      <c r="B31" s="67" t="s">
        <v>52</v>
      </c>
      <c r="C31" s="68">
        <f>L31</f>
        <v>0</v>
      </c>
      <c r="D31" s="72" t="s">
        <v>45</v>
      </c>
      <c r="E31" s="73" t="s">
        <v>45</v>
      </c>
      <c r="F31" s="74" t="s">
        <v>45</v>
      </c>
      <c r="G31" s="72" t="s">
        <v>45</v>
      </c>
      <c r="H31" s="73" t="s">
        <v>45</v>
      </c>
      <c r="I31" s="74" t="s">
        <v>45</v>
      </c>
      <c r="J31" s="76">
        <f>SUM(J32)</f>
        <v>0</v>
      </c>
      <c r="K31" s="77">
        <f t="shared" ref="K31:L31" si="15">SUM(K32)</f>
        <v>0</v>
      </c>
      <c r="L31" s="78">
        <f t="shared" si="15"/>
        <v>0</v>
      </c>
      <c r="M31" s="76" t="s">
        <v>45</v>
      </c>
      <c r="N31" s="77" t="s">
        <v>45</v>
      </c>
      <c r="O31" s="78" t="s">
        <v>45</v>
      </c>
      <c r="P31" s="75"/>
      <c r="S31" s="377"/>
    </row>
    <row r="32" spans="1:19" ht="36" hidden="1" customHeight="1" x14ac:dyDescent="0.25">
      <c r="A32" s="94">
        <v>21379</v>
      </c>
      <c r="B32" s="95" t="s">
        <v>53</v>
      </c>
      <c r="C32" s="96">
        <f t="shared" ref="C32:C40" si="16">L32</f>
        <v>0</v>
      </c>
      <c r="D32" s="97" t="s">
        <v>45</v>
      </c>
      <c r="E32" s="98" t="s">
        <v>45</v>
      </c>
      <c r="F32" s="99" t="s">
        <v>45</v>
      </c>
      <c r="G32" s="97" t="s">
        <v>45</v>
      </c>
      <c r="H32" s="98" t="s">
        <v>45</v>
      </c>
      <c r="I32" s="99" t="s">
        <v>45</v>
      </c>
      <c r="J32" s="100"/>
      <c r="K32" s="101"/>
      <c r="L32" s="102">
        <f>K32+J32</f>
        <v>0</v>
      </c>
      <c r="M32" s="103" t="s">
        <v>45</v>
      </c>
      <c r="N32" s="104" t="s">
        <v>45</v>
      </c>
      <c r="O32" s="102" t="s">
        <v>45</v>
      </c>
      <c r="P32" s="105"/>
      <c r="S32" s="377"/>
    </row>
    <row r="33" spans="1:19" s="28" customFormat="1" ht="12" hidden="1" customHeight="1" x14ac:dyDescent="0.25">
      <c r="A33" s="79">
        <v>21380</v>
      </c>
      <c r="B33" s="67" t="s">
        <v>54</v>
      </c>
      <c r="C33" s="68">
        <f t="shared" si="16"/>
        <v>0</v>
      </c>
      <c r="D33" s="72" t="s">
        <v>45</v>
      </c>
      <c r="E33" s="73" t="s">
        <v>45</v>
      </c>
      <c r="F33" s="74" t="s">
        <v>45</v>
      </c>
      <c r="G33" s="72" t="s">
        <v>45</v>
      </c>
      <c r="H33" s="73" t="s">
        <v>45</v>
      </c>
      <c r="I33" s="74" t="s">
        <v>45</v>
      </c>
      <c r="J33" s="76">
        <f>SUM(J34:J35)</f>
        <v>0</v>
      </c>
      <c r="K33" s="77">
        <f t="shared" ref="K33:L33" si="17">SUM(K34:K35)</f>
        <v>0</v>
      </c>
      <c r="L33" s="78">
        <f t="shared" si="17"/>
        <v>0</v>
      </c>
      <c r="M33" s="76" t="s">
        <v>45</v>
      </c>
      <c r="N33" s="77" t="s">
        <v>45</v>
      </c>
      <c r="O33" s="78" t="s">
        <v>45</v>
      </c>
      <c r="P33" s="75"/>
      <c r="S33" s="377"/>
    </row>
    <row r="34" spans="1:19" ht="12" hidden="1" customHeight="1" x14ac:dyDescent="0.25">
      <c r="A34" s="44">
        <v>21381</v>
      </c>
      <c r="B34" s="80" t="s">
        <v>55</v>
      </c>
      <c r="C34" s="81">
        <f t="shared" si="16"/>
        <v>0</v>
      </c>
      <c r="D34" s="82" t="s">
        <v>45</v>
      </c>
      <c r="E34" s="83" t="s">
        <v>45</v>
      </c>
      <c r="F34" s="84" t="s">
        <v>45</v>
      </c>
      <c r="G34" s="82" t="s">
        <v>45</v>
      </c>
      <c r="H34" s="83" t="s">
        <v>45</v>
      </c>
      <c r="I34" s="84" t="s">
        <v>45</v>
      </c>
      <c r="J34" s="46"/>
      <c r="K34" s="47"/>
      <c r="L34" s="48">
        <f t="shared" ref="L34:L35" si="18">K34+J34</f>
        <v>0</v>
      </c>
      <c r="M34" s="85" t="s">
        <v>45</v>
      </c>
      <c r="N34" s="86" t="s">
        <v>45</v>
      </c>
      <c r="O34" s="48" t="s">
        <v>45</v>
      </c>
      <c r="P34" s="49"/>
      <c r="S34" s="377"/>
    </row>
    <row r="35" spans="1:19" ht="24" hidden="1" customHeight="1" x14ac:dyDescent="0.25">
      <c r="A35" s="51">
        <v>21383</v>
      </c>
      <c r="B35" s="87" t="s">
        <v>56</v>
      </c>
      <c r="C35" s="88">
        <f t="shared" si="16"/>
        <v>0</v>
      </c>
      <c r="D35" s="89" t="s">
        <v>45</v>
      </c>
      <c r="E35" s="90" t="s">
        <v>45</v>
      </c>
      <c r="F35" s="91" t="s">
        <v>45</v>
      </c>
      <c r="G35" s="89" t="s">
        <v>45</v>
      </c>
      <c r="H35" s="90" t="s">
        <v>45</v>
      </c>
      <c r="I35" s="91" t="s">
        <v>45</v>
      </c>
      <c r="J35" s="53"/>
      <c r="K35" s="54"/>
      <c r="L35" s="56">
        <f t="shared" si="18"/>
        <v>0</v>
      </c>
      <c r="M35" s="92" t="s">
        <v>45</v>
      </c>
      <c r="N35" s="93" t="s">
        <v>45</v>
      </c>
      <c r="O35" s="56" t="s">
        <v>45</v>
      </c>
      <c r="P35" s="57"/>
      <c r="S35" s="377"/>
    </row>
    <row r="36" spans="1:19" s="28" customFormat="1" ht="25.5" hidden="1" customHeight="1" x14ac:dyDescent="0.25">
      <c r="A36" s="79">
        <v>21390</v>
      </c>
      <c r="B36" s="67" t="s">
        <v>57</v>
      </c>
      <c r="C36" s="68">
        <f t="shared" si="16"/>
        <v>0</v>
      </c>
      <c r="D36" s="72" t="s">
        <v>45</v>
      </c>
      <c r="E36" s="73" t="s">
        <v>45</v>
      </c>
      <c r="F36" s="74" t="s">
        <v>45</v>
      </c>
      <c r="G36" s="72" t="s">
        <v>45</v>
      </c>
      <c r="H36" s="73" t="s">
        <v>45</v>
      </c>
      <c r="I36" s="74" t="s">
        <v>45</v>
      </c>
      <c r="J36" s="76">
        <f>SUM(J37:J40)</f>
        <v>0</v>
      </c>
      <c r="K36" s="77">
        <f t="shared" ref="K36:L36" si="19">SUM(K37:K40)</f>
        <v>0</v>
      </c>
      <c r="L36" s="78">
        <f t="shared" si="19"/>
        <v>0</v>
      </c>
      <c r="M36" s="76" t="s">
        <v>45</v>
      </c>
      <c r="N36" s="77" t="s">
        <v>45</v>
      </c>
      <c r="O36" s="78" t="s">
        <v>45</v>
      </c>
      <c r="P36" s="75"/>
      <c r="S36" s="377"/>
    </row>
    <row r="37" spans="1:19" ht="24" hidden="1" customHeight="1" x14ac:dyDescent="0.25">
      <c r="A37" s="44">
        <v>21391</v>
      </c>
      <c r="B37" s="80" t="s">
        <v>58</v>
      </c>
      <c r="C37" s="81">
        <f t="shared" si="16"/>
        <v>0</v>
      </c>
      <c r="D37" s="82" t="s">
        <v>45</v>
      </c>
      <c r="E37" s="83" t="s">
        <v>45</v>
      </c>
      <c r="F37" s="84" t="s">
        <v>45</v>
      </c>
      <c r="G37" s="82" t="s">
        <v>45</v>
      </c>
      <c r="H37" s="83" t="s">
        <v>45</v>
      </c>
      <c r="I37" s="84" t="s">
        <v>45</v>
      </c>
      <c r="J37" s="46"/>
      <c r="K37" s="47"/>
      <c r="L37" s="48">
        <f t="shared" ref="L37:L40" si="20">K37+J37</f>
        <v>0</v>
      </c>
      <c r="M37" s="85" t="s">
        <v>45</v>
      </c>
      <c r="N37" s="86" t="s">
        <v>45</v>
      </c>
      <c r="O37" s="48" t="s">
        <v>45</v>
      </c>
      <c r="P37" s="49"/>
      <c r="S37" s="377"/>
    </row>
    <row r="38" spans="1:19" ht="12" hidden="1" customHeight="1" x14ac:dyDescent="0.25">
      <c r="A38" s="51">
        <v>21393</v>
      </c>
      <c r="B38" s="87" t="s">
        <v>59</v>
      </c>
      <c r="C38" s="88">
        <f t="shared" si="16"/>
        <v>0</v>
      </c>
      <c r="D38" s="89" t="s">
        <v>45</v>
      </c>
      <c r="E38" s="90" t="s">
        <v>45</v>
      </c>
      <c r="F38" s="91" t="s">
        <v>45</v>
      </c>
      <c r="G38" s="89" t="s">
        <v>45</v>
      </c>
      <c r="H38" s="90" t="s">
        <v>45</v>
      </c>
      <c r="I38" s="91" t="s">
        <v>45</v>
      </c>
      <c r="J38" s="53"/>
      <c r="K38" s="54"/>
      <c r="L38" s="56">
        <f t="shared" si="20"/>
        <v>0</v>
      </c>
      <c r="M38" s="92" t="s">
        <v>45</v>
      </c>
      <c r="N38" s="93" t="s">
        <v>45</v>
      </c>
      <c r="O38" s="56" t="s">
        <v>45</v>
      </c>
      <c r="P38" s="57"/>
      <c r="S38" s="377"/>
    </row>
    <row r="39" spans="1:19" ht="12" hidden="1" customHeight="1" x14ac:dyDescent="0.25">
      <c r="A39" s="51">
        <v>21395</v>
      </c>
      <c r="B39" s="87" t="s">
        <v>60</v>
      </c>
      <c r="C39" s="88">
        <f t="shared" si="16"/>
        <v>0</v>
      </c>
      <c r="D39" s="89" t="s">
        <v>45</v>
      </c>
      <c r="E39" s="90" t="s">
        <v>45</v>
      </c>
      <c r="F39" s="91" t="s">
        <v>45</v>
      </c>
      <c r="G39" s="89" t="s">
        <v>45</v>
      </c>
      <c r="H39" s="90" t="s">
        <v>45</v>
      </c>
      <c r="I39" s="91" t="s">
        <v>45</v>
      </c>
      <c r="J39" s="53"/>
      <c r="K39" s="54"/>
      <c r="L39" s="56">
        <f t="shared" si="20"/>
        <v>0</v>
      </c>
      <c r="M39" s="92" t="s">
        <v>45</v>
      </c>
      <c r="N39" s="93" t="s">
        <v>45</v>
      </c>
      <c r="O39" s="56" t="s">
        <v>45</v>
      </c>
      <c r="P39" s="57"/>
      <c r="S39" s="377"/>
    </row>
    <row r="40" spans="1:19" ht="24" hidden="1" customHeight="1" x14ac:dyDescent="0.25">
      <c r="A40" s="106">
        <v>21399</v>
      </c>
      <c r="B40" s="107" t="s">
        <v>61</v>
      </c>
      <c r="C40" s="108">
        <f t="shared" si="16"/>
        <v>0</v>
      </c>
      <c r="D40" s="109" t="s">
        <v>45</v>
      </c>
      <c r="E40" s="110" t="s">
        <v>45</v>
      </c>
      <c r="F40" s="111" t="s">
        <v>45</v>
      </c>
      <c r="G40" s="109" t="s">
        <v>45</v>
      </c>
      <c r="H40" s="110" t="s">
        <v>45</v>
      </c>
      <c r="I40" s="111" t="s">
        <v>45</v>
      </c>
      <c r="J40" s="112"/>
      <c r="K40" s="113"/>
      <c r="L40" s="114">
        <f t="shared" si="20"/>
        <v>0</v>
      </c>
      <c r="M40" s="115" t="s">
        <v>45</v>
      </c>
      <c r="N40" s="116" t="s">
        <v>45</v>
      </c>
      <c r="O40" s="114" t="s">
        <v>45</v>
      </c>
      <c r="P40" s="117"/>
      <c r="S40" s="377"/>
    </row>
    <row r="41" spans="1:19" s="28" customFormat="1" ht="26.25" hidden="1" customHeight="1" x14ac:dyDescent="0.25">
      <c r="A41" s="118">
        <v>21420</v>
      </c>
      <c r="B41" s="119" t="s">
        <v>62</v>
      </c>
      <c r="C41" s="120">
        <f>F41</f>
        <v>0</v>
      </c>
      <c r="D41" s="121">
        <f>SUM(D42)</f>
        <v>0</v>
      </c>
      <c r="E41" s="122">
        <f t="shared" ref="E41:F41" si="21">SUM(E42)</f>
        <v>0</v>
      </c>
      <c r="F41" s="123">
        <f t="shared" si="21"/>
        <v>0</v>
      </c>
      <c r="G41" s="124" t="s">
        <v>45</v>
      </c>
      <c r="H41" s="125" t="s">
        <v>45</v>
      </c>
      <c r="I41" s="126" t="s">
        <v>45</v>
      </c>
      <c r="J41" s="124" t="s">
        <v>45</v>
      </c>
      <c r="K41" s="125" t="s">
        <v>45</v>
      </c>
      <c r="L41" s="126" t="s">
        <v>45</v>
      </c>
      <c r="M41" s="124" t="s">
        <v>45</v>
      </c>
      <c r="N41" s="125" t="s">
        <v>45</v>
      </c>
      <c r="O41" s="126" t="s">
        <v>45</v>
      </c>
      <c r="P41" s="127"/>
      <c r="S41" s="377"/>
    </row>
    <row r="42" spans="1:19" s="28" customFormat="1" ht="26.25" hidden="1" customHeight="1" x14ac:dyDescent="0.25">
      <c r="A42" s="106">
        <v>21429</v>
      </c>
      <c r="B42" s="107" t="s">
        <v>63</v>
      </c>
      <c r="C42" s="128">
        <f>F42</f>
        <v>0</v>
      </c>
      <c r="D42" s="112"/>
      <c r="E42" s="113"/>
      <c r="F42" s="129">
        <f>D42+E42</f>
        <v>0</v>
      </c>
      <c r="G42" s="109" t="s">
        <v>45</v>
      </c>
      <c r="H42" s="110" t="s">
        <v>45</v>
      </c>
      <c r="I42" s="111" t="s">
        <v>45</v>
      </c>
      <c r="J42" s="109" t="s">
        <v>45</v>
      </c>
      <c r="K42" s="110" t="s">
        <v>45</v>
      </c>
      <c r="L42" s="111" t="s">
        <v>45</v>
      </c>
      <c r="M42" s="109" t="s">
        <v>45</v>
      </c>
      <c r="N42" s="110" t="s">
        <v>45</v>
      </c>
      <c r="O42" s="111" t="s">
        <v>45</v>
      </c>
      <c r="P42" s="117"/>
      <c r="S42" s="377"/>
    </row>
    <row r="43" spans="1:19" s="28" customFormat="1" ht="24.75" hidden="1" thickTop="1" x14ac:dyDescent="0.25">
      <c r="A43" s="79">
        <v>21490</v>
      </c>
      <c r="B43" s="67" t="s">
        <v>64</v>
      </c>
      <c r="C43" s="130">
        <f>F43+I43+L43</f>
        <v>0</v>
      </c>
      <c r="D43" s="76">
        <f>D44</f>
        <v>0</v>
      </c>
      <c r="E43" s="77">
        <f t="shared" ref="E43:L43" si="22">E44</f>
        <v>0</v>
      </c>
      <c r="F43" s="78">
        <f t="shared" si="22"/>
        <v>0</v>
      </c>
      <c r="G43" s="76">
        <f t="shared" si="22"/>
        <v>0</v>
      </c>
      <c r="H43" s="77">
        <f t="shared" si="22"/>
        <v>0</v>
      </c>
      <c r="I43" s="78">
        <f t="shared" si="22"/>
        <v>0</v>
      </c>
      <c r="J43" s="76">
        <f t="shared" si="22"/>
        <v>0</v>
      </c>
      <c r="K43" s="77">
        <f t="shared" si="22"/>
        <v>0</v>
      </c>
      <c r="L43" s="78">
        <f t="shared" si="22"/>
        <v>0</v>
      </c>
      <c r="M43" s="76" t="s">
        <v>45</v>
      </c>
      <c r="N43" s="77" t="s">
        <v>45</v>
      </c>
      <c r="O43" s="78" t="s">
        <v>45</v>
      </c>
      <c r="P43" s="75"/>
      <c r="S43" s="377"/>
    </row>
    <row r="44" spans="1:19" s="28" customFormat="1" ht="24" hidden="1" customHeight="1" x14ac:dyDescent="0.25">
      <c r="A44" s="51">
        <v>21499</v>
      </c>
      <c r="B44" s="87" t="s">
        <v>65</v>
      </c>
      <c r="C44" s="131">
        <f>F44+I44+L44</f>
        <v>0</v>
      </c>
      <c r="D44" s="46"/>
      <c r="E44" s="47"/>
      <c r="F44" s="132">
        <f>D44+E44</f>
        <v>0</v>
      </c>
      <c r="G44" s="46"/>
      <c r="H44" s="47"/>
      <c r="I44" s="132">
        <f>G44+H44</f>
        <v>0</v>
      </c>
      <c r="J44" s="46"/>
      <c r="K44" s="47"/>
      <c r="L44" s="48">
        <f>K44+J44</f>
        <v>0</v>
      </c>
      <c r="M44" s="85" t="s">
        <v>45</v>
      </c>
      <c r="N44" s="86" t="s">
        <v>45</v>
      </c>
      <c r="O44" s="48" t="s">
        <v>45</v>
      </c>
      <c r="P44" s="49"/>
      <c r="S44" s="377"/>
    </row>
    <row r="45" spans="1:19" ht="12.75" hidden="1" customHeight="1" x14ac:dyDescent="0.25">
      <c r="A45" s="133">
        <v>23000</v>
      </c>
      <c r="B45" s="134" t="s">
        <v>66</v>
      </c>
      <c r="C45" s="130">
        <f>O45</f>
        <v>0</v>
      </c>
      <c r="D45" s="109" t="s">
        <v>45</v>
      </c>
      <c r="E45" s="110" t="s">
        <v>45</v>
      </c>
      <c r="F45" s="111" t="s">
        <v>45</v>
      </c>
      <c r="G45" s="109" t="s">
        <v>45</v>
      </c>
      <c r="H45" s="110" t="s">
        <v>45</v>
      </c>
      <c r="I45" s="111" t="s">
        <v>45</v>
      </c>
      <c r="J45" s="115" t="s">
        <v>45</v>
      </c>
      <c r="K45" s="116" t="s">
        <v>45</v>
      </c>
      <c r="L45" s="114" t="s">
        <v>45</v>
      </c>
      <c r="M45" s="115">
        <f>SUM(M46:M47)</f>
        <v>0</v>
      </c>
      <c r="N45" s="116">
        <f t="shared" ref="N45:O45" si="23">SUM(N46:N47)</f>
        <v>0</v>
      </c>
      <c r="O45" s="114">
        <f t="shared" si="23"/>
        <v>0</v>
      </c>
      <c r="P45" s="117"/>
      <c r="S45" s="377"/>
    </row>
    <row r="46" spans="1:19" ht="24" hidden="1" customHeight="1" x14ac:dyDescent="0.25">
      <c r="A46" s="135">
        <v>23410</v>
      </c>
      <c r="B46" s="136" t="s">
        <v>67</v>
      </c>
      <c r="C46" s="120">
        <f t="shared" ref="C46:C47" si="24">O46</f>
        <v>0</v>
      </c>
      <c r="D46" s="124" t="s">
        <v>45</v>
      </c>
      <c r="E46" s="125" t="s">
        <v>45</v>
      </c>
      <c r="F46" s="126" t="s">
        <v>45</v>
      </c>
      <c r="G46" s="124" t="s">
        <v>45</v>
      </c>
      <c r="H46" s="125" t="s">
        <v>45</v>
      </c>
      <c r="I46" s="126" t="s">
        <v>45</v>
      </c>
      <c r="J46" s="124" t="s">
        <v>45</v>
      </c>
      <c r="K46" s="125" t="s">
        <v>45</v>
      </c>
      <c r="L46" s="126" t="s">
        <v>45</v>
      </c>
      <c r="M46" s="137"/>
      <c r="N46" s="138"/>
      <c r="O46" s="139">
        <f t="shared" ref="O46:O47" si="25">N46+M46</f>
        <v>0</v>
      </c>
      <c r="P46" s="127"/>
      <c r="S46" s="377"/>
    </row>
    <row r="47" spans="1:19" ht="24" hidden="1" customHeight="1" x14ac:dyDescent="0.25">
      <c r="A47" s="135">
        <v>23510</v>
      </c>
      <c r="B47" s="136" t="s">
        <v>68</v>
      </c>
      <c r="C47" s="120">
        <f t="shared" si="24"/>
        <v>0</v>
      </c>
      <c r="D47" s="124" t="s">
        <v>45</v>
      </c>
      <c r="E47" s="125" t="s">
        <v>45</v>
      </c>
      <c r="F47" s="126" t="s">
        <v>45</v>
      </c>
      <c r="G47" s="124" t="s">
        <v>45</v>
      </c>
      <c r="H47" s="125" t="s">
        <v>45</v>
      </c>
      <c r="I47" s="126" t="s">
        <v>45</v>
      </c>
      <c r="J47" s="124" t="s">
        <v>45</v>
      </c>
      <c r="K47" s="125" t="s">
        <v>45</v>
      </c>
      <c r="L47" s="126" t="s">
        <v>45</v>
      </c>
      <c r="M47" s="137"/>
      <c r="N47" s="138"/>
      <c r="O47" s="139">
        <f t="shared" si="25"/>
        <v>0</v>
      </c>
      <c r="P47" s="127"/>
      <c r="S47" s="377"/>
    </row>
    <row r="48" spans="1:19" ht="12" hidden="1" customHeight="1" x14ac:dyDescent="0.25">
      <c r="A48" s="140"/>
      <c r="B48" s="136"/>
      <c r="C48" s="141"/>
      <c r="D48" s="142"/>
      <c r="E48" s="143"/>
      <c r="F48" s="139"/>
      <c r="G48" s="142"/>
      <c r="H48" s="143"/>
      <c r="I48" s="139"/>
      <c r="J48" s="142"/>
      <c r="K48" s="143"/>
      <c r="L48" s="123"/>
      <c r="M48" s="142"/>
      <c r="N48" s="143"/>
      <c r="O48" s="139"/>
      <c r="P48" s="127"/>
      <c r="S48" s="377"/>
    </row>
    <row r="49" spans="1:19" s="28" customFormat="1" ht="12" hidden="1" customHeight="1" x14ac:dyDescent="0.25">
      <c r="A49" s="144"/>
      <c r="B49" s="145" t="s">
        <v>69</v>
      </c>
      <c r="C49" s="146"/>
      <c r="D49" s="147"/>
      <c r="E49" s="148"/>
      <c r="F49" s="149"/>
      <c r="G49" s="150"/>
      <c r="H49" s="151"/>
      <c r="I49" s="152"/>
      <c r="J49" s="150"/>
      <c r="K49" s="151"/>
      <c r="L49" s="153"/>
      <c r="M49" s="150"/>
      <c r="N49" s="151"/>
      <c r="O49" s="152"/>
      <c r="P49" s="154"/>
      <c r="S49" s="377"/>
    </row>
    <row r="50" spans="1:19" s="28" customFormat="1" ht="13.5" thickTop="1" thickBot="1" x14ac:dyDescent="0.3">
      <c r="A50" s="155"/>
      <c r="B50" s="29" t="s">
        <v>70</v>
      </c>
      <c r="C50" s="156">
        <f t="shared" si="0"/>
        <v>228052</v>
      </c>
      <c r="D50" s="157">
        <f>SUM(D51,D286)</f>
        <v>231237</v>
      </c>
      <c r="E50" s="158">
        <f t="shared" ref="E50:F50" si="26">SUM(E51,E286)</f>
        <v>-3185</v>
      </c>
      <c r="F50" s="159">
        <f t="shared" si="26"/>
        <v>228052</v>
      </c>
      <c r="G50" s="157">
        <f>SUM(G51,G286)</f>
        <v>0</v>
      </c>
      <c r="H50" s="158">
        <f>SUM(H51,H286)</f>
        <v>0</v>
      </c>
      <c r="I50" s="159">
        <f t="shared" ref="I50" si="27">SUM(I51,I286)</f>
        <v>0</v>
      </c>
      <c r="J50" s="32">
        <f>SUM(J51,J286)</f>
        <v>0</v>
      </c>
      <c r="K50" s="33">
        <f t="shared" ref="K50:L50" si="28">SUM(K51,K286)</f>
        <v>0</v>
      </c>
      <c r="L50" s="34">
        <f t="shared" si="28"/>
        <v>0</v>
      </c>
      <c r="M50" s="32">
        <f>SUM(M51,M286)</f>
        <v>0</v>
      </c>
      <c r="N50" s="33">
        <f t="shared" ref="N50:O50" si="29">SUM(N51,N286)</f>
        <v>0</v>
      </c>
      <c r="O50" s="34">
        <f t="shared" si="29"/>
        <v>0</v>
      </c>
      <c r="P50" s="35"/>
      <c r="S50" s="377"/>
    </row>
    <row r="51" spans="1:19" s="28" customFormat="1" ht="36.75" thickTop="1" x14ac:dyDescent="0.25">
      <c r="A51" s="160"/>
      <c r="B51" s="161" t="s">
        <v>71</v>
      </c>
      <c r="C51" s="162">
        <f t="shared" si="0"/>
        <v>228052</v>
      </c>
      <c r="D51" s="163">
        <f>SUM(D52,D194)</f>
        <v>231237</v>
      </c>
      <c r="E51" s="164">
        <f t="shared" ref="E51:F51" si="30">SUM(E52,E194)</f>
        <v>-3185</v>
      </c>
      <c r="F51" s="165">
        <f t="shared" si="30"/>
        <v>228052</v>
      </c>
      <c r="G51" s="163">
        <f>SUM(G52,G194)</f>
        <v>0</v>
      </c>
      <c r="H51" s="164">
        <f t="shared" ref="H51:I51" si="31">SUM(H52,H194)</f>
        <v>0</v>
      </c>
      <c r="I51" s="165">
        <f t="shared" si="31"/>
        <v>0</v>
      </c>
      <c r="J51" s="166">
        <f>SUM(J52,J194)</f>
        <v>0</v>
      </c>
      <c r="K51" s="167">
        <f t="shared" ref="K51:L51" si="32">SUM(K52,K194)</f>
        <v>0</v>
      </c>
      <c r="L51" s="168">
        <f t="shared" si="32"/>
        <v>0</v>
      </c>
      <c r="M51" s="166">
        <f>SUM(M52,M194)</f>
        <v>0</v>
      </c>
      <c r="N51" s="167">
        <f t="shared" ref="N51:O51" si="33">SUM(N52,N194)</f>
        <v>0</v>
      </c>
      <c r="O51" s="168">
        <f t="shared" si="33"/>
        <v>0</v>
      </c>
      <c r="P51" s="169"/>
      <c r="S51" s="377"/>
    </row>
    <row r="52" spans="1:19" s="28" customFormat="1" ht="24" x14ac:dyDescent="0.25">
      <c r="A52" s="24"/>
      <c r="B52" s="22" t="s">
        <v>72</v>
      </c>
      <c r="C52" s="170">
        <f t="shared" si="0"/>
        <v>228052</v>
      </c>
      <c r="D52" s="171">
        <f>SUM(D53,D75,D173,D187)</f>
        <v>231237</v>
      </c>
      <c r="E52" s="172">
        <f t="shared" ref="E52:F52" si="34">SUM(E53,E75,E173,E187)</f>
        <v>-3185</v>
      </c>
      <c r="F52" s="173">
        <f t="shared" si="34"/>
        <v>228052</v>
      </c>
      <c r="G52" s="171">
        <f>SUM(G53,G75,G173,G187)</f>
        <v>0</v>
      </c>
      <c r="H52" s="172">
        <f t="shared" ref="H52:I52" si="35">SUM(H53,H75,H173,H187)</f>
        <v>0</v>
      </c>
      <c r="I52" s="173">
        <f t="shared" si="35"/>
        <v>0</v>
      </c>
      <c r="J52" s="171">
        <f>SUM(J53,J75,J173,J187)</f>
        <v>0</v>
      </c>
      <c r="K52" s="172">
        <f t="shared" ref="K52:L52" si="36">SUM(K53,K75,K173,K187)</f>
        <v>0</v>
      </c>
      <c r="L52" s="173">
        <f t="shared" si="36"/>
        <v>0</v>
      </c>
      <c r="M52" s="171">
        <f>SUM(M53,M75,M173,M187)</f>
        <v>0</v>
      </c>
      <c r="N52" s="172">
        <f t="shared" ref="N52:O52" si="37">SUM(N53,N75,N173,N187)</f>
        <v>0</v>
      </c>
      <c r="O52" s="173">
        <f t="shared" si="37"/>
        <v>0</v>
      </c>
      <c r="P52" s="174"/>
      <c r="S52" s="377"/>
    </row>
    <row r="53" spans="1:19" s="28" customFormat="1" hidden="1" x14ac:dyDescent="0.25">
      <c r="A53" s="175">
        <v>1000</v>
      </c>
      <c r="B53" s="175" t="s">
        <v>73</v>
      </c>
      <c r="C53" s="176">
        <f t="shared" si="0"/>
        <v>0</v>
      </c>
      <c r="D53" s="177">
        <f>SUM(D54,D67)</f>
        <v>0</v>
      </c>
      <c r="E53" s="178">
        <f t="shared" ref="E53:F53" si="38">SUM(E54,E67)</f>
        <v>0</v>
      </c>
      <c r="F53" s="179">
        <f t="shared" si="38"/>
        <v>0</v>
      </c>
      <c r="G53" s="177">
        <f>SUM(G54,G67)</f>
        <v>0</v>
      </c>
      <c r="H53" s="178">
        <f t="shared" ref="H53:I53" si="39">SUM(H54,H67)</f>
        <v>0</v>
      </c>
      <c r="I53" s="179">
        <f t="shared" si="39"/>
        <v>0</v>
      </c>
      <c r="J53" s="177">
        <f>SUM(J54,J67)</f>
        <v>0</v>
      </c>
      <c r="K53" s="178">
        <f t="shared" ref="K53:L53" si="40">SUM(K54,K67)</f>
        <v>0</v>
      </c>
      <c r="L53" s="179">
        <f t="shared" si="40"/>
        <v>0</v>
      </c>
      <c r="M53" s="177">
        <f>SUM(M54,M67)</f>
        <v>0</v>
      </c>
      <c r="N53" s="178">
        <f t="shared" ref="N53:O53" si="41">SUM(N54,N67)</f>
        <v>0</v>
      </c>
      <c r="O53" s="179">
        <f t="shared" si="41"/>
        <v>0</v>
      </c>
      <c r="P53" s="180"/>
      <c r="S53" s="377"/>
    </row>
    <row r="54" spans="1:19" hidden="1" x14ac:dyDescent="0.25">
      <c r="A54" s="67">
        <v>1100</v>
      </c>
      <c r="B54" s="181" t="s">
        <v>74</v>
      </c>
      <c r="C54" s="68">
        <f t="shared" si="0"/>
        <v>0</v>
      </c>
      <c r="D54" s="182">
        <f>SUM(D55,D58,D66)</f>
        <v>0</v>
      </c>
      <c r="E54" s="183">
        <f t="shared" ref="E54:F54" si="42">SUM(E55,E58,E66)</f>
        <v>0</v>
      </c>
      <c r="F54" s="71">
        <f t="shared" si="42"/>
        <v>0</v>
      </c>
      <c r="G54" s="182">
        <f>SUM(G55,G58,G66)</f>
        <v>0</v>
      </c>
      <c r="H54" s="183">
        <f t="shared" ref="H54:I54" si="43">SUM(H55,H58,H66)</f>
        <v>0</v>
      </c>
      <c r="I54" s="71">
        <f t="shared" si="43"/>
        <v>0</v>
      </c>
      <c r="J54" s="182">
        <f>SUM(J55,J58,J66)</f>
        <v>0</v>
      </c>
      <c r="K54" s="183">
        <f t="shared" ref="K54:L54" si="44">SUM(K55,K58,K66)</f>
        <v>0</v>
      </c>
      <c r="L54" s="71">
        <f t="shared" si="44"/>
        <v>0</v>
      </c>
      <c r="M54" s="182">
        <f>SUM(M55,M58,M66)</f>
        <v>0</v>
      </c>
      <c r="N54" s="183">
        <f t="shared" ref="N54:O54" si="45">SUM(N55,N58,N66)</f>
        <v>0</v>
      </c>
      <c r="O54" s="71">
        <f t="shared" si="45"/>
        <v>0</v>
      </c>
      <c r="P54" s="75"/>
      <c r="S54" s="377"/>
    </row>
    <row r="55" spans="1:19" hidden="1" x14ac:dyDescent="0.25">
      <c r="A55" s="184">
        <v>1110</v>
      </c>
      <c r="B55" s="136" t="s">
        <v>75</v>
      </c>
      <c r="C55" s="141">
        <f t="shared" si="0"/>
        <v>0</v>
      </c>
      <c r="D55" s="185">
        <f>SUM(D56:D57)</f>
        <v>0</v>
      </c>
      <c r="E55" s="186">
        <f t="shared" ref="E55:F55" si="46">SUM(E56:E57)</f>
        <v>0</v>
      </c>
      <c r="F55" s="139">
        <f t="shared" si="46"/>
        <v>0</v>
      </c>
      <c r="G55" s="185">
        <f>SUM(G56:G57)</f>
        <v>0</v>
      </c>
      <c r="H55" s="186">
        <f t="shared" ref="H55:I55" si="47">SUM(H56:H57)</f>
        <v>0</v>
      </c>
      <c r="I55" s="139">
        <f t="shared" si="47"/>
        <v>0</v>
      </c>
      <c r="J55" s="185">
        <f>SUM(J56:J57)</f>
        <v>0</v>
      </c>
      <c r="K55" s="186">
        <f t="shared" ref="K55:L55" si="48">SUM(K56:K57)</f>
        <v>0</v>
      </c>
      <c r="L55" s="139">
        <f t="shared" si="48"/>
        <v>0</v>
      </c>
      <c r="M55" s="185">
        <f>SUM(M56:M57)</f>
        <v>0</v>
      </c>
      <c r="N55" s="186">
        <f t="shared" ref="N55:O55" si="49">SUM(N56:N57)</f>
        <v>0</v>
      </c>
      <c r="O55" s="139">
        <f t="shared" si="49"/>
        <v>0</v>
      </c>
      <c r="P55" s="127"/>
      <c r="S55" s="377"/>
    </row>
    <row r="56" spans="1:19" ht="12" hidden="1" customHeight="1" x14ac:dyDescent="0.25">
      <c r="A56" s="44">
        <v>1111</v>
      </c>
      <c r="B56" s="80" t="s">
        <v>76</v>
      </c>
      <c r="C56" s="81">
        <f t="shared" si="0"/>
        <v>0</v>
      </c>
      <c r="D56" s="46"/>
      <c r="E56" s="47"/>
      <c r="F56" s="132">
        <f t="shared" ref="F56:F57" si="50">D56+E56</f>
        <v>0</v>
      </c>
      <c r="G56" s="46"/>
      <c r="H56" s="47"/>
      <c r="I56" s="132">
        <f t="shared" ref="I56:I57" si="51">G56+H56</f>
        <v>0</v>
      </c>
      <c r="J56" s="46"/>
      <c r="K56" s="47"/>
      <c r="L56" s="132">
        <f t="shared" ref="L56:L57" si="52">K56+J56</f>
        <v>0</v>
      </c>
      <c r="M56" s="46"/>
      <c r="N56" s="47"/>
      <c r="O56" s="132">
        <f t="shared" ref="O56:O57" si="53">N56+M56</f>
        <v>0</v>
      </c>
      <c r="P56" s="49"/>
      <c r="S56" s="377"/>
    </row>
    <row r="57" spans="1:19" ht="24" hidden="1" customHeight="1" x14ac:dyDescent="0.25">
      <c r="A57" s="51">
        <v>1119</v>
      </c>
      <c r="B57" s="87" t="s">
        <v>77</v>
      </c>
      <c r="C57" s="88">
        <f t="shared" si="0"/>
        <v>0</v>
      </c>
      <c r="D57" s="53"/>
      <c r="E57" s="54"/>
      <c r="F57" s="55">
        <f t="shared" si="50"/>
        <v>0</v>
      </c>
      <c r="G57" s="53"/>
      <c r="H57" s="54"/>
      <c r="I57" s="55">
        <f t="shared" si="51"/>
        <v>0</v>
      </c>
      <c r="J57" s="53"/>
      <c r="K57" s="54"/>
      <c r="L57" s="55">
        <f t="shared" si="52"/>
        <v>0</v>
      </c>
      <c r="M57" s="53"/>
      <c r="N57" s="54"/>
      <c r="O57" s="55">
        <f t="shared" si="53"/>
        <v>0</v>
      </c>
      <c r="P57" s="57"/>
      <c r="S57" s="377"/>
    </row>
    <row r="58" spans="1:19" hidden="1" x14ac:dyDescent="0.25">
      <c r="A58" s="187">
        <v>1140</v>
      </c>
      <c r="B58" s="87" t="s">
        <v>78</v>
      </c>
      <c r="C58" s="88">
        <f t="shared" si="0"/>
        <v>0</v>
      </c>
      <c r="D58" s="188">
        <f>SUM(D59:D65)</f>
        <v>0</v>
      </c>
      <c r="E58" s="189">
        <f>SUM(E59:E65)</f>
        <v>0</v>
      </c>
      <c r="F58" s="55">
        <f t="shared" ref="F58" si="54">SUM(F59:F65)</f>
        <v>0</v>
      </c>
      <c r="G58" s="188">
        <f>SUM(G59:G65)</f>
        <v>0</v>
      </c>
      <c r="H58" s="189">
        <f t="shared" ref="H58:I58" si="55">SUM(H59:H65)</f>
        <v>0</v>
      </c>
      <c r="I58" s="55">
        <f t="shared" si="55"/>
        <v>0</v>
      </c>
      <c r="J58" s="188">
        <f>SUM(J59:J65)</f>
        <v>0</v>
      </c>
      <c r="K58" s="189">
        <f t="shared" ref="K58:L58" si="56">SUM(K59:K65)</f>
        <v>0</v>
      </c>
      <c r="L58" s="55">
        <f t="shared" si="56"/>
        <v>0</v>
      </c>
      <c r="M58" s="188">
        <f>SUM(M59:M65)</f>
        <v>0</v>
      </c>
      <c r="N58" s="189">
        <f t="shared" ref="N58:O58" si="57">SUM(N59:N65)</f>
        <v>0</v>
      </c>
      <c r="O58" s="55">
        <f t="shared" si="57"/>
        <v>0</v>
      </c>
      <c r="P58" s="57"/>
      <c r="S58" s="377"/>
    </row>
    <row r="59" spans="1:19" ht="12" hidden="1" customHeight="1" x14ac:dyDescent="0.25">
      <c r="A59" s="51">
        <v>1141</v>
      </c>
      <c r="B59" s="87" t="s">
        <v>79</v>
      </c>
      <c r="C59" s="88">
        <f t="shared" si="0"/>
        <v>0</v>
      </c>
      <c r="D59" s="53"/>
      <c r="E59" s="54"/>
      <c r="F59" s="55">
        <f t="shared" ref="F59:F66" si="58">D59+E59</f>
        <v>0</v>
      </c>
      <c r="G59" s="53"/>
      <c r="H59" s="54"/>
      <c r="I59" s="55">
        <f t="shared" ref="I59:I66" si="59">G59+H59</f>
        <v>0</v>
      </c>
      <c r="J59" s="53"/>
      <c r="K59" s="54"/>
      <c r="L59" s="55">
        <f t="shared" ref="L59:L66" si="60">K59+J59</f>
        <v>0</v>
      </c>
      <c r="M59" s="53"/>
      <c r="N59" s="54"/>
      <c r="O59" s="55">
        <f t="shared" ref="O59:O66" si="61">N59+M59</f>
        <v>0</v>
      </c>
      <c r="P59" s="57"/>
      <c r="S59" s="377"/>
    </row>
    <row r="60" spans="1:19" ht="24.75" hidden="1" customHeight="1" x14ac:dyDescent="0.25">
      <c r="A60" s="51">
        <v>1142</v>
      </c>
      <c r="B60" s="87" t="s">
        <v>80</v>
      </c>
      <c r="C60" s="88">
        <f t="shared" si="0"/>
        <v>0</v>
      </c>
      <c r="D60" s="53"/>
      <c r="E60" s="54"/>
      <c r="F60" s="55">
        <f t="shared" si="58"/>
        <v>0</v>
      </c>
      <c r="G60" s="53"/>
      <c r="H60" s="54"/>
      <c r="I60" s="55">
        <f t="shared" si="59"/>
        <v>0</v>
      </c>
      <c r="J60" s="53"/>
      <c r="K60" s="54"/>
      <c r="L60" s="55">
        <f t="shared" si="60"/>
        <v>0</v>
      </c>
      <c r="M60" s="53"/>
      <c r="N60" s="54"/>
      <c r="O60" s="55">
        <f t="shared" si="61"/>
        <v>0</v>
      </c>
      <c r="P60" s="57"/>
      <c r="S60" s="377"/>
    </row>
    <row r="61" spans="1:19" ht="24" hidden="1" customHeight="1" x14ac:dyDescent="0.25">
      <c r="A61" s="51">
        <v>1145</v>
      </c>
      <c r="B61" s="87" t="s">
        <v>81</v>
      </c>
      <c r="C61" s="88">
        <f t="shared" si="0"/>
        <v>0</v>
      </c>
      <c r="D61" s="53"/>
      <c r="E61" s="54"/>
      <c r="F61" s="55">
        <f t="shared" si="58"/>
        <v>0</v>
      </c>
      <c r="G61" s="53"/>
      <c r="H61" s="54"/>
      <c r="I61" s="55">
        <f t="shared" si="59"/>
        <v>0</v>
      </c>
      <c r="J61" s="53"/>
      <c r="K61" s="54"/>
      <c r="L61" s="55">
        <f t="shared" si="60"/>
        <v>0</v>
      </c>
      <c r="M61" s="53"/>
      <c r="N61" s="54"/>
      <c r="O61" s="55">
        <f t="shared" si="61"/>
        <v>0</v>
      </c>
      <c r="P61" s="57"/>
      <c r="S61" s="377"/>
    </row>
    <row r="62" spans="1:19" ht="27.75" hidden="1" customHeight="1" x14ac:dyDescent="0.25">
      <c r="A62" s="51">
        <v>1146</v>
      </c>
      <c r="B62" s="87" t="s">
        <v>82</v>
      </c>
      <c r="C62" s="88">
        <f t="shared" si="0"/>
        <v>0</v>
      </c>
      <c r="D62" s="53"/>
      <c r="E62" s="54"/>
      <c r="F62" s="55">
        <f t="shared" si="58"/>
        <v>0</v>
      </c>
      <c r="G62" s="53"/>
      <c r="H62" s="54"/>
      <c r="I62" s="55">
        <f t="shared" si="59"/>
        <v>0</v>
      </c>
      <c r="J62" s="53"/>
      <c r="K62" s="54"/>
      <c r="L62" s="55">
        <f t="shared" si="60"/>
        <v>0</v>
      </c>
      <c r="M62" s="53"/>
      <c r="N62" s="54"/>
      <c r="O62" s="55">
        <f t="shared" si="61"/>
        <v>0</v>
      </c>
      <c r="P62" s="57"/>
      <c r="S62" s="377"/>
    </row>
    <row r="63" spans="1:19" ht="12" hidden="1" customHeight="1" x14ac:dyDescent="0.25">
      <c r="A63" s="51">
        <v>1147</v>
      </c>
      <c r="B63" s="87" t="s">
        <v>83</v>
      </c>
      <c r="C63" s="88">
        <f t="shared" si="0"/>
        <v>0</v>
      </c>
      <c r="D63" s="53"/>
      <c r="E63" s="54"/>
      <c r="F63" s="55">
        <f t="shared" si="58"/>
        <v>0</v>
      </c>
      <c r="G63" s="53"/>
      <c r="H63" s="54"/>
      <c r="I63" s="55">
        <f t="shared" si="59"/>
        <v>0</v>
      </c>
      <c r="J63" s="53"/>
      <c r="K63" s="54"/>
      <c r="L63" s="55">
        <f t="shared" si="60"/>
        <v>0</v>
      </c>
      <c r="M63" s="53"/>
      <c r="N63" s="54"/>
      <c r="O63" s="55">
        <f t="shared" si="61"/>
        <v>0</v>
      </c>
      <c r="P63" s="57"/>
      <c r="S63" s="377"/>
    </row>
    <row r="64" spans="1:19" ht="12" hidden="1" customHeight="1" x14ac:dyDescent="0.25">
      <c r="A64" s="51">
        <v>1148</v>
      </c>
      <c r="B64" s="87" t="s">
        <v>84</v>
      </c>
      <c r="C64" s="88">
        <f t="shared" si="0"/>
        <v>0</v>
      </c>
      <c r="D64" s="53"/>
      <c r="E64" s="54"/>
      <c r="F64" s="55">
        <f t="shared" si="58"/>
        <v>0</v>
      </c>
      <c r="G64" s="53"/>
      <c r="H64" s="54"/>
      <c r="I64" s="55">
        <f t="shared" si="59"/>
        <v>0</v>
      </c>
      <c r="J64" s="53"/>
      <c r="K64" s="54"/>
      <c r="L64" s="55">
        <f t="shared" si="60"/>
        <v>0</v>
      </c>
      <c r="M64" s="53"/>
      <c r="N64" s="54"/>
      <c r="O64" s="55">
        <f t="shared" si="61"/>
        <v>0</v>
      </c>
      <c r="P64" s="57"/>
      <c r="S64" s="377"/>
    </row>
    <row r="65" spans="1:19" ht="24" hidden="1" customHeight="1" x14ac:dyDescent="0.25">
      <c r="A65" s="51">
        <v>1149</v>
      </c>
      <c r="B65" s="87" t="s">
        <v>85</v>
      </c>
      <c r="C65" s="88">
        <f t="shared" si="0"/>
        <v>0</v>
      </c>
      <c r="D65" s="53"/>
      <c r="E65" s="54"/>
      <c r="F65" s="55">
        <f t="shared" si="58"/>
        <v>0</v>
      </c>
      <c r="G65" s="53"/>
      <c r="H65" s="54"/>
      <c r="I65" s="55">
        <f t="shared" si="59"/>
        <v>0</v>
      </c>
      <c r="J65" s="53"/>
      <c r="K65" s="54"/>
      <c r="L65" s="55">
        <f t="shared" si="60"/>
        <v>0</v>
      </c>
      <c r="M65" s="53"/>
      <c r="N65" s="54"/>
      <c r="O65" s="55">
        <f t="shared" si="61"/>
        <v>0</v>
      </c>
      <c r="P65" s="57"/>
      <c r="S65" s="377"/>
    </row>
    <row r="66" spans="1:19" ht="36" hidden="1" customHeight="1" x14ac:dyDescent="0.25">
      <c r="A66" s="184">
        <v>1150</v>
      </c>
      <c r="B66" s="136" t="s">
        <v>86</v>
      </c>
      <c r="C66" s="141">
        <f t="shared" si="0"/>
        <v>0</v>
      </c>
      <c r="D66" s="142"/>
      <c r="E66" s="143"/>
      <c r="F66" s="139">
        <f t="shared" si="58"/>
        <v>0</v>
      </c>
      <c r="G66" s="142"/>
      <c r="H66" s="143"/>
      <c r="I66" s="139">
        <f t="shared" si="59"/>
        <v>0</v>
      </c>
      <c r="J66" s="142"/>
      <c r="K66" s="143"/>
      <c r="L66" s="139">
        <f t="shared" si="60"/>
        <v>0</v>
      </c>
      <c r="M66" s="142"/>
      <c r="N66" s="143"/>
      <c r="O66" s="139">
        <f t="shared" si="61"/>
        <v>0</v>
      </c>
      <c r="P66" s="127"/>
      <c r="S66" s="377"/>
    </row>
    <row r="67" spans="1:19" ht="24" hidden="1" x14ac:dyDescent="0.25">
      <c r="A67" s="67">
        <v>1200</v>
      </c>
      <c r="B67" s="181" t="s">
        <v>88</v>
      </c>
      <c r="C67" s="68">
        <f t="shared" si="0"/>
        <v>0</v>
      </c>
      <c r="D67" s="182">
        <f>SUM(D68:D69)</f>
        <v>0</v>
      </c>
      <c r="E67" s="183">
        <f t="shared" ref="E67:F67" si="62">SUM(E68:E69)</f>
        <v>0</v>
      </c>
      <c r="F67" s="71">
        <f t="shared" si="62"/>
        <v>0</v>
      </c>
      <c r="G67" s="182">
        <f>SUM(G68:G69)</f>
        <v>0</v>
      </c>
      <c r="H67" s="183">
        <f t="shared" ref="H67:I67" si="63">SUM(H68:H69)</f>
        <v>0</v>
      </c>
      <c r="I67" s="71">
        <f t="shared" si="63"/>
        <v>0</v>
      </c>
      <c r="J67" s="182">
        <f>SUM(J68:J69)</f>
        <v>0</v>
      </c>
      <c r="K67" s="183">
        <f t="shared" ref="K67:L67" si="64">SUM(K68:K69)</f>
        <v>0</v>
      </c>
      <c r="L67" s="71">
        <f t="shared" si="64"/>
        <v>0</v>
      </c>
      <c r="M67" s="182">
        <f>SUM(M68:M69)</f>
        <v>0</v>
      </c>
      <c r="N67" s="183">
        <f t="shared" ref="N67:O67" si="65">SUM(N68:N69)</f>
        <v>0</v>
      </c>
      <c r="O67" s="71">
        <f t="shared" si="65"/>
        <v>0</v>
      </c>
      <c r="P67" s="75"/>
      <c r="S67" s="377"/>
    </row>
    <row r="68" spans="1:19" ht="24" hidden="1" customHeight="1" x14ac:dyDescent="0.25">
      <c r="A68" s="375">
        <v>1210</v>
      </c>
      <c r="B68" s="80" t="s">
        <v>89</v>
      </c>
      <c r="C68" s="81">
        <f t="shared" si="0"/>
        <v>0</v>
      </c>
      <c r="D68" s="46"/>
      <c r="E68" s="47"/>
      <c r="F68" s="132">
        <f>D68+E68</f>
        <v>0</v>
      </c>
      <c r="G68" s="46"/>
      <c r="H68" s="47"/>
      <c r="I68" s="132">
        <f>G68+H68</f>
        <v>0</v>
      </c>
      <c r="J68" s="46"/>
      <c r="K68" s="47"/>
      <c r="L68" s="132">
        <f>K68+J68</f>
        <v>0</v>
      </c>
      <c r="M68" s="46"/>
      <c r="N68" s="47"/>
      <c r="O68" s="132">
        <f>N68+M68</f>
        <v>0</v>
      </c>
      <c r="P68" s="49"/>
      <c r="S68" s="377"/>
    </row>
    <row r="69" spans="1:19" ht="24" hidden="1" x14ac:dyDescent="0.25">
      <c r="A69" s="187">
        <v>1220</v>
      </c>
      <c r="B69" s="87" t="s">
        <v>90</v>
      </c>
      <c r="C69" s="88">
        <f t="shared" si="0"/>
        <v>0</v>
      </c>
      <c r="D69" s="188">
        <f>SUM(D70:D74)</f>
        <v>0</v>
      </c>
      <c r="E69" s="189">
        <f t="shared" ref="E69:F69" si="66">SUM(E70:E74)</f>
        <v>0</v>
      </c>
      <c r="F69" s="55">
        <f t="shared" si="66"/>
        <v>0</v>
      </c>
      <c r="G69" s="188">
        <f>SUM(G70:G74)</f>
        <v>0</v>
      </c>
      <c r="H69" s="189">
        <f t="shared" ref="H69:I69" si="67">SUM(H70:H74)</f>
        <v>0</v>
      </c>
      <c r="I69" s="55">
        <f t="shared" si="67"/>
        <v>0</v>
      </c>
      <c r="J69" s="188">
        <f>SUM(J70:J74)</f>
        <v>0</v>
      </c>
      <c r="K69" s="189">
        <f t="shared" ref="K69:L69" si="68">SUM(K70:K74)</f>
        <v>0</v>
      </c>
      <c r="L69" s="55">
        <f t="shared" si="68"/>
        <v>0</v>
      </c>
      <c r="M69" s="188">
        <f>SUM(M70:M74)</f>
        <v>0</v>
      </c>
      <c r="N69" s="189">
        <f t="shared" ref="N69:O69" si="69">SUM(N70:N74)</f>
        <v>0</v>
      </c>
      <c r="O69" s="55">
        <f t="shared" si="69"/>
        <v>0</v>
      </c>
      <c r="P69" s="57"/>
      <c r="S69" s="377"/>
    </row>
    <row r="70" spans="1:19" ht="48" hidden="1" customHeight="1" x14ac:dyDescent="0.25">
      <c r="A70" s="51">
        <v>1221</v>
      </c>
      <c r="B70" s="87" t="s">
        <v>91</v>
      </c>
      <c r="C70" s="88">
        <f t="shared" si="0"/>
        <v>0</v>
      </c>
      <c r="D70" s="53"/>
      <c r="E70" s="54"/>
      <c r="F70" s="55">
        <f t="shared" ref="F70:F74" si="70">D70+E70</f>
        <v>0</v>
      </c>
      <c r="G70" s="53"/>
      <c r="H70" s="54"/>
      <c r="I70" s="55">
        <f t="shared" ref="I70:I74" si="71">G70+H70</f>
        <v>0</v>
      </c>
      <c r="J70" s="53"/>
      <c r="K70" s="54"/>
      <c r="L70" s="55">
        <f t="shared" ref="L70:L74" si="72">K70+J70</f>
        <v>0</v>
      </c>
      <c r="M70" s="53"/>
      <c r="N70" s="54"/>
      <c r="O70" s="55">
        <f t="shared" ref="O70:O74" si="73">N70+M70</f>
        <v>0</v>
      </c>
      <c r="P70" s="57"/>
      <c r="S70" s="377"/>
    </row>
    <row r="71" spans="1:19" ht="12" hidden="1" customHeight="1" x14ac:dyDescent="0.25">
      <c r="A71" s="51">
        <v>1223</v>
      </c>
      <c r="B71" s="87" t="s">
        <v>92</v>
      </c>
      <c r="C71" s="88">
        <f t="shared" si="0"/>
        <v>0</v>
      </c>
      <c r="D71" s="53"/>
      <c r="E71" s="54"/>
      <c r="F71" s="55">
        <f t="shared" si="70"/>
        <v>0</v>
      </c>
      <c r="G71" s="53"/>
      <c r="H71" s="54"/>
      <c r="I71" s="55">
        <f t="shared" si="71"/>
        <v>0</v>
      </c>
      <c r="J71" s="53"/>
      <c r="K71" s="54"/>
      <c r="L71" s="55">
        <f t="shared" si="72"/>
        <v>0</v>
      </c>
      <c r="M71" s="53"/>
      <c r="N71" s="54"/>
      <c r="O71" s="55">
        <f t="shared" si="73"/>
        <v>0</v>
      </c>
      <c r="P71" s="57"/>
      <c r="S71" s="377"/>
    </row>
    <row r="72" spans="1:19" ht="24" hidden="1" customHeight="1" x14ac:dyDescent="0.25">
      <c r="A72" s="51">
        <v>1225</v>
      </c>
      <c r="B72" s="87" t="s">
        <v>93</v>
      </c>
      <c r="C72" s="88">
        <f t="shared" si="0"/>
        <v>0</v>
      </c>
      <c r="D72" s="53"/>
      <c r="E72" s="54"/>
      <c r="F72" s="55">
        <f t="shared" si="70"/>
        <v>0</v>
      </c>
      <c r="G72" s="53"/>
      <c r="H72" s="54"/>
      <c r="I72" s="55">
        <f t="shared" si="71"/>
        <v>0</v>
      </c>
      <c r="J72" s="53"/>
      <c r="K72" s="54"/>
      <c r="L72" s="55">
        <f t="shared" si="72"/>
        <v>0</v>
      </c>
      <c r="M72" s="53"/>
      <c r="N72" s="54"/>
      <c r="O72" s="55">
        <f t="shared" si="73"/>
        <v>0</v>
      </c>
      <c r="P72" s="57"/>
      <c r="S72" s="377"/>
    </row>
    <row r="73" spans="1:19" ht="36" hidden="1" customHeight="1" x14ac:dyDescent="0.25">
      <c r="A73" s="51">
        <v>1227</v>
      </c>
      <c r="B73" s="87" t="s">
        <v>94</v>
      </c>
      <c r="C73" s="88">
        <f t="shared" si="0"/>
        <v>0</v>
      </c>
      <c r="D73" s="53"/>
      <c r="E73" s="54"/>
      <c r="F73" s="55">
        <f t="shared" si="70"/>
        <v>0</v>
      </c>
      <c r="G73" s="53"/>
      <c r="H73" s="54"/>
      <c r="I73" s="55">
        <f t="shared" si="71"/>
        <v>0</v>
      </c>
      <c r="J73" s="53"/>
      <c r="K73" s="54"/>
      <c r="L73" s="55">
        <f t="shared" si="72"/>
        <v>0</v>
      </c>
      <c r="M73" s="53"/>
      <c r="N73" s="54"/>
      <c r="O73" s="55">
        <f t="shared" si="73"/>
        <v>0</v>
      </c>
      <c r="P73" s="57"/>
      <c r="S73" s="377"/>
    </row>
    <row r="74" spans="1:19" ht="48" hidden="1" customHeight="1" x14ac:dyDescent="0.25">
      <c r="A74" s="51">
        <v>1228</v>
      </c>
      <c r="B74" s="87" t="s">
        <v>95</v>
      </c>
      <c r="C74" s="88">
        <f t="shared" si="0"/>
        <v>0</v>
      </c>
      <c r="D74" s="53"/>
      <c r="E74" s="54"/>
      <c r="F74" s="55">
        <f t="shared" si="70"/>
        <v>0</v>
      </c>
      <c r="G74" s="53"/>
      <c r="H74" s="54"/>
      <c r="I74" s="55">
        <f t="shared" si="71"/>
        <v>0</v>
      </c>
      <c r="J74" s="53"/>
      <c r="K74" s="54"/>
      <c r="L74" s="55">
        <f t="shared" si="72"/>
        <v>0</v>
      </c>
      <c r="M74" s="53"/>
      <c r="N74" s="54"/>
      <c r="O74" s="55">
        <f t="shared" si="73"/>
        <v>0</v>
      </c>
      <c r="P74" s="57"/>
      <c r="S74" s="377"/>
    </row>
    <row r="75" spans="1:19" x14ac:dyDescent="0.25">
      <c r="A75" s="175">
        <v>2000</v>
      </c>
      <c r="B75" s="175" t="s">
        <v>96</v>
      </c>
      <c r="C75" s="176">
        <f t="shared" si="0"/>
        <v>228052</v>
      </c>
      <c r="D75" s="177">
        <f>SUM(D76,D83,D130,D164,D165,D172)</f>
        <v>231237</v>
      </c>
      <c r="E75" s="178">
        <f t="shared" ref="E75:F75" si="74">SUM(E76,E83,E130,E164,E165,E172)</f>
        <v>-3185</v>
      </c>
      <c r="F75" s="179">
        <f t="shared" si="74"/>
        <v>228052</v>
      </c>
      <c r="G75" s="177">
        <f>SUM(G76,G83,G130,G164,G165,G172)</f>
        <v>0</v>
      </c>
      <c r="H75" s="178">
        <f t="shared" ref="H75:I75" si="75">SUM(H76,H83,H130,H164,H165,H172)</f>
        <v>0</v>
      </c>
      <c r="I75" s="179">
        <f t="shared" si="75"/>
        <v>0</v>
      </c>
      <c r="J75" s="177">
        <f>SUM(J76,J83,J130,J164,J165,J172)</f>
        <v>0</v>
      </c>
      <c r="K75" s="178">
        <f t="shared" ref="K75:L75" si="76">SUM(K76,K83,K130,K164,K165,K172)</f>
        <v>0</v>
      </c>
      <c r="L75" s="179">
        <f t="shared" si="76"/>
        <v>0</v>
      </c>
      <c r="M75" s="177">
        <f>SUM(M76,M83,M130,M164,M165,M172)</f>
        <v>0</v>
      </c>
      <c r="N75" s="178">
        <f t="shared" ref="N75:O75" si="77">SUM(N76,N83,N130,N164,N165,N172)</f>
        <v>0</v>
      </c>
      <c r="O75" s="179">
        <f t="shared" si="77"/>
        <v>0</v>
      </c>
      <c r="P75" s="180"/>
      <c r="S75" s="377"/>
    </row>
    <row r="76" spans="1:19" ht="24" hidden="1" x14ac:dyDescent="0.25">
      <c r="A76" s="67">
        <v>2100</v>
      </c>
      <c r="B76" s="181" t="s">
        <v>97</v>
      </c>
      <c r="C76" s="68">
        <f t="shared" si="0"/>
        <v>0</v>
      </c>
      <c r="D76" s="182">
        <f>SUM(D77,D80)</f>
        <v>0</v>
      </c>
      <c r="E76" s="183">
        <f t="shared" ref="E76:F76" si="78">SUM(E77,E80)</f>
        <v>0</v>
      </c>
      <c r="F76" s="71">
        <f t="shared" si="78"/>
        <v>0</v>
      </c>
      <c r="G76" s="182">
        <f>SUM(G77,G80)</f>
        <v>0</v>
      </c>
      <c r="H76" s="183">
        <f t="shared" ref="H76:I76" si="79">SUM(H77,H80)</f>
        <v>0</v>
      </c>
      <c r="I76" s="71">
        <f t="shared" si="79"/>
        <v>0</v>
      </c>
      <c r="J76" s="182">
        <f>SUM(J77,J80)</f>
        <v>0</v>
      </c>
      <c r="K76" s="183">
        <f t="shared" ref="K76:L76" si="80">SUM(K77,K80)</f>
        <v>0</v>
      </c>
      <c r="L76" s="71">
        <f t="shared" si="80"/>
        <v>0</v>
      </c>
      <c r="M76" s="182">
        <f>SUM(M77,M80)</f>
        <v>0</v>
      </c>
      <c r="N76" s="183">
        <f t="shared" ref="N76:O76" si="81">SUM(N77,N80)</f>
        <v>0</v>
      </c>
      <c r="O76" s="71">
        <f t="shared" si="81"/>
        <v>0</v>
      </c>
      <c r="P76" s="75"/>
      <c r="S76" s="377"/>
    </row>
    <row r="77" spans="1:19" ht="24" hidden="1" x14ac:dyDescent="0.25">
      <c r="A77" s="375">
        <v>2110</v>
      </c>
      <c r="B77" s="80" t="s">
        <v>98</v>
      </c>
      <c r="C77" s="81">
        <f t="shared" si="0"/>
        <v>0</v>
      </c>
      <c r="D77" s="191">
        <f>SUM(D78:D79)</f>
        <v>0</v>
      </c>
      <c r="E77" s="192">
        <f t="shared" ref="E77:F77" si="82">SUM(E78:E79)</f>
        <v>0</v>
      </c>
      <c r="F77" s="132">
        <f t="shared" si="82"/>
        <v>0</v>
      </c>
      <c r="G77" s="191">
        <f>SUM(G78:G79)</f>
        <v>0</v>
      </c>
      <c r="H77" s="192">
        <f t="shared" ref="H77:I77" si="83">SUM(H78:H79)</f>
        <v>0</v>
      </c>
      <c r="I77" s="132">
        <f t="shared" si="83"/>
        <v>0</v>
      </c>
      <c r="J77" s="191">
        <f>SUM(J78:J79)</f>
        <v>0</v>
      </c>
      <c r="K77" s="192">
        <f t="shared" ref="K77:L77" si="84">SUM(K78:K79)</f>
        <v>0</v>
      </c>
      <c r="L77" s="132">
        <f t="shared" si="84"/>
        <v>0</v>
      </c>
      <c r="M77" s="191">
        <f>SUM(M78:M79)</f>
        <v>0</v>
      </c>
      <c r="N77" s="192">
        <f t="shared" ref="N77:O77" si="85">SUM(N78:N79)</f>
        <v>0</v>
      </c>
      <c r="O77" s="132">
        <f t="shared" si="85"/>
        <v>0</v>
      </c>
      <c r="P77" s="49"/>
      <c r="S77" s="377"/>
    </row>
    <row r="78" spans="1:19" ht="12" hidden="1" customHeight="1" x14ac:dyDescent="0.25">
      <c r="A78" s="51">
        <v>2111</v>
      </c>
      <c r="B78" s="87" t="s">
        <v>99</v>
      </c>
      <c r="C78" s="88">
        <f t="shared" si="0"/>
        <v>0</v>
      </c>
      <c r="D78" s="193"/>
      <c r="E78" s="194"/>
      <c r="F78" s="55">
        <f t="shared" ref="F78:F79" si="86">D78+E78</f>
        <v>0</v>
      </c>
      <c r="G78" s="53"/>
      <c r="H78" s="54"/>
      <c r="I78" s="55">
        <f t="shared" ref="I78:I79" si="87">G78+H78</f>
        <v>0</v>
      </c>
      <c r="J78" s="53"/>
      <c r="K78" s="54"/>
      <c r="L78" s="55">
        <f t="shared" ref="L78:L79" si="88">K78+J78</f>
        <v>0</v>
      </c>
      <c r="M78" s="53"/>
      <c r="N78" s="54"/>
      <c r="O78" s="55">
        <f t="shared" ref="O78:O79" si="89">N78+M78</f>
        <v>0</v>
      </c>
      <c r="P78" s="57"/>
      <c r="S78" s="377"/>
    </row>
    <row r="79" spans="1:19" ht="24" hidden="1" customHeight="1" x14ac:dyDescent="0.25">
      <c r="A79" s="51">
        <v>2112</v>
      </c>
      <c r="B79" s="87" t="s">
        <v>100</v>
      </c>
      <c r="C79" s="88">
        <f t="shared" si="0"/>
        <v>0</v>
      </c>
      <c r="D79" s="193"/>
      <c r="E79" s="194"/>
      <c r="F79" s="55">
        <f t="shared" si="86"/>
        <v>0</v>
      </c>
      <c r="G79" s="53"/>
      <c r="H79" s="54"/>
      <c r="I79" s="55">
        <f t="shared" si="87"/>
        <v>0</v>
      </c>
      <c r="J79" s="53"/>
      <c r="K79" s="54"/>
      <c r="L79" s="55">
        <f t="shared" si="88"/>
        <v>0</v>
      </c>
      <c r="M79" s="53"/>
      <c r="N79" s="54"/>
      <c r="O79" s="55">
        <f t="shared" si="89"/>
        <v>0</v>
      </c>
      <c r="P79" s="57"/>
      <c r="S79" s="377"/>
    </row>
    <row r="80" spans="1:19" ht="24" hidden="1" x14ac:dyDescent="0.25">
      <c r="A80" s="187">
        <v>2120</v>
      </c>
      <c r="B80" s="87" t="s">
        <v>101</v>
      </c>
      <c r="C80" s="88">
        <f t="shared" si="0"/>
        <v>0</v>
      </c>
      <c r="D80" s="188">
        <f>SUM(D81:D82)</f>
        <v>0</v>
      </c>
      <c r="E80" s="189">
        <f t="shared" ref="E80:F80" si="90">SUM(E81:E82)</f>
        <v>0</v>
      </c>
      <c r="F80" s="55">
        <f t="shared" si="90"/>
        <v>0</v>
      </c>
      <c r="G80" s="188">
        <f>SUM(G81:G82)</f>
        <v>0</v>
      </c>
      <c r="H80" s="189">
        <f t="shared" ref="H80:I80" si="91">SUM(H81:H82)</f>
        <v>0</v>
      </c>
      <c r="I80" s="55">
        <f t="shared" si="91"/>
        <v>0</v>
      </c>
      <c r="J80" s="188">
        <f>SUM(J81:J82)</f>
        <v>0</v>
      </c>
      <c r="K80" s="189">
        <f t="shared" ref="K80:L80" si="92">SUM(K81:K82)</f>
        <v>0</v>
      </c>
      <c r="L80" s="55">
        <f t="shared" si="92"/>
        <v>0</v>
      </c>
      <c r="M80" s="188">
        <f>SUM(M81:M82)</f>
        <v>0</v>
      </c>
      <c r="N80" s="189">
        <f t="shared" ref="N80:O80" si="93">SUM(N81:N82)</f>
        <v>0</v>
      </c>
      <c r="O80" s="55">
        <f t="shared" si="93"/>
        <v>0</v>
      </c>
      <c r="P80" s="57"/>
      <c r="S80" s="377"/>
    </row>
    <row r="81" spans="1:19" ht="12" hidden="1" customHeight="1" x14ac:dyDescent="0.25">
      <c r="A81" s="51">
        <v>2121</v>
      </c>
      <c r="B81" s="87" t="s">
        <v>99</v>
      </c>
      <c r="C81" s="88">
        <f t="shared" si="0"/>
        <v>0</v>
      </c>
      <c r="D81" s="193"/>
      <c r="E81" s="194"/>
      <c r="F81" s="55">
        <f t="shared" ref="F81:F82" si="94">D81+E81</f>
        <v>0</v>
      </c>
      <c r="G81" s="53"/>
      <c r="H81" s="54"/>
      <c r="I81" s="55">
        <f t="shared" ref="I81:I82" si="95">G81+H81</f>
        <v>0</v>
      </c>
      <c r="J81" s="53"/>
      <c r="K81" s="54"/>
      <c r="L81" s="55">
        <f t="shared" ref="L81:L82" si="96">K81+J81</f>
        <v>0</v>
      </c>
      <c r="M81" s="53"/>
      <c r="N81" s="54"/>
      <c r="O81" s="55">
        <f t="shared" ref="O81:O82" si="97">N81+M81</f>
        <v>0</v>
      </c>
      <c r="P81" s="57"/>
      <c r="S81" s="377"/>
    </row>
    <row r="82" spans="1:19" ht="24" hidden="1" customHeight="1" x14ac:dyDescent="0.25">
      <c r="A82" s="51">
        <v>2122</v>
      </c>
      <c r="B82" s="87" t="s">
        <v>100</v>
      </c>
      <c r="C82" s="88">
        <f t="shared" si="0"/>
        <v>0</v>
      </c>
      <c r="D82" s="193"/>
      <c r="E82" s="194"/>
      <c r="F82" s="55">
        <f t="shared" si="94"/>
        <v>0</v>
      </c>
      <c r="G82" s="53"/>
      <c r="H82" s="54"/>
      <c r="I82" s="55">
        <f t="shared" si="95"/>
        <v>0</v>
      </c>
      <c r="J82" s="53"/>
      <c r="K82" s="54"/>
      <c r="L82" s="55">
        <f t="shared" si="96"/>
        <v>0</v>
      </c>
      <c r="M82" s="53"/>
      <c r="N82" s="54"/>
      <c r="O82" s="55">
        <f t="shared" si="97"/>
        <v>0</v>
      </c>
      <c r="P82" s="57"/>
      <c r="S82" s="377"/>
    </row>
    <row r="83" spans="1:19" x14ac:dyDescent="0.25">
      <c r="A83" s="67">
        <v>2200</v>
      </c>
      <c r="B83" s="181" t="s">
        <v>102</v>
      </c>
      <c r="C83" s="68">
        <f t="shared" si="0"/>
        <v>228052</v>
      </c>
      <c r="D83" s="182">
        <f>SUM(D84,D89,D95,D103,D112,D116,D122,D128)</f>
        <v>231237</v>
      </c>
      <c r="E83" s="183">
        <f t="shared" ref="E83:F83" si="98">SUM(E84,E89,E95,E103,E112,E116,E122,E128)</f>
        <v>-3185</v>
      </c>
      <c r="F83" s="71">
        <f t="shared" si="98"/>
        <v>228052</v>
      </c>
      <c r="G83" s="182">
        <f>SUM(G84,G89,G95,G103,G112,G116,G122,G128)</f>
        <v>0</v>
      </c>
      <c r="H83" s="183">
        <f t="shared" ref="H83:I83" si="99">SUM(H84,H89,H95,H103,H112,H116,H122,H128)</f>
        <v>0</v>
      </c>
      <c r="I83" s="71">
        <f t="shared" si="99"/>
        <v>0</v>
      </c>
      <c r="J83" s="182">
        <f>SUM(J84,J89,J95,J103,J112,J116,J122,J128)</f>
        <v>0</v>
      </c>
      <c r="K83" s="183">
        <f t="shared" ref="K83:L83" si="100">SUM(K84,K89,K95,K103,K112,K116,K122,K128)</f>
        <v>0</v>
      </c>
      <c r="L83" s="71">
        <f t="shared" si="100"/>
        <v>0</v>
      </c>
      <c r="M83" s="182">
        <f>SUM(M84,M89,M95,M103,M112,M116,M122,M128)</f>
        <v>0</v>
      </c>
      <c r="N83" s="183">
        <f t="shared" ref="N83:O83" si="101">SUM(N84,N89,N95,N103,N112,N116,N122,N128)</f>
        <v>0</v>
      </c>
      <c r="O83" s="71">
        <f t="shared" si="101"/>
        <v>0</v>
      </c>
      <c r="P83" s="75"/>
      <c r="S83" s="377"/>
    </row>
    <row r="84" spans="1:19" hidden="1" x14ac:dyDescent="0.25">
      <c r="A84" s="184">
        <v>2210</v>
      </c>
      <c r="B84" s="136" t="s">
        <v>103</v>
      </c>
      <c r="C84" s="141">
        <f t="shared" ref="C84:C147" si="102">F84+I84+L84+O84</f>
        <v>0</v>
      </c>
      <c r="D84" s="185">
        <f>SUM(D85:D88)</f>
        <v>0</v>
      </c>
      <c r="E84" s="186">
        <f t="shared" ref="E84:F84" si="103">SUM(E85:E88)</f>
        <v>0</v>
      </c>
      <c r="F84" s="139">
        <f t="shared" si="103"/>
        <v>0</v>
      </c>
      <c r="G84" s="185">
        <f>SUM(G85:G88)</f>
        <v>0</v>
      </c>
      <c r="H84" s="186">
        <f t="shared" ref="H84:I84" si="104">SUM(H85:H88)</f>
        <v>0</v>
      </c>
      <c r="I84" s="139">
        <f t="shared" si="104"/>
        <v>0</v>
      </c>
      <c r="J84" s="185">
        <f>SUM(J85:J88)</f>
        <v>0</v>
      </c>
      <c r="K84" s="186">
        <f t="shared" ref="K84:L84" si="105">SUM(K85:K88)</f>
        <v>0</v>
      </c>
      <c r="L84" s="139">
        <f t="shared" si="105"/>
        <v>0</v>
      </c>
      <c r="M84" s="185">
        <f>SUM(M85:M88)</f>
        <v>0</v>
      </c>
      <c r="N84" s="186">
        <f t="shared" ref="N84:O84" si="106">SUM(N85:N88)</f>
        <v>0</v>
      </c>
      <c r="O84" s="139">
        <f t="shared" si="106"/>
        <v>0</v>
      </c>
      <c r="P84" s="127"/>
      <c r="S84" s="377"/>
    </row>
    <row r="85" spans="1:19" ht="24" hidden="1" customHeight="1" x14ac:dyDescent="0.25">
      <c r="A85" s="44">
        <v>2211</v>
      </c>
      <c r="B85" s="80" t="s">
        <v>104</v>
      </c>
      <c r="C85" s="81">
        <f t="shared" si="102"/>
        <v>0</v>
      </c>
      <c r="D85" s="195"/>
      <c r="E85" s="196"/>
      <c r="F85" s="132">
        <f t="shared" ref="F85:F88" si="107">D85+E85</f>
        <v>0</v>
      </c>
      <c r="G85" s="46"/>
      <c r="H85" s="47"/>
      <c r="I85" s="132">
        <f t="shared" ref="I85:I88" si="108">G85+H85</f>
        <v>0</v>
      </c>
      <c r="J85" s="46"/>
      <c r="K85" s="47"/>
      <c r="L85" s="132">
        <f t="shared" ref="L85:L88" si="109">K85+J85</f>
        <v>0</v>
      </c>
      <c r="M85" s="46"/>
      <c r="N85" s="47"/>
      <c r="O85" s="132">
        <f t="shared" ref="O85:O88" si="110">N85+M85</f>
        <v>0</v>
      </c>
      <c r="P85" s="49"/>
      <c r="S85" s="377"/>
    </row>
    <row r="86" spans="1:19" ht="36" hidden="1" customHeight="1" x14ac:dyDescent="0.25">
      <c r="A86" s="51">
        <v>2212</v>
      </c>
      <c r="B86" s="87" t="s">
        <v>105</v>
      </c>
      <c r="C86" s="88">
        <f t="shared" si="102"/>
        <v>0</v>
      </c>
      <c r="D86" s="193"/>
      <c r="E86" s="194"/>
      <c r="F86" s="55">
        <f t="shared" si="107"/>
        <v>0</v>
      </c>
      <c r="G86" s="53"/>
      <c r="H86" s="54"/>
      <c r="I86" s="55">
        <f t="shared" si="108"/>
        <v>0</v>
      </c>
      <c r="J86" s="53"/>
      <c r="K86" s="54"/>
      <c r="L86" s="55">
        <f t="shared" si="109"/>
        <v>0</v>
      </c>
      <c r="M86" s="53"/>
      <c r="N86" s="54"/>
      <c r="O86" s="55">
        <f t="shared" si="110"/>
        <v>0</v>
      </c>
      <c r="P86" s="57"/>
      <c r="S86" s="377"/>
    </row>
    <row r="87" spans="1:19" ht="24" hidden="1" customHeight="1" x14ac:dyDescent="0.25">
      <c r="A87" s="51">
        <v>2214</v>
      </c>
      <c r="B87" s="87" t="s">
        <v>106</v>
      </c>
      <c r="C87" s="88">
        <f t="shared" si="102"/>
        <v>0</v>
      </c>
      <c r="D87" s="193"/>
      <c r="E87" s="194"/>
      <c r="F87" s="55">
        <f t="shared" si="107"/>
        <v>0</v>
      </c>
      <c r="G87" s="53"/>
      <c r="H87" s="54"/>
      <c r="I87" s="55">
        <f t="shared" si="108"/>
        <v>0</v>
      </c>
      <c r="J87" s="53"/>
      <c r="K87" s="54"/>
      <c r="L87" s="55">
        <f t="shared" si="109"/>
        <v>0</v>
      </c>
      <c r="M87" s="53"/>
      <c r="N87" s="54"/>
      <c r="O87" s="55">
        <f t="shared" si="110"/>
        <v>0</v>
      </c>
      <c r="P87" s="57"/>
      <c r="S87" s="377"/>
    </row>
    <row r="88" spans="1:19" ht="12" hidden="1" customHeight="1" x14ac:dyDescent="0.25">
      <c r="A88" s="51">
        <v>2219</v>
      </c>
      <c r="B88" s="87" t="s">
        <v>107</v>
      </c>
      <c r="C88" s="88">
        <f t="shared" si="102"/>
        <v>0</v>
      </c>
      <c r="D88" s="193"/>
      <c r="E88" s="194"/>
      <c r="F88" s="55">
        <f t="shared" si="107"/>
        <v>0</v>
      </c>
      <c r="G88" s="53"/>
      <c r="H88" s="54"/>
      <c r="I88" s="55">
        <f t="shared" si="108"/>
        <v>0</v>
      </c>
      <c r="J88" s="53"/>
      <c r="K88" s="54"/>
      <c r="L88" s="55">
        <f t="shared" si="109"/>
        <v>0</v>
      </c>
      <c r="M88" s="53"/>
      <c r="N88" s="54"/>
      <c r="O88" s="55">
        <f t="shared" si="110"/>
        <v>0</v>
      </c>
      <c r="P88" s="57"/>
      <c r="S88" s="377"/>
    </row>
    <row r="89" spans="1:19" ht="24" hidden="1" x14ac:dyDescent="0.25">
      <c r="A89" s="187">
        <v>2220</v>
      </c>
      <c r="B89" s="87" t="s">
        <v>108</v>
      </c>
      <c r="C89" s="88">
        <f t="shared" si="102"/>
        <v>0</v>
      </c>
      <c r="D89" s="188">
        <f>SUM(D90:D94)</f>
        <v>0</v>
      </c>
      <c r="E89" s="189">
        <f t="shared" ref="E89:F89" si="111">SUM(E90:E94)</f>
        <v>0</v>
      </c>
      <c r="F89" s="55">
        <f t="shared" si="111"/>
        <v>0</v>
      </c>
      <c r="G89" s="188">
        <f>SUM(G90:G94)</f>
        <v>0</v>
      </c>
      <c r="H89" s="189">
        <f t="shared" ref="H89:I89" si="112">SUM(H90:H94)</f>
        <v>0</v>
      </c>
      <c r="I89" s="55">
        <f t="shared" si="112"/>
        <v>0</v>
      </c>
      <c r="J89" s="188">
        <f>SUM(J90:J94)</f>
        <v>0</v>
      </c>
      <c r="K89" s="189">
        <f t="shared" ref="K89:L89" si="113">SUM(K90:K94)</f>
        <v>0</v>
      </c>
      <c r="L89" s="55">
        <f t="shared" si="113"/>
        <v>0</v>
      </c>
      <c r="M89" s="188">
        <f>SUM(M90:M94)</f>
        <v>0</v>
      </c>
      <c r="N89" s="189">
        <f t="shared" ref="N89:O89" si="114">SUM(N90:N94)</f>
        <v>0</v>
      </c>
      <c r="O89" s="55">
        <f t="shared" si="114"/>
        <v>0</v>
      </c>
      <c r="P89" s="57"/>
      <c r="S89" s="377"/>
    </row>
    <row r="90" spans="1:19" ht="24" hidden="1" customHeight="1" x14ac:dyDescent="0.25">
      <c r="A90" s="51">
        <v>2221</v>
      </c>
      <c r="B90" s="87" t="s">
        <v>109</v>
      </c>
      <c r="C90" s="88">
        <f t="shared" si="102"/>
        <v>0</v>
      </c>
      <c r="D90" s="193"/>
      <c r="E90" s="194"/>
      <c r="F90" s="55">
        <f t="shared" ref="F90:F94" si="115">D90+E90</f>
        <v>0</v>
      </c>
      <c r="G90" s="53"/>
      <c r="H90" s="54"/>
      <c r="I90" s="55">
        <f t="shared" ref="I90:I94" si="116">G90+H90</f>
        <v>0</v>
      </c>
      <c r="J90" s="53"/>
      <c r="K90" s="54"/>
      <c r="L90" s="55">
        <f t="shared" ref="L90:L94" si="117">K90+J90</f>
        <v>0</v>
      </c>
      <c r="M90" s="53"/>
      <c r="N90" s="54"/>
      <c r="O90" s="55">
        <f t="shared" ref="O90:O94" si="118">N90+M90</f>
        <v>0</v>
      </c>
      <c r="P90" s="57"/>
      <c r="S90" s="377"/>
    </row>
    <row r="91" spans="1:19" ht="12" hidden="1" customHeight="1" x14ac:dyDescent="0.25">
      <c r="A91" s="51">
        <v>2222</v>
      </c>
      <c r="B91" s="87" t="s">
        <v>110</v>
      </c>
      <c r="C91" s="88">
        <f t="shared" si="102"/>
        <v>0</v>
      </c>
      <c r="D91" s="193"/>
      <c r="E91" s="194"/>
      <c r="F91" s="55">
        <f t="shared" si="115"/>
        <v>0</v>
      </c>
      <c r="G91" s="53"/>
      <c r="H91" s="54"/>
      <c r="I91" s="55">
        <f t="shared" si="116"/>
        <v>0</v>
      </c>
      <c r="J91" s="53"/>
      <c r="K91" s="54"/>
      <c r="L91" s="55">
        <f t="shared" si="117"/>
        <v>0</v>
      </c>
      <c r="M91" s="53"/>
      <c r="N91" s="54"/>
      <c r="O91" s="55">
        <f t="shared" si="118"/>
        <v>0</v>
      </c>
      <c r="P91" s="57"/>
      <c r="S91" s="377"/>
    </row>
    <row r="92" spans="1:19" ht="12" hidden="1" customHeight="1" x14ac:dyDescent="0.25">
      <c r="A92" s="51">
        <v>2223</v>
      </c>
      <c r="B92" s="87" t="s">
        <v>111</v>
      </c>
      <c r="C92" s="88">
        <f t="shared" si="102"/>
        <v>0</v>
      </c>
      <c r="D92" s="193"/>
      <c r="E92" s="194"/>
      <c r="F92" s="55">
        <f t="shared" si="115"/>
        <v>0</v>
      </c>
      <c r="G92" s="53"/>
      <c r="H92" s="54"/>
      <c r="I92" s="55">
        <f t="shared" si="116"/>
        <v>0</v>
      </c>
      <c r="J92" s="53"/>
      <c r="K92" s="54"/>
      <c r="L92" s="55">
        <f t="shared" si="117"/>
        <v>0</v>
      </c>
      <c r="M92" s="53"/>
      <c r="N92" s="54"/>
      <c r="O92" s="55">
        <f t="shared" si="118"/>
        <v>0</v>
      </c>
      <c r="P92" s="57"/>
      <c r="S92" s="377"/>
    </row>
    <row r="93" spans="1:19" ht="48" hidden="1" customHeight="1" x14ac:dyDescent="0.25">
      <c r="A93" s="51">
        <v>2224</v>
      </c>
      <c r="B93" s="87" t="s">
        <v>112</v>
      </c>
      <c r="C93" s="88">
        <f t="shared" si="102"/>
        <v>0</v>
      </c>
      <c r="D93" s="193"/>
      <c r="E93" s="194"/>
      <c r="F93" s="55">
        <f t="shared" si="115"/>
        <v>0</v>
      </c>
      <c r="G93" s="53"/>
      <c r="H93" s="54"/>
      <c r="I93" s="55">
        <f t="shared" si="116"/>
        <v>0</v>
      </c>
      <c r="J93" s="53"/>
      <c r="K93" s="54"/>
      <c r="L93" s="55">
        <f t="shared" si="117"/>
        <v>0</v>
      </c>
      <c r="M93" s="53"/>
      <c r="N93" s="54"/>
      <c r="O93" s="55">
        <f t="shared" si="118"/>
        <v>0</v>
      </c>
      <c r="P93" s="57"/>
      <c r="S93" s="377"/>
    </row>
    <row r="94" spans="1:19" ht="24" hidden="1" customHeight="1" x14ac:dyDescent="0.25">
      <c r="A94" s="51">
        <v>2229</v>
      </c>
      <c r="B94" s="87" t="s">
        <v>113</v>
      </c>
      <c r="C94" s="88">
        <f t="shared" si="102"/>
        <v>0</v>
      </c>
      <c r="D94" s="193"/>
      <c r="E94" s="194"/>
      <c r="F94" s="55">
        <f t="shared" si="115"/>
        <v>0</v>
      </c>
      <c r="G94" s="53"/>
      <c r="H94" s="54"/>
      <c r="I94" s="55">
        <f t="shared" si="116"/>
        <v>0</v>
      </c>
      <c r="J94" s="53"/>
      <c r="K94" s="54"/>
      <c r="L94" s="55">
        <f t="shared" si="117"/>
        <v>0</v>
      </c>
      <c r="M94" s="53"/>
      <c r="N94" s="54"/>
      <c r="O94" s="55">
        <f t="shared" si="118"/>
        <v>0</v>
      </c>
      <c r="P94" s="57"/>
      <c r="S94" s="377"/>
    </row>
    <row r="95" spans="1:19" ht="36" hidden="1" x14ac:dyDescent="0.25">
      <c r="A95" s="187">
        <v>2230</v>
      </c>
      <c r="B95" s="87" t="s">
        <v>114</v>
      </c>
      <c r="C95" s="88">
        <f t="shared" si="102"/>
        <v>0</v>
      </c>
      <c r="D95" s="188">
        <f>SUM(D96:D102)</f>
        <v>0</v>
      </c>
      <c r="E95" s="189">
        <f t="shared" ref="E95:F95" si="119">SUM(E96:E102)</f>
        <v>0</v>
      </c>
      <c r="F95" s="55">
        <f t="shared" si="119"/>
        <v>0</v>
      </c>
      <c r="G95" s="188">
        <f>SUM(G96:G102)</f>
        <v>0</v>
      </c>
      <c r="H95" s="189">
        <f t="shared" ref="H95:I95" si="120">SUM(H96:H102)</f>
        <v>0</v>
      </c>
      <c r="I95" s="55">
        <f t="shared" si="120"/>
        <v>0</v>
      </c>
      <c r="J95" s="188">
        <f>SUM(J96:J102)</f>
        <v>0</v>
      </c>
      <c r="K95" s="189">
        <f t="shared" ref="K95:L95" si="121">SUM(K96:K102)</f>
        <v>0</v>
      </c>
      <c r="L95" s="55">
        <f t="shared" si="121"/>
        <v>0</v>
      </c>
      <c r="M95" s="188">
        <f>SUM(M96:M102)</f>
        <v>0</v>
      </c>
      <c r="N95" s="189">
        <f t="shared" ref="N95:O95" si="122">SUM(N96:N102)</f>
        <v>0</v>
      </c>
      <c r="O95" s="55">
        <f t="shared" si="122"/>
        <v>0</v>
      </c>
      <c r="P95" s="57"/>
      <c r="S95" s="377"/>
    </row>
    <row r="96" spans="1:19" ht="24" hidden="1" customHeight="1" x14ac:dyDescent="0.25">
      <c r="A96" s="51">
        <v>2231</v>
      </c>
      <c r="B96" s="87" t="s">
        <v>115</v>
      </c>
      <c r="C96" s="88">
        <f t="shared" si="102"/>
        <v>0</v>
      </c>
      <c r="D96" s="193"/>
      <c r="E96" s="194"/>
      <c r="F96" s="55">
        <f t="shared" ref="F96:F102" si="123">D96+E96</f>
        <v>0</v>
      </c>
      <c r="G96" s="53"/>
      <c r="H96" s="54"/>
      <c r="I96" s="55">
        <f t="shared" ref="I96:I102" si="124">G96+H96</f>
        <v>0</v>
      </c>
      <c r="J96" s="53"/>
      <c r="K96" s="54"/>
      <c r="L96" s="55">
        <f t="shared" ref="L96:L102" si="125">K96+J96</f>
        <v>0</v>
      </c>
      <c r="M96" s="53"/>
      <c r="N96" s="54"/>
      <c r="O96" s="55">
        <f t="shared" ref="O96:O102" si="126">N96+M96</f>
        <v>0</v>
      </c>
      <c r="P96" s="57"/>
      <c r="S96" s="377"/>
    </row>
    <row r="97" spans="1:19" ht="24.75" hidden="1" customHeight="1" x14ac:dyDescent="0.25">
      <c r="A97" s="51">
        <v>2232</v>
      </c>
      <c r="B97" s="87" t="s">
        <v>116</v>
      </c>
      <c r="C97" s="88">
        <f t="shared" si="102"/>
        <v>0</v>
      </c>
      <c r="D97" s="193"/>
      <c r="E97" s="194"/>
      <c r="F97" s="55">
        <f t="shared" si="123"/>
        <v>0</v>
      </c>
      <c r="G97" s="53"/>
      <c r="H97" s="54"/>
      <c r="I97" s="55">
        <f t="shared" si="124"/>
        <v>0</v>
      </c>
      <c r="J97" s="53"/>
      <c r="K97" s="54"/>
      <c r="L97" s="55">
        <f t="shared" si="125"/>
        <v>0</v>
      </c>
      <c r="M97" s="53"/>
      <c r="N97" s="54"/>
      <c r="O97" s="55">
        <f t="shared" si="126"/>
        <v>0</v>
      </c>
      <c r="P97" s="57"/>
      <c r="S97" s="377"/>
    </row>
    <row r="98" spans="1:19" ht="24" hidden="1" customHeight="1" x14ac:dyDescent="0.25">
      <c r="A98" s="44">
        <v>2233</v>
      </c>
      <c r="B98" s="80" t="s">
        <v>117</v>
      </c>
      <c r="C98" s="81">
        <f t="shared" si="102"/>
        <v>0</v>
      </c>
      <c r="D98" s="195"/>
      <c r="E98" s="196"/>
      <c r="F98" s="132">
        <f t="shared" si="123"/>
        <v>0</v>
      </c>
      <c r="G98" s="46"/>
      <c r="H98" s="47"/>
      <c r="I98" s="132">
        <f t="shared" si="124"/>
        <v>0</v>
      </c>
      <c r="J98" s="46"/>
      <c r="K98" s="47"/>
      <c r="L98" s="132">
        <f t="shared" si="125"/>
        <v>0</v>
      </c>
      <c r="M98" s="46"/>
      <c r="N98" s="47"/>
      <c r="O98" s="132">
        <f t="shared" si="126"/>
        <v>0</v>
      </c>
      <c r="P98" s="49"/>
      <c r="S98" s="377"/>
    </row>
    <row r="99" spans="1:19" ht="36" hidden="1" customHeight="1" x14ac:dyDescent="0.25">
      <c r="A99" s="51">
        <v>2234</v>
      </c>
      <c r="B99" s="87" t="s">
        <v>118</v>
      </c>
      <c r="C99" s="88">
        <f t="shared" si="102"/>
        <v>0</v>
      </c>
      <c r="D99" s="193"/>
      <c r="E99" s="194"/>
      <c r="F99" s="55">
        <f t="shared" si="123"/>
        <v>0</v>
      </c>
      <c r="G99" s="53"/>
      <c r="H99" s="54"/>
      <c r="I99" s="55">
        <f t="shared" si="124"/>
        <v>0</v>
      </c>
      <c r="J99" s="53"/>
      <c r="K99" s="54"/>
      <c r="L99" s="55">
        <f t="shared" si="125"/>
        <v>0</v>
      </c>
      <c r="M99" s="53"/>
      <c r="N99" s="54"/>
      <c r="O99" s="55">
        <f t="shared" si="126"/>
        <v>0</v>
      </c>
      <c r="P99" s="57"/>
      <c r="S99" s="377"/>
    </row>
    <row r="100" spans="1:19" ht="24" hidden="1" customHeight="1" x14ac:dyDescent="0.25">
      <c r="A100" s="51">
        <v>2235</v>
      </c>
      <c r="B100" s="87" t="s">
        <v>119</v>
      </c>
      <c r="C100" s="88">
        <f t="shared" si="102"/>
        <v>0</v>
      </c>
      <c r="D100" s="193"/>
      <c r="E100" s="194"/>
      <c r="F100" s="55">
        <f t="shared" si="123"/>
        <v>0</v>
      </c>
      <c r="G100" s="53"/>
      <c r="H100" s="54"/>
      <c r="I100" s="55">
        <f t="shared" si="124"/>
        <v>0</v>
      </c>
      <c r="J100" s="53"/>
      <c r="K100" s="54"/>
      <c r="L100" s="55">
        <f t="shared" si="125"/>
        <v>0</v>
      </c>
      <c r="M100" s="53"/>
      <c r="N100" s="54"/>
      <c r="O100" s="55">
        <f t="shared" si="126"/>
        <v>0</v>
      </c>
      <c r="P100" s="57"/>
      <c r="S100" s="377"/>
    </row>
    <row r="101" spans="1:19" ht="12" hidden="1" customHeight="1" x14ac:dyDescent="0.25">
      <c r="A101" s="51">
        <v>2236</v>
      </c>
      <c r="B101" s="87" t="s">
        <v>120</v>
      </c>
      <c r="C101" s="88">
        <f t="shared" si="102"/>
        <v>0</v>
      </c>
      <c r="D101" s="193"/>
      <c r="E101" s="194"/>
      <c r="F101" s="55">
        <f t="shared" si="123"/>
        <v>0</v>
      </c>
      <c r="G101" s="53"/>
      <c r="H101" s="54"/>
      <c r="I101" s="55">
        <f t="shared" si="124"/>
        <v>0</v>
      </c>
      <c r="J101" s="53"/>
      <c r="K101" s="54"/>
      <c r="L101" s="55">
        <f t="shared" si="125"/>
        <v>0</v>
      </c>
      <c r="M101" s="53"/>
      <c r="N101" s="54"/>
      <c r="O101" s="55">
        <f t="shared" si="126"/>
        <v>0</v>
      </c>
      <c r="P101" s="57"/>
      <c r="S101" s="377"/>
    </row>
    <row r="102" spans="1:19" ht="24" hidden="1" customHeight="1" x14ac:dyDescent="0.25">
      <c r="A102" s="51">
        <v>2239</v>
      </c>
      <c r="B102" s="87" t="s">
        <v>121</v>
      </c>
      <c r="C102" s="88">
        <f t="shared" si="102"/>
        <v>0</v>
      </c>
      <c r="D102" s="193"/>
      <c r="E102" s="194"/>
      <c r="F102" s="55">
        <f t="shared" si="123"/>
        <v>0</v>
      </c>
      <c r="G102" s="53"/>
      <c r="H102" s="54"/>
      <c r="I102" s="55">
        <f t="shared" si="124"/>
        <v>0</v>
      </c>
      <c r="J102" s="53"/>
      <c r="K102" s="54"/>
      <c r="L102" s="55">
        <f t="shared" si="125"/>
        <v>0</v>
      </c>
      <c r="M102" s="53"/>
      <c r="N102" s="54"/>
      <c r="O102" s="55">
        <f t="shared" si="126"/>
        <v>0</v>
      </c>
      <c r="P102" s="57"/>
      <c r="S102" s="377"/>
    </row>
    <row r="103" spans="1:19" ht="36" hidden="1" x14ac:dyDescent="0.25">
      <c r="A103" s="187">
        <v>2240</v>
      </c>
      <c r="B103" s="87" t="s">
        <v>122</v>
      </c>
      <c r="C103" s="88">
        <f t="shared" si="102"/>
        <v>0</v>
      </c>
      <c r="D103" s="188">
        <f>SUM(D104:D111)</f>
        <v>0</v>
      </c>
      <c r="E103" s="189">
        <f t="shared" ref="E103:F103" si="127">SUM(E104:E111)</f>
        <v>0</v>
      </c>
      <c r="F103" s="55">
        <f t="shared" si="127"/>
        <v>0</v>
      </c>
      <c r="G103" s="188">
        <f>SUM(G104:G111)</f>
        <v>0</v>
      </c>
      <c r="H103" s="189">
        <f t="shared" ref="H103:I103" si="128">SUM(H104:H111)</f>
        <v>0</v>
      </c>
      <c r="I103" s="55">
        <f t="shared" si="128"/>
        <v>0</v>
      </c>
      <c r="J103" s="188">
        <f>SUM(J104:J111)</f>
        <v>0</v>
      </c>
      <c r="K103" s="189">
        <f t="shared" ref="K103:L103" si="129">SUM(K104:K111)</f>
        <v>0</v>
      </c>
      <c r="L103" s="55">
        <f t="shared" si="129"/>
        <v>0</v>
      </c>
      <c r="M103" s="188">
        <f>SUM(M104:M111)</f>
        <v>0</v>
      </c>
      <c r="N103" s="189">
        <f t="shared" ref="N103:O103" si="130">SUM(N104:N111)</f>
        <v>0</v>
      </c>
      <c r="O103" s="55">
        <f t="shared" si="130"/>
        <v>0</v>
      </c>
      <c r="P103" s="57"/>
      <c r="S103" s="377"/>
    </row>
    <row r="104" spans="1:19" ht="12" hidden="1" customHeight="1" x14ac:dyDescent="0.25">
      <c r="A104" s="51">
        <v>2241</v>
      </c>
      <c r="B104" s="87" t="s">
        <v>123</v>
      </c>
      <c r="C104" s="88">
        <f t="shared" si="102"/>
        <v>0</v>
      </c>
      <c r="D104" s="193"/>
      <c r="E104" s="194"/>
      <c r="F104" s="55">
        <f t="shared" ref="F104:F111" si="131">D104+E104</f>
        <v>0</v>
      </c>
      <c r="G104" s="53"/>
      <c r="H104" s="54"/>
      <c r="I104" s="55">
        <f t="shared" ref="I104:I111" si="132">G104+H104</f>
        <v>0</v>
      </c>
      <c r="J104" s="53"/>
      <c r="K104" s="54"/>
      <c r="L104" s="55">
        <f t="shared" ref="L104:L111" si="133">K104+J104</f>
        <v>0</v>
      </c>
      <c r="M104" s="53"/>
      <c r="N104" s="54"/>
      <c r="O104" s="55">
        <f t="shared" ref="O104:O111" si="134">N104+M104</f>
        <v>0</v>
      </c>
      <c r="P104" s="57"/>
      <c r="S104" s="377"/>
    </row>
    <row r="105" spans="1:19" ht="24" hidden="1" customHeight="1" x14ac:dyDescent="0.25">
      <c r="A105" s="51">
        <v>2242</v>
      </c>
      <c r="B105" s="87" t="s">
        <v>124</v>
      </c>
      <c r="C105" s="88">
        <f t="shared" si="102"/>
        <v>0</v>
      </c>
      <c r="D105" s="193"/>
      <c r="E105" s="194"/>
      <c r="F105" s="55">
        <f t="shared" si="131"/>
        <v>0</v>
      </c>
      <c r="G105" s="53"/>
      <c r="H105" s="54"/>
      <c r="I105" s="55">
        <f t="shared" si="132"/>
        <v>0</v>
      </c>
      <c r="J105" s="53"/>
      <c r="K105" s="54"/>
      <c r="L105" s="55">
        <f t="shared" si="133"/>
        <v>0</v>
      </c>
      <c r="M105" s="53"/>
      <c r="N105" s="54"/>
      <c r="O105" s="55">
        <f t="shared" si="134"/>
        <v>0</v>
      </c>
      <c r="P105" s="57"/>
      <c r="S105" s="377"/>
    </row>
    <row r="106" spans="1:19" ht="24" hidden="1" customHeight="1" x14ac:dyDescent="0.25">
      <c r="A106" s="51">
        <v>2243</v>
      </c>
      <c r="B106" s="87" t="s">
        <v>125</v>
      </c>
      <c r="C106" s="88">
        <f t="shared" si="102"/>
        <v>0</v>
      </c>
      <c r="D106" s="193"/>
      <c r="E106" s="194"/>
      <c r="F106" s="55">
        <f t="shared" si="131"/>
        <v>0</v>
      </c>
      <c r="G106" s="53"/>
      <c r="H106" s="54"/>
      <c r="I106" s="55">
        <f t="shared" si="132"/>
        <v>0</v>
      </c>
      <c r="J106" s="53"/>
      <c r="K106" s="54"/>
      <c r="L106" s="55">
        <f t="shared" si="133"/>
        <v>0</v>
      </c>
      <c r="M106" s="53"/>
      <c r="N106" s="54"/>
      <c r="O106" s="55">
        <f t="shared" si="134"/>
        <v>0</v>
      </c>
      <c r="P106" s="57"/>
      <c r="S106" s="377"/>
    </row>
    <row r="107" spans="1:19" ht="12" hidden="1" customHeight="1" x14ac:dyDescent="0.25">
      <c r="A107" s="51">
        <v>2244</v>
      </c>
      <c r="B107" s="87" t="s">
        <v>126</v>
      </c>
      <c r="C107" s="88">
        <f t="shared" si="102"/>
        <v>0</v>
      </c>
      <c r="D107" s="193"/>
      <c r="E107" s="194"/>
      <c r="F107" s="55">
        <f t="shared" si="131"/>
        <v>0</v>
      </c>
      <c r="G107" s="53"/>
      <c r="H107" s="54"/>
      <c r="I107" s="55">
        <f t="shared" si="132"/>
        <v>0</v>
      </c>
      <c r="J107" s="53"/>
      <c r="K107" s="54"/>
      <c r="L107" s="55">
        <f t="shared" si="133"/>
        <v>0</v>
      </c>
      <c r="M107" s="53"/>
      <c r="N107" s="54"/>
      <c r="O107" s="55">
        <f t="shared" si="134"/>
        <v>0</v>
      </c>
      <c r="P107" s="57"/>
      <c r="S107" s="377"/>
    </row>
    <row r="108" spans="1:19" ht="24" hidden="1" customHeight="1" x14ac:dyDescent="0.25">
      <c r="A108" s="51">
        <v>2246</v>
      </c>
      <c r="B108" s="87" t="s">
        <v>127</v>
      </c>
      <c r="C108" s="88">
        <f t="shared" si="102"/>
        <v>0</v>
      </c>
      <c r="D108" s="193"/>
      <c r="E108" s="194"/>
      <c r="F108" s="55">
        <f t="shared" si="131"/>
        <v>0</v>
      </c>
      <c r="G108" s="53"/>
      <c r="H108" s="54"/>
      <c r="I108" s="55">
        <f t="shared" si="132"/>
        <v>0</v>
      </c>
      <c r="J108" s="53"/>
      <c r="K108" s="54"/>
      <c r="L108" s="55">
        <f t="shared" si="133"/>
        <v>0</v>
      </c>
      <c r="M108" s="53"/>
      <c r="N108" s="54"/>
      <c r="O108" s="55">
        <f t="shared" si="134"/>
        <v>0</v>
      </c>
      <c r="P108" s="57"/>
      <c r="S108" s="377"/>
    </row>
    <row r="109" spans="1:19" ht="12" hidden="1" customHeight="1" x14ac:dyDescent="0.25">
      <c r="A109" s="51">
        <v>2247</v>
      </c>
      <c r="B109" s="87" t="s">
        <v>128</v>
      </c>
      <c r="C109" s="88">
        <f t="shared" si="102"/>
        <v>0</v>
      </c>
      <c r="D109" s="193"/>
      <c r="E109" s="194"/>
      <c r="F109" s="55">
        <f t="shared" si="131"/>
        <v>0</v>
      </c>
      <c r="G109" s="53"/>
      <c r="H109" s="54"/>
      <c r="I109" s="55">
        <f t="shared" si="132"/>
        <v>0</v>
      </c>
      <c r="J109" s="53"/>
      <c r="K109" s="54"/>
      <c r="L109" s="55">
        <f t="shared" si="133"/>
        <v>0</v>
      </c>
      <c r="M109" s="53"/>
      <c r="N109" s="54"/>
      <c r="O109" s="55">
        <f t="shared" si="134"/>
        <v>0</v>
      </c>
      <c r="P109" s="57"/>
      <c r="S109" s="377"/>
    </row>
    <row r="110" spans="1:19" ht="24" hidden="1" customHeight="1" x14ac:dyDescent="0.25">
      <c r="A110" s="51">
        <v>2248</v>
      </c>
      <c r="B110" s="87" t="s">
        <v>129</v>
      </c>
      <c r="C110" s="88">
        <f t="shared" si="102"/>
        <v>0</v>
      </c>
      <c r="D110" s="193"/>
      <c r="E110" s="194"/>
      <c r="F110" s="55">
        <f t="shared" si="131"/>
        <v>0</v>
      </c>
      <c r="G110" s="53"/>
      <c r="H110" s="54"/>
      <c r="I110" s="55">
        <f t="shared" si="132"/>
        <v>0</v>
      </c>
      <c r="J110" s="53"/>
      <c r="K110" s="54"/>
      <c r="L110" s="55">
        <f t="shared" si="133"/>
        <v>0</v>
      </c>
      <c r="M110" s="53"/>
      <c r="N110" s="54"/>
      <c r="O110" s="55">
        <f t="shared" si="134"/>
        <v>0</v>
      </c>
      <c r="P110" s="57"/>
      <c r="S110" s="377"/>
    </row>
    <row r="111" spans="1:19" ht="24" hidden="1" customHeight="1" x14ac:dyDescent="0.25">
      <c r="A111" s="51">
        <v>2249</v>
      </c>
      <c r="B111" s="87" t="s">
        <v>130</v>
      </c>
      <c r="C111" s="88">
        <f t="shared" si="102"/>
        <v>0</v>
      </c>
      <c r="D111" s="193"/>
      <c r="E111" s="194"/>
      <c r="F111" s="55">
        <f t="shared" si="131"/>
        <v>0</v>
      </c>
      <c r="G111" s="53"/>
      <c r="H111" s="54"/>
      <c r="I111" s="55">
        <f t="shared" si="132"/>
        <v>0</v>
      </c>
      <c r="J111" s="53"/>
      <c r="K111" s="54"/>
      <c r="L111" s="55">
        <f t="shared" si="133"/>
        <v>0</v>
      </c>
      <c r="M111" s="53"/>
      <c r="N111" s="54"/>
      <c r="O111" s="55">
        <f t="shared" si="134"/>
        <v>0</v>
      </c>
      <c r="P111" s="57"/>
      <c r="S111" s="377"/>
    </row>
    <row r="112" spans="1:19" hidden="1" x14ac:dyDescent="0.25">
      <c r="A112" s="187">
        <v>2250</v>
      </c>
      <c r="B112" s="87" t="s">
        <v>131</v>
      </c>
      <c r="C112" s="88">
        <f t="shared" si="102"/>
        <v>0</v>
      </c>
      <c r="D112" s="188">
        <f>SUM(D113:D115)</f>
        <v>0</v>
      </c>
      <c r="E112" s="189">
        <f t="shared" ref="E112:F112" si="135">SUM(E113:E115)</f>
        <v>0</v>
      </c>
      <c r="F112" s="55">
        <f t="shared" si="135"/>
        <v>0</v>
      </c>
      <c r="G112" s="188">
        <f>SUM(G113:G115)</f>
        <v>0</v>
      </c>
      <c r="H112" s="189">
        <f t="shared" ref="H112:I112" si="136">SUM(H113:H115)</f>
        <v>0</v>
      </c>
      <c r="I112" s="55">
        <f t="shared" si="136"/>
        <v>0</v>
      </c>
      <c r="J112" s="188">
        <f>SUM(J113:J115)</f>
        <v>0</v>
      </c>
      <c r="K112" s="189">
        <f t="shared" ref="K112:L112" si="137">SUM(K113:K115)</f>
        <v>0</v>
      </c>
      <c r="L112" s="55">
        <f t="shared" si="137"/>
        <v>0</v>
      </c>
      <c r="M112" s="188">
        <f>SUM(M113:M115)</f>
        <v>0</v>
      </c>
      <c r="N112" s="189">
        <f t="shared" ref="N112:O112" si="138">SUM(N113:N115)</f>
        <v>0</v>
      </c>
      <c r="O112" s="55">
        <f t="shared" si="138"/>
        <v>0</v>
      </c>
      <c r="P112" s="57"/>
      <c r="S112" s="377"/>
    </row>
    <row r="113" spans="1:19" ht="12" hidden="1" customHeight="1" x14ac:dyDescent="0.25">
      <c r="A113" s="51">
        <v>2251</v>
      </c>
      <c r="B113" s="87" t="s">
        <v>132</v>
      </c>
      <c r="C113" s="88">
        <f t="shared" si="102"/>
        <v>0</v>
      </c>
      <c r="D113" s="193"/>
      <c r="E113" s="194"/>
      <c r="F113" s="55">
        <f t="shared" ref="F113:F115" si="139">D113+E113</f>
        <v>0</v>
      </c>
      <c r="G113" s="53"/>
      <c r="H113" s="54"/>
      <c r="I113" s="55">
        <f t="shared" ref="I113:I115" si="140">G113+H113</f>
        <v>0</v>
      </c>
      <c r="J113" s="53"/>
      <c r="K113" s="54"/>
      <c r="L113" s="55">
        <f t="shared" ref="L113:L115" si="141">K113+J113</f>
        <v>0</v>
      </c>
      <c r="M113" s="53"/>
      <c r="N113" s="54"/>
      <c r="O113" s="55">
        <f t="shared" ref="O113:O115" si="142">N113+M113</f>
        <v>0</v>
      </c>
      <c r="P113" s="57"/>
      <c r="S113" s="377"/>
    </row>
    <row r="114" spans="1:19" ht="24" hidden="1" customHeight="1" x14ac:dyDescent="0.25">
      <c r="A114" s="51">
        <v>2252</v>
      </c>
      <c r="B114" s="87" t="s">
        <v>133</v>
      </c>
      <c r="C114" s="88">
        <f t="shared" si="102"/>
        <v>0</v>
      </c>
      <c r="D114" s="193"/>
      <c r="E114" s="194"/>
      <c r="F114" s="55">
        <f t="shared" si="139"/>
        <v>0</v>
      </c>
      <c r="G114" s="53"/>
      <c r="H114" s="54"/>
      <c r="I114" s="55">
        <f t="shared" si="140"/>
        <v>0</v>
      </c>
      <c r="J114" s="53"/>
      <c r="K114" s="54"/>
      <c r="L114" s="55">
        <f t="shared" si="141"/>
        <v>0</v>
      </c>
      <c r="M114" s="53"/>
      <c r="N114" s="54"/>
      <c r="O114" s="55">
        <f t="shared" si="142"/>
        <v>0</v>
      </c>
      <c r="P114" s="57"/>
      <c r="S114" s="377"/>
    </row>
    <row r="115" spans="1:19" ht="24" hidden="1" customHeight="1" x14ac:dyDescent="0.25">
      <c r="A115" s="51">
        <v>2259</v>
      </c>
      <c r="B115" s="87" t="s">
        <v>134</v>
      </c>
      <c r="C115" s="88">
        <f t="shared" si="102"/>
        <v>0</v>
      </c>
      <c r="D115" s="193"/>
      <c r="E115" s="194"/>
      <c r="F115" s="55">
        <f t="shared" si="139"/>
        <v>0</v>
      </c>
      <c r="G115" s="53"/>
      <c r="H115" s="54"/>
      <c r="I115" s="55">
        <f t="shared" si="140"/>
        <v>0</v>
      </c>
      <c r="J115" s="53"/>
      <c r="K115" s="54"/>
      <c r="L115" s="55">
        <f t="shared" si="141"/>
        <v>0</v>
      </c>
      <c r="M115" s="53"/>
      <c r="N115" s="54"/>
      <c r="O115" s="55">
        <f t="shared" si="142"/>
        <v>0</v>
      </c>
      <c r="P115" s="57"/>
      <c r="S115" s="377"/>
    </row>
    <row r="116" spans="1:19" hidden="1" x14ac:dyDescent="0.25">
      <c r="A116" s="187">
        <v>2260</v>
      </c>
      <c r="B116" s="87" t="s">
        <v>135</v>
      </c>
      <c r="C116" s="88">
        <f t="shared" si="102"/>
        <v>0</v>
      </c>
      <c r="D116" s="188">
        <f>SUM(D117:D121)</f>
        <v>0</v>
      </c>
      <c r="E116" s="189">
        <f t="shared" ref="E116:F116" si="143">SUM(E117:E121)</f>
        <v>0</v>
      </c>
      <c r="F116" s="55">
        <f t="shared" si="143"/>
        <v>0</v>
      </c>
      <c r="G116" s="188">
        <f>SUM(G117:G121)</f>
        <v>0</v>
      </c>
      <c r="H116" s="189">
        <f t="shared" ref="H116:I116" si="144">SUM(H117:H121)</f>
        <v>0</v>
      </c>
      <c r="I116" s="55">
        <f t="shared" si="144"/>
        <v>0</v>
      </c>
      <c r="J116" s="188">
        <f>SUM(J117:J121)</f>
        <v>0</v>
      </c>
      <c r="K116" s="189">
        <f t="shared" ref="K116:L116" si="145">SUM(K117:K121)</f>
        <v>0</v>
      </c>
      <c r="L116" s="55">
        <f t="shared" si="145"/>
        <v>0</v>
      </c>
      <c r="M116" s="188">
        <f>SUM(M117:M121)</f>
        <v>0</v>
      </c>
      <c r="N116" s="189">
        <f t="shared" ref="N116:O116" si="146">SUM(N117:N121)</f>
        <v>0</v>
      </c>
      <c r="O116" s="55">
        <f t="shared" si="146"/>
        <v>0</v>
      </c>
      <c r="P116" s="57"/>
      <c r="S116" s="377"/>
    </row>
    <row r="117" spans="1:19" ht="12" hidden="1" customHeight="1" x14ac:dyDescent="0.25">
      <c r="A117" s="51">
        <v>2261</v>
      </c>
      <c r="B117" s="87" t="s">
        <v>136</v>
      </c>
      <c r="C117" s="88">
        <f t="shared" si="102"/>
        <v>0</v>
      </c>
      <c r="D117" s="193"/>
      <c r="E117" s="194"/>
      <c r="F117" s="55">
        <f t="shared" ref="F117:F121" si="147">D117+E117</f>
        <v>0</v>
      </c>
      <c r="G117" s="53"/>
      <c r="H117" s="54"/>
      <c r="I117" s="55">
        <f t="shared" ref="I117:I121" si="148">G117+H117</f>
        <v>0</v>
      </c>
      <c r="J117" s="53"/>
      <c r="K117" s="54"/>
      <c r="L117" s="55">
        <f t="shared" ref="L117:L121" si="149">K117+J117</f>
        <v>0</v>
      </c>
      <c r="M117" s="53"/>
      <c r="N117" s="54"/>
      <c r="O117" s="55">
        <f t="shared" ref="O117:O121" si="150">N117+M117</f>
        <v>0</v>
      </c>
      <c r="P117" s="57"/>
      <c r="S117" s="377"/>
    </row>
    <row r="118" spans="1:19" ht="12" hidden="1" customHeight="1" x14ac:dyDescent="0.25">
      <c r="A118" s="51">
        <v>2262</v>
      </c>
      <c r="B118" s="87" t="s">
        <v>137</v>
      </c>
      <c r="C118" s="88">
        <f t="shared" si="102"/>
        <v>0</v>
      </c>
      <c r="D118" s="193"/>
      <c r="E118" s="194"/>
      <c r="F118" s="55">
        <f t="shared" si="147"/>
        <v>0</v>
      </c>
      <c r="G118" s="53"/>
      <c r="H118" s="54"/>
      <c r="I118" s="55">
        <f t="shared" si="148"/>
        <v>0</v>
      </c>
      <c r="J118" s="53"/>
      <c r="K118" s="54"/>
      <c r="L118" s="55">
        <f t="shared" si="149"/>
        <v>0</v>
      </c>
      <c r="M118" s="53"/>
      <c r="N118" s="54"/>
      <c r="O118" s="55">
        <f t="shared" si="150"/>
        <v>0</v>
      </c>
      <c r="P118" s="57"/>
      <c r="S118" s="377"/>
    </row>
    <row r="119" spans="1:19" ht="12" hidden="1" customHeight="1" x14ac:dyDescent="0.25">
      <c r="A119" s="51">
        <v>2263</v>
      </c>
      <c r="B119" s="87" t="s">
        <v>138</v>
      </c>
      <c r="C119" s="88">
        <f t="shared" si="102"/>
        <v>0</v>
      </c>
      <c r="D119" s="193"/>
      <c r="E119" s="194"/>
      <c r="F119" s="55">
        <f t="shared" si="147"/>
        <v>0</v>
      </c>
      <c r="G119" s="53"/>
      <c r="H119" s="54"/>
      <c r="I119" s="55">
        <f t="shared" si="148"/>
        <v>0</v>
      </c>
      <c r="J119" s="53"/>
      <c r="K119" s="54"/>
      <c r="L119" s="55">
        <f t="shared" si="149"/>
        <v>0</v>
      </c>
      <c r="M119" s="53"/>
      <c r="N119" s="54"/>
      <c r="O119" s="55">
        <f t="shared" si="150"/>
        <v>0</v>
      </c>
      <c r="P119" s="57"/>
      <c r="S119" s="377"/>
    </row>
    <row r="120" spans="1:19" ht="24" hidden="1" customHeight="1" x14ac:dyDescent="0.25">
      <c r="A120" s="51">
        <v>2264</v>
      </c>
      <c r="B120" s="87" t="s">
        <v>139</v>
      </c>
      <c r="C120" s="88">
        <f t="shared" si="102"/>
        <v>0</v>
      </c>
      <c r="D120" s="193"/>
      <c r="E120" s="194"/>
      <c r="F120" s="55">
        <f t="shared" si="147"/>
        <v>0</v>
      </c>
      <c r="G120" s="53"/>
      <c r="H120" s="54"/>
      <c r="I120" s="55">
        <f t="shared" si="148"/>
        <v>0</v>
      </c>
      <c r="J120" s="53"/>
      <c r="K120" s="54"/>
      <c r="L120" s="55">
        <f t="shared" si="149"/>
        <v>0</v>
      </c>
      <c r="M120" s="53"/>
      <c r="N120" s="54"/>
      <c r="O120" s="55">
        <f t="shared" si="150"/>
        <v>0</v>
      </c>
      <c r="P120" s="57"/>
      <c r="S120" s="377"/>
    </row>
    <row r="121" spans="1:19" ht="12" hidden="1" customHeight="1" x14ac:dyDescent="0.25">
      <c r="A121" s="51">
        <v>2269</v>
      </c>
      <c r="B121" s="87" t="s">
        <v>140</v>
      </c>
      <c r="C121" s="88">
        <f t="shared" si="102"/>
        <v>0</v>
      </c>
      <c r="D121" s="193"/>
      <c r="E121" s="194"/>
      <c r="F121" s="55">
        <f t="shared" si="147"/>
        <v>0</v>
      </c>
      <c r="G121" s="53"/>
      <c r="H121" s="54"/>
      <c r="I121" s="55">
        <f t="shared" si="148"/>
        <v>0</v>
      </c>
      <c r="J121" s="53"/>
      <c r="K121" s="54"/>
      <c r="L121" s="55">
        <f t="shared" si="149"/>
        <v>0</v>
      </c>
      <c r="M121" s="53"/>
      <c r="N121" s="54"/>
      <c r="O121" s="55">
        <f t="shared" si="150"/>
        <v>0</v>
      </c>
      <c r="P121" s="57"/>
      <c r="S121" s="377"/>
    </row>
    <row r="122" spans="1:19" x14ac:dyDescent="0.25">
      <c r="A122" s="187">
        <v>2270</v>
      </c>
      <c r="B122" s="87" t="s">
        <v>141</v>
      </c>
      <c r="C122" s="88">
        <f t="shared" si="102"/>
        <v>228052</v>
      </c>
      <c r="D122" s="188">
        <f>SUM(D123:D127)</f>
        <v>231237</v>
      </c>
      <c r="E122" s="189">
        <f t="shared" ref="E122:F122" si="151">SUM(E123:E127)</f>
        <v>-3185</v>
      </c>
      <c r="F122" s="55">
        <f t="shared" si="151"/>
        <v>228052</v>
      </c>
      <c r="G122" s="188">
        <f>SUM(G123:G127)</f>
        <v>0</v>
      </c>
      <c r="H122" s="189">
        <f t="shared" ref="H122:I122" si="152">SUM(H123:H127)</f>
        <v>0</v>
      </c>
      <c r="I122" s="55">
        <f t="shared" si="152"/>
        <v>0</v>
      </c>
      <c r="J122" s="188">
        <f>SUM(J123:J127)</f>
        <v>0</v>
      </c>
      <c r="K122" s="189">
        <f t="shared" ref="K122:L122" si="153">SUM(K123:K127)</f>
        <v>0</v>
      </c>
      <c r="L122" s="55">
        <f t="shared" si="153"/>
        <v>0</v>
      </c>
      <c r="M122" s="188">
        <f>SUM(M123:M127)</f>
        <v>0</v>
      </c>
      <c r="N122" s="189">
        <f t="shared" ref="N122:O122" si="154">SUM(N123:N127)</f>
        <v>0</v>
      </c>
      <c r="O122" s="55">
        <f t="shared" si="154"/>
        <v>0</v>
      </c>
      <c r="P122" s="57"/>
      <c r="S122" s="377"/>
    </row>
    <row r="123" spans="1:19" ht="12" hidden="1" customHeight="1" x14ac:dyDescent="0.25">
      <c r="A123" s="51">
        <v>2272</v>
      </c>
      <c r="B123" s="197" t="s">
        <v>142</v>
      </c>
      <c r="C123" s="88">
        <f t="shared" si="102"/>
        <v>0</v>
      </c>
      <c r="D123" s="193"/>
      <c r="E123" s="194"/>
      <c r="F123" s="55">
        <f t="shared" ref="F123:F127" si="155">D123+E123</f>
        <v>0</v>
      </c>
      <c r="G123" s="53"/>
      <c r="H123" s="54"/>
      <c r="I123" s="55">
        <f t="shared" ref="I123:I127" si="156">G123+H123</f>
        <v>0</v>
      </c>
      <c r="J123" s="53"/>
      <c r="K123" s="54"/>
      <c r="L123" s="55">
        <f t="shared" ref="L123:L127" si="157">K123+J123</f>
        <v>0</v>
      </c>
      <c r="M123" s="53"/>
      <c r="N123" s="54"/>
      <c r="O123" s="55">
        <f t="shared" ref="O123:O127" si="158">N123+M123</f>
        <v>0</v>
      </c>
      <c r="P123" s="57"/>
      <c r="S123" s="377"/>
    </row>
    <row r="124" spans="1:19" ht="24" hidden="1" customHeight="1" x14ac:dyDescent="0.25">
      <c r="A124" s="51">
        <v>2274</v>
      </c>
      <c r="B124" s="198" t="s">
        <v>143</v>
      </c>
      <c r="C124" s="88">
        <f t="shared" si="102"/>
        <v>0</v>
      </c>
      <c r="D124" s="193"/>
      <c r="E124" s="194"/>
      <c r="F124" s="55">
        <f t="shared" si="155"/>
        <v>0</v>
      </c>
      <c r="G124" s="53"/>
      <c r="H124" s="54"/>
      <c r="I124" s="55">
        <f t="shared" si="156"/>
        <v>0</v>
      </c>
      <c r="J124" s="53"/>
      <c r="K124" s="54"/>
      <c r="L124" s="55">
        <f t="shared" si="157"/>
        <v>0</v>
      </c>
      <c r="M124" s="53"/>
      <c r="N124" s="54"/>
      <c r="O124" s="55">
        <f t="shared" si="158"/>
        <v>0</v>
      </c>
      <c r="P124" s="57"/>
      <c r="S124" s="377"/>
    </row>
    <row r="125" spans="1:19" ht="24" customHeight="1" x14ac:dyDescent="0.25">
      <c r="A125" s="51">
        <v>2275</v>
      </c>
      <c r="B125" s="87" t="s">
        <v>144</v>
      </c>
      <c r="C125" s="88">
        <f t="shared" si="102"/>
        <v>228052</v>
      </c>
      <c r="D125" s="193">
        <v>231237</v>
      </c>
      <c r="E125" s="194">
        <v>-3185</v>
      </c>
      <c r="F125" s="55">
        <f t="shared" si="155"/>
        <v>228052</v>
      </c>
      <c r="G125" s="53"/>
      <c r="H125" s="54"/>
      <c r="I125" s="55">
        <f t="shared" si="156"/>
        <v>0</v>
      </c>
      <c r="J125" s="53"/>
      <c r="K125" s="54"/>
      <c r="L125" s="55">
        <f t="shared" si="157"/>
        <v>0</v>
      </c>
      <c r="M125" s="53"/>
      <c r="N125" s="54"/>
      <c r="O125" s="55">
        <f t="shared" si="158"/>
        <v>0</v>
      </c>
      <c r="P125" s="57"/>
      <c r="S125" s="377"/>
    </row>
    <row r="126" spans="1:19" ht="36" hidden="1" customHeight="1" x14ac:dyDescent="0.25">
      <c r="A126" s="51">
        <v>2276</v>
      </c>
      <c r="B126" s="87" t="s">
        <v>145</v>
      </c>
      <c r="C126" s="88">
        <f t="shared" si="102"/>
        <v>0</v>
      </c>
      <c r="D126" s="193"/>
      <c r="E126" s="194"/>
      <c r="F126" s="55">
        <f t="shared" si="155"/>
        <v>0</v>
      </c>
      <c r="G126" s="53"/>
      <c r="H126" s="54"/>
      <c r="I126" s="55">
        <f t="shared" si="156"/>
        <v>0</v>
      </c>
      <c r="J126" s="53"/>
      <c r="K126" s="54"/>
      <c r="L126" s="55">
        <f t="shared" si="157"/>
        <v>0</v>
      </c>
      <c r="M126" s="53"/>
      <c r="N126" s="54"/>
      <c r="O126" s="55">
        <f t="shared" si="158"/>
        <v>0</v>
      </c>
      <c r="P126" s="57"/>
      <c r="S126" s="377"/>
    </row>
    <row r="127" spans="1:19" ht="24" hidden="1" customHeight="1" x14ac:dyDescent="0.25">
      <c r="A127" s="51">
        <v>2279</v>
      </c>
      <c r="B127" s="87" t="s">
        <v>146</v>
      </c>
      <c r="C127" s="88">
        <f t="shared" si="102"/>
        <v>0</v>
      </c>
      <c r="D127" s="193"/>
      <c r="E127" s="194"/>
      <c r="F127" s="55">
        <f t="shared" si="155"/>
        <v>0</v>
      </c>
      <c r="G127" s="53"/>
      <c r="H127" s="54"/>
      <c r="I127" s="55">
        <f t="shared" si="156"/>
        <v>0</v>
      </c>
      <c r="J127" s="53"/>
      <c r="K127" s="54"/>
      <c r="L127" s="55">
        <f t="shared" si="157"/>
        <v>0</v>
      </c>
      <c r="M127" s="53"/>
      <c r="N127" s="54"/>
      <c r="O127" s="55">
        <f t="shared" si="158"/>
        <v>0</v>
      </c>
      <c r="P127" s="57"/>
      <c r="S127" s="377"/>
    </row>
    <row r="128" spans="1:19" ht="48" hidden="1" x14ac:dyDescent="0.25">
      <c r="A128" s="375">
        <v>2280</v>
      </c>
      <c r="B128" s="80" t="s">
        <v>147</v>
      </c>
      <c r="C128" s="81">
        <f t="shared" si="102"/>
        <v>0</v>
      </c>
      <c r="D128" s="191">
        <f t="shared" ref="D128:O128" si="159">SUM(D129)</f>
        <v>0</v>
      </c>
      <c r="E128" s="192">
        <f t="shared" si="159"/>
        <v>0</v>
      </c>
      <c r="F128" s="132">
        <f t="shared" si="159"/>
        <v>0</v>
      </c>
      <c r="G128" s="191">
        <f t="shared" si="159"/>
        <v>0</v>
      </c>
      <c r="H128" s="192">
        <f t="shared" si="159"/>
        <v>0</v>
      </c>
      <c r="I128" s="132">
        <f t="shared" si="159"/>
        <v>0</v>
      </c>
      <c r="J128" s="191">
        <f t="shared" si="159"/>
        <v>0</v>
      </c>
      <c r="K128" s="192">
        <f t="shared" si="159"/>
        <v>0</v>
      </c>
      <c r="L128" s="132">
        <f t="shared" si="159"/>
        <v>0</v>
      </c>
      <c r="M128" s="191">
        <f t="shared" si="159"/>
        <v>0</v>
      </c>
      <c r="N128" s="192">
        <f t="shared" si="159"/>
        <v>0</v>
      </c>
      <c r="O128" s="132">
        <f t="shared" si="159"/>
        <v>0</v>
      </c>
      <c r="P128" s="49"/>
      <c r="S128" s="377"/>
    </row>
    <row r="129" spans="1:19" ht="24" hidden="1" customHeight="1" x14ac:dyDescent="0.25">
      <c r="A129" s="51">
        <v>2283</v>
      </c>
      <c r="B129" s="87" t="s">
        <v>148</v>
      </c>
      <c r="C129" s="88">
        <f t="shared" si="102"/>
        <v>0</v>
      </c>
      <c r="D129" s="193"/>
      <c r="E129" s="194"/>
      <c r="F129" s="55">
        <f>D129+E129</f>
        <v>0</v>
      </c>
      <c r="G129" s="53"/>
      <c r="H129" s="54"/>
      <c r="I129" s="55">
        <f>G129+H129</f>
        <v>0</v>
      </c>
      <c r="J129" s="53"/>
      <c r="K129" s="54"/>
      <c r="L129" s="55">
        <f>K129+J129</f>
        <v>0</v>
      </c>
      <c r="M129" s="53"/>
      <c r="N129" s="54"/>
      <c r="O129" s="55">
        <f>N129+M129</f>
        <v>0</v>
      </c>
      <c r="P129" s="57"/>
      <c r="S129" s="377"/>
    </row>
    <row r="130" spans="1:19" ht="38.25" hidden="1" customHeight="1" x14ac:dyDescent="0.25">
      <c r="A130" s="67">
        <v>2300</v>
      </c>
      <c r="B130" s="181" t="s">
        <v>149</v>
      </c>
      <c r="C130" s="68">
        <f t="shared" si="102"/>
        <v>0</v>
      </c>
      <c r="D130" s="182">
        <f>SUM(D131,D136,D140,D141,D144,D151,D159,D160,D163)</f>
        <v>0</v>
      </c>
      <c r="E130" s="183">
        <f t="shared" ref="E130:F130" si="160">SUM(E131,E136,E140,E141,E144,E151,E159,E160,E163)</f>
        <v>0</v>
      </c>
      <c r="F130" s="71">
        <f t="shared" si="160"/>
        <v>0</v>
      </c>
      <c r="G130" s="182">
        <f>SUM(G131,G136,G140,G141,G144,G151,G159,G160,G163)</f>
        <v>0</v>
      </c>
      <c r="H130" s="183">
        <f t="shared" ref="H130:I130" si="161">SUM(H131,H136,H140,H141,H144,H151,H159,H160,H163)</f>
        <v>0</v>
      </c>
      <c r="I130" s="71">
        <f t="shared" si="161"/>
        <v>0</v>
      </c>
      <c r="J130" s="182">
        <f>SUM(J131,J136,J140,J141,J144,J151,J159,J160,J163)</f>
        <v>0</v>
      </c>
      <c r="K130" s="183">
        <f t="shared" ref="K130:L130" si="162">SUM(K131,K136,K140,K141,K144,K151,K159,K160,K163)</f>
        <v>0</v>
      </c>
      <c r="L130" s="71">
        <f t="shared" si="162"/>
        <v>0</v>
      </c>
      <c r="M130" s="182">
        <f>SUM(M131,M136,M140,M141,M144,M151,M159,M160,M163)</f>
        <v>0</v>
      </c>
      <c r="N130" s="183">
        <f t="shared" ref="N130:O130" si="163">SUM(N131,N136,N140,N141,N144,N151,N159,N160,N163)</f>
        <v>0</v>
      </c>
      <c r="O130" s="71">
        <f t="shared" si="163"/>
        <v>0</v>
      </c>
      <c r="P130" s="75"/>
      <c r="S130" s="377"/>
    </row>
    <row r="131" spans="1:19" ht="24" hidden="1" x14ac:dyDescent="0.25">
      <c r="A131" s="375">
        <v>2310</v>
      </c>
      <c r="B131" s="80" t="s">
        <v>150</v>
      </c>
      <c r="C131" s="81">
        <f t="shared" si="102"/>
        <v>0</v>
      </c>
      <c r="D131" s="191">
        <f t="shared" ref="D131:O131" si="164">SUM(D132:D135)</f>
        <v>0</v>
      </c>
      <c r="E131" s="192">
        <f t="shared" si="164"/>
        <v>0</v>
      </c>
      <c r="F131" s="132">
        <f t="shared" si="164"/>
        <v>0</v>
      </c>
      <c r="G131" s="191">
        <f t="shared" si="164"/>
        <v>0</v>
      </c>
      <c r="H131" s="192">
        <f t="shared" si="164"/>
        <v>0</v>
      </c>
      <c r="I131" s="132">
        <f t="shared" si="164"/>
        <v>0</v>
      </c>
      <c r="J131" s="191">
        <f t="shared" si="164"/>
        <v>0</v>
      </c>
      <c r="K131" s="192">
        <f t="shared" si="164"/>
        <v>0</v>
      </c>
      <c r="L131" s="132">
        <f t="shared" si="164"/>
        <v>0</v>
      </c>
      <c r="M131" s="191">
        <f t="shared" si="164"/>
        <v>0</v>
      </c>
      <c r="N131" s="192">
        <f t="shared" si="164"/>
        <v>0</v>
      </c>
      <c r="O131" s="132">
        <f t="shared" si="164"/>
        <v>0</v>
      </c>
      <c r="P131" s="49"/>
      <c r="S131" s="377"/>
    </row>
    <row r="132" spans="1:19" ht="12" hidden="1" customHeight="1" x14ac:dyDescent="0.25">
      <c r="A132" s="51">
        <v>2311</v>
      </c>
      <c r="B132" s="87" t="s">
        <v>151</v>
      </c>
      <c r="C132" s="88">
        <f t="shared" si="102"/>
        <v>0</v>
      </c>
      <c r="D132" s="193"/>
      <c r="E132" s="194"/>
      <c r="F132" s="55">
        <f t="shared" ref="F132:F135" si="165">D132+E132</f>
        <v>0</v>
      </c>
      <c r="G132" s="53"/>
      <c r="H132" s="54"/>
      <c r="I132" s="55">
        <f t="shared" ref="I132:I135" si="166">G132+H132</f>
        <v>0</v>
      </c>
      <c r="J132" s="53"/>
      <c r="K132" s="54"/>
      <c r="L132" s="55">
        <f t="shared" ref="L132:L135" si="167">K132+J132</f>
        <v>0</v>
      </c>
      <c r="M132" s="53"/>
      <c r="N132" s="54"/>
      <c r="O132" s="55">
        <f t="shared" ref="O132:O135" si="168">N132+M132</f>
        <v>0</v>
      </c>
      <c r="P132" s="57"/>
      <c r="S132" s="377"/>
    </row>
    <row r="133" spans="1:19" ht="12" hidden="1" customHeight="1" x14ac:dyDescent="0.25">
      <c r="A133" s="51">
        <v>2312</v>
      </c>
      <c r="B133" s="87" t="s">
        <v>152</v>
      </c>
      <c r="C133" s="88">
        <f t="shared" si="102"/>
        <v>0</v>
      </c>
      <c r="D133" s="193"/>
      <c r="E133" s="194"/>
      <c r="F133" s="55">
        <f t="shared" si="165"/>
        <v>0</v>
      </c>
      <c r="G133" s="53"/>
      <c r="H133" s="54"/>
      <c r="I133" s="55">
        <f t="shared" si="166"/>
        <v>0</v>
      </c>
      <c r="J133" s="53"/>
      <c r="K133" s="54"/>
      <c r="L133" s="55">
        <f t="shared" si="167"/>
        <v>0</v>
      </c>
      <c r="M133" s="53"/>
      <c r="N133" s="54"/>
      <c r="O133" s="55">
        <f t="shared" si="168"/>
        <v>0</v>
      </c>
      <c r="P133" s="57"/>
      <c r="S133" s="377"/>
    </row>
    <row r="134" spans="1:19" ht="12" hidden="1" customHeight="1" x14ac:dyDescent="0.25">
      <c r="A134" s="51">
        <v>2313</v>
      </c>
      <c r="B134" s="87" t="s">
        <v>153</v>
      </c>
      <c r="C134" s="88">
        <f t="shared" si="102"/>
        <v>0</v>
      </c>
      <c r="D134" s="193"/>
      <c r="E134" s="194"/>
      <c r="F134" s="55">
        <f t="shared" si="165"/>
        <v>0</v>
      </c>
      <c r="G134" s="53"/>
      <c r="H134" s="54"/>
      <c r="I134" s="55">
        <f t="shared" si="166"/>
        <v>0</v>
      </c>
      <c r="J134" s="53"/>
      <c r="K134" s="54"/>
      <c r="L134" s="55">
        <f t="shared" si="167"/>
        <v>0</v>
      </c>
      <c r="M134" s="53"/>
      <c r="N134" s="54"/>
      <c r="O134" s="55">
        <f t="shared" si="168"/>
        <v>0</v>
      </c>
      <c r="P134" s="57"/>
      <c r="S134" s="377"/>
    </row>
    <row r="135" spans="1:19" ht="36" hidden="1" customHeight="1" x14ac:dyDescent="0.25">
      <c r="A135" s="51">
        <v>2314</v>
      </c>
      <c r="B135" s="87" t="s">
        <v>154</v>
      </c>
      <c r="C135" s="88">
        <f t="shared" si="102"/>
        <v>0</v>
      </c>
      <c r="D135" s="193"/>
      <c r="E135" s="194"/>
      <c r="F135" s="55">
        <f t="shared" si="165"/>
        <v>0</v>
      </c>
      <c r="G135" s="53"/>
      <c r="H135" s="54"/>
      <c r="I135" s="55">
        <f t="shared" si="166"/>
        <v>0</v>
      </c>
      <c r="J135" s="53"/>
      <c r="K135" s="54"/>
      <c r="L135" s="55">
        <f t="shared" si="167"/>
        <v>0</v>
      </c>
      <c r="M135" s="53"/>
      <c r="N135" s="54"/>
      <c r="O135" s="55">
        <f t="shared" si="168"/>
        <v>0</v>
      </c>
      <c r="P135" s="57"/>
      <c r="S135" s="377"/>
    </row>
    <row r="136" spans="1:19" hidden="1" x14ac:dyDescent="0.25">
      <c r="A136" s="187">
        <v>2320</v>
      </c>
      <c r="B136" s="87" t="s">
        <v>155</v>
      </c>
      <c r="C136" s="88">
        <f t="shared" si="102"/>
        <v>0</v>
      </c>
      <c r="D136" s="188">
        <f>SUM(D137:D139)</f>
        <v>0</v>
      </c>
      <c r="E136" s="189">
        <f t="shared" ref="E136:F136" si="169">SUM(E137:E139)</f>
        <v>0</v>
      </c>
      <c r="F136" s="55">
        <f t="shared" si="169"/>
        <v>0</v>
      </c>
      <c r="G136" s="188">
        <f>SUM(G137:G139)</f>
        <v>0</v>
      </c>
      <c r="H136" s="189">
        <f t="shared" ref="H136:I136" si="170">SUM(H137:H139)</f>
        <v>0</v>
      </c>
      <c r="I136" s="55">
        <f t="shared" si="170"/>
        <v>0</v>
      </c>
      <c r="J136" s="188">
        <f>SUM(J137:J139)</f>
        <v>0</v>
      </c>
      <c r="K136" s="189">
        <f t="shared" ref="K136:L136" si="171">SUM(K137:K139)</f>
        <v>0</v>
      </c>
      <c r="L136" s="55">
        <f t="shared" si="171"/>
        <v>0</v>
      </c>
      <c r="M136" s="188">
        <f>SUM(M137:M139)</f>
        <v>0</v>
      </c>
      <c r="N136" s="189">
        <f t="shared" ref="N136:O136" si="172">SUM(N137:N139)</f>
        <v>0</v>
      </c>
      <c r="O136" s="55">
        <f t="shared" si="172"/>
        <v>0</v>
      </c>
      <c r="P136" s="57"/>
      <c r="S136" s="377"/>
    </row>
    <row r="137" spans="1:19" ht="12" hidden="1" customHeight="1" x14ac:dyDescent="0.25">
      <c r="A137" s="51">
        <v>2321</v>
      </c>
      <c r="B137" s="87" t="s">
        <v>156</v>
      </c>
      <c r="C137" s="88">
        <f t="shared" si="102"/>
        <v>0</v>
      </c>
      <c r="D137" s="193"/>
      <c r="E137" s="194"/>
      <c r="F137" s="55">
        <f t="shared" ref="F137:F140" si="173">D137+E137</f>
        <v>0</v>
      </c>
      <c r="G137" s="53"/>
      <c r="H137" s="54"/>
      <c r="I137" s="55">
        <f t="shared" ref="I137:I140" si="174">G137+H137</f>
        <v>0</v>
      </c>
      <c r="J137" s="53"/>
      <c r="K137" s="54"/>
      <c r="L137" s="55">
        <f t="shared" ref="L137:L140" si="175">K137+J137</f>
        <v>0</v>
      </c>
      <c r="M137" s="53"/>
      <c r="N137" s="54"/>
      <c r="O137" s="55">
        <f t="shared" ref="O137:O140" si="176">N137+M137</f>
        <v>0</v>
      </c>
      <c r="P137" s="57"/>
      <c r="S137" s="377"/>
    </row>
    <row r="138" spans="1:19" ht="12" hidden="1" customHeight="1" x14ac:dyDescent="0.25">
      <c r="A138" s="51">
        <v>2322</v>
      </c>
      <c r="B138" s="87" t="s">
        <v>157</v>
      </c>
      <c r="C138" s="88">
        <f t="shared" si="102"/>
        <v>0</v>
      </c>
      <c r="D138" s="193"/>
      <c r="E138" s="194"/>
      <c r="F138" s="55">
        <f t="shared" si="173"/>
        <v>0</v>
      </c>
      <c r="G138" s="53"/>
      <c r="H138" s="54"/>
      <c r="I138" s="55">
        <f t="shared" si="174"/>
        <v>0</v>
      </c>
      <c r="J138" s="53"/>
      <c r="K138" s="54"/>
      <c r="L138" s="55">
        <f t="shared" si="175"/>
        <v>0</v>
      </c>
      <c r="M138" s="53"/>
      <c r="N138" s="54"/>
      <c r="O138" s="55">
        <f t="shared" si="176"/>
        <v>0</v>
      </c>
      <c r="P138" s="57"/>
      <c r="S138" s="377"/>
    </row>
    <row r="139" spans="1:19" ht="10.5" hidden="1" customHeight="1" x14ac:dyDescent="0.25">
      <c r="A139" s="51">
        <v>2329</v>
      </c>
      <c r="B139" s="87" t="s">
        <v>158</v>
      </c>
      <c r="C139" s="88">
        <f t="shared" si="102"/>
        <v>0</v>
      </c>
      <c r="D139" s="193"/>
      <c r="E139" s="194"/>
      <c r="F139" s="55">
        <f t="shared" si="173"/>
        <v>0</v>
      </c>
      <c r="G139" s="53"/>
      <c r="H139" s="54"/>
      <c r="I139" s="55">
        <f t="shared" si="174"/>
        <v>0</v>
      </c>
      <c r="J139" s="53"/>
      <c r="K139" s="54"/>
      <c r="L139" s="55">
        <f t="shared" si="175"/>
        <v>0</v>
      </c>
      <c r="M139" s="53"/>
      <c r="N139" s="54"/>
      <c r="O139" s="55">
        <f t="shared" si="176"/>
        <v>0</v>
      </c>
      <c r="P139" s="57"/>
      <c r="S139" s="377"/>
    </row>
    <row r="140" spans="1:19" ht="12" hidden="1" customHeight="1" x14ac:dyDescent="0.25">
      <c r="A140" s="187">
        <v>2330</v>
      </c>
      <c r="B140" s="87" t="s">
        <v>159</v>
      </c>
      <c r="C140" s="88">
        <f t="shared" si="102"/>
        <v>0</v>
      </c>
      <c r="D140" s="193"/>
      <c r="E140" s="194"/>
      <c r="F140" s="55">
        <f t="shared" si="173"/>
        <v>0</v>
      </c>
      <c r="G140" s="53"/>
      <c r="H140" s="54"/>
      <c r="I140" s="55">
        <f t="shared" si="174"/>
        <v>0</v>
      </c>
      <c r="J140" s="53"/>
      <c r="K140" s="54"/>
      <c r="L140" s="55">
        <f t="shared" si="175"/>
        <v>0</v>
      </c>
      <c r="M140" s="53"/>
      <c r="N140" s="54"/>
      <c r="O140" s="55">
        <f t="shared" si="176"/>
        <v>0</v>
      </c>
      <c r="P140" s="57"/>
      <c r="S140" s="377"/>
    </row>
    <row r="141" spans="1:19" ht="48" hidden="1" x14ac:dyDescent="0.25">
      <c r="A141" s="187">
        <v>2340</v>
      </c>
      <c r="B141" s="87" t="s">
        <v>160</v>
      </c>
      <c r="C141" s="88">
        <f t="shared" si="102"/>
        <v>0</v>
      </c>
      <c r="D141" s="188">
        <f>SUM(D142:D143)</f>
        <v>0</v>
      </c>
      <c r="E141" s="189">
        <f t="shared" ref="E141:F141" si="177">SUM(E142:E143)</f>
        <v>0</v>
      </c>
      <c r="F141" s="55">
        <f t="shared" si="177"/>
        <v>0</v>
      </c>
      <c r="G141" s="188">
        <f>SUM(G142:G143)</f>
        <v>0</v>
      </c>
      <c r="H141" s="189">
        <f t="shared" ref="H141:I141" si="178">SUM(H142:H143)</f>
        <v>0</v>
      </c>
      <c r="I141" s="55">
        <f t="shared" si="178"/>
        <v>0</v>
      </c>
      <c r="J141" s="188">
        <f>SUM(J142:J143)</f>
        <v>0</v>
      </c>
      <c r="K141" s="189">
        <f t="shared" ref="K141:L141" si="179">SUM(K142:K143)</f>
        <v>0</v>
      </c>
      <c r="L141" s="55">
        <f t="shared" si="179"/>
        <v>0</v>
      </c>
      <c r="M141" s="188">
        <f>SUM(M142:M143)</f>
        <v>0</v>
      </c>
      <c r="N141" s="189">
        <f t="shared" ref="N141:O141" si="180">SUM(N142:N143)</f>
        <v>0</v>
      </c>
      <c r="O141" s="55">
        <f t="shared" si="180"/>
        <v>0</v>
      </c>
      <c r="P141" s="57"/>
      <c r="S141" s="377"/>
    </row>
    <row r="142" spans="1:19" ht="12" hidden="1" customHeight="1" x14ac:dyDescent="0.25">
      <c r="A142" s="51">
        <v>2341</v>
      </c>
      <c r="B142" s="87" t="s">
        <v>161</v>
      </c>
      <c r="C142" s="88">
        <f t="shared" si="102"/>
        <v>0</v>
      </c>
      <c r="D142" s="193"/>
      <c r="E142" s="194"/>
      <c r="F142" s="55">
        <f t="shared" ref="F142:F143" si="181">D142+E142</f>
        <v>0</v>
      </c>
      <c r="G142" s="53"/>
      <c r="H142" s="54"/>
      <c r="I142" s="55">
        <f t="shared" ref="I142:I143" si="182">G142+H142</f>
        <v>0</v>
      </c>
      <c r="J142" s="53"/>
      <c r="K142" s="54"/>
      <c r="L142" s="55">
        <f t="shared" ref="L142:L143" si="183">K142+J142</f>
        <v>0</v>
      </c>
      <c r="M142" s="53"/>
      <c r="N142" s="54"/>
      <c r="O142" s="55">
        <f t="shared" ref="O142:O143" si="184">N142+M142</f>
        <v>0</v>
      </c>
      <c r="P142" s="57"/>
      <c r="S142" s="377"/>
    </row>
    <row r="143" spans="1:19" ht="24" hidden="1" customHeight="1" x14ac:dyDescent="0.25">
      <c r="A143" s="51">
        <v>2344</v>
      </c>
      <c r="B143" s="87" t="s">
        <v>162</v>
      </c>
      <c r="C143" s="88">
        <f t="shared" si="102"/>
        <v>0</v>
      </c>
      <c r="D143" s="193"/>
      <c r="E143" s="194"/>
      <c r="F143" s="55">
        <f t="shared" si="181"/>
        <v>0</v>
      </c>
      <c r="G143" s="53"/>
      <c r="H143" s="54"/>
      <c r="I143" s="55">
        <f t="shared" si="182"/>
        <v>0</v>
      </c>
      <c r="J143" s="53"/>
      <c r="K143" s="54"/>
      <c r="L143" s="55">
        <f t="shared" si="183"/>
        <v>0</v>
      </c>
      <c r="M143" s="53"/>
      <c r="N143" s="54"/>
      <c r="O143" s="55">
        <f t="shared" si="184"/>
        <v>0</v>
      </c>
      <c r="P143" s="57"/>
      <c r="S143" s="377"/>
    </row>
    <row r="144" spans="1:19" ht="24" hidden="1" x14ac:dyDescent="0.25">
      <c r="A144" s="184">
        <v>2350</v>
      </c>
      <c r="B144" s="136" t="s">
        <v>163</v>
      </c>
      <c r="C144" s="141">
        <f t="shared" si="102"/>
        <v>0</v>
      </c>
      <c r="D144" s="185">
        <f>SUM(D145:D150)</f>
        <v>0</v>
      </c>
      <c r="E144" s="186">
        <f t="shared" ref="E144:F144" si="185">SUM(E145:E150)</f>
        <v>0</v>
      </c>
      <c r="F144" s="139">
        <f t="shared" si="185"/>
        <v>0</v>
      </c>
      <c r="G144" s="185">
        <f>SUM(G145:G150)</f>
        <v>0</v>
      </c>
      <c r="H144" s="186">
        <f t="shared" ref="H144:I144" si="186">SUM(H145:H150)</f>
        <v>0</v>
      </c>
      <c r="I144" s="139">
        <f t="shared" si="186"/>
        <v>0</v>
      </c>
      <c r="J144" s="185">
        <f>SUM(J145:J150)</f>
        <v>0</v>
      </c>
      <c r="K144" s="186">
        <f t="shared" ref="K144:L144" si="187">SUM(K145:K150)</f>
        <v>0</v>
      </c>
      <c r="L144" s="139">
        <f t="shared" si="187"/>
        <v>0</v>
      </c>
      <c r="M144" s="185">
        <f>SUM(M145:M150)</f>
        <v>0</v>
      </c>
      <c r="N144" s="186">
        <f t="shared" ref="N144:O144" si="188">SUM(N145:N150)</f>
        <v>0</v>
      </c>
      <c r="O144" s="139">
        <f t="shared" si="188"/>
        <v>0</v>
      </c>
      <c r="P144" s="127"/>
      <c r="S144" s="377"/>
    </row>
    <row r="145" spans="1:19" ht="12" hidden="1" customHeight="1" x14ac:dyDescent="0.25">
      <c r="A145" s="44">
        <v>2351</v>
      </c>
      <c r="B145" s="80" t="s">
        <v>164</v>
      </c>
      <c r="C145" s="81">
        <f t="shared" si="102"/>
        <v>0</v>
      </c>
      <c r="D145" s="195"/>
      <c r="E145" s="196"/>
      <c r="F145" s="132">
        <f t="shared" ref="F145:F150" si="189">D145+E145</f>
        <v>0</v>
      </c>
      <c r="G145" s="46"/>
      <c r="H145" s="47"/>
      <c r="I145" s="132">
        <f t="shared" ref="I145:I150" si="190">G145+H145</f>
        <v>0</v>
      </c>
      <c r="J145" s="46"/>
      <c r="K145" s="47"/>
      <c r="L145" s="132">
        <f t="shared" ref="L145:L150" si="191">K145+J145</f>
        <v>0</v>
      </c>
      <c r="M145" s="46"/>
      <c r="N145" s="47"/>
      <c r="O145" s="132">
        <f t="shared" ref="O145:O150" si="192">N145+M145</f>
        <v>0</v>
      </c>
      <c r="P145" s="49"/>
      <c r="S145" s="377"/>
    </row>
    <row r="146" spans="1:19" ht="12" hidden="1" customHeight="1" x14ac:dyDescent="0.25">
      <c r="A146" s="51">
        <v>2352</v>
      </c>
      <c r="B146" s="87" t="s">
        <v>165</v>
      </c>
      <c r="C146" s="88">
        <f t="shared" si="102"/>
        <v>0</v>
      </c>
      <c r="D146" s="193"/>
      <c r="E146" s="194"/>
      <c r="F146" s="55">
        <f t="shared" si="189"/>
        <v>0</v>
      </c>
      <c r="G146" s="53"/>
      <c r="H146" s="54"/>
      <c r="I146" s="55">
        <f t="shared" si="190"/>
        <v>0</v>
      </c>
      <c r="J146" s="53"/>
      <c r="K146" s="54"/>
      <c r="L146" s="55">
        <f t="shared" si="191"/>
        <v>0</v>
      </c>
      <c r="M146" s="53"/>
      <c r="N146" s="54"/>
      <c r="O146" s="55">
        <f t="shared" si="192"/>
        <v>0</v>
      </c>
      <c r="P146" s="57"/>
      <c r="S146" s="377"/>
    </row>
    <row r="147" spans="1:19" ht="24" hidden="1" customHeight="1" x14ac:dyDescent="0.25">
      <c r="A147" s="51">
        <v>2353</v>
      </c>
      <c r="B147" s="87" t="s">
        <v>166</v>
      </c>
      <c r="C147" s="88">
        <f t="shared" si="102"/>
        <v>0</v>
      </c>
      <c r="D147" s="193"/>
      <c r="E147" s="194"/>
      <c r="F147" s="55">
        <f t="shared" si="189"/>
        <v>0</v>
      </c>
      <c r="G147" s="53"/>
      <c r="H147" s="54"/>
      <c r="I147" s="55">
        <f t="shared" si="190"/>
        <v>0</v>
      </c>
      <c r="J147" s="53"/>
      <c r="K147" s="54"/>
      <c r="L147" s="55">
        <f t="shared" si="191"/>
        <v>0</v>
      </c>
      <c r="M147" s="53"/>
      <c r="N147" s="54"/>
      <c r="O147" s="55">
        <f t="shared" si="192"/>
        <v>0</v>
      </c>
      <c r="P147" s="57"/>
      <c r="S147" s="377"/>
    </row>
    <row r="148" spans="1:19" ht="24" hidden="1" customHeight="1" x14ac:dyDescent="0.25">
      <c r="A148" s="51">
        <v>2354</v>
      </c>
      <c r="B148" s="87" t="s">
        <v>167</v>
      </c>
      <c r="C148" s="88">
        <f t="shared" ref="C148:C211" si="193">F148+I148+L148+O148</f>
        <v>0</v>
      </c>
      <c r="D148" s="193"/>
      <c r="E148" s="194"/>
      <c r="F148" s="55">
        <f t="shared" si="189"/>
        <v>0</v>
      </c>
      <c r="G148" s="53"/>
      <c r="H148" s="54"/>
      <c r="I148" s="55">
        <f t="shared" si="190"/>
        <v>0</v>
      </c>
      <c r="J148" s="53"/>
      <c r="K148" s="54"/>
      <c r="L148" s="55">
        <f t="shared" si="191"/>
        <v>0</v>
      </c>
      <c r="M148" s="53"/>
      <c r="N148" s="54"/>
      <c r="O148" s="55">
        <f t="shared" si="192"/>
        <v>0</v>
      </c>
      <c r="P148" s="57"/>
      <c r="S148" s="377"/>
    </row>
    <row r="149" spans="1:19" ht="24" hidden="1" customHeight="1" x14ac:dyDescent="0.25">
      <c r="A149" s="51">
        <v>2355</v>
      </c>
      <c r="B149" s="87" t="s">
        <v>168</v>
      </c>
      <c r="C149" s="88">
        <f t="shared" si="193"/>
        <v>0</v>
      </c>
      <c r="D149" s="193"/>
      <c r="E149" s="194"/>
      <c r="F149" s="55">
        <f t="shared" si="189"/>
        <v>0</v>
      </c>
      <c r="G149" s="53"/>
      <c r="H149" s="54"/>
      <c r="I149" s="55">
        <f t="shared" si="190"/>
        <v>0</v>
      </c>
      <c r="J149" s="53"/>
      <c r="K149" s="54"/>
      <c r="L149" s="55">
        <f t="shared" si="191"/>
        <v>0</v>
      </c>
      <c r="M149" s="53"/>
      <c r="N149" s="54"/>
      <c r="O149" s="55">
        <f t="shared" si="192"/>
        <v>0</v>
      </c>
      <c r="P149" s="57"/>
      <c r="S149" s="377"/>
    </row>
    <row r="150" spans="1:19" ht="24" hidden="1" customHeight="1" x14ac:dyDescent="0.25">
      <c r="A150" s="51">
        <v>2359</v>
      </c>
      <c r="B150" s="87" t="s">
        <v>169</v>
      </c>
      <c r="C150" s="88">
        <f t="shared" si="193"/>
        <v>0</v>
      </c>
      <c r="D150" s="193"/>
      <c r="E150" s="194"/>
      <c r="F150" s="55">
        <f t="shared" si="189"/>
        <v>0</v>
      </c>
      <c r="G150" s="53"/>
      <c r="H150" s="54"/>
      <c r="I150" s="55">
        <f t="shared" si="190"/>
        <v>0</v>
      </c>
      <c r="J150" s="53"/>
      <c r="K150" s="54"/>
      <c r="L150" s="55">
        <f t="shared" si="191"/>
        <v>0</v>
      </c>
      <c r="M150" s="53"/>
      <c r="N150" s="54"/>
      <c r="O150" s="55">
        <f t="shared" si="192"/>
        <v>0</v>
      </c>
      <c r="P150" s="57"/>
      <c r="S150" s="377"/>
    </row>
    <row r="151" spans="1:19" ht="24.75" hidden="1" customHeight="1" x14ac:dyDescent="0.25">
      <c r="A151" s="187">
        <v>2360</v>
      </c>
      <c r="B151" s="87" t="s">
        <v>170</v>
      </c>
      <c r="C151" s="88">
        <f t="shared" si="193"/>
        <v>0</v>
      </c>
      <c r="D151" s="188">
        <f>SUM(D152:D158)</f>
        <v>0</v>
      </c>
      <c r="E151" s="189">
        <f t="shared" ref="E151:F151" si="194">SUM(E152:E158)</f>
        <v>0</v>
      </c>
      <c r="F151" s="55">
        <f t="shared" si="194"/>
        <v>0</v>
      </c>
      <c r="G151" s="188">
        <f>SUM(G152:G158)</f>
        <v>0</v>
      </c>
      <c r="H151" s="189">
        <f t="shared" ref="H151:I151" si="195">SUM(H152:H158)</f>
        <v>0</v>
      </c>
      <c r="I151" s="55">
        <f t="shared" si="195"/>
        <v>0</v>
      </c>
      <c r="J151" s="188">
        <f>SUM(J152:J158)</f>
        <v>0</v>
      </c>
      <c r="K151" s="189">
        <f t="shared" ref="K151:L151" si="196">SUM(K152:K158)</f>
        <v>0</v>
      </c>
      <c r="L151" s="55">
        <f t="shared" si="196"/>
        <v>0</v>
      </c>
      <c r="M151" s="188">
        <f>SUM(M152:M158)</f>
        <v>0</v>
      </c>
      <c r="N151" s="189">
        <f t="shared" ref="N151:O151" si="197">SUM(N152:N158)</f>
        <v>0</v>
      </c>
      <c r="O151" s="55">
        <f t="shared" si="197"/>
        <v>0</v>
      </c>
      <c r="P151" s="57"/>
      <c r="S151" s="377"/>
    </row>
    <row r="152" spans="1:19" ht="12" hidden="1" customHeight="1" x14ac:dyDescent="0.25">
      <c r="A152" s="50">
        <v>2361</v>
      </c>
      <c r="B152" s="87" t="s">
        <v>171</v>
      </c>
      <c r="C152" s="88">
        <f t="shared" si="193"/>
        <v>0</v>
      </c>
      <c r="D152" s="193"/>
      <c r="E152" s="194"/>
      <c r="F152" s="55">
        <f t="shared" ref="F152:F159" si="198">D152+E152</f>
        <v>0</v>
      </c>
      <c r="G152" s="53"/>
      <c r="H152" s="54"/>
      <c r="I152" s="55">
        <f t="shared" ref="I152:I159" si="199">G152+H152</f>
        <v>0</v>
      </c>
      <c r="J152" s="53"/>
      <c r="K152" s="54"/>
      <c r="L152" s="55">
        <f t="shared" ref="L152:L159" si="200">K152+J152</f>
        <v>0</v>
      </c>
      <c r="M152" s="53"/>
      <c r="N152" s="54"/>
      <c r="O152" s="55">
        <f t="shared" ref="O152:O159" si="201">N152+M152</f>
        <v>0</v>
      </c>
      <c r="P152" s="57"/>
      <c r="S152" s="377"/>
    </row>
    <row r="153" spans="1:19" ht="24" hidden="1" customHeight="1" x14ac:dyDescent="0.25">
      <c r="A153" s="50">
        <v>2362</v>
      </c>
      <c r="B153" s="87" t="s">
        <v>172</v>
      </c>
      <c r="C153" s="88">
        <f t="shared" si="193"/>
        <v>0</v>
      </c>
      <c r="D153" s="193"/>
      <c r="E153" s="194"/>
      <c r="F153" s="55">
        <f t="shared" si="198"/>
        <v>0</v>
      </c>
      <c r="G153" s="53"/>
      <c r="H153" s="54"/>
      <c r="I153" s="55">
        <f t="shared" si="199"/>
        <v>0</v>
      </c>
      <c r="J153" s="53"/>
      <c r="K153" s="54"/>
      <c r="L153" s="55">
        <f t="shared" si="200"/>
        <v>0</v>
      </c>
      <c r="M153" s="53"/>
      <c r="N153" s="54"/>
      <c r="O153" s="55">
        <f t="shared" si="201"/>
        <v>0</v>
      </c>
      <c r="P153" s="57"/>
      <c r="S153" s="377"/>
    </row>
    <row r="154" spans="1:19" ht="12" hidden="1" customHeight="1" x14ac:dyDescent="0.25">
      <c r="A154" s="50">
        <v>2363</v>
      </c>
      <c r="B154" s="87" t="s">
        <v>173</v>
      </c>
      <c r="C154" s="88">
        <f t="shared" si="193"/>
        <v>0</v>
      </c>
      <c r="D154" s="193"/>
      <c r="E154" s="194"/>
      <c r="F154" s="55">
        <f t="shared" si="198"/>
        <v>0</v>
      </c>
      <c r="G154" s="53"/>
      <c r="H154" s="54"/>
      <c r="I154" s="55">
        <f t="shared" si="199"/>
        <v>0</v>
      </c>
      <c r="J154" s="53"/>
      <c r="K154" s="54"/>
      <c r="L154" s="55">
        <f t="shared" si="200"/>
        <v>0</v>
      </c>
      <c r="M154" s="53"/>
      <c r="N154" s="54"/>
      <c r="O154" s="55">
        <f t="shared" si="201"/>
        <v>0</v>
      </c>
      <c r="P154" s="57"/>
      <c r="S154" s="377"/>
    </row>
    <row r="155" spans="1:19" ht="12" hidden="1" customHeight="1" x14ac:dyDescent="0.25">
      <c r="A155" s="50">
        <v>2364</v>
      </c>
      <c r="B155" s="87" t="s">
        <v>174</v>
      </c>
      <c r="C155" s="88">
        <f t="shared" si="193"/>
        <v>0</v>
      </c>
      <c r="D155" s="193"/>
      <c r="E155" s="194"/>
      <c r="F155" s="55">
        <f t="shared" si="198"/>
        <v>0</v>
      </c>
      <c r="G155" s="53"/>
      <c r="H155" s="54"/>
      <c r="I155" s="55">
        <f t="shared" si="199"/>
        <v>0</v>
      </c>
      <c r="J155" s="53"/>
      <c r="K155" s="54"/>
      <c r="L155" s="55">
        <f t="shared" si="200"/>
        <v>0</v>
      </c>
      <c r="M155" s="53"/>
      <c r="N155" s="54"/>
      <c r="O155" s="55">
        <f t="shared" si="201"/>
        <v>0</v>
      </c>
      <c r="P155" s="57"/>
      <c r="S155" s="377"/>
    </row>
    <row r="156" spans="1:19" ht="12.75" hidden="1" customHeight="1" x14ac:dyDescent="0.25">
      <c r="A156" s="50">
        <v>2365</v>
      </c>
      <c r="B156" s="87" t="s">
        <v>175</v>
      </c>
      <c r="C156" s="88">
        <f t="shared" si="193"/>
        <v>0</v>
      </c>
      <c r="D156" s="193"/>
      <c r="E156" s="194"/>
      <c r="F156" s="55">
        <f t="shared" si="198"/>
        <v>0</v>
      </c>
      <c r="G156" s="53"/>
      <c r="H156" s="54"/>
      <c r="I156" s="55">
        <f t="shared" si="199"/>
        <v>0</v>
      </c>
      <c r="J156" s="53"/>
      <c r="K156" s="54"/>
      <c r="L156" s="55">
        <f t="shared" si="200"/>
        <v>0</v>
      </c>
      <c r="M156" s="53"/>
      <c r="N156" s="54"/>
      <c r="O156" s="55">
        <f t="shared" si="201"/>
        <v>0</v>
      </c>
      <c r="P156" s="57"/>
      <c r="S156" s="377"/>
    </row>
    <row r="157" spans="1:19" ht="36" hidden="1" customHeight="1" x14ac:dyDescent="0.25">
      <c r="A157" s="50">
        <v>2366</v>
      </c>
      <c r="B157" s="87" t="s">
        <v>176</v>
      </c>
      <c r="C157" s="88">
        <f t="shared" si="193"/>
        <v>0</v>
      </c>
      <c r="D157" s="193"/>
      <c r="E157" s="194"/>
      <c r="F157" s="55">
        <f t="shared" si="198"/>
        <v>0</v>
      </c>
      <c r="G157" s="53"/>
      <c r="H157" s="54"/>
      <c r="I157" s="55">
        <f t="shared" si="199"/>
        <v>0</v>
      </c>
      <c r="J157" s="53"/>
      <c r="K157" s="54"/>
      <c r="L157" s="55">
        <f t="shared" si="200"/>
        <v>0</v>
      </c>
      <c r="M157" s="53"/>
      <c r="N157" s="54"/>
      <c r="O157" s="55">
        <f t="shared" si="201"/>
        <v>0</v>
      </c>
      <c r="P157" s="57"/>
      <c r="S157" s="377"/>
    </row>
    <row r="158" spans="1:19" ht="48" hidden="1" customHeight="1" x14ac:dyDescent="0.25">
      <c r="A158" s="50">
        <v>2369</v>
      </c>
      <c r="B158" s="87" t="s">
        <v>177</v>
      </c>
      <c r="C158" s="88">
        <f t="shared" si="193"/>
        <v>0</v>
      </c>
      <c r="D158" s="193"/>
      <c r="E158" s="194"/>
      <c r="F158" s="55">
        <f t="shared" si="198"/>
        <v>0</v>
      </c>
      <c r="G158" s="53"/>
      <c r="H158" s="54"/>
      <c r="I158" s="55">
        <f t="shared" si="199"/>
        <v>0</v>
      </c>
      <c r="J158" s="53"/>
      <c r="K158" s="54"/>
      <c r="L158" s="55">
        <f t="shared" si="200"/>
        <v>0</v>
      </c>
      <c r="M158" s="53"/>
      <c r="N158" s="54"/>
      <c r="O158" s="55">
        <f t="shared" si="201"/>
        <v>0</v>
      </c>
      <c r="P158" s="57"/>
      <c r="S158" s="377"/>
    </row>
    <row r="159" spans="1:19" ht="12" hidden="1" customHeight="1" x14ac:dyDescent="0.25">
      <c r="A159" s="184">
        <v>2370</v>
      </c>
      <c r="B159" s="136" t="s">
        <v>178</v>
      </c>
      <c r="C159" s="141">
        <f t="shared" si="193"/>
        <v>0</v>
      </c>
      <c r="D159" s="199"/>
      <c r="E159" s="200"/>
      <c r="F159" s="139">
        <f t="shared" si="198"/>
        <v>0</v>
      </c>
      <c r="G159" s="142"/>
      <c r="H159" s="143"/>
      <c r="I159" s="139">
        <f t="shared" si="199"/>
        <v>0</v>
      </c>
      <c r="J159" s="142"/>
      <c r="K159" s="143"/>
      <c r="L159" s="139">
        <f t="shared" si="200"/>
        <v>0</v>
      </c>
      <c r="M159" s="142"/>
      <c r="N159" s="143"/>
      <c r="O159" s="139">
        <f t="shared" si="201"/>
        <v>0</v>
      </c>
      <c r="P159" s="127"/>
      <c r="S159" s="377"/>
    </row>
    <row r="160" spans="1:19" hidden="1" x14ac:dyDescent="0.25">
      <c r="A160" s="184">
        <v>2380</v>
      </c>
      <c r="B160" s="136" t="s">
        <v>179</v>
      </c>
      <c r="C160" s="141">
        <f t="shared" si="193"/>
        <v>0</v>
      </c>
      <c r="D160" s="185">
        <f>SUM(D161:D162)</f>
        <v>0</v>
      </c>
      <c r="E160" s="186">
        <f t="shared" ref="E160:F160" si="202">SUM(E161:E162)</f>
        <v>0</v>
      </c>
      <c r="F160" s="139">
        <f t="shared" si="202"/>
        <v>0</v>
      </c>
      <c r="G160" s="185">
        <f>SUM(G161:G162)</f>
        <v>0</v>
      </c>
      <c r="H160" s="186">
        <f t="shared" ref="H160:I160" si="203">SUM(H161:H162)</f>
        <v>0</v>
      </c>
      <c r="I160" s="139">
        <f t="shared" si="203"/>
        <v>0</v>
      </c>
      <c r="J160" s="185">
        <f>SUM(J161:J162)</f>
        <v>0</v>
      </c>
      <c r="K160" s="186">
        <f t="shared" ref="K160:L160" si="204">SUM(K161:K162)</f>
        <v>0</v>
      </c>
      <c r="L160" s="139">
        <f t="shared" si="204"/>
        <v>0</v>
      </c>
      <c r="M160" s="185">
        <f>SUM(M161:M162)</f>
        <v>0</v>
      </c>
      <c r="N160" s="186">
        <f t="shared" ref="N160:O160" si="205">SUM(N161:N162)</f>
        <v>0</v>
      </c>
      <c r="O160" s="139">
        <f t="shared" si="205"/>
        <v>0</v>
      </c>
      <c r="P160" s="127"/>
      <c r="S160" s="377"/>
    </row>
    <row r="161" spans="1:19" ht="12" hidden="1" customHeight="1" x14ac:dyDescent="0.25">
      <c r="A161" s="43">
        <v>2381</v>
      </c>
      <c r="B161" s="80" t="s">
        <v>180</v>
      </c>
      <c r="C161" s="81">
        <f t="shared" si="193"/>
        <v>0</v>
      </c>
      <c r="D161" s="195"/>
      <c r="E161" s="196"/>
      <c r="F161" s="132">
        <f t="shared" ref="F161:F164" si="206">D161+E161</f>
        <v>0</v>
      </c>
      <c r="G161" s="46"/>
      <c r="H161" s="47"/>
      <c r="I161" s="132">
        <f t="shared" ref="I161:I164" si="207">G161+H161</f>
        <v>0</v>
      </c>
      <c r="J161" s="46"/>
      <c r="K161" s="47"/>
      <c r="L161" s="132">
        <f t="shared" ref="L161:L164" si="208">K161+J161</f>
        <v>0</v>
      </c>
      <c r="M161" s="46"/>
      <c r="N161" s="47"/>
      <c r="O161" s="132">
        <f t="shared" ref="O161:O164" si="209">N161+M161</f>
        <v>0</v>
      </c>
      <c r="P161" s="49"/>
      <c r="S161" s="377"/>
    </row>
    <row r="162" spans="1:19" ht="24" hidden="1" customHeight="1" x14ac:dyDescent="0.25">
      <c r="A162" s="50">
        <v>2389</v>
      </c>
      <c r="B162" s="87" t="s">
        <v>181</v>
      </c>
      <c r="C162" s="88">
        <f t="shared" si="193"/>
        <v>0</v>
      </c>
      <c r="D162" s="193"/>
      <c r="E162" s="194"/>
      <c r="F162" s="55">
        <f t="shared" si="206"/>
        <v>0</v>
      </c>
      <c r="G162" s="53"/>
      <c r="H162" s="54"/>
      <c r="I162" s="55">
        <f t="shared" si="207"/>
        <v>0</v>
      </c>
      <c r="J162" s="53"/>
      <c r="K162" s="54"/>
      <c r="L162" s="55">
        <f t="shared" si="208"/>
        <v>0</v>
      </c>
      <c r="M162" s="53"/>
      <c r="N162" s="54"/>
      <c r="O162" s="55">
        <f t="shared" si="209"/>
        <v>0</v>
      </c>
      <c r="P162" s="57"/>
      <c r="S162" s="377"/>
    </row>
    <row r="163" spans="1:19" ht="12" hidden="1" customHeight="1" x14ac:dyDescent="0.25">
      <c r="A163" s="184">
        <v>2390</v>
      </c>
      <c r="B163" s="136" t="s">
        <v>182</v>
      </c>
      <c r="C163" s="141">
        <f t="shared" si="193"/>
        <v>0</v>
      </c>
      <c r="D163" s="199"/>
      <c r="E163" s="200"/>
      <c r="F163" s="139">
        <f t="shared" si="206"/>
        <v>0</v>
      </c>
      <c r="G163" s="142"/>
      <c r="H163" s="143"/>
      <c r="I163" s="139">
        <f t="shared" si="207"/>
        <v>0</v>
      </c>
      <c r="J163" s="142"/>
      <c r="K163" s="143"/>
      <c r="L163" s="139">
        <f t="shared" si="208"/>
        <v>0</v>
      </c>
      <c r="M163" s="142"/>
      <c r="N163" s="143"/>
      <c r="O163" s="139">
        <f t="shared" si="209"/>
        <v>0</v>
      </c>
      <c r="P163" s="127"/>
      <c r="S163" s="377"/>
    </row>
    <row r="164" spans="1:19" ht="12" hidden="1" customHeight="1" x14ac:dyDescent="0.25">
      <c r="A164" s="67">
        <v>2400</v>
      </c>
      <c r="B164" s="181" t="s">
        <v>183</v>
      </c>
      <c r="C164" s="68">
        <f t="shared" si="193"/>
        <v>0</v>
      </c>
      <c r="D164" s="201"/>
      <c r="E164" s="202"/>
      <c r="F164" s="71">
        <f t="shared" si="206"/>
        <v>0</v>
      </c>
      <c r="G164" s="69"/>
      <c r="H164" s="70"/>
      <c r="I164" s="71">
        <f t="shared" si="207"/>
        <v>0</v>
      </c>
      <c r="J164" s="69"/>
      <c r="K164" s="70"/>
      <c r="L164" s="71">
        <f t="shared" si="208"/>
        <v>0</v>
      </c>
      <c r="M164" s="69"/>
      <c r="N164" s="70"/>
      <c r="O164" s="71">
        <f t="shared" si="209"/>
        <v>0</v>
      </c>
      <c r="P164" s="75"/>
      <c r="S164" s="377"/>
    </row>
    <row r="165" spans="1:19" ht="24" hidden="1" x14ac:dyDescent="0.25">
      <c r="A165" s="67">
        <v>2500</v>
      </c>
      <c r="B165" s="181" t="s">
        <v>184</v>
      </c>
      <c r="C165" s="68">
        <f t="shared" si="193"/>
        <v>0</v>
      </c>
      <c r="D165" s="182">
        <f>SUM(D166,D171)</f>
        <v>0</v>
      </c>
      <c r="E165" s="183">
        <f t="shared" ref="E165:O165" si="210">SUM(E166,E171)</f>
        <v>0</v>
      </c>
      <c r="F165" s="71">
        <f t="shared" si="210"/>
        <v>0</v>
      </c>
      <c r="G165" s="182">
        <f t="shared" si="210"/>
        <v>0</v>
      </c>
      <c r="H165" s="183">
        <f t="shared" si="210"/>
        <v>0</v>
      </c>
      <c r="I165" s="71">
        <f t="shared" si="210"/>
        <v>0</v>
      </c>
      <c r="J165" s="182">
        <f t="shared" si="210"/>
        <v>0</v>
      </c>
      <c r="K165" s="183">
        <f t="shared" si="210"/>
        <v>0</v>
      </c>
      <c r="L165" s="71">
        <f t="shared" si="210"/>
        <v>0</v>
      </c>
      <c r="M165" s="182">
        <f t="shared" si="210"/>
        <v>0</v>
      </c>
      <c r="N165" s="183">
        <f t="shared" si="210"/>
        <v>0</v>
      </c>
      <c r="O165" s="71">
        <f t="shared" si="210"/>
        <v>0</v>
      </c>
      <c r="P165" s="75"/>
      <c r="S165" s="377"/>
    </row>
    <row r="166" spans="1:19" ht="16.5" hidden="1" customHeight="1" x14ac:dyDescent="0.25">
      <c r="A166" s="375">
        <v>2510</v>
      </c>
      <c r="B166" s="80" t="s">
        <v>185</v>
      </c>
      <c r="C166" s="81">
        <f t="shared" si="193"/>
        <v>0</v>
      </c>
      <c r="D166" s="191">
        <f>SUM(D167:D170)</f>
        <v>0</v>
      </c>
      <c r="E166" s="192">
        <f t="shared" ref="E166:O166" si="211">SUM(E167:E170)</f>
        <v>0</v>
      </c>
      <c r="F166" s="132">
        <f t="shared" si="211"/>
        <v>0</v>
      </c>
      <c r="G166" s="191">
        <f t="shared" si="211"/>
        <v>0</v>
      </c>
      <c r="H166" s="192">
        <f t="shared" si="211"/>
        <v>0</v>
      </c>
      <c r="I166" s="132">
        <f t="shared" si="211"/>
        <v>0</v>
      </c>
      <c r="J166" s="191">
        <f t="shared" si="211"/>
        <v>0</v>
      </c>
      <c r="K166" s="192">
        <f t="shared" si="211"/>
        <v>0</v>
      </c>
      <c r="L166" s="132">
        <f t="shared" si="211"/>
        <v>0</v>
      </c>
      <c r="M166" s="191">
        <f t="shared" si="211"/>
        <v>0</v>
      </c>
      <c r="N166" s="192">
        <f t="shared" si="211"/>
        <v>0</v>
      </c>
      <c r="O166" s="132">
        <f t="shared" si="211"/>
        <v>0</v>
      </c>
      <c r="P166" s="49"/>
      <c r="S166" s="377"/>
    </row>
    <row r="167" spans="1:19" ht="24" hidden="1" customHeight="1" x14ac:dyDescent="0.25">
      <c r="A167" s="51">
        <v>2512</v>
      </c>
      <c r="B167" s="87" t="s">
        <v>186</v>
      </c>
      <c r="C167" s="88">
        <f t="shared" si="193"/>
        <v>0</v>
      </c>
      <c r="D167" s="193"/>
      <c r="E167" s="194"/>
      <c r="F167" s="55">
        <f t="shared" ref="F167:F172" si="212">D167+E167</f>
        <v>0</v>
      </c>
      <c r="G167" s="53"/>
      <c r="H167" s="54"/>
      <c r="I167" s="55">
        <f t="shared" ref="I167:I172" si="213">G167+H167</f>
        <v>0</v>
      </c>
      <c r="J167" s="53"/>
      <c r="K167" s="54"/>
      <c r="L167" s="55">
        <f t="shared" ref="L167:L172" si="214">K167+J167</f>
        <v>0</v>
      </c>
      <c r="M167" s="53"/>
      <c r="N167" s="54"/>
      <c r="O167" s="55">
        <f t="shared" ref="O167:O172" si="215">N167+M167</f>
        <v>0</v>
      </c>
      <c r="P167" s="57"/>
      <c r="S167" s="377"/>
    </row>
    <row r="168" spans="1:19" ht="36" hidden="1" customHeight="1" x14ac:dyDescent="0.25">
      <c r="A168" s="51">
        <v>2513</v>
      </c>
      <c r="B168" s="87" t="s">
        <v>187</v>
      </c>
      <c r="C168" s="88">
        <f t="shared" si="193"/>
        <v>0</v>
      </c>
      <c r="D168" s="193"/>
      <c r="E168" s="194"/>
      <c r="F168" s="55">
        <f t="shared" si="212"/>
        <v>0</v>
      </c>
      <c r="G168" s="53"/>
      <c r="H168" s="54"/>
      <c r="I168" s="55">
        <f t="shared" si="213"/>
        <v>0</v>
      </c>
      <c r="J168" s="53"/>
      <c r="K168" s="54"/>
      <c r="L168" s="55">
        <f t="shared" si="214"/>
        <v>0</v>
      </c>
      <c r="M168" s="53"/>
      <c r="N168" s="54"/>
      <c r="O168" s="55">
        <f t="shared" si="215"/>
        <v>0</v>
      </c>
      <c r="P168" s="57"/>
      <c r="S168" s="377"/>
    </row>
    <row r="169" spans="1:19" ht="24" hidden="1" customHeight="1" x14ac:dyDescent="0.25">
      <c r="A169" s="51">
        <v>2515</v>
      </c>
      <c r="B169" s="87" t="s">
        <v>188</v>
      </c>
      <c r="C169" s="88">
        <f t="shared" si="193"/>
        <v>0</v>
      </c>
      <c r="D169" s="193"/>
      <c r="E169" s="194"/>
      <c r="F169" s="55">
        <f t="shared" si="212"/>
        <v>0</v>
      </c>
      <c r="G169" s="53"/>
      <c r="H169" s="54"/>
      <c r="I169" s="55">
        <f t="shared" si="213"/>
        <v>0</v>
      </c>
      <c r="J169" s="53"/>
      <c r="K169" s="54"/>
      <c r="L169" s="55">
        <f t="shared" si="214"/>
        <v>0</v>
      </c>
      <c r="M169" s="53"/>
      <c r="N169" s="54"/>
      <c r="O169" s="55">
        <f t="shared" si="215"/>
        <v>0</v>
      </c>
      <c r="P169" s="57"/>
      <c r="S169" s="377"/>
    </row>
    <row r="170" spans="1:19" ht="24" hidden="1" customHeight="1" x14ac:dyDescent="0.25">
      <c r="A170" s="51">
        <v>2519</v>
      </c>
      <c r="B170" s="87" t="s">
        <v>189</v>
      </c>
      <c r="C170" s="88">
        <f t="shared" si="193"/>
        <v>0</v>
      </c>
      <c r="D170" s="193"/>
      <c r="E170" s="194"/>
      <c r="F170" s="55">
        <f t="shared" si="212"/>
        <v>0</v>
      </c>
      <c r="G170" s="53"/>
      <c r="H170" s="54"/>
      <c r="I170" s="55">
        <f t="shared" si="213"/>
        <v>0</v>
      </c>
      <c r="J170" s="53"/>
      <c r="K170" s="54"/>
      <c r="L170" s="55">
        <f t="shared" si="214"/>
        <v>0</v>
      </c>
      <c r="M170" s="53"/>
      <c r="N170" s="54"/>
      <c r="O170" s="55">
        <f t="shared" si="215"/>
        <v>0</v>
      </c>
      <c r="P170" s="57"/>
      <c r="S170" s="377"/>
    </row>
    <row r="171" spans="1:19" ht="24" hidden="1" customHeight="1" x14ac:dyDescent="0.25">
      <c r="A171" s="187">
        <v>2520</v>
      </c>
      <c r="B171" s="87" t="s">
        <v>190</v>
      </c>
      <c r="C171" s="88">
        <f t="shared" si="193"/>
        <v>0</v>
      </c>
      <c r="D171" s="193"/>
      <c r="E171" s="194"/>
      <c r="F171" s="55">
        <f t="shared" si="212"/>
        <v>0</v>
      </c>
      <c r="G171" s="53"/>
      <c r="H171" s="54"/>
      <c r="I171" s="55">
        <f t="shared" si="213"/>
        <v>0</v>
      </c>
      <c r="J171" s="53"/>
      <c r="K171" s="54"/>
      <c r="L171" s="55">
        <f t="shared" si="214"/>
        <v>0</v>
      </c>
      <c r="M171" s="53"/>
      <c r="N171" s="54"/>
      <c r="O171" s="55">
        <f t="shared" si="215"/>
        <v>0</v>
      </c>
      <c r="P171" s="57"/>
      <c r="S171" s="377"/>
    </row>
    <row r="172" spans="1:19" s="203" customFormat="1" ht="36" hidden="1" customHeight="1" x14ac:dyDescent="0.25">
      <c r="A172" s="23">
        <v>2800</v>
      </c>
      <c r="B172" s="80" t="s">
        <v>191</v>
      </c>
      <c r="C172" s="81">
        <f t="shared" si="193"/>
        <v>0</v>
      </c>
      <c r="D172" s="46"/>
      <c r="E172" s="47"/>
      <c r="F172" s="132">
        <f t="shared" si="212"/>
        <v>0</v>
      </c>
      <c r="G172" s="46"/>
      <c r="H172" s="47"/>
      <c r="I172" s="132">
        <f t="shared" si="213"/>
        <v>0</v>
      </c>
      <c r="J172" s="46"/>
      <c r="K172" s="47"/>
      <c r="L172" s="132">
        <f t="shared" si="214"/>
        <v>0</v>
      </c>
      <c r="M172" s="46"/>
      <c r="N172" s="47"/>
      <c r="O172" s="132">
        <f t="shared" si="215"/>
        <v>0</v>
      </c>
      <c r="P172" s="49"/>
      <c r="S172" s="377"/>
    </row>
    <row r="173" spans="1:19" hidden="1" x14ac:dyDescent="0.25">
      <c r="A173" s="175">
        <v>3000</v>
      </c>
      <c r="B173" s="175" t="s">
        <v>192</v>
      </c>
      <c r="C173" s="176">
        <f t="shared" si="193"/>
        <v>0</v>
      </c>
      <c r="D173" s="177">
        <f>SUM(D174,D184)</f>
        <v>0</v>
      </c>
      <c r="E173" s="178">
        <f t="shared" ref="E173:F173" si="216">SUM(E174,E184)</f>
        <v>0</v>
      </c>
      <c r="F173" s="179">
        <f t="shared" si="216"/>
        <v>0</v>
      </c>
      <c r="G173" s="177">
        <f>SUM(G174,G184)</f>
        <v>0</v>
      </c>
      <c r="H173" s="178">
        <f t="shared" ref="H173:I173" si="217">SUM(H174,H184)</f>
        <v>0</v>
      </c>
      <c r="I173" s="179">
        <f t="shared" si="217"/>
        <v>0</v>
      </c>
      <c r="J173" s="177">
        <f>SUM(J174,J184)</f>
        <v>0</v>
      </c>
      <c r="K173" s="178">
        <f t="shared" ref="K173:L173" si="218">SUM(K174,K184)</f>
        <v>0</v>
      </c>
      <c r="L173" s="179">
        <f t="shared" si="218"/>
        <v>0</v>
      </c>
      <c r="M173" s="177">
        <f>SUM(M174,M184)</f>
        <v>0</v>
      </c>
      <c r="N173" s="178">
        <f t="shared" ref="N173:O173" si="219">SUM(N174,N184)</f>
        <v>0</v>
      </c>
      <c r="O173" s="179">
        <f t="shared" si="219"/>
        <v>0</v>
      </c>
      <c r="P173" s="180"/>
      <c r="S173" s="377"/>
    </row>
    <row r="174" spans="1:19" ht="24" hidden="1" x14ac:dyDescent="0.25">
      <c r="A174" s="67">
        <v>3200</v>
      </c>
      <c r="B174" s="204" t="s">
        <v>193</v>
      </c>
      <c r="C174" s="68">
        <f t="shared" si="193"/>
        <v>0</v>
      </c>
      <c r="D174" s="182">
        <f>SUM(D175,D179)</f>
        <v>0</v>
      </c>
      <c r="E174" s="183">
        <f t="shared" ref="E174:O174" si="220">SUM(E175,E179)</f>
        <v>0</v>
      </c>
      <c r="F174" s="71">
        <f t="shared" si="220"/>
        <v>0</v>
      </c>
      <c r="G174" s="182">
        <f t="shared" si="220"/>
        <v>0</v>
      </c>
      <c r="H174" s="183">
        <f t="shared" si="220"/>
        <v>0</v>
      </c>
      <c r="I174" s="71">
        <f t="shared" si="220"/>
        <v>0</v>
      </c>
      <c r="J174" s="182">
        <f t="shared" si="220"/>
        <v>0</v>
      </c>
      <c r="K174" s="183">
        <f t="shared" si="220"/>
        <v>0</v>
      </c>
      <c r="L174" s="71">
        <f t="shared" si="220"/>
        <v>0</v>
      </c>
      <c r="M174" s="182">
        <f t="shared" si="220"/>
        <v>0</v>
      </c>
      <c r="N174" s="183">
        <f t="shared" si="220"/>
        <v>0</v>
      </c>
      <c r="O174" s="71">
        <f t="shared" si="220"/>
        <v>0</v>
      </c>
      <c r="P174" s="75"/>
      <c r="S174" s="377"/>
    </row>
    <row r="175" spans="1:19" ht="36" hidden="1" x14ac:dyDescent="0.25">
      <c r="A175" s="375">
        <v>3260</v>
      </c>
      <c r="B175" s="80" t="s">
        <v>194</v>
      </c>
      <c r="C175" s="81">
        <f t="shared" si="193"/>
        <v>0</v>
      </c>
      <c r="D175" s="191">
        <f>SUM(D176:D178)</f>
        <v>0</v>
      </c>
      <c r="E175" s="192">
        <f t="shared" ref="E175:F175" si="221">SUM(E176:E178)</f>
        <v>0</v>
      </c>
      <c r="F175" s="132">
        <f t="shared" si="221"/>
        <v>0</v>
      </c>
      <c r="G175" s="191">
        <f>SUM(G176:G178)</f>
        <v>0</v>
      </c>
      <c r="H175" s="192">
        <f t="shared" ref="H175:I175" si="222">SUM(H176:H178)</f>
        <v>0</v>
      </c>
      <c r="I175" s="132">
        <f t="shared" si="222"/>
        <v>0</v>
      </c>
      <c r="J175" s="191">
        <f>SUM(J176:J178)</f>
        <v>0</v>
      </c>
      <c r="K175" s="192">
        <f t="shared" ref="K175:L175" si="223">SUM(K176:K178)</f>
        <v>0</v>
      </c>
      <c r="L175" s="132">
        <f t="shared" si="223"/>
        <v>0</v>
      </c>
      <c r="M175" s="191">
        <f>SUM(M176:M178)</f>
        <v>0</v>
      </c>
      <c r="N175" s="192">
        <f t="shared" ref="N175:O175" si="224">SUM(N176:N178)</f>
        <v>0</v>
      </c>
      <c r="O175" s="132">
        <f t="shared" si="224"/>
        <v>0</v>
      </c>
      <c r="P175" s="49"/>
      <c r="S175" s="377"/>
    </row>
    <row r="176" spans="1:19" ht="24" hidden="1" customHeight="1" x14ac:dyDescent="0.25">
      <c r="A176" s="51">
        <v>3261</v>
      </c>
      <c r="B176" s="87" t="s">
        <v>195</v>
      </c>
      <c r="C176" s="88">
        <f t="shared" si="193"/>
        <v>0</v>
      </c>
      <c r="D176" s="193"/>
      <c r="E176" s="194"/>
      <c r="F176" s="55">
        <f t="shared" ref="F176:F178" si="225">D176+E176</f>
        <v>0</v>
      </c>
      <c r="G176" s="53"/>
      <c r="H176" s="54"/>
      <c r="I176" s="55">
        <f t="shared" ref="I176:I178" si="226">G176+H176</f>
        <v>0</v>
      </c>
      <c r="J176" s="53"/>
      <c r="K176" s="54"/>
      <c r="L176" s="55">
        <f t="shared" ref="L176:L178" si="227">K176+J176</f>
        <v>0</v>
      </c>
      <c r="M176" s="53"/>
      <c r="N176" s="54"/>
      <c r="O176" s="55">
        <f t="shared" ref="O176:O178" si="228">N176+M176</f>
        <v>0</v>
      </c>
      <c r="P176" s="57"/>
      <c r="S176" s="377"/>
    </row>
    <row r="177" spans="1:19" ht="36" hidden="1" customHeight="1" x14ac:dyDescent="0.25">
      <c r="A177" s="51">
        <v>3262</v>
      </c>
      <c r="B177" s="87" t="s">
        <v>196</v>
      </c>
      <c r="C177" s="88">
        <f t="shared" si="193"/>
        <v>0</v>
      </c>
      <c r="D177" s="193"/>
      <c r="E177" s="194"/>
      <c r="F177" s="55">
        <f t="shared" si="225"/>
        <v>0</v>
      </c>
      <c r="G177" s="53"/>
      <c r="H177" s="54"/>
      <c r="I177" s="55">
        <f t="shared" si="226"/>
        <v>0</v>
      </c>
      <c r="J177" s="53"/>
      <c r="K177" s="54"/>
      <c r="L177" s="55">
        <f t="shared" si="227"/>
        <v>0</v>
      </c>
      <c r="M177" s="53"/>
      <c r="N177" s="54"/>
      <c r="O177" s="55">
        <f t="shared" si="228"/>
        <v>0</v>
      </c>
      <c r="P177" s="57"/>
      <c r="S177" s="377"/>
    </row>
    <row r="178" spans="1:19" ht="24" hidden="1" customHeight="1" x14ac:dyDescent="0.25">
      <c r="A178" s="51">
        <v>3263</v>
      </c>
      <c r="B178" s="87" t="s">
        <v>197</v>
      </c>
      <c r="C178" s="88">
        <f t="shared" si="193"/>
        <v>0</v>
      </c>
      <c r="D178" s="193"/>
      <c r="E178" s="194"/>
      <c r="F178" s="55">
        <f t="shared" si="225"/>
        <v>0</v>
      </c>
      <c r="G178" s="53"/>
      <c r="H178" s="54"/>
      <c r="I178" s="55">
        <f t="shared" si="226"/>
        <v>0</v>
      </c>
      <c r="J178" s="53"/>
      <c r="K178" s="54"/>
      <c r="L178" s="55">
        <f t="shared" si="227"/>
        <v>0</v>
      </c>
      <c r="M178" s="53"/>
      <c r="N178" s="54"/>
      <c r="O178" s="55">
        <f t="shared" si="228"/>
        <v>0</v>
      </c>
      <c r="P178" s="57"/>
      <c r="S178" s="377"/>
    </row>
    <row r="179" spans="1:19" ht="84" hidden="1" x14ac:dyDescent="0.25">
      <c r="A179" s="375">
        <v>3290</v>
      </c>
      <c r="B179" s="80" t="s">
        <v>198</v>
      </c>
      <c r="C179" s="205">
        <f t="shared" si="193"/>
        <v>0</v>
      </c>
      <c r="D179" s="191">
        <f>SUM(D180:D183)</f>
        <v>0</v>
      </c>
      <c r="E179" s="192">
        <f t="shared" ref="E179:O179" si="229">SUM(E180:E183)</f>
        <v>0</v>
      </c>
      <c r="F179" s="132">
        <f t="shared" si="229"/>
        <v>0</v>
      </c>
      <c r="G179" s="191">
        <f t="shared" si="229"/>
        <v>0</v>
      </c>
      <c r="H179" s="192">
        <f t="shared" si="229"/>
        <v>0</v>
      </c>
      <c r="I179" s="132">
        <f t="shared" si="229"/>
        <v>0</v>
      </c>
      <c r="J179" s="191">
        <f t="shared" si="229"/>
        <v>0</v>
      </c>
      <c r="K179" s="192">
        <f t="shared" si="229"/>
        <v>0</v>
      </c>
      <c r="L179" s="132">
        <f t="shared" si="229"/>
        <v>0</v>
      </c>
      <c r="M179" s="191">
        <f t="shared" si="229"/>
        <v>0</v>
      </c>
      <c r="N179" s="192">
        <f t="shared" si="229"/>
        <v>0</v>
      </c>
      <c r="O179" s="132">
        <f t="shared" si="229"/>
        <v>0</v>
      </c>
      <c r="P179" s="49"/>
      <c r="S179" s="377"/>
    </row>
    <row r="180" spans="1:19" ht="72" hidden="1" customHeight="1" x14ac:dyDescent="0.25">
      <c r="A180" s="51">
        <v>3291</v>
      </c>
      <c r="B180" s="87" t="s">
        <v>199</v>
      </c>
      <c r="C180" s="88">
        <f t="shared" si="193"/>
        <v>0</v>
      </c>
      <c r="D180" s="193"/>
      <c r="E180" s="194"/>
      <c r="F180" s="55">
        <f t="shared" ref="F180:F183" si="230">D180+E180</f>
        <v>0</v>
      </c>
      <c r="G180" s="53"/>
      <c r="H180" s="54"/>
      <c r="I180" s="55">
        <f t="shared" ref="I180:I183" si="231">G180+H180</f>
        <v>0</v>
      </c>
      <c r="J180" s="53"/>
      <c r="K180" s="54"/>
      <c r="L180" s="55">
        <f t="shared" ref="L180:L183" si="232">K180+J180</f>
        <v>0</v>
      </c>
      <c r="M180" s="53"/>
      <c r="N180" s="54"/>
      <c r="O180" s="55">
        <f t="shared" ref="O180:O183" si="233">N180+M180</f>
        <v>0</v>
      </c>
      <c r="P180" s="57"/>
      <c r="S180" s="377"/>
    </row>
    <row r="181" spans="1:19" ht="72" hidden="1" customHeight="1" x14ac:dyDescent="0.25">
      <c r="A181" s="51">
        <v>3292</v>
      </c>
      <c r="B181" s="87" t="s">
        <v>200</v>
      </c>
      <c r="C181" s="88">
        <f t="shared" si="193"/>
        <v>0</v>
      </c>
      <c r="D181" s="193"/>
      <c r="E181" s="194"/>
      <c r="F181" s="55">
        <f t="shared" si="230"/>
        <v>0</v>
      </c>
      <c r="G181" s="53"/>
      <c r="H181" s="54"/>
      <c r="I181" s="55">
        <f t="shared" si="231"/>
        <v>0</v>
      </c>
      <c r="J181" s="53"/>
      <c r="K181" s="54"/>
      <c r="L181" s="55">
        <f t="shared" si="232"/>
        <v>0</v>
      </c>
      <c r="M181" s="53"/>
      <c r="N181" s="54"/>
      <c r="O181" s="55">
        <f t="shared" si="233"/>
        <v>0</v>
      </c>
      <c r="P181" s="57"/>
      <c r="S181" s="377"/>
    </row>
    <row r="182" spans="1:19" ht="72" hidden="1" customHeight="1" x14ac:dyDescent="0.25">
      <c r="A182" s="51">
        <v>3293</v>
      </c>
      <c r="B182" s="87" t="s">
        <v>201</v>
      </c>
      <c r="C182" s="88">
        <f t="shared" si="193"/>
        <v>0</v>
      </c>
      <c r="D182" s="193"/>
      <c r="E182" s="194"/>
      <c r="F182" s="55">
        <f t="shared" si="230"/>
        <v>0</v>
      </c>
      <c r="G182" s="53"/>
      <c r="H182" s="54"/>
      <c r="I182" s="55">
        <f t="shared" si="231"/>
        <v>0</v>
      </c>
      <c r="J182" s="53"/>
      <c r="K182" s="54"/>
      <c r="L182" s="55">
        <f t="shared" si="232"/>
        <v>0</v>
      </c>
      <c r="M182" s="53"/>
      <c r="N182" s="54"/>
      <c r="O182" s="55">
        <f t="shared" si="233"/>
        <v>0</v>
      </c>
      <c r="P182" s="57"/>
      <c r="S182" s="377"/>
    </row>
    <row r="183" spans="1:19" ht="60" hidden="1" customHeight="1" x14ac:dyDescent="0.25">
      <c r="A183" s="206">
        <v>3294</v>
      </c>
      <c r="B183" s="87" t="s">
        <v>202</v>
      </c>
      <c r="C183" s="205">
        <f t="shared" si="193"/>
        <v>0</v>
      </c>
      <c r="D183" s="207"/>
      <c r="E183" s="208"/>
      <c r="F183" s="209">
        <f t="shared" si="230"/>
        <v>0</v>
      </c>
      <c r="G183" s="210"/>
      <c r="H183" s="211"/>
      <c r="I183" s="209">
        <f t="shared" si="231"/>
        <v>0</v>
      </c>
      <c r="J183" s="210"/>
      <c r="K183" s="211"/>
      <c r="L183" s="209">
        <f t="shared" si="232"/>
        <v>0</v>
      </c>
      <c r="M183" s="210"/>
      <c r="N183" s="211"/>
      <c r="O183" s="209">
        <f t="shared" si="233"/>
        <v>0</v>
      </c>
      <c r="P183" s="212"/>
      <c r="S183" s="377"/>
    </row>
    <row r="184" spans="1:19" ht="48" hidden="1" x14ac:dyDescent="0.25">
      <c r="A184" s="213">
        <v>3300</v>
      </c>
      <c r="B184" s="204" t="s">
        <v>203</v>
      </c>
      <c r="C184" s="214">
        <f t="shared" si="193"/>
        <v>0</v>
      </c>
      <c r="D184" s="215">
        <f>SUM(D185:D186)</f>
        <v>0</v>
      </c>
      <c r="E184" s="216">
        <f t="shared" ref="E184:O184" si="234">SUM(E185:E186)</f>
        <v>0</v>
      </c>
      <c r="F184" s="217">
        <f t="shared" si="234"/>
        <v>0</v>
      </c>
      <c r="G184" s="215">
        <f t="shared" si="234"/>
        <v>0</v>
      </c>
      <c r="H184" s="216">
        <f t="shared" si="234"/>
        <v>0</v>
      </c>
      <c r="I184" s="217">
        <f t="shared" si="234"/>
        <v>0</v>
      </c>
      <c r="J184" s="215">
        <f t="shared" si="234"/>
        <v>0</v>
      </c>
      <c r="K184" s="216">
        <f t="shared" si="234"/>
        <v>0</v>
      </c>
      <c r="L184" s="217">
        <f t="shared" si="234"/>
        <v>0</v>
      </c>
      <c r="M184" s="215">
        <f t="shared" si="234"/>
        <v>0</v>
      </c>
      <c r="N184" s="216">
        <f t="shared" si="234"/>
        <v>0</v>
      </c>
      <c r="O184" s="217">
        <f t="shared" si="234"/>
        <v>0</v>
      </c>
      <c r="P184" s="218"/>
      <c r="S184" s="377"/>
    </row>
    <row r="185" spans="1:19" ht="48" hidden="1" customHeight="1" x14ac:dyDescent="0.25">
      <c r="A185" s="135">
        <v>3310</v>
      </c>
      <c r="B185" s="136" t="s">
        <v>204</v>
      </c>
      <c r="C185" s="141">
        <f t="shared" si="193"/>
        <v>0</v>
      </c>
      <c r="D185" s="199"/>
      <c r="E185" s="200"/>
      <c r="F185" s="139">
        <f t="shared" ref="F185:F186" si="235">D185+E185</f>
        <v>0</v>
      </c>
      <c r="G185" s="142"/>
      <c r="H185" s="143"/>
      <c r="I185" s="139">
        <f t="shared" ref="I185:I186" si="236">G185+H185</f>
        <v>0</v>
      </c>
      <c r="J185" s="142"/>
      <c r="K185" s="143"/>
      <c r="L185" s="139">
        <f t="shared" ref="L185:L186" si="237">K185+J185</f>
        <v>0</v>
      </c>
      <c r="M185" s="142"/>
      <c r="N185" s="143"/>
      <c r="O185" s="139">
        <f t="shared" ref="O185:O186" si="238">N185+M185</f>
        <v>0</v>
      </c>
      <c r="P185" s="127"/>
      <c r="S185" s="377"/>
    </row>
    <row r="186" spans="1:19" ht="48.75" hidden="1" customHeight="1" x14ac:dyDescent="0.25">
      <c r="A186" s="44">
        <v>3320</v>
      </c>
      <c r="B186" s="80" t="s">
        <v>205</v>
      </c>
      <c r="C186" s="81">
        <f t="shared" si="193"/>
        <v>0</v>
      </c>
      <c r="D186" s="195"/>
      <c r="E186" s="196"/>
      <c r="F186" s="132">
        <f t="shared" si="235"/>
        <v>0</v>
      </c>
      <c r="G186" s="46"/>
      <c r="H186" s="47"/>
      <c r="I186" s="132">
        <f t="shared" si="236"/>
        <v>0</v>
      </c>
      <c r="J186" s="46"/>
      <c r="K186" s="47"/>
      <c r="L186" s="132">
        <f t="shared" si="237"/>
        <v>0</v>
      </c>
      <c r="M186" s="46"/>
      <c r="N186" s="47"/>
      <c r="O186" s="132">
        <f t="shared" si="238"/>
        <v>0</v>
      </c>
      <c r="P186" s="49"/>
      <c r="S186" s="377"/>
    </row>
    <row r="187" spans="1:19" hidden="1" x14ac:dyDescent="0.25">
      <c r="A187" s="219">
        <v>4000</v>
      </c>
      <c r="B187" s="175" t="s">
        <v>206</v>
      </c>
      <c r="C187" s="176">
        <f t="shared" si="193"/>
        <v>0</v>
      </c>
      <c r="D187" s="177">
        <f>SUM(D188,D191)</f>
        <v>0</v>
      </c>
      <c r="E187" s="178">
        <f t="shared" ref="E187:F187" si="239">SUM(E188,E191)</f>
        <v>0</v>
      </c>
      <c r="F187" s="179">
        <f t="shared" si="239"/>
        <v>0</v>
      </c>
      <c r="G187" s="177">
        <f>SUM(G188,G191)</f>
        <v>0</v>
      </c>
      <c r="H187" s="178">
        <f t="shared" ref="H187:I187" si="240">SUM(H188,H191)</f>
        <v>0</v>
      </c>
      <c r="I187" s="179">
        <f t="shared" si="240"/>
        <v>0</v>
      </c>
      <c r="J187" s="177">
        <f>SUM(J188,J191)</f>
        <v>0</v>
      </c>
      <c r="K187" s="178">
        <f t="shared" ref="K187:L187" si="241">SUM(K188,K191)</f>
        <v>0</v>
      </c>
      <c r="L187" s="179">
        <f t="shared" si="241"/>
        <v>0</v>
      </c>
      <c r="M187" s="177">
        <f>SUM(M188,M191)</f>
        <v>0</v>
      </c>
      <c r="N187" s="178">
        <f t="shared" ref="N187:O187" si="242">SUM(N188,N191)</f>
        <v>0</v>
      </c>
      <c r="O187" s="179">
        <f t="shared" si="242"/>
        <v>0</v>
      </c>
      <c r="P187" s="180"/>
      <c r="S187" s="377"/>
    </row>
    <row r="188" spans="1:19" ht="24" hidden="1" x14ac:dyDescent="0.25">
      <c r="A188" s="220">
        <v>4200</v>
      </c>
      <c r="B188" s="181" t="s">
        <v>207</v>
      </c>
      <c r="C188" s="68">
        <f t="shared" si="193"/>
        <v>0</v>
      </c>
      <c r="D188" s="182">
        <f>SUM(D189,D190)</f>
        <v>0</v>
      </c>
      <c r="E188" s="183">
        <f t="shared" ref="E188:F188" si="243">SUM(E189,E190)</f>
        <v>0</v>
      </c>
      <c r="F188" s="71">
        <f t="shared" si="243"/>
        <v>0</v>
      </c>
      <c r="G188" s="182">
        <f>SUM(G189,G190)</f>
        <v>0</v>
      </c>
      <c r="H188" s="183">
        <f t="shared" ref="H188:I188" si="244">SUM(H189,H190)</f>
        <v>0</v>
      </c>
      <c r="I188" s="71">
        <f t="shared" si="244"/>
        <v>0</v>
      </c>
      <c r="J188" s="182">
        <f>SUM(J189,J190)</f>
        <v>0</v>
      </c>
      <c r="K188" s="183">
        <f t="shared" ref="K188:L188" si="245">SUM(K189,K190)</f>
        <v>0</v>
      </c>
      <c r="L188" s="71">
        <f t="shared" si="245"/>
        <v>0</v>
      </c>
      <c r="M188" s="182">
        <f>SUM(M189,M190)</f>
        <v>0</v>
      </c>
      <c r="N188" s="183">
        <f t="shared" ref="N188:O188" si="246">SUM(N189,N190)</f>
        <v>0</v>
      </c>
      <c r="O188" s="71">
        <f t="shared" si="246"/>
        <v>0</v>
      </c>
      <c r="P188" s="75"/>
      <c r="S188" s="377"/>
    </row>
    <row r="189" spans="1:19" ht="36" hidden="1" customHeight="1" x14ac:dyDescent="0.25">
      <c r="A189" s="375">
        <v>4240</v>
      </c>
      <c r="B189" s="80" t="s">
        <v>208</v>
      </c>
      <c r="C189" s="81">
        <f t="shared" si="193"/>
        <v>0</v>
      </c>
      <c r="D189" s="195"/>
      <c r="E189" s="196"/>
      <c r="F189" s="132">
        <f t="shared" ref="F189:F190" si="247">D189+E189</f>
        <v>0</v>
      </c>
      <c r="G189" s="46"/>
      <c r="H189" s="47"/>
      <c r="I189" s="132">
        <f t="shared" ref="I189:I190" si="248">G189+H189</f>
        <v>0</v>
      </c>
      <c r="J189" s="46"/>
      <c r="K189" s="47"/>
      <c r="L189" s="132">
        <f t="shared" ref="L189:L190" si="249">K189+J189</f>
        <v>0</v>
      </c>
      <c r="M189" s="46"/>
      <c r="N189" s="47"/>
      <c r="O189" s="132">
        <f t="shared" ref="O189:O190" si="250">N189+M189</f>
        <v>0</v>
      </c>
      <c r="P189" s="49"/>
      <c r="S189" s="377"/>
    </row>
    <row r="190" spans="1:19" ht="24" hidden="1" customHeight="1" x14ac:dyDescent="0.25">
      <c r="A190" s="187">
        <v>4250</v>
      </c>
      <c r="B190" s="87" t="s">
        <v>209</v>
      </c>
      <c r="C190" s="88">
        <f t="shared" si="193"/>
        <v>0</v>
      </c>
      <c r="D190" s="193"/>
      <c r="E190" s="194"/>
      <c r="F190" s="55">
        <f t="shared" si="247"/>
        <v>0</v>
      </c>
      <c r="G190" s="53"/>
      <c r="H190" s="54"/>
      <c r="I190" s="55">
        <f t="shared" si="248"/>
        <v>0</v>
      </c>
      <c r="J190" s="53"/>
      <c r="K190" s="54"/>
      <c r="L190" s="55">
        <f t="shared" si="249"/>
        <v>0</v>
      </c>
      <c r="M190" s="53"/>
      <c r="N190" s="54"/>
      <c r="O190" s="55">
        <f t="shared" si="250"/>
        <v>0</v>
      </c>
      <c r="P190" s="57"/>
      <c r="S190" s="377"/>
    </row>
    <row r="191" spans="1:19" hidden="1" x14ac:dyDescent="0.25">
      <c r="A191" s="67">
        <v>4300</v>
      </c>
      <c r="B191" s="181" t="s">
        <v>210</v>
      </c>
      <c r="C191" s="68">
        <f t="shared" si="193"/>
        <v>0</v>
      </c>
      <c r="D191" s="182">
        <f>SUM(D192)</f>
        <v>0</v>
      </c>
      <c r="E191" s="183">
        <f t="shared" ref="E191:F191" si="251">SUM(E192)</f>
        <v>0</v>
      </c>
      <c r="F191" s="71">
        <f t="shared" si="251"/>
        <v>0</v>
      </c>
      <c r="G191" s="182">
        <f>SUM(G192)</f>
        <v>0</v>
      </c>
      <c r="H191" s="183">
        <f t="shared" ref="H191:I191" si="252">SUM(H192)</f>
        <v>0</v>
      </c>
      <c r="I191" s="71">
        <f t="shared" si="252"/>
        <v>0</v>
      </c>
      <c r="J191" s="182">
        <f>SUM(J192)</f>
        <v>0</v>
      </c>
      <c r="K191" s="183">
        <f t="shared" ref="K191:L191" si="253">SUM(K192)</f>
        <v>0</v>
      </c>
      <c r="L191" s="71">
        <f t="shared" si="253"/>
        <v>0</v>
      </c>
      <c r="M191" s="182">
        <f>SUM(M192)</f>
        <v>0</v>
      </c>
      <c r="N191" s="183">
        <f t="shared" ref="N191:O191" si="254">SUM(N192)</f>
        <v>0</v>
      </c>
      <c r="O191" s="71">
        <f t="shared" si="254"/>
        <v>0</v>
      </c>
      <c r="P191" s="75"/>
      <c r="S191" s="377"/>
    </row>
    <row r="192" spans="1:19" ht="24" hidden="1" x14ac:dyDescent="0.25">
      <c r="A192" s="375">
        <v>4310</v>
      </c>
      <c r="B192" s="80" t="s">
        <v>211</v>
      </c>
      <c r="C192" s="81">
        <f t="shared" si="193"/>
        <v>0</v>
      </c>
      <c r="D192" s="191">
        <f>SUM(D193:D193)</f>
        <v>0</v>
      </c>
      <c r="E192" s="192">
        <f t="shared" ref="E192:F192" si="255">SUM(E193:E193)</f>
        <v>0</v>
      </c>
      <c r="F192" s="132">
        <f t="shared" si="255"/>
        <v>0</v>
      </c>
      <c r="G192" s="191">
        <f>SUM(G193:G193)</f>
        <v>0</v>
      </c>
      <c r="H192" s="192">
        <f t="shared" ref="H192:I192" si="256">SUM(H193:H193)</f>
        <v>0</v>
      </c>
      <c r="I192" s="132">
        <f t="shared" si="256"/>
        <v>0</v>
      </c>
      <c r="J192" s="191">
        <f>SUM(J193:J193)</f>
        <v>0</v>
      </c>
      <c r="K192" s="192">
        <f t="shared" ref="K192:L192" si="257">SUM(K193:K193)</f>
        <v>0</v>
      </c>
      <c r="L192" s="132">
        <f t="shared" si="257"/>
        <v>0</v>
      </c>
      <c r="M192" s="191">
        <f>SUM(M193:M193)</f>
        <v>0</v>
      </c>
      <c r="N192" s="192">
        <f t="shared" ref="N192:O192" si="258">SUM(N193:N193)</f>
        <v>0</v>
      </c>
      <c r="O192" s="132">
        <f t="shared" si="258"/>
        <v>0</v>
      </c>
      <c r="P192" s="49"/>
      <c r="S192" s="377"/>
    </row>
    <row r="193" spans="1:19" ht="36" hidden="1" customHeight="1" x14ac:dyDescent="0.25">
      <c r="A193" s="51">
        <v>4311</v>
      </c>
      <c r="B193" s="87" t="s">
        <v>212</v>
      </c>
      <c r="C193" s="88">
        <f t="shared" si="193"/>
        <v>0</v>
      </c>
      <c r="D193" s="193"/>
      <c r="E193" s="194"/>
      <c r="F193" s="55">
        <f>D193+E193</f>
        <v>0</v>
      </c>
      <c r="G193" s="53"/>
      <c r="H193" s="54"/>
      <c r="I193" s="55">
        <f>G193+H193</f>
        <v>0</v>
      </c>
      <c r="J193" s="53"/>
      <c r="K193" s="54"/>
      <c r="L193" s="55">
        <f>K193+J193</f>
        <v>0</v>
      </c>
      <c r="M193" s="53"/>
      <c r="N193" s="54"/>
      <c r="O193" s="55">
        <f>N193+M193</f>
        <v>0</v>
      </c>
      <c r="P193" s="57"/>
      <c r="S193" s="377"/>
    </row>
    <row r="194" spans="1:19" s="28" customFormat="1" ht="24" hidden="1" x14ac:dyDescent="0.25">
      <c r="A194" s="221"/>
      <c r="B194" s="23" t="s">
        <v>213</v>
      </c>
      <c r="C194" s="170">
        <f t="shared" si="193"/>
        <v>0</v>
      </c>
      <c r="D194" s="171">
        <f t="shared" ref="D194:O194" si="259">SUM(D195,D230,D269,D283)</f>
        <v>0</v>
      </c>
      <c r="E194" s="172">
        <f t="shared" si="259"/>
        <v>0</v>
      </c>
      <c r="F194" s="173">
        <f t="shared" si="259"/>
        <v>0</v>
      </c>
      <c r="G194" s="171">
        <f t="shared" si="259"/>
        <v>0</v>
      </c>
      <c r="H194" s="172">
        <f t="shared" si="259"/>
        <v>0</v>
      </c>
      <c r="I194" s="173">
        <f t="shared" si="259"/>
        <v>0</v>
      </c>
      <c r="J194" s="171">
        <f t="shared" si="259"/>
        <v>0</v>
      </c>
      <c r="K194" s="172">
        <f t="shared" si="259"/>
        <v>0</v>
      </c>
      <c r="L194" s="173">
        <f t="shared" si="259"/>
        <v>0</v>
      </c>
      <c r="M194" s="171">
        <f t="shared" si="259"/>
        <v>0</v>
      </c>
      <c r="N194" s="172">
        <f t="shared" si="259"/>
        <v>0</v>
      </c>
      <c r="O194" s="173">
        <f t="shared" si="259"/>
        <v>0</v>
      </c>
      <c r="P194" s="174"/>
      <c r="S194" s="377"/>
    </row>
    <row r="195" spans="1:19" hidden="1" x14ac:dyDescent="0.25">
      <c r="A195" s="175">
        <v>5000</v>
      </c>
      <c r="B195" s="175" t="s">
        <v>214</v>
      </c>
      <c r="C195" s="176">
        <f t="shared" si="193"/>
        <v>0</v>
      </c>
      <c r="D195" s="177">
        <f>D196+D204</f>
        <v>0</v>
      </c>
      <c r="E195" s="178">
        <f t="shared" ref="E195:F195" si="260">E196+E204</f>
        <v>0</v>
      </c>
      <c r="F195" s="179">
        <f t="shared" si="260"/>
        <v>0</v>
      </c>
      <c r="G195" s="177">
        <f>G196+G204</f>
        <v>0</v>
      </c>
      <c r="H195" s="178">
        <f t="shared" ref="H195:I195" si="261">H196+H204</f>
        <v>0</v>
      </c>
      <c r="I195" s="179">
        <f t="shared" si="261"/>
        <v>0</v>
      </c>
      <c r="J195" s="177">
        <f>J196+J204</f>
        <v>0</v>
      </c>
      <c r="K195" s="178">
        <f t="shared" ref="K195:L195" si="262">K196+K204</f>
        <v>0</v>
      </c>
      <c r="L195" s="179">
        <f t="shared" si="262"/>
        <v>0</v>
      </c>
      <c r="M195" s="177">
        <f>M196+M204</f>
        <v>0</v>
      </c>
      <c r="N195" s="178">
        <f t="shared" ref="N195:O195" si="263">N196+N204</f>
        <v>0</v>
      </c>
      <c r="O195" s="179">
        <f t="shared" si="263"/>
        <v>0</v>
      </c>
      <c r="P195" s="180"/>
      <c r="S195" s="377"/>
    </row>
    <row r="196" spans="1:19" hidden="1" x14ac:dyDescent="0.25">
      <c r="A196" s="67">
        <v>5100</v>
      </c>
      <c r="B196" s="181" t="s">
        <v>215</v>
      </c>
      <c r="C196" s="68">
        <f t="shared" si="193"/>
        <v>0</v>
      </c>
      <c r="D196" s="182">
        <f>D197+D198+D201+D202+D203</f>
        <v>0</v>
      </c>
      <c r="E196" s="183">
        <f t="shared" ref="E196:F196" si="264">E197+E198+E201+E202+E203</f>
        <v>0</v>
      </c>
      <c r="F196" s="71">
        <f t="shared" si="264"/>
        <v>0</v>
      </c>
      <c r="G196" s="182">
        <f>G197+G198+G201+G202+G203</f>
        <v>0</v>
      </c>
      <c r="H196" s="183">
        <f t="shared" ref="H196:I196" si="265">H197+H198+H201+H202+H203</f>
        <v>0</v>
      </c>
      <c r="I196" s="71">
        <f t="shared" si="265"/>
        <v>0</v>
      </c>
      <c r="J196" s="182">
        <f>J197+J198+J201+J202+J203</f>
        <v>0</v>
      </c>
      <c r="K196" s="183">
        <f t="shared" ref="K196:L196" si="266">K197+K198+K201+K202+K203</f>
        <v>0</v>
      </c>
      <c r="L196" s="71">
        <f t="shared" si="266"/>
        <v>0</v>
      </c>
      <c r="M196" s="182">
        <f>M197+M198+M201+M202+M203</f>
        <v>0</v>
      </c>
      <c r="N196" s="183">
        <f t="shared" ref="N196:O196" si="267">N197+N198+N201+N202+N203</f>
        <v>0</v>
      </c>
      <c r="O196" s="71">
        <f t="shared" si="267"/>
        <v>0</v>
      </c>
      <c r="P196" s="75"/>
      <c r="S196" s="377"/>
    </row>
    <row r="197" spans="1:19" ht="12" hidden="1" customHeight="1" x14ac:dyDescent="0.25">
      <c r="A197" s="375">
        <v>5110</v>
      </c>
      <c r="B197" s="80" t="s">
        <v>216</v>
      </c>
      <c r="C197" s="81">
        <f t="shared" si="193"/>
        <v>0</v>
      </c>
      <c r="D197" s="195"/>
      <c r="E197" s="196"/>
      <c r="F197" s="132">
        <f>D197+E197</f>
        <v>0</v>
      </c>
      <c r="G197" s="46"/>
      <c r="H197" s="47"/>
      <c r="I197" s="132">
        <f>G197+H197</f>
        <v>0</v>
      </c>
      <c r="J197" s="46"/>
      <c r="K197" s="47"/>
      <c r="L197" s="132">
        <f>K197+J197</f>
        <v>0</v>
      </c>
      <c r="M197" s="46"/>
      <c r="N197" s="47"/>
      <c r="O197" s="132">
        <f>N197+M197</f>
        <v>0</v>
      </c>
      <c r="P197" s="49"/>
      <c r="S197" s="377"/>
    </row>
    <row r="198" spans="1:19" ht="24" hidden="1" x14ac:dyDescent="0.25">
      <c r="A198" s="187">
        <v>5120</v>
      </c>
      <c r="B198" s="87" t="s">
        <v>217</v>
      </c>
      <c r="C198" s="88">
        <f t="shared" si="193"/>
        <v>0</v>
      </c>
      <c r="D198" s="188">
        <f>D199+D200</f>
        <v>0</v>
      </c>
      <c r="E198" s="189">
        <f t="shared" ref="E198:F198" si="268">E199+E200</f>
        <v>0</v>
      </c>
      <c r="F198" s="55">
        <f t="shared" si="268"/>
        <v>0</v>
      </c>
      <c r="G198" s="188">
        <f>G199+G200</f>
        <v>0</v>
      </c>
      <c r="H198" s="189">
        <f t="shared" ref="H198:I198" si="269">H199+H200</f>
        <v>0</v>
      </c>
      <c r="I198" s="55">
        <f t="shared" si="269"/>
        <v>0</v>
      </c>
      <c r="J198" s="188">
        <f>J199+J200</f>
        <v>0</v>
      </c>
      <c r="K198" s="189">
        <f t="shared" ref="K198:L198" si="270">K199+K200</f>
        <v>0</v>
      </c>
      <c r="L198" s="55">
        <f t="shared" si="270"/>
        <v>0</v>
      </c>
      <c r="M198" s="188">
        <f>M199+M200</f>
        <v>0</v>
      </c>
      <c r="N198" s="189">
        <f t="shared" ref="N198:O198" si="271">N199+N200</f>
        <v>0</v>
      </c>
      <c r="O198" s="55">
        <f t="shared" si="271"/>
        <v>0</v>
      </c>
      <c r="P198" s="57"/>
      <c r="S198" s="377"/>
    </row>
    <row r="199" spans="1:19" ht="12" hidden="1" customHeight="1" x14ac:dyDescent="0.25">
      <c r="A199" s="51">
        <v>5121</v>
      </c>
      <c r="B199" s="87" t="s">
        <v>218</v>
      </c>
      <c r="C199" s="88">
        <f t="shared" si="193"/>
        <v>0</v>
      </c>
      <c r="D199" s="193"/>
      <c r="E199" s="194"/>
      <c r="F199" s="55">
        <f t="shared" ref="F199:F203" si="272">D199+E199</f>
        <v>0</v>
      </c>
      <c r="G199" s="53"/>
      <c r="H199" s="54"/>
      <c r="I199" s="55">
        <f t="shared" ref="I199:I203" si="273">G199+H199</f>
        <v>0</v>
      </c>
      <c r="J199" s="53"/>
      <c r="K199" s="54"/>
      <c r="L199" s="55">
        <f t="shared" ref="L199:L203" si="274">K199+J199</f>
        <v>0</v>
      </c>
      <c r="M199" s="53"/>
      <c r="N199" s="54"/>
      <c r="O199" s="55">
        <f t="shared" ref="O199:O203" si="275">N199+M199</f>
        <v>0</v>
      </c>
      <c r="P199" s="57"/>
      <c r="S199" s="377"/>
    </row>
    <row r="200" spans="1:19" ht="24" hidden="1" customHeight="1" x14ac:dyDescent="0.25">
      <c r="A200" s="51">
        <v>5129</v>
      </c>
      <c r="B200" s="87" t="s">
        <v>219</v>
      </c>
      <c r="C200" s="88">
        <f t="shared" si="193"/>
        <v>0</v>
      </c>
      <c r="D200" s="193"/>
      <c r="E200" s="194"/>
      <c r="F200" s="55">
        <f t="shared" si="272"/>
        <v>0</v>
      </c>
      <c r="G200" s="53"/>
      <c r="H200" s="54"/>
      <c r="I200" s="55">
        <f t="shared" si="273"/>
        <v>0</v>
      </c>
      <c r="J200" s="53"/>
      <c r="K200" s="54"/>
      <c r="L200" s="55">
        <f t="shared" si="274"/>
        <v>0</v>
      </c>
      <c r="M200" s="53"/>
      <c r="N200" s="54"/>
      <c r="O200" s="55">
        <f t="shared" si="275"/>
        <v>0</v>
      </c>
      <c r="P200" s="57"/>
      <c r="S200" s="377"/>
    </row>
    <row r="201" spans="1:19" ht="12" hidden="1" customHeight="1" x14ac:dyDescent="0.25">
      <c r="A201" s="187">
        <v>5130</v>
      </c>
      <c r="B201" s="87" t="s">
        <v>220</v>
      </c>
      <c r="C201" s="88">
        <f t="shared" si="193"/>
        <v>0</v>
      </c>
      <c r="D201" s="193"/>
      <c r="E201" s="194"/>
      <c r="F201" s="55">
        <f t="shared" si="272"/>
        <v>0</v>
      </c>
      <c r="G201" s="53"/>
      <c r="H201" s="54"/>
      <c r="I201" s="55">
        <f t="shared" si="273"/>
        <v>0</v>
      </c>
      <c r="J201" s="53"/>
      <c r="K201" s="54"/>
      <c r="L201" s="55">
        <f t="shared" si="274"/>
        <v>0</v>
      </c>
      <c r="M201" s="53"/>
      <c r="N201" s="54"/>
      <c r="O201" s="55">
        <f t="shared" si="275"/>
        <v>0</v>
      </c>
      <c r="P201" s="57"/>
      <c r="S201" s="377"/>
    </row>
    <row r="202" spans="1:19" ht="12" hidden="1" customHeight="1" x14ac:dyDescent="0.25">
      <c r="A202" s="187">
        <v>5140</v>
      </c>
      <c r="B202" s="87" t="s">
        <v>221</v>
      </c>
      <c r="C202" s="88">
        <f t="shared" si="193"/>
        <v>0</v>
      </c>
      <c r="D202" s="193"/>
      <c r="E202" s="194"/>
      <c r="F202" s="55">
        <f t="shared" si="272"/>
        <v>0</v>
      </c>
      <c r="G202" s="53"/>
      <c r="H202" s="54"/>
      <c r="I202" s="55">
        <f t="shared" si="273"/>
        <v>0</v>
      </c>
      <c r="J202" s="53"/>
      <c r="K202" s="54"/>
      <c r="L202" s="55">
        <f t="shared" si="274"/>
        <v>0</v>
      </c>
      <c r="M202" s="53"/>
      <c r="N202" s="54"/>
      <c r="O202" s="55">
        <f t="shared" si="275"/>
        <v>0</v>
      </c>
      <c r="P202" s="57"/>
      <c r="S202" s="377"/>
    </row>
    <row r="203" spans="1:19" ht="24" hidden="1" customHeight="1" x14ac:dyDescent="0.25">
      <c r="A203" s="187">
        <v>5170</v>
      </c>
      <c r="B203" s="87" t="s">
        <v>222</v>
      </c>
      <c r="C203" s="88">
        <f t="shared" si="193"/>
        <v>0</v>
      </c>
      <c r="D203" s="193"/>
      <c r="E203" s="194"/>
      <c r="F203" s="55">
        <f t="shared" si="272"/>
        <v>0</v>
      </c>
      <c r="G203" s="53"/>
      <c r="H203" s="54"/>
      <c r="I203" s="55">
        <f t="shared" si="273"/>
        <v>0</v>
      </c>
      <c r="J203" s="53"/>
      <c r="K203" s="54"/>
      <c r="L203" s="55">
        <f t="shared" si="274"/>
        <v>0</v>
      </c>
      <c r="M203" s="53"/>
      <c r="N203" s="54"/>
      <c r="O203" s="55">
        <f t="shared" si="275"/>
        <v>0</v>
      </c>
      <c r="P203" s="57"/>
      <c r="S203" s="377"/>
    </row>
    <row r="204" spans="1:19" hidden="1" x14ac:dyDescent="0.25">
      <c r="A204" s="67">
        <v>5200</v>
      </c>
      <c r="B204" s="181" t="s">
        <v>223</v>
      </c>
      <c r="C204" s="68">
        <f t="shared" si="193"/>
        <v>0</v>
      </c>
      <c r="D204" s="182">
        <f>D205+D215+D216+D225+D226+D227+D229</f>
        <v>0</v>
      </c>
      <c r="E204" s="183">
        <f t="shared" ref="E204:F204" si="276">E205+E215+E216+E225+E226+E227+E229</f>
        <v>0</v>
      </c>
      <c r="F204" s="71">
        <f t="shared" si="276"/>
        <v>0</v>
      </c>
      <c r="G204" s="182">
        <f>G205+G215+G216+G225+G226+G227+G229</f>
        <v>0</v>
      </c>
      <c r="H204" s="183">
        <f t="shared" ref="H204:I204" si="277">H205+H215+H216+H225+H226+H227+H229</f>
        <v>0</v>
      </c>
      <c r="I204" s="71">
        <f t="shared" si="277"/>
        <v>0</v>
      </c>
      <c r="J204" s="182">
        <f>J205+J215+J216+J225+J226+J227+J229</f>
        <v>0</v>
      </c>
      <c r="K204" s="183">
        <f t="shared" ref="K204:L204" si="278">K205+K215+K216+K225+K226+K227+K229</f>
        <v>0</v>
      </c>
      <c r="L204" s="71">
        <f t="shared" si="278"/>
        <v>0</v>
      </c>
      <c r="M204" s="182">
        <f>M205+M215+M216+M225+M226+M227+M229</f>
        <v>0</v>
      </c>
      <c r="N204" s="183">
        <f t="shared" ref="N204:O204" si="279">N205+N215+N216+N225+N226+N227+N229</f>
        <v>0</v>
      </c>
      <c r="O204" s="71">
        <f t="shared" si="279"/>
        <v>0</v>
      </c>
      <c r="P204" s="75"/>
      <c r="S204" s="377"/>
    </row>
    <row r="205" spans="1:19" hidden="1" x14ac:dyDescent="0.25">
      <c r="A205" s="184">
        <v>5210</v>
      </c>
      <c r="B205" s="136" t="s">
        <v>224</v>
      </c>
      <c r="C205" s="141">
        <f t="shared" si="193"/>
        <v>0</v>
      </c>
      <c r="D205" s="185">
        <f>SUM(D206:D214)</f>
        <v>0</v>
      </c>
      <c r="E205" s="186">
        <f t="shared" ref="E205:F205" si="280">SUM(E206:E214)</f>
        <v>0</v>
      </c>
      <c r="F205" s="139">
        <f t="shared" si="280"/>
        <v>0</v>
      </c>
      <c r="G205" s="185">
        <f>SUM(G206:G214)</f>
        <v>0</v>
      </c>
      <c r="H205" s="186">
        <f t="shared" ref="H205:I205" si="281">SUM(H206:H214)</f>
        <v>0</v>
      </c>
      <c r="I205" s="139">
        <f t="shared" si="281"/>
        <v>0</v>
      </c>
      <c r="J205" s="185">
        <f>SUM(J206:J214)</f>
        <v>0</v>
      </c>
      <c r="K205" s="186">
        <f t="shared" ref="K205:L205" si="282">SUM(K206:K214)</f>
        <v>0</v>
      </c>
      <c r="L205" s="139">
        <f t="shared" si="282"/>
        <v>0</v>
      </c>
      <c r="M205" s="185">
        <f>SUM(M206:M214)</f>
        <v>0</v>
      </c>
      <c r="N205" s="186">
        <f t="shared" ref="N205:O205" si="283">SUM(N206:N214)</f>
        <v>0</v>
      </c>
      <c r="O205" s="139">
        <f t="shared" si="283"/>
        <v>0</v>
      </c>
      <c r="P205" s="127"/>
      <c r="S205" s="377"/>
    </row>
    <row r="206" spans="1:19" ht="12" hidden="1" customHeight="1" x14ac:dyDescent="0.25">
      <c r="A206" s="44">
        <v>5211</v>
      </c>
      <c r="B206" s="80" t="s">
        <v>225</v>
      </c>
      <c r="C206" s="81">
        <f t="shared" si="193"/>
        <v>0</v>
      </c>
      <c r="D206" s="195"/>
      <c r="E206" s="196"/>
      <c r="F206" s="132">
        <f t="shared" ref="F206:F215" si="284">D206+E206</f>
        <v>0</v>
      </c>
      <c r="G206" s="46"/>
      <c r="H206" s="47"/>
      <c r="I206" s="132">
        <f t="shared" ref="I206:I215" si="285">G206+H206</f>
        <v>0</v>
      </c>
      <c r="J206" s="46"/>
      <c r="K206" s="47"/>
      <c r="L206" s="132">
        <f t="shared" ref="L206:L215" si="286">K206+J206</f>
        <v>0</v>
      </c>
      <c r="M206" s="46"/>
      <c r="N206" s="47"/>
      <c r="O206" s="132">
        <f t="shared" ref="O206:O215" si="287">N206+M206</f>
        <v>0</v>
      </c>
      <c r="P206" s="49"/>
      <c r="S206" s="377"/>
    </row>
    <row r="207" spans="1:19" ht="12" hidden="1" customHeight="1" x14ac:dyDescent="0.25">
      <c r="A207" s="51">
        <v>5212</v>
      </c>
      <c r="B207" s="87" t="s">
        <v>226</v>
      </c>
      <c r="C207" s="88">
        <f t="shared" si="193"/>
        <v>0</v>
      </c>
      <c r="D207" s="193"/>
      <c r="E207" s="194"/>
      <c r="F207" s="55">
        <f t="shared" si="284"/>
        <v>0</v>
      </c>
      <c r="G207" s="53"/>
      <c r="H207" s="54"/>
      <c r="I207" s="55">
        <f t="shared" si="285"/>
        <v>0</v>
      </c>
      <c r="J207" s="53"/>
      <c r="K207" s="54"/>
      <c r="L207" s="55">
        <f t="shared" si="286"/>
        <v>0</v>
      </c>
      <c r="M207" s="53"/>
      <c r="N207" s="54"/>
      <c r="O207" s="55">
        <f t="shared" si="287"/>
        <v>0</v>
      </c>
      <c r="P207" s="57"/>
      <c r="S207" s="377"/>
    </row>
    <row r="208" spans="1:19" ht="12" hidden="1" customHeight="1" x14ac:dyDescent="0.25">
      <c r="A208" s="51">
        <v>5213</v>
      </c>
      <c r="B208" s="87" t="s">
        <v>227</v>
      </c>
      <c r="C208" s="88">
        <f t="shared" si="193"/>
        <v>0</v>
      </c>
      <c r="D208" s="193"/>
      <c r="E208" s="194"/>
      <c r="F208" s="55">
        <f t="shared" si="284"/>
        <v>0</v>
      </c>
      <c r="G208" s="53"/>
      <c r="H208" s="54"/>
      <c r="I208" s="55">
        <f t="shared" si="285"/>
        <v>0</v>
      </c>
      <c r="J208" s="53"/>
      <c r="K208" s="54"/>
      <c r="L208" s="55">
        <f t="shared" si="286"/>
        <v>0</v>
      </c>
      <c r="M208" s="53"/>
      <c r="N208" s="54"/>
      <c r="O208" s="55">
        <f t="shared" si="287"/>
        <v>0</v>
      </c>
      <c r="P208" s="57"/>
      <c r="S208" s="377"/>
    </row>
    <row r="209" spans="1:19" ht="12" hidden="1" customHeight="1" x14ac:dyDescent="0.25">
      <c r="A209" s="51">
        <v>5214</v>
      </c>
      <c r="B209" s="87" t="s">
        <v>228</v>
      </c>
      <c r="C209" s="88">
        <f t="shared" si="193"/>
        <v>0</v>
      </c>
      <c r="D209" s="193"/>
      <c r="E209" s="194"/>
      <c r="F209" s="55">
        <f t="shared" si="284"/>
        <v>0</v>
      </c>
      <c r="G209" s="53"/>
      <c r="H209" s="54"/>
      <c r="I209" s="55">
        <f t="shared" si="285"/>
        <v>0</v>
      </c>
      <c r="J209" s="53"/>
      <c r="K209" s="54"/>
      <c r="L209" s="55">
        <f t="shared" si="286"/>
        <v>0</v>
      </c>
      <c r="M209" s="53"/>
      <c r="N209" s="54"/>
      <c r="O209" s="55">
        <f t="shared" si="287"/>
        <v>0</v>
      </c>
      <c r="P209" s="57"/>
      <c r="S209" s="377"/>
    </row>
    <row r="210" spans="1:19" ht="12" hidden="1" customHeight="1" x14ac:dyDescent="0.25">
      <c r="A210" s="51">
        <v>5215</v>
      </c>
      <c r="B210" s="87" t="s">
        <v>229</v>
      </c>
      <c r="C210" s="88">
        <f t="shared" si="193"/>
        <v>0</v>
      </c>
      <c r="D210" s="193"/>
      <c r="E210" s="194"/>
      <c r="F210" s="55">
        <f t="shared" si="284"/>
        <v>0</v>
      </c>
      <c r="G210" s="53"/>
      <c r="H210" s="54"/>
      <c r="I210" s="55">
        <f t="shared" si="285"/>
        <v>0</v>
      </c>
      <c r="J210" s="53"/>
      <c r="K210" s="54"/>
      <c r="L210" s="55">
        <f t="shared" si="286"/>
        <v>0</v>
      </c>
      <c r="M210" s="53"/>
      <c r="N210" s="54"/>
      <c r="O210" s="55">
        <f t="shared" si="287"/>
        <v>0</v>
      </c>
      <c r="P210" s="57"/>
      <c r="S210" s="377"/>
    </row>
    <row r="211" spans="1:19" ht="14.25" hidden="1" customHeight="1" x14ac:dyDescent="0.25">
      <c r="A211" s="51">
        <v>5216</v>
      </c>
      <c r="B211" s="87" t="s">
        <v>230</v>
      </c>
      <c r="C211" s="88">
        <f t="shared" si="193"/>
        <v>0</v>
      </c>
      <c r="D211" s="193"/>
      <c r="E211" s="194"/>
      <c r="F211" s="55">
        <f t="shared" si="284"/>
        <v>0</v>
      </c>
      <c r="G211" s="53"/>
      <c r="H211" s="54"/>
      <c r="I211" s="55">
        <f t="shared" si="285"/>
        <v>0</v>
      </c>
      <c r="J211" s="53"/>
      <c r="K211" s="54"/>
      <c r="L211" s="55">
        <f t="shared" si="286"/>
        <v>0</v>
      </c>
      <c r="M211" s="53"/>
      <c r="N211" s="54"/>
      <c r="O211" s="55">
        <f t="shared" si="287"/>
        <v>0</v>
      </c>
      <c r="P211" s="57"/>
      <c r="S211" s="377"/>
    </row>
    <row r="212" spans="1:19" ht="12" hidden="1" customHeight="1" x14ac:dyDescent="0.25">
      <c r="A212" s="51">
        <v>5217</v>
      </c>
      <c r="B212" s="87" t="s">
        <v>231</v>
      </c>
      <c r="C212" s="88">
        <f t="shared" ref="C212:C275" si="288">F212+I212+L212+O212</f>
        <v>0</v>
      </c>
      <c r="D212" s="193"/>
      <c r="E212" s="194"/>
      <c r="F212" s="55">
        <f t="shared" si="284"/>
        <v>0</v>
      </c>
      <c r="G212" s="53"/>
      <c r="H212" s="54"/>
      <c r="I212" s="55">
        <f t="shared" si="285"/>
        <v>0</v>
      </c>
      <c r="J212" s="53"/>
      <c r="K212" s="54"/>
      <c r="L212" s="55">
        <f t="shared" si="286"/>
        <v>0</v>
      </c>
      <c r="M212" s="53"/>
      <c r="N212" s="54"/>
      <c r="O212" s="55">
        <f t="shared" si="287"/>
        <v>0</v>
      </c>
      <c r="P212" s="57"/>
      <c r="S212" s="377"/>
    </row>
    <row r="213" spans="1:19" ht="12" hidden="1" customHeight="1" x14ac:dyDescent="0.25">
      <c r="A213" s="51">
        <v>5218</v>
      </c>
      <c r="B213" s="87" t="s">
        <v>232</v>
      </c>
      <c r="C213" s="88">
        <f t="shared" si="288"/>
        <v>0</v>
      </c>
      <c r="D213" s="193"/>
      <c r="E213" s="194"/>
      <c r="F213" s="55">
        <f t="shared" si="284"/>
        <v>0</v>
      </c>
      <c r="G213" s="53"/>
      <c r="H213" s="54"/>
      <c r="I213" s="55">
        <f t="shared" si="285"/>
        <v>0</v>
      </c>
      <c r="J213" s="53"/>
      <c r="K213" s="54"/>
      <c r="L213" s="55">
        <f t="shared" si="286"/>
        <v>0</v>
      </c>
      <c r="M213" s="53"/>
      <c r="N213" s="54"/>
      <c r="O213" s="55">
        <f t="shared" si="287"/>
        <v>0</v>
      </c>
      <c r="P213" s="57"/>
      <c r="S213" s="377"/>
    </row>
    <row r="214" spans="1:19" ht="12" hidden="1" customHeight="1" x14ac:dyDescent="0.25">
      <c r="A214" s="51">
        <v>5219</v>
      </c>
      <c r="B214" s="87" t="s">
        <v>233</v>
      </c>
      <c r="C214" s="88">
        <f t="shared" si="288"/>
        <v>0</v>
      </c>
      <c r="D214" s="193"/>
      <c r="E214" s="194"/>
      <c r="F214" s="55">
        <f t="shared" si="284"/>
        <v>0</v>
      </c>
      <c r="G214" s="53"/>
      <c r="H214" s="54"/>
      <c r="I214" s="55">
        <f t="shared" si="285"/>
        <v>0</v>
      </c>
      <c r="J214" s="53"/>
      <c r="K214" s="54"/>
      <c r="L214" s="55">
        <f t="shared" si="286"/>
        <v>0</v>
      </c>
      <c r="M214" s="53"/>
      <c r="N214" s="54"/>
      <c r="O214" s="55">
        <f t="shared" si="287"/>
        <v>0</v>
      </c>
      <c r="P214" s="57"/>
      <c r="S214" s="377"/>
    </row>
    <row r="215" spans="1:19" ht="13.5" hidden="1" customHeight="1" x14ac:dyDescent="0.25">
      <c r="A215" s="187">
        <v>5220</v>
      </c>
      <c r="B215" s="87" t="s">
        <v>234</v>
      </c>
      <c r="C215" s="88">
        <f t="shared" si="288"/>
        <v>0</v>
      </c>
      <c r="D215" s="193"/>
      <c r="E215" s="194"/>
      <c r="F215" s="55">
        <f t="shared" si="284"/>
        <v>0</v>
      </c>
      <c r="G215" s="53"/>
      <c r="H215" s="54"/>
      <c r="I215" s="55">
        <f t="shared" si="285"/>
        <v>0</v>
      </c>
      <c r="J215" s="53"/>
      <c r="K215" s="54"/>
      <c r="L215" s="55">
        <f t="shared" si="286"/>
        <v>0</v>
      </c>
      <c r="M215" s="53"/>
      <c r="N215" s="54"/>
      <c r="O215" s="55">
        <f t="shared" si="287"/>
        <v>0</v>
      </c>
      <c r="P215" s="57"/>
      <c r="S215" s="377"/>
    </row>
    <row r="216" spans="1:19" hidden="1" x14ac:dyDescent="0.25">
      <c r="A216" s="187">
        <v>5230</v>
      </c>
      <c r="B216" s="87" t="s">
        <v>235</v>
      </c>
      <c r="C216" s="88">
        <f t="shared" si="288"/>
        <v>0</v>
      </c>
      <c r="D216" s="188">
        <f>SUM(D217:D224)</f>
        <v>0</v>
      </c>
      <c r="E216" s="189">
        <f t="shared" ref="E216:F216" si="289">SUM(E217:E224)</f>
        <v>0</v>
      </c>
      <c r="F216" s="55">
        <f t="shared" si="289"/>
        <v>0</v>
      </c>
      <c r="G216" s="188">
        <f>SUM(G217:G224)</f>
        <v>0</v>
      </c>
      <c r="H216" s="189">
        <f t="shared" ref="H216:I216" si="290">SUM(H217:H224)</f>
        <v>0</v>
      </c>
      <c r="I216" s="55">
        <f t="shared" si="290"/>
        <v>0</v>
      </c>
      <c r="J216" s="188">
        <f>SUM(J217:J224)</f>
        <v>0</v>
      </c>
      <c r="K216" s="189">
        <f t="shared" ref="K216:L216" si="291">SUM(K217:K224)</f>
        <v>0</v>
      </c>
      <c r="L216" s="55">
        <f t="shared" si="291"/>
        <v>0</v>
      </c>
      <c r="M216" s="188">
        <f>SUM(M217:M224)</f>
        <v>0</v>
      </c>
      <c r="N216" s="189">
        <f t="shared" ref="N216:O216" si="292">SUM(N217:N224)</f>
        <v>0</v>
      </c>
      <c r="O216" s="55">
        <f t="shared" si="292"/>
        <v>0</v>
      </c>
      <c r="P216" s="57"/>
      <c r="S216" s="377"/>
    </row>
    <row r="217" spans="1:19" ht="12" hidden="1" customHeight="1" x14ac:dyDescent="0.25">
      <c r="A217" s="51">
        <v>5231</v>
      </c>
      <c r="B217" s="87" t="s">
        <v>236</v>
      </c>
      <c r="C217" s="88">
        <f t="shared" si="288"/>
        <v>0</v>
      </c>
      <c r="D217" s="193"/>
      <c r="E217" s="194"/>
      <c r="F217" s="55">
        <f t="shared" ref="F217:F226" si="293">D217+E217</f>
        <v>0</v>
      </c>
      <c r="G217" s="53"/>
      <c r="H217" s="54"/>
      <c r="I217" s="55">
        <f t="shared" ref="I217:I226" si="294">G217+H217</f>
        <v>0</v>
      </c>
      <c r="J217" s="53"/>
      <c r="K217" s="54"/>
      <c r="L217" s="55">
        <f t="shared" ref="L217:L226" si="295">K217+J217</f>
        <v>0</v>
      </c>
      <c r="M217" s="53"/>
      <c r="N217" s="54"/>
      <c r="O217" s="55">
        <f t="shared" ref="O217:O226" si="296">N217+M217</f>
        <v>0</v>
      </c>
      <c r="P217" s="57"/>
      <c r="S217" s="377"/>
    </row>
    <row r="218" spans="1:19" ht="12" hidden="1" customHeight="1" x14ac:dyDescent="0.25">
      <c r="A218" s="51">
        <v>5232</v>
      </c>
      <c r="B218" s="87" t="s">
        <v>237</v>
      </c>
      <c r="C218" s="88">
        <f t="shared" si="288"/>
        <v>0</v>
      </c>
      <c r="D218" s="193"/>
      <c r="E218" s="194"/>
      <c r="F218" s="55">
        <f t="shared" si="293"/>
        <v>0</v>
      </c>
      <c r="G218" s="53"/>
      <c r="H218" s="54"/>
      <c r="I218" s="55">
        <f t="shared" si="294"/>
        <v>0</v>
      </c>
      <c r="J218" s="53"/>
      <c r="K218" s="54"/>
      <c r="L218" s="55">
        <f t="shared" si="295"/>
        <v>0</v>
      </c>
      <c r="M218" s="53"/>
      <c r="N218" s="54"/>
      <c r="O218" s="55">
        <f t="shared" si="296"/>
        <v>0</v>
      </c>
      <c r="P218" s="57"/>
      <c r="S218" s="377"/>
    </row>
    <row r="219" spans="1:19" ht="12" hidden="1" customHeight="1" x14ac:dyDescent="0.25">
      <c r="A219" s="51">
        <v>5233</v>
      </c>
      <c r="B219" s="87" t="s">
        <v>238</v>
      </c>
      <c r="C219" s="88">
        <f t="shared" si="288"/>
        <v>0</v>
      </c>
      <c r="D219" s="193"/>
      <c r="E219" s="194"/>
      <c r="F219" s="55">
        <f t="shared" si="293"/>
        <v>0</v>
      </c>
      <c r="G219" s="53"/>
      <c r="H219" s="54"/>
      <c r="I219" s="55">
        <f t="shared" si="294"/>
        <v>0</v>
      </c>
      <c r="J219" s="53"/>
      <c r="K219" s="54"/>
      <c r="L219" s="55">
        <f t="shared" si="295"/>
        <v>0</v>
      </c>
      <c r="M219" s="53"/>
      <c r="N219" s="54"/>
      <c r="O219" s="55">
        <f t="shared" si="296"/>
        <v>0</v>
      </c>
      <c r="P219" s="57"/>
      <c r="S219" s="377"/>
    </row>
    <row r="220" spans="1:19" ht="24" hidden="1" customHeight="1" x14ac:dyDescent="0.25">
      <c r="A220" s="51">
        <v>5234</v>
      </c>
      <c r="B220" s="87" t="s">
        <v>239</v>
      </c>
      <c r="C220" s="88">
        <f t="shared" si="288"/>
        <v>0</v>
      </c>
      <c r="D220" s="193"/>
      <c r="E220" s="194"/>
      <c r="F220" s="55">
        <f t="shared" si="293"/>
        <v>0</v>
      </c>
      <c r="G220" s="53"/>
      <c r="H220" s="54"/>
      <c r="I220" s="55">
        <f t="shared" si="294"/>
        <v>0</v>
      </c>
      <c r="J220" s="53"/>
      <c r="K220" s="54"/>
      <c r="L220" s="55">
        <f t="shared" si="295"/>
        <v>0</v>
      </c>
      <c r="M220" s="53"/>
      <c r="N220" s="54"/>
      <c r="O220" s="55">
        <f t="shared" si="296"/>
        <v>0</v>
      </c>
      <c r="P220" s="57"/>
      <c r="S220" s="377"/>
    </row>
    <row r="221" spans="1:19" ht="14.25" hidden="1" customHeight="1" x14ac:dyDescent="0.25">
      <c r="A221" s="51">
        <v>5236</v>
      </c>
      <c r="B221" s="87" t="s">
        <v>240</v>
      </c>
      <c r="C221" s="88">
        <f t="shared" si="288"/>
        <v>0</v>
      </c>
      <c r="D221" s="193"/>
      <c r="E221" s="194"/>
      <c r="F221" s="55">
        <f t="shared" si="293"/>
        <v>0</v>
      </c>
      <c r="G221" s="53"/>
      <c r="H221" s="54"/>
      <c r="I221" s="55">
        <f t="shared" si="294"/>
        <v>0</v>
      </c>
      <c r="J221" s="53"/>
      <c r="K221" s="54"/>
      <c r="L221" s="55">
        <f t="shared" si="295"/>
        <v>0</v>
      </c>
      <c r="M221" s="53"/>
      <c r="N221" s="54"/>
      <c r="O221" s="55">
        <f t="shared" si="296"/>
        <v>0</v>
      </c>
      <c r="P221" s="57"/>
      <c r="S221" s="377"/>
    </row>
    <row r="222" spans="1:19" ht="14.25" hidden="1" customHeight="1" x14ac:dyDescent="0.25">
      <c r="A222" s="51">
        <v>5237</v>
      </c>
      <c r="B222" s="87" t="s">
        <v>241</v>
      </c>
      <c r="C222" s="88">
        <f t="shared" si="288"/>
        <v>0</v>
      </c>
      <c r="D222" s="193"/>
      <c r="E222" s="194"/>
      <c r="F222" s="55">
        <f t="shared" si="293"/>
        <v>0</v>
      </c>
      <c r="G222" s="53"/>
      <c r="H222" s="54"/>
      <c r="I222" s="55">
        <f t="shared" si="294"/>
        <v>0</v>
      </c>
      <c r="J222" s="53"/>
      <c r="K222" s="54"/>
      <c r="L222" s="55">
        <f t="shared" si="295"/>
        <v>0</v>
      </c>
      <c r="M222" s="53"/>
      <c r="N222" s="54"/>
      <c r="O222" s="55">
        <f t="shared" si="296"/>
        <v>0</v>
      </c>
      <c r="P222" s="57"/>
      <c r="S222" s="377"/>
    </row>
    <row r="223" spans="1:19" ht="24" hidden="1" customHeight="1" x14ac:dyDescent="0.25">
      <c r="A223" s="51">
        <v>5238</v>
      </c>
      <c r="B223" s="87" t="s">
        <v>242</v>
      </c>
      <c r="C223" s="88">
        <f t="shared" si="288"/>
        <v>0</v>
      </c>
      <c r="D223" s="193"/>
      <c r="E223" s="194"/>
      <c r="F223" s="55">
        <f t="shared" si="293"/>
        <v>0</v>
      </c>
      <c r="G223" s="53"/>
      <c r="H223" s="54"/>
      <c r="I223" s="55">
        <f t="shared" si="294"/>
        <v>0</v>
      </c>
      <c r="J223" s="53"/>
      <c r="K223" s="54"/>
      <c r="L223" s="55">
        <f t="shared" si="295"/>
        <v>0</v>
      </c>
      <c r="M223" s="53"/>
      <c r="N223" s="54"/>
      <c r="O223" s="55">
        <f t="shared" si="296"/>
        <v>0</v>
      </c>
      <c r="P223" s="57"/>
      <c r="S223" s="377"/>
    </row>
    <row r="224" spans="1:19" ht="24" hidden="1" customHeight="1" x14ac:dyDescent="0.25">
      <c r="A224" s="51">
        <v>5239</v>
      </c>
      <c r="B224" s="87" t="s">
        <v>243</v>
      </c>
      <c r="C224" s="88">
        <f t="shared" si="288"/>
        <v>0</v>
      </c>
      <c r="D224" s="193"/>
      <c r="E224" s="194"/>
      <c r="F224" s="55">
        <f t="shared" si="293"/>
        <v>0</v>
      </c>
      <c r="G224" s="53"/>
      <c r="H224" s="54"/>
      <c r="I224" s="55">
        <f t="shared" si="294"/>
        <v>0</v>
      </c>
      <c r="J224" s="53"/>
      <c r="K224" s="54"/>
      <c r="L224" s="55">
        <f t="shared" si="295"/>
        <v>0</v>
      </c>
      <c r="M224" s="53"/>
      <c r="N224" s="54"/>
      <c r="O224" s="55">
        <f t="shared" si="296"/>
        <v>0</v>
      </c>
      <c r="P224" s="57"/>
      <c r="S224" s="377"/>
    </row>
    <row r="225" spans="1:19" ht="24" hidden="1" customHeight="1" x14ac:dyDescent="0.25">
      <c r="A225" s="187">
        <v>5240</v>
      </c>
      <c r="B225" s="87" t="s">
        <v>244</v>
      </c>
      <c r="C225" s="88">
        <f t="shared" si="288"/>
        <v>0</v>
      </c>
      <c r="D225" s="193"/>
      <c r="E225" s="194"/>
      <c r="F225" s="55">
        <f t="shared" si="293"/>
        <v>0</v>
      </c>
      <c r="G225" s="53"/>
      <c r="H225" s="54"/>
      <c r="I225" s="55">
        <f t="shared" si="294"/>
        <v>0</v>
      </c>
      <c r="J225" s="53"/>
      <c r="K225" s="54"/>
      <c r="L225" s="55">
        <f t="shared" si="295"/>
        <v>0</v>
      </c>
      <c r="M225" s="53"/>
      <c r="N225" s="54"/>
      <c r="O225" s="55">
        <f t="shared" si="296"/>
        <v>0</v>
      </c>
      <c r="P225" s="57"/>
      <c r="S225" s="377"/>
    </row>
    <row r="226" spans="1:19" ht="12" hidden="1" customHeight="1" x14ac:dyDescent="0.25">
      <c r="A226" s="187">
        <v>5250</v>
      </c>
      <c r="B226" s="87" t="s">
        <v>245</v>
      </c>
      <c r="C226" s="88">
        <f t="shared" si="288"/>
        <v>0</v>
      </c>
      <c r="D226" s="193"/>
      <c r="E226" s="194"/>
      <c r="F226" s="55">
        <f t="shared" si="293"/>
        <v>0</v>
      </c>
      <c r="G226" s="53"/>
      <c r="H226" s="54"/>
      <c r="I226" s="55">
        <f t="shared" si="294"/>
        <v>0</v>
      </c>
      <c r="J226" s="53"/>
      <c r="K226" s="54"/>
      <c r="L226" s="55">
        <f t="shared" si="295"/>
        <v>0</v>
      </c>
      <c r="M226" s="53"/>
      <c r="N226" s="54"/>
      <c r="O226" s="55">
        <f t="shared" si="296"/>
        <v>0</v>
      </c>
      <c r="P226" s="57"/>
      <c r="S226" s="377"/>
    </row>
    <row r="227" spans="1:19" hidden="1" x14ac:dyDescent="0.25">
      <c r="A227" s="187">
        <v>5260</v>
      </c>
      <c r="B227" s="87" t="s">
        <v>246</v>
      </c>
      <c r="C227" s="88">
        <f t="shared" si="288"/>
        <v>0</v>
      </c>
      <c r="D227" s="188">
        <f>SUM(D228)</f>
        <v>0</v>
      </c>
      <c r="E227" s="189">
        <f t="shared" ref="E227:F227" si="297">SUM(E228)</f>
        <v>0</v>
      </c>
      <c r="F227" s="55">
        <f t="shared" si="297"/>
        <v>0</v>
      </c>
      <c r="G227" s="188">
        <f>SUM(G228)</f>
        <v>0</v>
      </c>
      <c r="H227" s="189">
        <f t="shared" ref="H227:I227" si="298">SUM(H228)</f>
        <v>0</v>
      </c>
      <c r="I227" s="55">
        <f t="shared" si="298"/>
        <v>0</v>
      </c>
      <c r="J227" s="188">
        <f>SUM(J228)</f>
        <v>0</v>
      </c>
      <c r="K227" s="189">
        <f t="shared" ref="K227:L227" si="299">SUM(K228)</f>
        <v>0</v>
      </c>
      <c r="L227" s="55">
        <f t="shared" si="299"/>
        <v>0</v>
      </c>
      <c r="M227" s="188">
        <f>SUM(M228)</f>
        <v>0</v>
      </c>
      <c r="N227" s="189">
        <f t="shared" ref="N227:O227" si="300">SUM(N228)</f>
        <v>0</v>
      </c>
      <c r="O227" s="55">
        <f t="shared" si="300"/>
        <v>0</v>
      </c>
      <c r="P227" s="57"/>
      <c r="S227" s="377"/>
    </row>
    <row r="228" spans="1:19" ht="24" hidden="1" customHeight="1" x14ac:dyDescent="0.25">
      <c r="A228" s="51">
        <v>5269</v>
      </c>
      <c r="B228" s="87" t="s">
        <v>247</v>
      </c>
      <c r="C228" s="88">
        <f t="shared" si="288"/>
        <v>0</v>
      </c>
      <c r="D228" s="193"/>
      <c r="E228" s="194"/>
      <c r="F228" s="55">
        <f t="shared" ref="F228:F229" si="301">D228+E228</f>
        <v>0</v>
      </c>
      <c r="G228" s="53"/>
      <c r="H228" s="54"/>
      <c r="I228" s="55">
        <f t="shared" ref="I228:I229" si="302">G228+H228</f>
        <v>0</v>
      </c>
      <c r="J228" s="53"/>
      <c r="K228" s="54"/>
      <c r="L228" s="55">
        <f t="shared" ref="L228:L229" si="303">K228+J228</f>
        <v>0</v>
      </c>
      <c r="M228" s="53"/>
      <c r="N228" s="54"/>
      <c r="O228" s="55">
        <f t="shared" ref="O228:O229" si="304">N228+M228</f>
        <v>0</v>
      </c>
      <c r="P228" s="57"/>
      <c r="S228" s="377"/>
    </row>
    <row r="229" spans="1:19" ht="24" hidden="1" customHeight="1" x14ac:dyDescent="0.25">
      <c r="A229" s="184">
        <v>5270</v>
      </c>
      <c r="B229" s="136" t="s">
        <v>248</v>
      </c>
      <c r="C229" s="141">
        <f t="shared" si="288"/>
        <v>0</v>
      </c>
      <c r="D229" s="199"/>
      <c r="E229" s="200"/>
      <c r="F229" s="139">
        <f t="shared" si="301"/>
        <v>0</v>
      </c>
      <c r="G229" s="142"/>
      <c r="H229" s="143"/>
      <c r="I229" s="139">
        <f t="shared" si="302"/>
        <v>0</v>
      </c>
      <c r="J229" s="142"/>
      <c r="K229" s="143"/>
      <c r="L229" s="139">
        <f t="shared" si="303"/>
        <v>0</v>
      </c>
      <c r="M229" s="142"/>
      <c r="N229" s="143"/>
      <c r="O229" s="139">
        <f t="shared" si="304"/>
        <v>0</v>
      </c>
      <c r="P229" s="127"/>
      <c r="S229" s="377"/>
    </row>
    <row r="230" spans="1:19" hidden="1" x14ac:dyDescent="0.25">
      <c r="A230" s="175">
        <v>6000</v>
      </c>
      <c r="B230" s="175" t="s">
        <v>249</v>
      </c>
      <c r="C230" s="176">
        <f t="shared" si="288"/>
        <v>0</v>
      </c>
      <c r="D230" s="177">
        <f>D231+D251+D259</f>
        <v>0</v>
      </c>
      <c r="E230" s="178">
        <f t="shared" ref="E230:F230" si="305">E231+E251+E259</f>
        <v>0</v>
      </c>
      <c r="F230" s="179">
        <f t="shared" si="305"/>
        <v>0</v>
      </c>
      <c r="G230" s="177">
        <f>G231+G251+G259</f>
        <v>0</v>
      </c>
      <c r="H230" s="178">
        <f t="shared" ref="H230:I230" si="306">H231+H251+H259</f>
        <v>0</v>
      </c>
      <c r="I230" s="179">
        <f t="shared" si="306"/>
        <v>0</v>
      </c>
      <c r="J230" s="177">
        <f>J231+J251+J259</f>
        <v>0</v>
      </c>
      <c r="K230" s="178">
        <f t="shared" ref="K230:L230" si="307">K231+K251+K259</f>
        <v>0</v>
      </c>
      <c r="L230" s="179">
        <f t="shared" si="307"/>
        <v>0</v>
      </c>
      <c r="M230" s="177">
        <f>M231+M251+M259</f>
        <v>0</v>
      </c>
      <c r="N230" s="178">
        <f t="shared" ref="N230:O230" si="308">N231+N251+N259</f>
        <v>0</v>
      </c>
      <c r="O230" s="179">
        <f t="shared" si="308"/>
        <v>0</v>
      </c>
      <c r="P230" s="180"/>
      <c r="S230" s="377"/>
    </row>
    <row r="231" spans="1:19" ht="14.25" hidden="1" customHeight="1" x14ac:dyDescent="0.25">
      <c r="A231" s="213">
        <v>6200</v>
      </c>
      <c r="B231" s="204" t="s">
        <v>250</v>
      </c>
      <c r="C231" s="214">
        <f t="shared" si="288"/>
        <v>0</v>
      </c>
      <c r="D231" s="215">
        <f>SUM(D232,D233,D235,D238,D244,D245,D246)</f>
        <v>0</v>
      </c>
      <c r="E231" s="216">
        <f t="shared" ref="E231:F231" si="309">SUM(E232,E233,E235,E238,E244,E245,E246)</f>
        <v>0</v>
      </c>
      <c r="F231" s="217">
        <f t="shared" si="309"/>
        <v>0</v>
      </c>
      <c r="G231" s="215">
        <f>SUM(G232,G233,G235,G238,G244,G245,G246)</f>
        <v>0</v>
      </c>
      <c r="H231" s="216">
        <f t="shared" ref="H231:I231" si="310">SUM(H232,H233,H235,H238,H244,H245,H246)</f>
        <v>0</v>
      </c>
      <c r="I231" s="217">
        <f t="shared" si="310"/>
        <v>0</v>
      </c>
      <c r="J231" s="215">
        <f>SUM(J232,J233,J235,J238,J244,J245,J246)</f>
        <v>0</v>
      </c>
      <c r="K231" s="216">
        <f t="shared" ref="K231:L231" si="311">SUM(K232,K233,K235,K238,K244,K245,K246)</f>
        <v>0</v>
      </c>
      <c r="L231" s="217">
        <f t="shared" si="311"/>
        <v>0</v>
      </c>
      <c r="M231" s="215">
        <f>SUM(M232,M233,M235,M238,M244,M245,M246)</f>
        <v>0</v>
      </c>
      <c r="N231" s="216">
        <f t="shared" ref="N231:O231" si="312">SUM(N232,N233,N235,N238,N244,N245,N246)</f>
        <v>0</v>
      </c>
      <c r="O231" s="217">
        <f t="shared" si="312"/>
        <v>0</v>
      </c>
      <c r="P231" s="218"/>
      <c r="S231" s="377"/>
    </row>
    <row r="232" spans="1:19" ht="24" hidden="1" customHeight="1" x14ac:dyDescent="0.25">
      <c r="A232" s="375">
        <v>6220</v>
      </c>
      <c r="B232" s="80" t="s">
        <v>251</v>
      </c>
      <c r="C232" s="81">
        <f t="shared" si="288"/>
        <v>0</v>
      </c>
      <c r="D232" s="195"/>
      <c r="E232" s="196"/>
      <c r="F232" s="132">
        <f>D232+E232</f>
        <v>0</v>
      </c>
      <c r="G232" s="46"/>
      <c r="H232" s="47"/>
      <c r="I232" s="132">
        <f>G232+H232</f>
        <v>0</v>
      </c>
      <c r="J232" s="46"/>
      <c r="K232" s="47"/>
      <c r="L232" s="132">
        <f>K232+J232</f>
        <v>0</v>
      </c>
      <c r="M232" s="46"/>
      <c r="N232" s="47"/>
      <c r="O232" s="132">
        <f>N232+M232</f>
        <v>0</v>
      </c>
      <c r="P232" s="49"/>
      <c r="S232" s="377"/>
    </row>
    <row r="233" spans="1:19" hidden="1" x14ac:dyDescent="0.25">
      <c r="A233" s="187">
        <v>6230</v>
      </c>
      <c r="B233" s="87" t="s">
        <v>252</v>
      </c>
      <c r="C233" s="88">
        <f t="shared" si="288"/>
        <v>0</v>
      </c>
      <c r="D233" s="188">
        <f t="shared" ref="D233:O233" si="313">SUM(D234)</f>
        <v>0</v>
      </c>
      <c r="E233" s="189">
        <f t="shared" si="313"/>
        <v>0</v>
      </c>
      <c r="F233" s="55">
        <f t="shared" si="313"/>
        <v>0</v>
      </c>
      <c r="G233" s="188">
        <f t="shared" si="313"/>
        <v>0</v>
      </c>
      <c r="H233" s="189">
        <f t="shared" si="313"/>
        <v>0</v>
      </c>
      <c r="I233" s="55">
        <f t="shared" si="313"/>
        <v>0</v>
      </c>
      <c r="J233" s="188">
        <f t="shared" si="313"/>
        <v>0</v>
      </c>
      <c r="K233" s="189">
        <f t="shared" si="313"/>
        <v>0</v>
      </c>
      <c r="L233" s="55">
        <f t="shared" si="313"/>
        <v>0</v>
      </c>
      <c r="M233" s="188">
        <f t="shared" si="313"/>
        <v>0</v>
      </c>
      <c r="N233" s="189">
        <f t="shared" si="313"/>
        <v>0</v>
      </c>
      <c r="O233" s="55">
        <f t="shared" si="313"/>
        <v>0</v>
      </c>
      <c r="P233" s="57"/>
      <c r="S233" s="377"/>
    </row>
    <row r="234" spans="1:19" ht="24" hidden="1" customHeight="1" x14ac:dyDescent="0.25">
      <c r="A234" s="51">
        <v>6239</v>
      </c>
      <c r="B234" s="80" t="s">
        <v>253</v>
      </c>
      <c r="C234" s="88">
        <f t="shared" si="288"/>
        <v>0</v>
      </c>
      <c r="D234" s="195"/>
      <c r="E234" s="196"/>
      <c r="F234" s="132">
        <f>D234+E234</f>
        <v>0</v>
      </c>
      <c r="G234" s="46"/>
      <c r="H234" s="47"/>
      <c r="I234" s="132">
        <f>G234+H234</f>
        <v>0</v>
      </c>
      <c r="J234" s="46"/>
      <c r="K234" s="47"/>
      <c r="L234" s="132">
        <f>K234+J234</f>
        <v>0</v>
      </c>
      <c r="M234" s="46"/>
      <c r="N234" s="47"/>
      <c r="O234" s="132">
        <f>N234+M234</f>
        <v>0</v>
      </c>
      <c r="P234" s="49"/>
      <c r="S234" s="377"/>
    </row>
    <row r="235" spans="1:19" ht="24" hidden="1" x14ac:dyDescent="0.25">
      <c r="A235" s="187">
        <v>6240</v>
      </c>
      <c r="B235" s="87" t="s">
        <v>254</v>
      </c>
      <c r="C235" s="88">
        <f t="shared" si="288"/>
        <v>0</v>
      </c>
      <c r="D235" s="188">
        <f>SUM(D236:D237)</f>
        <v>0</v>
      </c>
      <c r="E235" s="189">
        <f t="shared" ref="E235:F235" si="314">SUM(E236:E237)</f>
        <v>0</v>
      </c>
      <c r="F235" s="55">
        <f t="shared" si="314"/>
        <v>0</v>
      </c>
      <c r="G235" s="188">
        <f>SUM(G236:G237)</f>
        <v>0</v>
      </c>
      <c r="H235" s="189">
        <f t="shared" ref="H235:I235" si="315">SUM(H236:H237)</f>
        <v>0</v>
      </c>
      <c r="I235" s="55">
        <f t="shared" si="315"/>
        <v>0</v>
      </c>
      <c r="J235" s="188">
        <f>SUM(J236:J237)</f>
        <v>0</v>
      </c>
      <c r="K235" s="189">
        <f t="shared" ref="K235:L235" si="316">SUM(K236:K237)</f>
        <v>0</v>
      </c>
      <c r="L235" s="55">
        <f t="shared" si="316"/>
        <v>0</v>
      </c>
      <c r="M235" s="188">
        <f>SUM(M236:M237)</f>
        <v>0</v>
      </c>
      <c r="N235" s="189">
        <f t="shared" ref="N235:O235" si="317">SUM(N236:N237)</f>
        <v>0</v>
      </c>
      <c r="O235" s="55">
        <f t="shared" si="317"/>
        <v>0</v>
      </c>
      <c r="P235" s="57"/>
      <c r="S235" s="377"/>
    </row>
    <row r="236" spans="1:19" ht="12" hidden="1" customHeight="1" x14ac:dyDescent="0.25">
      <c r="A236" s="51">
        <v>6241</v>
      </c>
      <c r="B236" s="87" t="s">
        <v>255</v>
      </c>
      <c r="C236" s="88">
        <f t="shared" si="288"/>
        <v>0</v>
      </c>
      <c r="D236" s="193"/>
      <c r="E236" s="194"/>
      <c r="F236" s="55">
        <f t="shared" ref="F236:F237" si="318">D236+E236</f>
        <v>0</v>
      </c>
      <c r="G236" s="53"/>
      <c r="H236" s="54"/>
      <c r="I236" s="55">
        <f t="shared" ref="I236:I237" si="319">G236+H236</f>
        <v>0</v>
      </c>
      <c r="J236" s="53"/>
      <c r="K236" s="54"/>
      <c r="L236" s="55">
        <f t="shared" ref="L236:L237" si="320">K236+J236</f>
        <v>0</v>
      </c>
      <c r="M236" s="53"/>
      <c r="N236" s="54"/>
      <c r="O236" s="55">
        <f t="shared" ref="O236:O237" si="321">N236+M236</f>
        <v>0</v>
      </c>
      <c r="P236" s="57"/>
      <c r="S236" s="377"/>
    </row>
    <row r="237" spans="1:19" ht="12" hidden="1" customHeight="1" x14ac:dyDescent="0.25">
      <c r="A237" s="51">
        <v>6242</v>
      </c>
      <c r="B237" s="87" t="s">
        <v>256</v>
      </c>
      <c r="C237" s="88">
        <f t="shared" si="288"/>
        <v>0</v>
      </c>
      <c r="D237" s="193"/>
      <c r="E237" s="194"/>
      <c r="F237" s="55">
        <f t="shared" si="318"/>
        <v>0</v>
      </c>
      <c r="G237" s="53"/>
      <c r="H237" s="54"/>
      <c r="I237" s="55">
        <f t="shared" si="319"/>
        <v>0</v>
      </c>
      <c r="J237" s="53"/>
      <c r="K237" s="54"/>
      <c r="L237" s="55">
        <f t="shared" si="320"/>
        <v>0</v>
      </c>
      <c r="M237" s="53"/>
      <c r="N237" s="54"/>
      <c r="O237" s="55">
        <f t="shared" si="321"/>
        <v>0</v>
      </c>
      <c r="P237" s="57"/>
      <c r="S237" s="377"/>
    </row>
    <row r="238" spans="1:19" ht="25.5" hidden="1" customHeight="1" x14ac:dyDescent="0.25">
      <c r="A238" s="187">
        <v>6250</v>
      </c>
      <c r="B238" s="87" t="s">
        <v>257</v>
      </c>
      <c r="C238" s="88">
        <f t="shared" si="288"/>
        <v>0</v>
      </c>
      <c r="D238" s="188">
        <f>SUM(D239:D243)</f>
        <v>0</v>
      </c>
      <c r="E238" s="189">
        <f t="shared" ref="E238:F238" si="322">SUM(E239:E243)</f>
        <v>0</v>
      </c>
      <c r="F238" s="55">
        <f t="shared" si="322"/>
        <v>0</v>
      </c>
      <c r="G238" s="188">
        <f>SUM(G239:G243)</f>
        <v>0</v>
      </c>
      <c r="H238" s="189">
        <f t="shared" ref="H238:I238" si="323">SUM(H239:H243)</f>
        <v>0</v>
      </c>
      <c r="I238" s="55">
        <f t="shared" si="323"/>
        <v>0</v>
      </c>
      <c r="J238" s="188">
        <f>SUM(J239:J243)</f>
        <v>0</v>
      </c>
      <c r="K238" s="189">
        <f t="shared" ref="K238:L238" si="324">SUM(K239:K243)</f>
        <v>0</v>
      </c>
      <c r="L238" s="55">
        <f t="shared" si="324"/>
        <v>0</v>
      </c>
      <c r="M238" s="188">
        <f>SUM(M239:M243)</f>
        <v>0</v>
      </c>
      <c r="N238" s="189">
        <f t="shared" ref="N238:O238" si="325">SUM(N239:N243)</f>
        <v>0</v>
      </c>
      <c r="O238" s="55">
        <f t="shared" si="325"/>
        <v>0</v>
      </c>
      <c r="P238" s="57"/>
      <c r="S238" s="377"/>
    </row>
    <row r="239" spans="1:19" ht="14.25" hidden="1" customHeight="1" x14ac:dyDescent="0.25">
      <c r="A239" s="51">
        <v>6252</v>
      </c>
      <c r="B239" s="87" t="s">
        <v>258</v>
      </c>
      <c r="C239" s="88">
        <f t="shared" si="288"/>
        <v>0</v>
      </c>
      <c r="D239" s="193"/>
      <c r="E239" s="194"/>
      <c r="F239" s="55">
        <f t="shared" ref="F239:F245" si="326">D239+E239</f>
        <v>0</v>
      </c>
      <c r="G239" s="53"/>
      <c r="H239" s="54"/>
      <c r="I239" s="55">
        <f t="shared" ref="I239:I245" si="327">G239+H239</f>
        <v>0</v>
      </c>
      <c r="J239" s="53"/>
      <c r="K239" s="54"/>
      <c r="L239" s="55">
        <f t="shared" ref="L239:L245" si="328">K239+J239</f>
        <v>0</v>
      </c>
      <c r="M239" s="53"/>
      <c r="N239" s="54"/>
      <c r="O239" s="55">
        <f t="shared" ref="O239:O245" si="329">N239+M239</f>
        <v>0</v>
      </c>
      <c r="P239" s="57"/>
      <c r="S239" s="377"/>
    </row>
    <row r="240" spans="1:19" ht="14.25" hidden="1" customHeight="1" x14ac:dyDescent="0.25">
      <c r="A240" s="51">
        <v>6253</v>
      </c>
      <c r="B240" s="87" t="s">
        <v>259</v>
      </c>
      <c r="C240" s="88">
        <f t="shared" si="288"/>
        <v>0</v>
      </c>
      <c r="D240" s="193"/>
      <c r="E240" s="194"/>
      <c r="F240" s="55">
        <f t="shared" si="326"/>
        <v>0</v>
      </c>
      <c r="G240" s="53"/>
      <c r="H240" s="54"/>
      <c r="I240" s="55">
        <f t="shared" si="327"/>
        <v>0</v>
      </c>
      <c r="J240" s="53"/>
      <c r="K240" s="54"/>
      <c r="L240" s="55">
        <f t="shared" si="328"/>
        <v>0</v>
      </c>
      <c r="M240" s="53"/>
      <c r="N240" s="54"/>
      <c r="O240" s="55">
        <f t="shared" si="329"/>
        <v>0</v>
      </c>
      <c r="P240" s="57"/>
      <c r="S240" s="377"/>
    </row>
    <row r="241" spans="1:19" ht="24" hidden="1" customHeight="1" x14ac:dyDescent="0.25">
      <c r="A241" s="51">
        <v>6254</v>
      </c>
      <c r="B241" s="87" t="s">
        <v>260</v>
      </c>
      <c r="C241" s="88">
        <f t="shared" si="288"/>
        <v>0</v>
      </c>
      <c r="D241" s="193"/>
      <c r="E241" s="194"/>
      <c r="F241" s="55">
        <f t="shared" si="326"/>
        <v>0</v>
      </c>
      <c r="G241" s="53"/>
      <c r="H241" s="54"/>
      <c r="I241" s="55">
        <f t="shared" si="327"/>
        <v>0</v>
      </c>
      <c r="J241" s="53"/>
      <c r="K241" s="54"/>
      <c r="L241" s="55">
        <f t="shared" si="328"/>
        <v>0</v>
      </c>
      <c r="M241" s="53"/>
      <c r="N241" s="54"/>
      <c r="O241" s="55">
        <f t="shared" si="329"/>
        <v>0</v>
      </c>
      <c r="P241" s="57"/>
      <c r="S241" s="377"/>
    </row>
    <row r="242" spans="1:19" ht="24" hidden="1" customHeight="1" x14ac:dyDescent="0.25">
      <c r="A242" s="51">
        <v>6255</v>
      </c>
      <c r="B242" s="87" t="s">
        <v>261</v>
      </c>
      <c r="C242" s="88">
        <f t="shared" si="288"/>
        <v>0</v>
      </c>
      <c r="D242" s="193"/>
      <c r="E242" s="194"/>
      <c r="F242" s="55">
        <f t="shared" si="326"/>
        <v>0</v>
      </c>
      <c r="G242" s="53"/>
      <c r="H242" s="54"/>
      <c r="I242" s="55">
        <f t="shared" si="327"/>
        <v>0</v>
      </c>
      <c r="J242" s="53"/>
      <c r="K242" s="54"/>
      <c r="L242" s="55">
        <f t="shared" si="328"/>
        <v>0</v>
      </c>
      <c r="M242" s="53"/>
      <c r="N242" s="54"/>
      <c r="O242" s="55">
        <f t="shared" si="329"/>
        <v>0</v>
      </c>
      <c r="P242" s="57"/>
      <c r="S242" s="377"/>
    </row>
    <row r="243" spans="1:19" ht="12" hidden="1" customHeight="1" x14ac:dyDescent="0.25">
      <c r="A243" s="51">
        <v>6259</v>
      </c>
      <c r="B243" s="87" t="s">
        <v>262</v>
      </c>
      <c r="C243" s="88">
        <f t="shared" si="288"/>
        <v>0</v>
      </c>
      <c r="D243" s="193"/>
      <c r="E243" s="194"/>
      <c r="F243" s="55">
        <f t="shared" si="326"/>
        <v>0</v>
      </c>
      <c r="G243" s="53"/>
      <c r="H243" s="54"/>
      <c r="I243" s="55">
        <f t="shared" si="327"/>
        <v>0</v>
      </c>
      <c r="J243" s="53"/>
      <c r="K243" s="54"/>
      <c r="L243" s="55">
        <f t="shared" si="328"/>
        <v>0</v>
      </c>
      <c r="M243" s="53"/>
      <c r="N243" s="54"/>
      <c r="O243" s="55">
        <f t="shared" si="329"/>
        <v>0</v>
      </c>
      <c r="P243" s="57"/>
      <c r="S243" s="377"/>
    </row>
    <row r="244" spans="1:19" ht="24" hidden="1" customHeight="1" x14ac:dyDescent="0.25">
      <c r="A244" s="187">
        <v>6260</v>
      </c>
      <c r="B244" s="87" t="s">
        <v>263</v>
      </c>
      <c r="C244" s="88">
        <f t="shared" si="288"/>
        <v>0</v>
      </c>
      <c r="D244" s="193"/>
      <c r="E244" s="194"/>
      <c r="F244" s="55">
        <f t="shared" si="326"/>
        <v>0</v>
      </c>
      <c r="G244" s="53"/>
      <c r="H244" s="54"/>
      <c r="I244" s="55">
        <f t="shared" si="327"/>
        <v>0</v>
      </c>
      <c r="J244" s="53"/>
      <c r="K244" s="54"/>
      <c r="L244" s="55">
        <f t="shared" si="328"/>
        <v>0</v>
      </c>
      <c r="M244" s="53"/>
      <c r="N244" s="54"/>
      <c r="O244" s="55">
        <f t="shared" si="329"/>
        <v>0</v>
      </c>
      <c r="P244" s="57"/>
      <c r="S244" s="377"/>
    </row>
    <row r="245" spans="1:19" ht="12" hidden="1" customHeight="1" x14ac:dyDescent="0.25">
      <c r="A245" s="187">
        <v>6270</v>
      </c>
      <c r="B245" s="87" t="s">
        <v>264</v>
      </c>
      <c r="C245" s="88">
        <f t="shared" si="288"/>
        <v>0</v>
      </c>
      <c r="D245" s="193"/>
      <c r="E245" s="194"/>
      <c r="F245" s="55">
        <f t="shared" si="326"/>
        <v>0</v>
      </c>
      <c r="G245" s="53"/>
      <c r="H245" s="54"/>
      <c r="I245" s="55">
        <f t="shared" si="327"/>
        <v>0</v>
      </c>
      <c r="J245" s="53"/>
      <c r="K245" s="54"/>
      <c r="L245" s="55">
        <f t="shared" si="328"/>
        <v>0</v>
      </c>
      <c r="M245" s="53"/>
      <c r="N245" s="54"/>
      <c r="O245" s="55">
        <f t="shared" si="329"/>
        <v>0</v>
      </c>
      <c r="P245" s="57"/>
      <c r="S245" s="377"/>
    </row>
    <row r="246" spans="1:19" ht="24" hidden="1" x14ac:dyDescent="0.25">
      <c r="A246" s="375">
        <v>6290</v>
      </c>
      <c r="B246" s="80" t="s">
        <v>265</v>
      </c>
      <c r="C246" s="205">
        <f t="shared" si="288"/>
        <v>0</v>
      </c>
      <c r="D246" s="191">
        <f>SUM(D247:D250)</f>
        <v>0</v>
      </c>
      <c r="E246" s="192">
        <f t="shared" ref="E246:O246" si="330">SUM(E247:E250)</f>
        <v>0</v>
      </c>
      <c r="F246" s="132">
        <f t="shared" si="330"/>
        <v>0</v>
      </c>
      <c r="G246" s="191">
        <f t="shared" si="330"/>
        <v>0</v>
      </c>
      <c r="H246" s="192">
        <f t="shared" si="330"/>
        <v>0</v>
      </c>
      <c r="I246" s="132">
        <f t="shared" si="330"/>
        <v>0</v>
      </c>
      <c r="J246" s="191">
        <f t="shared" si="330"/>
        <v>0</v>
      </c>
      <c r="K246" s="192">
        <f t="shared" si="330"/>
        <v>0</v>
      </c>
      <c r="L246" s="132">
        <f t="shared" si="330"/>
        <v>0</v>
      </c>
      <c r="M246" s="191">
        <f t="shared" si="330"/>
        <v>0</v>
      </c>
      <c r="N246" s="192">
        <f t="shared" si="330"/>
        <v>0</v>
      </c>
      <c r="O246" s="132">
        <f t="shared" si="330"/>
        <v>0</v>
      </c>
      <c r="P246" s="49"/>
      <c r="S246" s="377"/>
    </row>
    <row r="247" spans="1:19" ht="12" hidden="1" customHeight="1" x14ac:dyDescent="0.25">
      <c r="A247" s="51">
        <v>6291</v>
      </c>
      <c r="B247" s="87" t="s">
        <v>266</v>
      </c>
      <c r="C247" s="88">
        <f t="shared" si="288"/>
        <v>0</v>
      </c>
      <c r="D247" s="193"/>
      <c r="E247" s="194"/>
      <c r="F247" s="55">
        <f t="shared" ref="F247:F250" si="331">D247+E247</f>
        <v>0</v>
      </c>
      <c r="G247" s="53"/>
      <c r="H247" s="54"/>
      <c r="I247" s="55">
        <f t="shared" ref="I247:I250" si="332">G247+H247</f>
        <v>0</v>
      </c>
      <c r="J247" s="53"/>
      <c r="K247" s="54"/>
      <c r="L247" s="55">
        <f t="shared" ref="L247:L250" si="333">K247+J247</f>
        <v>0</v>
      </c>
      <c r="M247" s="53"/>
      <c r="N247" s="54"/>
      <c r="O247" s="55">
        <f t="shared" ref="O247:O250" si="334">N247+M247</f>
        <v>0</v>
      </c>
      <c r="P247" s="57"/>
      <c r="S247" s="377"/>
    </row>
    <row r="248" spans="1:19" ht="12" hidden="1" customHeight="1" x14ac:dyDescent="0.25">
      <c r="A248" s="51">
        <v>6292</v>
      </c>
      <c r="B248" s="87" t="s">
        <v>267</v>
      </c>
      <c r="C248" s="88">
        <f t="shared" si="288"/>
        <v>0</v>
      </c>
      <c r="D248" s="193"/>
      <c r="E248" s="194"/>
      <c r="F248" s="55">
        <f t="shared" si="331"/>
        <v>0</v>
      </c>
      <c r="G248" s="53"/>
      <c r="H248" s="54"/>
      <c r="I248" s="55">
        <f t="shared" si="332"/>
        <v>0</v>
      </c>
      <c r="J248" s="53"/>
      <c r="K248" s="54"/>
      <c r="L248" s="55">
        <f t="shared" si="333"/>
        <v>0</v>
      </c>
      <c r="M248" s="53"/>
      <c r="N248" s="54"/>
      <c r="O248" s="55">
        <f t="shared" si="334"/>
        <v>0</v>
      </c>
      <c r="P248" s="57"/>
      <c r="S248" s="377"/>
    </row>
    <row r="249" spans="1:19" ht="72" hidden="1" customHeight="1" x14ac:dyDescent="0.25">
      <c r="A249" s="51">
        <v>6296</v>
      </c>
      <c r="B249" s="87" t="s">
        <v>268</v>
      </c>
      <c r="C249" s="88">
        <f t="shared" si="288"/>
        <v>0</v>
      </c>
      <c r="D249" s="193"/>
      <c r="E249" s="194"/>
      <c r="F249" s="55">
        <f t="shared" si="331"/>
        <v>0</v>
      </c>
      <c r="G249" s="53"/>
      <c r="H249" s="54"/>
      <c r="I249" s="55">
        <f t="shared" si="332"/>
        <v>0</v>
      </c>
      <c r="J249" s="53"/>
      <c r="K249" s="54"/>
      <c r="L249" s="55">
        <f t="shared" si="333"/>
        <v>0</v>
      </c>
      <c r="M249" s="53"/>
      <c r="N249" s="54"/>
      <c r="O249" s="55">
        <f t="shared" si="334"/>
        <v>0</v>
      </c>
      <c r="P249" s="57"/>
      <c r="S249" s="377"/>
    </row>
    <row r="250" spans="1:19" ht="39.75" hidden="1" customHeight="1" x14ac:dyDescent="0.25">
      <c r="A250" s="51">
        <v>6299</v>
      </c>
      <c r="B250" s="87" t="s">
        <v>269</v>
      </c>
      <c r="C250" s="88">
        <f t="shared" si="288"/>
        <v>0</v>
      </c>
      <c r="D250" s="193"/>
      <c r="E250" s="194"/>
      <c r="F250" s="55">
        <f t="shared" si="331"/>
        <v>0</v>
      </c>
      <c r="G250" s="53"/>
      <c r="H250" s="54"/>
      <c r="I250" s="55">
        <f t="shared" si="332"/>
        <v>0</v>
      </c>
      <c r="J250" s="53"/>
      <c r="K250" s="54"/>
      <c r="L250" s="55">
        <f t="shared" si="333"/>
        <v>0</v>
      </c>
      <c r="M250" s="53"/>
      <c r="N250" s="54"/>
      <c r="O250" s="55">
        <f t="shared" si="334"/>
        <v>0</v>
      </c>
      <c r="P250" s="57"/>
      <c r="S250" s="377"/>
    </row>
    <row r="251" spans="1:19" hidden="1" x14ac:dyDescent="0.25">
      <c r="A251" s="67">
        <v>6300</v>
      </c>
      <c r="B251" s="181" t="s">
        <v>270</v>
      </c>
      <c r="C251" s="68">
        <f t="shared" si="288"/>
        <v>0</v>
      </c>
      <c r="D251" s="182">
        <f>SUM(D252,D257,D258)</f>
        <v>0</v>
      </c>
      <c r="E251" s="183">
        <f t="shared" ref="E251:O251" si="335">SUM(E252,E257,E258)</f>
        <v>0</v>
      </c>
      <c r="F251" s="71">
        <f t="shared" si="335"/>
        <v>0</v>
      </c>
      <c r="G251" s="182">
        <f t="shared" si="335"/>
        <v>0</v>
      </c>
      <c r="H251" s="183">
        <f t="shared" si="335"/>
        <v>0</v>
      </c>
      <c r="I251" s="71">
        <f t="shared" si="335"/>
        <v>0</v>
      </c>
      <c r="J251" s="182">
        <f t="shared" si="335"/>
        <v>0</v>
      </c>
      <c r="K251" s="183">
        <f t="shared" si="335"/>
        <v>0</v>
      </c>
      <c r="L251" s="71">
        <f t="shared" si="335"/>
        <v>0</v>
      </c>
      <c r="M251" s="182">
        <f t="shared" si="335"/>
        <v>0</v>
      </c>
      <c r="N251" s="183">
        <f t="shared" si="335"/>
        <v>0</v>
      </c>
      <c r="O251" s="71">
        <f t="shared" si="335"/>
        <v>0</v>
      </c>
      <c r="P251" s="75"/>
      <c r="S251" s="377"/>
    </row>
    <row r="252" spans="1:19" ht="24" hidden="1" x14ac:dyDescent="0.25">
      <c r="A252" s="375">
        <v>6320</v>
      </c>
      <c r="B252" s="80" t="s">
        <v>271</v>
      </c>
      <c r="C252" s="205">
        <f t="shared" si="288"/>
        <v>0</v>
      </c>
      <c r="D252" s="191">
        <f>SUM(D253:D256)</f>
        <v>0</v>
      </c>
      <c r="E252" s="192">
        <f t="shared" ref="E252:O252" si="336">SUM(E253:E256)</f>
        <v>0</v>
      </c>
      <c r="F252" s="132">
        <f t="shared" si="336"/>
        <v>0</v>
      </c>
      <c r="G252" s="191">
        <f t="shared" si="336"/>
        <v>0</v>
      </c>
      <c r="H252" s="192">
        <f t="shared" si="336"/>
        <v>0</v>
      </c>
      <c r="I252" s="132">
        <f t="shared" si="336"/>
        <v>0</v>
      </c>
      <c r="J252" s="191">
        <f t="shared" si="336"/>
        <v>0</v>
      </c>
      <c r="K252" s="192">
        <f t="shared" si="336"/>
        <v>0</v>
      </c>
      <c r="L252" s="132">
        <f t="shared" si="336"/>
        <v>0</v>
      </c>
      <c r="M252" s="191">
        <f t="shared" si="336"/>
        <v>0</v>
      </c>
      <c r="N252" s="192">
        <f t="shared" si="336"/>
        <v>0</v>
      </c>
      <c r="O252" s="132">
        <f t="shared" si="336"/>
        <v>0</v>
      </c>
      <c r="P252" s="49"/>
      <c r="S252" s="377"/>
    </row>
    <row r="253" spans="1:19" ht="12" hidden="1" customHeight="1" x14ac:dyDescent="0.25">
      <c r="A253" s="51">
        <v>6322</v>
      </c>
      <c r="B253" s="87" t="s">
        <v>272</v>
      </c>
      <c r="C253" s="88">
        <f t="shared" si="288"/>
        <v>0</v>
      </c>
      <c r="D253" s="193"/>
      <c r="E253" s="194"/>
      <c r="F253" s="55">
        <f t="shared" ref="F253:F258" si="337">D253+E253</f>
        <v>0</v>
      </c>
      <c r="G253" s="53"/>
      <c r="H253" s="54"/>
      <c r="I253" s="55">
        <f t="shared" ref="I253:I258" si="338">G253+H253</f>
        <v>0</v>
      </c>
      <c r="J253" s="53"/>
      <c r="K253" s="54"/>
      <c r="L253" s="55">
        <f t="shared" ref="L253:L258" si="339">K253+J253</f>
        <v>0</v>
      </c>
      <c r="M253" s="53"/>
      <c r="N253" s="54"/>
      <c r="O253" s="55">
        <f t="shared" ref="O253:O258" si="340">N253+M253</f>
        <v>0</v>
      </c>
      <c r="P253" s="57"/>
      <c r="S253" s="377"/>
    </row>
    <row r="254" spans="1:19" ht="24" hidden="1" customHeight="1" x14ac:dyDescent="0.25">
      <c r="A254" s="51">
        <v>6323</v>
      </c>
      <c r="B254" s="87" t="s">
        <v>273</v>
      </c>
      <c r="C254" s="88">
        <f t="shared" si="288"/>
        <v>0</v>
      </c>
      <c r="D254" s="193"/>
      <c r="E254" s="194"/>
      <c r="F254" s="55">
        <f t="shared" si="337"/>
        <v>0</v>
      </c>
      <c r="G254" s="53"/>
      <c r="H254" s="54"/>
      <c r="I254" s="55">
        <f t="shared" si="338"/>
        <v>0</v>
      </c>
      <c r="J254" s="53"/>
      <c r="K254" s="54"/>
      <c r="L254" s="55">
        <f t="shared" si="339"/>
        <v>0</v>
      </c>
      <c r="M254" s="53"/>
      <c r="N254" s="54"/>
      <c r="O254" s="55">
        <f t="shared" si="340"/>
        <v>0</v>
      </c>
      <c r="P254" s="57"/>
      <c r="S254" s="377"/>
    </row>
    <row r="255" spans="1:19" ht="24" hidden="1" customHeight="1" x14ac:dyDescent="0.25">
      <c r="A255" s="51">
        <v>6324</v>
      </c>
      <c r="B255" s="87" t="s">
        <v>274</v>
      </c>
      <c r="C255" s="88">
        <f t="shared" si="288"/>
        <v>0</v>
      </c>
      <c r="D255" s="193"/>
      <c r="E255" s="194"/>
      <c r="F255" s="55">
        <f t="shared" si="337"/>
        <v>0</v>
      </c>
      <c r="G255" s="53"/>
      <c r="H255" s="54"/>
      <c r="I255" s="55">
        <f t="shared" si="338"/>
        <v>0</v>
      </c>
      <c r="J255" s="53"/>
      <c r="K255" s="54"/>
      <c r="L255" s="55">
        <f t="shared" si="339"/>
        <v>0</v>
      </c>
      <c r="M255" s="53"/>
      <c r="N255" s="54"/>
      <c r="O255" s="55">
        <f t="shared" si="340"/>
        <v>0</v>
      </c>
      <c r="P255" s="57"/>
      <c r="S255" s="377"/>
    </row>
    <row r="256" spans="1:19" ht="12" hidden="1" customHeight="1" x14ac:dyDescent="0.25">
      <c r="A256" s="44">
        <v>6329</v>
      </c>
      <c r="B256" s="80" t="s">
        <v>275</v>
      </c>
      <c r="C256" s="81">
        <f t="shared" si="288"/>
        <v>0</v>
      </c>
      <c r="D256" s="195"/>
      <c r="E256" s="196"/>
      <c r="F256" s="132">
        <f t="shared" si="337"/>
        <v>0</v>
      </c>
      <c r="G256" s="46"/>
      <c r="H256" s="47"/>
      <c r="I256" s="132">
        <f t="shared" si="338"/>
        <v>0</v>
      </c>
      <c r="J256" s="46"/>
      <c r="K256" s="47"/>
      <c r="L256" s="132">
        <f t="shared" si="339"/>
        <v>0</v>
      </c>
      <c r="M256" s="46"/>
      <c r="N256" s="47"/>
      <c r="O256" s="132">
        <f t="shared" si="340"/>
        <v>0</v>
      </c>
      <c r="P256" s="49"/>
      <c r="S256" s="377"/>
    </row>
    <row r="257" spans="1:19" ht="24" hidden="1" customHeight="1" x14ac:dyDescent="0.25">
      <c r="A257" s="222">
        <v>6330</v>
      </c>
      <c r="B257" s="223" t="s">
        <v>276</v>
      </c>
      <c r="C257" s="205">
        <f t="shared" si="288"/>
        <v>0</v>
      </c>
      <c r="D257" s="207"/>
      <c r="E257" s="208"/>
      <c r="F257" s="209">
        <f t="shared" si="337"/>
        <v>0</v>
      </c>
      <c r="G257" s="210"/>
      <c r="H257" s="211"/>
      <c r="I257" s="209">
        <f t="shared" si="338"/>
        <v>0</v>
      </c>
      <c r="J257" s="210"/>
      <c r="K257" s="211"/>
      <c r="L257" s="209">
        <f t="shared" si="339"/>
        <v>0</v>
      </c>
      <c r="M257" s="210"/>
      <c r="N257" s="211"/>
      <c r="O257" s="209">
        <f t="shared" si="340"/>
        <v>0</v>
      </c>
      <c r="P257" s="212"/>
      <c r="S257" s="377"/>
    </row>
    <row r="258" spans="1:19" ht="12" hidden="1" customHeight="1" x14ac:dyDescent="0.25">
      <c r="A258" s="187">
        <v>6360</v>
      </c>
      <c r="B258" s="87" t="s">
        <v>277</v>
      </c>
      <c r="C258" s="88">
        <f t="shared" si="288"/>
        <v>0</v>
      </c>
      <c r="D258" s="193"/>
      <c r="E258" s="194"/>
      <c r="F258" s="55">
        <f t="shared" si="337"/>
        <v>0</v>
      </c>
      <c r="G258" s="53"/>
      <c r="H258" s="54"/>
      <c r="I258" s="55">
        <f t="shared" si="338"/>
        <v>0</v>
      </c>
      <c r="J258" s="53"/>
      <c r="K258" s="54"/>
      <c r="L258" s="55">
        <f t="shared" si="339"/>
        <v>0</v>
      </c>
      <c r="M258" s="53"/>
      <c r="N258" s="54"/>
      <c r="O258" s="55">
        <f t="shared" si="340"/>
        <v>0</v>
      </c>
      <c r="P258" s="57"/>
      <c r="S258" s="377"/>
    </row>
    <row r="259" spans="1:19" ht="36" hidden="1" x14ac:dyDescent="0.25">
      <c r="A259" s="67">
        <v>6400</v>
      </c>
      <c r="B259" s="181" t="s">
        <v>278</v>
      </c>
      <c r="C259" s="68">
        <f t="shared" si="288"/>
        <v>0</v>
      </c>
      <c r="D259" s="182">
        <f>SUM(D260,D264)</f>
        <v>0</v>
      </c>
      <c r="E259" s="183">
        <f t="shared" ref="E259:O259" si="341">SUM(E260,E264)</f>
        <v>0</v>
      </c>
      <c r="F259" s="71">
        <f t="shared" si="341"/>
        <v>0</v>
      </c>
      <c r="G259" s="182">
        <f t="shared" si="341"/>
        <v>0</v>
      </c>
      <c r="H259" s="183">
        <f t="shared" si="341"/>
        <v>0</v>
      </c>
      <c r="I259" s="71">
        <f t="shared" si="341"/>
        <v>0</v>
      </c>
      <c r="J259" s="182">
        <f t="shared" si="341"/>
        <v>0</v>
      </c>
      <c r="K259" s="183">
        <f t="shared" si="341"/>
        <v>0</v>
      </c>
      <c r="L259" s="71">
        <f t="shared" si="341"/>
        <v>0</v>
      </c>
      <c r="M259" s="182">
        <f t="shared" si="341"/>
        <v>0</v>
      </c>
      <c r="N259" s="183">
        <f t="shared" si="341"/>
        <v>0</v>
      </c>
      <c r="O259" s="71">
        <f t="shared" si="341"/>
        <v>0</v>
      </c>
      <c r="P259" s="75"/>
      <c r="S259" s="377"/>
    </row>
    <row r="260" spans="1:19" ht="24" hidden="1" x14ac:dyDescent="0.25">
      <c r="A260" s="375">
        <v>6410</v>
      </c>
      <c r="B260" s="80" t="s">
        <v>279</v>
      </c>
      <c r="C260" s="81">
        <f t="shared" si="288"/>
        <v>0</v>
      </c>
      <c r="D260" s="191">
        <f>SUM(D261:D263)</f>
        <v>0</v>
      </c>
      <c r="E260" s="192">
        <f t="shared" ref="E260:O260" si="342">SUM(E261:E263)</f>
        <v>0</v>
      </c>
      <c r="F260" s="132">
        <f t="shared" si="342"/>
        <v>0</v>
      </c>
      <c r="G260" s="191">
        <f t="shared" si="342"/>
        <v>0</v>
      </c>
      <c r="H260" s="192">
        <f t="shared" si="342"/>
        <v>0</v>
      </c>
      <c r="I260" s="132">
        <f t="shared" si="342"/>
        <v>0</v>
      </c>
      <c r="J260" s="191">
        <f t="shared" si="342"/>
        <v>0</v>
      </c>
      <c r="K260" s="192">
        <f t="shared" si="342"/>
        <v>0</v>
      </c>
      <c r="L260" s="132">
        <f t="shared" si="342"/>
        <v>0</v>
      </c>
      <c r="M260" s="191">
        <f t="shared" si="342"/>
        <v>0</v>
      </c>
      <c r="N260" s="192">
        <f t="shared" si="342"/>
        <v>0</v>
      </c>
      <c r="O260" s="132">
        <f t="shared" si="342"/>
        <v>0</v>
      </c>
      <c r="P260" s="49"/>
      <c r="S260" s="377"/>
    </row>
    <row r="261" spans="1:19" ht="12" hidden="1" customHeight="1" x14ac:dyDescent="0.25">
      <c r="A261" s="51">
        <v>6411</v>
      </c>
      <c r="B261" s="197" t="s">
        <v>280</v>
      </c>
      <c r="C261" s="88">
        <f t="shared" si="288"/>
        <v>0</v>
      </c>
      <c r="D261" s="193"/>
      <c r="E261" s="194"/>
      <c r="F261" s="55">
        <f t="shared" ref="F261:F263" si="343">D261+E261</f>
        <v>0</v>
      </c>
      <c r="G261" s="53"/>
      <c r="H261" s="54"/>
      <c r="I261" s="55">
        <f t="shared" ref="I261:I263" si="344">G261+H261</f>
        <v>0</v>
      </c>
      <c r="J261" s="53"/>
      <c r="K261" s="54"/>
      <c r="L261" s="55">
        <f t="shared" ref="L261:L263" si="345">K261+J261</f>
        <v>0</v>
      </c>
      <c r="M261" s="53"/>
      <c r="N261" s="54"/>
      <c r="O261" s="55">
        <f t="shared" ref="O261:O263" si="346">N261+M261</f>
        <v>0</v>
      </c>
      <c r="P261" s="57"/>
      <c r="S261" s="377"/>
    </row>
    <row r="262" spans="1:19" ht="36" hidden="1" customHeight="1" x14ac:dyDescent="0.25">
      <c r="A262" s="51">
        <v>6412</v>
      </c>
      <c r="B262" s="87" t="s">
        <v>281</v>
      </c>
      <c r="C262" s="88">
        <f t="shared" si="288"/>
        <v>0</v>
      </c>
      <c r="D262" s="193"/>
      <c r="E262" s="194"/>
      <c r="F262" s="55">
        <f t="shared" si="343"/>
        <v>0</v>
      </c>
      <c r="G262" s="53"/>
      <c r="H262" s="54"/>
      <c r="I262" s="55">
        <f t="shared" si="344"/>
        <v>0</v>
      </c>
      <c r="J262" s="53"/>
      <c r="K262" s="54"/>
      <c r="L262" s="55">
        <f t="shared" si="345"/>
        <v>0</v>
      </c>
      <c r="M262" s="53"/>
      <c r="N262" s="54"/>
      <c r="O262" s="55">
        <f t="shared" si="346"/>
        <v>0</v>
      </c>
      <c r="P262" s="57"/>
      <c r="S262" s="377"/>
    </row>
    <row r="263" spans="1:19" ht="36" hidden="1" customHeight="1" x14ac:dyDescent="0.25">
      <c r="A263" s="51">
        <v>6419</v>
      </c>
      <c r="B263" s="87" t="s">
        <v>282</v>
      </c>
      <c r="C263" s="88">
        <f t="shared" si="288"/>
        <v>0</v>
      </c>
      <c r="D263" s="193"/>
      <c r="E263" s="194"/>
      <c r="F263" s="55">
        <f t="shared" si="343"/>
        <v>0</v>
      </c>
      <c r="G263" s="53"/>
      <c r="H263" s="54"/>
      <c r="I263" s="55">
        <f t="shared" si="344"/>
        <v>0</v>
      </c>
      <c r="J263" s="53"/>
      <c r="K263" s="54"/>
      <c r="L263" s="55">
        <f t="shared" si="345"/>
        <v>0</v>
      </c>
      <c r="M263" s="53"/>
      <c r="N263" s="54"/>
      <c r="O263" s="55">
        <f t="shared" si="346"/>
        <v>0</v>
      </c>
      <c r="P263" s="57"/>
      <c r="S263" s="377"/>
    </row>
    <row r="264" spans="1:19" ht="48" hidden="1" x14ac:dyDescent="0.25">
      <c r="A264" s="187">
        <v>6420</v>
      </c>
      <c r="B264" s="87" t="s">
        <v>283</v>
      </c>
      <c r="C264" s="88">
        <f t="shared" si="288"/>
        <v>0</v>
      </c>
      <c r="D264" s="188">
        <f>SUM(D265:D268)</f>
        <v>0</v>
      </c>
      <c r="E264" s="189">
        <f t="shared" ref="E264:F264" si="347">SUM(E265:E268)</f>
        <v>0</v>
      </c>
      <c r="F264" s="55">
        <f t="shared" si="347"/>
        <v>0</v>
      </c>
      <c r="G264" s="188">
        <f>SUM(G265:G268)</f>
        <v>0</v>
      </c>
      <c r="H264" s="189">
        <f t="shared" ref="H264:I264" si="348">SUM(H265:H268)</f>
        <v>0</v>
      </c>
      <c r="I264" s="55">
        <f t="shared" si="348"/>
        <v>0</v>
      </c>
      <c r="J264" s="188">
        <f>SUM(J265:J268)</f>
        <v>0</v>
      </c>
      <c r="K264" s="189">
        <f t="shared" ref="K264:L264" si="349">SUM(K265:K268)</f>
        <v>0</v>
      </c>
      <c r="L264" s="55">
        <f t="shared" si="349"/>
        <v>0</v>
      </c>
      <c r="M264" s="188">
        <f>SUM(M265:M268)</f>
        <v>0</v>
      </c>
      <c r="N264" s="189">
        <f t="shared" ref="N264:O264" si="350">SUM(N265:N268)</f>
        <v>0</v>
      </c>
      <c r="O264" s="55">
        <f t="shared" si="350"/>
        <v>0</v>
      </c>
      <c r="P264" s="57"/>
      <c r="S264" s="377"/>
    </row>
    <row r="265" spans="1:19" ht="36" hidden="1" customHeight="1" x14ac:dyDescent="0.25">
      <c r="A265" s="51">
        <v>6421</v>
      </c>
      <c r="B265" s="87" t="s">
        <v>284</v>
      </c>
      <c r="C265" s="88">
        <f t="shared" si="288"/>
        <v>0</v>
      </c>
      <c r="D265" s="193"/>
      <c r="E265" s="194"/>
      <c r="F265" s="55">
        <f t="shared" ref="F265:F268" si="351">D265+E265</f>
        <v>0</v>
      </c>
      <c r="G265" s="53"/>
      <c r="H265" s="54"/>
      <c r="I265" s="55">
        <f t="shared" ref="I265:I268" si="352">G265+H265</f>
        <v>0</v>
      </c>
      <c r="J265" s="53"/>
      <c r="K265" s="54"/>
      <c r="L265" s="55">
        <f t="shared" ref="L265:L268" si="353">K265+J265</f>
        <v>0</v>
      </c>
      <c r="M265" s="53"/>
      <c r="N265" s="54"/>
      <c r="O265" s="55">
        <f t="shared" ref="O265:O268" si="354">N265+M265</f>
        <v>0</v>
      </c>
      <c r="P265" s="57"/>
      <c r="S265" s="377"/>
    </row>
    <row r="266" spans="1:19" ht="12" hidden="1" customHeight="1" x14ac:dyDescent="0.25">
      <c r="A266" s="51">
        <v>6422</v>
      </c>
      <c r="B266" s="87" t="s">
        <v>285</v>
      </c>
      <c r="C266" s="88">
        <f t="shared" si="288"/>
        <v>0</v>
      </c>
      <c r="D266" s="193"/>
      <c r="E266" s="194"/>
      <c r="F266" s="55">
        <f t="shared" si="351"/>
        <v>0</v>
      </c>
      <c r="G266" s="53"/>
      <c r="H266" s="54"/>
      <c r="I266" s="55">
        <f t="shared" si="352"/>
        <v>0</v>
      </c>
      <c r="J266" s="53"/>
      <c r="K266" s="54"/>
      <c r="L266" s="55">
        <f t="shared" si="353"/>
        <v>0</v>
      </c>
      <c r="M266" s="53"/>
      <c r="N266" s="54"/>
      <c r="O266" s="55">
        <f t="shared" si="354"/>
        <v>0</v>
      </c>
      <c r="P266" s="57"/>
      <c r="S266" s="377"/>
    </row>
    <row r="267" spans="1:19" ht="13.5" hidden="1" customHeight="1" x14ac:dyDescent="0.25">
      <c r="A267" s="51">
        <v>6423</v>
      </c>
      <c r="B267" s="87" t="s">
        <v>286</v>
      </c>
      <c r="C267" s="88">
        <f t="shared" si="288"/>
        <v>0</v>
      </c>
      <c r="D267" s="193"/>
      <c r="E267" s="194"/>
      <c r="F267" s="55">
        <f t="shared" si="351"/>
        <v>0</v>
      </c>
      <c r="G267" s="53"/>
      <c r="H267" s="54"/>
      <c r="I267" s="55">
        <f t="shared" si="352"/>
        <v>0</v>
      </c>
      <c r="J267" s="53"/>
      <c r="K267" s="54"/>
      <c r="L267" s="55">
        <f t="shared" si="353"/>
        <v>0</v>
      </c>
      <c r="M267" s="53"/>
      <c r="N267" s="54"/>
      <c r="O267" s="55">
        <f t="shared" si="354"/>
        <v>0</v>
      </c>
      <c r="P267" s="57"/>
      <c r="S267" s="377"/>
    </row>
    <row r="268" spans="1:19" ht="36" hidden="1" customHeight="1" x14ac:dyDescent="0.25">
      <c r="A268" s="51">
        <v>6424</v>
      </c>
      <c r="B268" s="87" t="s">
        <v>287</v>
      </c>
      <c r="C268" s="88">
        <f t="shared" si="288"/>
        <v>0</v>
      </c>
      <c r="D268" s="193"/>
      <c r="E268" s="194"/>
      <c r="F268" s="55">
        <f t="shared" si="351"/>
        <v>0</v>
      </c>
      <c r="G268" s="53"/>
      <c r="H268" s="54"/>
      <c r="I268" s="55">
        <f t="shared" si="352"/>
        <v>0</v>
      </c>
      <c r="J268" s="53"/>
      <c r="K268" s="54"/>
      <c r="L268" s="55">
        <f t="shared" si="353"/>
        <v>0</v>
      </c>
      <c r="M268" s="53"/>
      <c r="N268" s="54"/>
      <c r="O268" s="55">
        <f t="shared" si="354"/>
        <v>0</v>
      </c>
      <c r="P268" s="57"/>
      <c r="S268" s="377"/>
    </row>
    <row r="269" spans="1:19" ht="48" hidden="1" x14ac:dyDescent="0.25">
      <c r="A269" s="224">
        <v>7000</v>
      </c>
      <c r="B269" s="224" t="s">
        <v>288</v>
      </c>
      <c r="C269" s="225">
        <f t="shared" si="288"/>
        <v>0</v>
      </c>
      <c r="D269" s="226">
        <f>SUM(D270,D281)</f>
        <v>0</v>
      </c>
      <c r="E269" s="227">
        <f t="shared" ref="E269:F269" si="355">SUM(E270,E281)</f>
        <v>0</v>
      </c>
      <c r="F269" s="228">
        <f t="shared" si="355"/>
        <v>0</v>
      </c>
      <c r="G269" s="226">
        <f>SUM(G270,G281)</f>
        <v>0</v>
      </c>
      <c r="H269" s="227">
        <f t="shared" ref="H269:I269" si="356">SUM(H270,H281)</f>
        <v>0</v>
      </c>
      <c r="I269" s="228">
        <f t="shared" si="356"/>
        <v>0</v>
      </c>
      <c r="J269" s="226">
        <f>SUM(J270,J281)</f>
        <v>0</v>
      </c>
      <c r="K269" s="227">
        <f t="shared" ref="K269:L269" si="357">SUM(K270,K281)</f>
        <v>0</v>
      </c>
      <c r="L269" s="228">
        <f t="shared" si="357"/>
        <v>0</v>
      </c>
      <c r="M269" s="226">
        <f>SUM(M270,M281)</f>
        <v>0</v>
      </c>
      <c r="N269" s="227">
        <f t="shared" ref="N269:O269" si="358">SUM(N270,N281)</f>
        <v>0</v>
      </c>
      <c r="O269" s="228">
        <f t="shared" si="358"/>
        <v>0</v>
      </c>
      <c r="P269" s="229"/>
      <c r="S269" s="377"/>
    </row>
    <row r="270" spans="1:19" ht="24" hidden="1" x14ac:dyDescent="0.25">
      <c r="A270" s="67">
        <v>7200</v>
      </c>
      <c r="B270" s="181" t="s">
        <v>289</v>
      </c>
      <c r="C270" s="68">
        <f t="shared" si="288"/>
        <v>0</v>
      </c>
      <c r="D270" s="182">
        <f>SUM(D271,D272,D275,D276,D280)</f>
        <v>0</v>
      </c>
      <c r="E270" s="183">
        <f t="shared" ref="E270:F270" si="359">SUM(E271,E272,E275,E276,E280)</f>
        <v>0</v>
      </c>
      <c r="F270" s="71">
        <f t="shared" si="359"/>
        <v>0</v>
      </c>
      <c r="G270" s="182">
        <f>SUM(G271,G272,G275,G276,G280)</f>
        <v>0</v>
      </c>
      <c r="H270" s="183">
        <f t="shared" ref="H270:I270" si="360">SUM(H271,H272,H275,H276,H280)</f>
        <v>0</v>
      </c>
      <c r="I270" s="71">
        <f t="shared" si="360"/>
        <v>0</v>
      </c>
      <c r="J270" s="182">
        <f>SUM(J271,J272,J275,J276,J280)</f>
        <v>0</v>
      </c>
      <c r="K270" s="183">
        <f t="shared" ref="K270:L270" si="361">SUM(K271,K272,K275,K276,K280)</f>
        <v>0</v>
      </c>
      <c r="L270" s="71">
        <f t="shared" si="361"/>
        <v>0</v>
      </c>
      <c r="M270" s="182">
        <f>SUM(M271,M272,M275,M276,M280)</f>
        <v>0</v>
      </c>
      <c r="N270" s="183">
        <f t="shared" ref="N270:O270" si="362">SUM(N271,N272,N275,N276,N280)</f>
        <v>0</v>
      </c>
      <c r="O270" s="71">
        <f t="shared" si="362"/>
        <v>0</v>
      </c>
      <c r="P270" s="75"/>
      <c r="S270" s="377"/>
    </row>
    <row r="271" spans="1:19" ht="24" hidden="1" customHeight="1" x14ac:dyDescent="0.25">
      <c r="A271" s="375">
        <v>7210</v>
      </c>
      <c r="B271" s="80" t="s">
        <v>290</v>
      </c>
      <c r="C271" s="81">
        <f t="shared" si="288"/>
        <v>0</v>
      </c>
      <c r="D271" s="195"/>
      <c r="E271" s="196"/>
      <c r="F271" s="132">
        <f>D271+E271</f>
        <v>0</v>
      </c>
      <c r="G271" s="46"/>
      <c r="H271" s="47"/>
      <c r="I271" s="132">
        <f>G271+H271</f>
        <v>0</v>
      </c>
      <c r="J271" s="46"/>
      <c r="K271" s="47"/>
      <c r="L271" s="132">
        <f>K271+J271</f>
        <v>0</v>
      </c>
      <c r="M271" s="46"/>
      <c r="N271" s="47"/>
      <c r="O271" s="132">
        <f>N271+M271</f>
        <v>0</v>
      </c>
      <c r="P271" s="49"/>
      <c r="S271" s="377"/>
    </row>
    <row r="272" spans="1:19" s="230" customFormat="1" ht="24" hidden="1" x14ac:dyDescent="0.25">
      <c r="A272" s="187">
        <v>7220</v>
      </c>
      <c r="B272" s="87" t="s">
        <v>291</v>
      </c>
      <c r="C272" s="88">
        <f t="shared" si="288"/>
        <v>0</v>
      </c>
      <c r="D272" s="188">
        <f>SUM(D273:D274)</f>
        <v>0</v>
      </c>
      <c r="E272" s="189">
        <f t="shared" ref="E272:F272" si="363">SUM(E273:E274)</f>
        <v>0</v>
      </c>
      <c r="F272" s="55">
        <f t="shared" si="363"/>
        <v>0</v>
      </c>
      <c r="G272" s="188">
        <f>SUM(G273:G274)</f>
        <v>0</v>
      </c>
      <c r="H272" s="189">
        <f t="shared" ref="H272:I272" si="364">SUM(H273:H274)</f>
        <v>0</v>
      </c>
      <c r="I272" s="55">
        <f t="shared" si="364"/>
        <v>0</v>
      </c>
      <c r="J272" s="188">
        <f>SUM(J273:J274)</f>
        <v>0</v>
      </c>
      <c r="K272" s="189">
        <f t="shared" ref="K272:L272" si="365">SUM(K273:K274)</f>
        <v>0</v>
      </c>
      <c r="L272" s="55">
        <f t="shared" si="365"/>
        <v>0</v>
      </c>
      <c r="M272" s="188">
        <f>SUM(M273:M274)</f>
        <v>0</v>
      </c>
      <c r="N272" s="189">
        <f t="shared" ref="N272:O272" si="366">SUM(N273:N274)</f>
        <v>0</v>
      </c>
      <c r="O272" s="55">
        <f t="shared" si="366"/>
        <v>0</v>
      </c>
      <c r="P272" s="57"/>
      <c r="S272" s="377"/>
    </row>
    <row r="273" spans="1:19" s="230" customFormat="1" ht="36" hidden="1" customHeight="1" x14ac:dyDescent="0.25">
      <c r="A273" s="51">
        <v>7221</v>
      </c>
      <c r="B273" s="87" t="s">
        <v>292</v>
      </c>
      <c r="C273" s="88">
        <f t="shared" si="288"/>
        <v>0</v>
      </c>
      <c r="D273" s="193"/>
      <c r="E273" s="194"/>
      <c r="F273" s="55">
        <f t="shared" ref="F273:F275" si="367">D273+E273</f>
        <v>0</v>
      </c>
      <c r="G273" s="53"/>
      <c r="H273" s="54"/>
      <c r="I273" s="55">
        <f t="shared" ref="I273:I275" si="368">G273+H273</f>
        <v>0</v>
      </c>
      <c r="J273" s="53"/>
      <c r="K273" s="54"/>
      <c r="L273" s="55">
        <f t="shared" ref="L273:L275" si="369">K273+J273</f>
        <v>0</v>
      </c>
      <c r="M273" s="53"/>
      <c r="N273" s="54"/>
      <c r="O273" s="55">
        <f t="shared" ref="O273:O275" si="370">N273+M273</f>
        <v>0</v>
      </c>
      <c r="P273" s="57"/>
      <c r="S273" s="377"/>
    </row>
    <row r="274" spans="1:19" s="230" customFormat="1" ht="36" hidden="1" customHeight="1" x14ac:dyDescent="0.25">
      <c r="A274" s="51">
        <v>7222</v>
      </c>
      <c r="B274" s="87" t="s">
        <v>293</v>
      </c>
      <c r="C274" s="88">
        <f t="shared" si="288"/>
        <v>0</v>
      </c>
      <c r="D274" s="193"/>
      <c r="E274" s="194"/>
      <c r="F274" s="55">
        <f t="shared" si="367"/>
        <v>0</v>
      </c>
      <c r="G274" s="53"/>
      <c r="H274" s="54"/>
      <c r="I274" s="55">
        <f t="shared" si="368"/>
        <v>0</v>
      </c>
      <c r="J274" s="53"/>
      <c r="K274" s="54"/>
      <c r="L274" s="55">
        <f t="shared" si="369"/>
        <v>0</v>
      </c>
      <c r="M274" s="53"/>
      <c r="N274" s="54"/>
      <c r="O274" s="55">
        <f t="shared" si="370"/>
        <v>0</v>
      </c>
      <c r="P274" s="57"/>
      <c r="S274" s="377"/>
    </row>
    <row r="275" spans="1:19" ht="24" hidden="1" customHeight="1" x14ac:dyDescent="0.25">
      <c r="A275" s="187">
        <v>7230</v>
      </c>
      <c r="B275" s="87" t="s">
        <v>294</v>
      </c>
      <c r="C275" s="88">
        <f t="shared" si="288"/>
        <v>0</v>
      </c>
      <c r="D275" s="193"/>
      <c r="E275" s="194"/>
      <c r="F275" s="55">
        <f t="shared" si="367"/>
        <v>0</v>
      </c>
      <c r="G275" s="53"/>
      <c r="H275" s="54"/>
      <c r="I275" s="55">
        <f t="shared" si="368"/>
        <v>0</v>
      </c>
      <c r="J275" s="53"/>
      <c r="K275" s="54"/>
      <c r="L275" s="55">
        <f t="shared" si="369"/>
        <v>0</v>
      </c>
      <c r="M275" s="53"/>
      <c r="N275" s="54"/>
      <c r="O275" s="55">
        <f t="shared" si="370"/>
        <v>0</v>
      </c>
      <c r="P275" s="57"/>
      <c r="S275" s="377"/>
    </row>
    <row r="276" spans="1:19" ht="24" hidden="1" x14ac:dyDescent="0.25">
      <c r="A276" s="187">
        <v>7240</v>
      </c>
      <c r="B276" s="87" t="s">
        <v>295</v>
      </c>
      <c r="C276" s="88">
        <f t="shared" ref="C276:C301" si="371">F276+I276+L276+O276</f>
        <v>0</v>
      </c>
      <c r="D276" s="188">
        <f t="shared" ref="D276:O276" si="372">SUM(D277:D279)</f>
        <v>0</v>
      </c>
      <c r="E276" s="189">
        <f t="shared" si="372"/>
        <v>0</v>
      </c>
      <c r="F276" s="55">
        <f t="shared" si="372"/>
        <v>0</v>
      </c>
      <c r="G276" s="188">
        <f t="shared" si="372"/>
        <v>0</v>
      </c>
      <c r="H276" s="189">
        <f t="shared" si="372"/>
        <v>0</v>
      </c>
      <c r="I276" s="55">
        <f t="shared" si="372"/>
        <v>0</v>
      </c>
      <c r="J276" s="188">
        <f>SUM(J277:J279)</f>
        <v>0</v>
      </c>
      <c r="K276" s="189">
        <f t="shared" ref="K276:L276" si="373">SUM(K277:K279)</f>
        <v>0</v>
      </c>
      <c r="L276" s="55">
        <f t="shared" si="373"/>
        <v>0</v>
      </c>
      <c r="M276" s="188">
        <f t="shared" si="372"/>
        <v>0</v>
      </c>
      <c r="N276" s="189">
        <f t="shared" si="372"/>
        <v>0</v>
      </c>
      <c r="O276" s="55">
        <f t="shared" si="372"/>
        <v>0</v>
      </c>
      <c r="P276" s="57"/>
      <c r="S276" s="377"/>
    </row>
    <row r="277" spans="1:19" ht="48" hidden="1" customHeight="1" x14ac:dyDescent="0.25">
      <c r="A277" s="51">
        <v>7245</v>
      </c>
      <c r="B277" s="87" t="s">
        <v>296</v>
      </c>
      <c r="C277" s="88">
        <f t="shared" si="371"/>
        <v>0</v>
      </c>
      <c r="D277" s="193"/>
      <c r="E277" s="194"/>
      <c r="F277" s="55">
        <f t="shared" ref="F277:F280" si="374">D277+E277</f>
        <v>0</v>
      </c>
      <c r="G277" s="53"/>
      <c r="H277" s="54"/>
      <c r="I277" s="55">
        <f t="shared" ref="I277:I280" si="375">G277+H277</f>
        <v>0</v>
      </c>
      <c r="J277" s="53"/>
      <c r="K277" s="54"/>
      <c r="L277" s="55">
        <f t="shared" ref="L277:L280" si="376">K277+J277</f>
        <v>0</v>
      </c>
      <c r="M277" s="53"/>
      <c r="N277" s="54"/>
      <c r="O277" s="55">
        <f t="shared" ref="O277:O280" si="377">N277+M277</f>
        <v>0</v>
      </c>
      <c r="P277" s="57"/>
      <c r="S277" s="377"/>
    </row>
    <row r="278" spans="1:19" ht="84.75" hidden="1" customHeight="1" x14ac:dyDescent="0.25">
      <c r="A278" s="51">
        <v>7246</v>
      </c>
      <c r="B278" s="87" t="s">
        <v>297</v>
      </c>
      <c r="C278" s="88">
        <f t="shared" si="371"/>
        <v>0</v>
      </c>
      <c r="D278" s="193"/>
      <c r="E278" s="194"/>
      <c r="F278" s="55">
        <f t="shared" si="374"/>
        <v>0</v>
      </c>
      <c r="G278" s="53"/>
      <c r="H278" s="54"/>
      <c r="I278" s="55">
        <f t="shared" si="375"/>
        <v>0</v>
      </c>
      <c r="J278" s="53"/>
      <c r="K278" s="54"/>
      <c r="L278" s="55">
        <f t="shared" si="376"/>
        <v>0</v>
      </c>
      <c r="M278" s="53"/>
      <c r="N278" s="54"/>
      <c r="O278" s="55">
        <f t="shared" si="377"/>
        <v>0</v>
      </c>
      <c r="P278" s="57"/>
      <c r="S278" s="377"/>
    </row>
    <row r="279" spans="1:19" ht="36" hidden="1" customHeight="1" x14ac:dyDescent="0.25">
      <c r="A279" s="51">
        <v>7247</v>
      </c>
      <c r="B279" s="87" t="s">
        <v>298</v>
      </c>
      <c r="C279" s="88">
        <f t="shared" si="371"/>
        <v>0</v>
      </c>
      <c r="D279" s="193"/>
      <c r="E279" s="194"/>
      <c r="F279" s="55">
        <f t="shared" si="374"/>
        <v>0</v>
      </c>
      <c r="G279" s="53"/>
      <c r="H279" s="54"/>
      <c r="I279" s="55">
        <f t="shared" si="375"/>
        <v>0</v>
      </c>
      <c r="J279" s="53"/>
      <c r="K279" s="54"/>
      <c r="L279" s="55">
        <f t="shared" si="376"/>
        <v>0</v>
      </c>
      <c r="M279" s="53"/>
      <c r="N279" s="54"/>
      <c r="O279" s="55">
        <f t="shared" si="377"/>
        <v>0</v>
      </c>
      <c r="P279" s="57"/>
      <c r="S279" s="377"/>
    </row>
    <row r="280" spans="1:19" ht="24" hidden="1" customHeight="1" x14ac:dyDescent="0.25">
      <c r="A280" s="375">
        <v>7260</v>
      </c>
      <c r="B280" s="80" t="s">
        <v>299</v>
      </c>
      <c r="C280" s="81">
        <f t="shared" si="371"/>
        <v>0</v>
      </c>
      <c r="D280" s="195"/>
      <c r="E280" s="196"/>
      <c r="F280" s="132">
        <f t="shared" si="374"/>
        <v>0</v>
      </c>
      <c r="G280" s="46"/>
      <c r="H280" s="47"/>
      <c r="I280" s="132">
        <f t="shared" si="375"/>
        <v>0</v>
      </c>
      <c r="J280" s="46"/>
      <c r="K280" s="47"/>
      <c r="L280" s="132">
        <f t="shared" si="376"/>
        <v>0</v>
      </c>
      <c r="M280" s="46"/>
      <c r="N280" s="47"/>
      <c r="O280" s="132">
        <f t="shared" si="377"/>
        <v>0</v>
      </c>
      <c r="P280" s="49"/>
      <c r="S280" s="377"/>
    </row>
    <row r="281" spans="1:19" hidden="1" x14ac:dyDescent="0.25">
      <c r="A281" s="134">
        <v>7700</v>
      </c>
      <c r="B281" s="107" t="s">
        <v>300</v>
      </c>
      <c r="C281" s="108">
        <f t="shared" si="371"/>
        <v>0</v>
      </c>
      <c r="D281" s="231">
        <f t="shared" ref="D281:O281" si="378">D282</f>
        <v>0</v>
      </c>
      <c r="E281" s="232">
        <f t="shared" si="378"/>
        <v>0</v>
      </c>
      <c r="F281" s="129">
        <f t="shared" si="378"/>
        <v>0</v>
      </c>
      <c r="G281" s="231">
        <f t="shared" si="378"/>
        <v>0</v>
      </c>
      <c r="H281" s="232">
        <f t="shared" si="378"/>
        <v>0</v>
      </c>
      <c r="I281" s="129">
        <f t="shared" si="378"/>
        <v>0</v>
      </c>
      <c r="J281" s="231">
        <f t="shared" si="378"/>
        <v>0</v>
      </c>
      <c r="K281" s="232">
        <f t="shared" si="378"/>
        <v>0</v>
      </c>
      <c r="L281" s="129">
        <f t="shared" si="378"/>
        <v>0</v>
      </c>
      <c r="M281" s="231">
        <f t="shared" si="378"/>
        <v>0</v>
      </c>
      <c r="N281" s="232">
        <f t="shared" si="378"/>
        <v>0</v>
      </c>
      <c r="O281" s="129">
        <f t="shared" si="378"/>
        <v>0</v>
      </c>
      <c r="P281" s="117"/>
      <c r="S281" s="377"/>
    </row>
    <row r="282" spans="1:19" ht="12" hidden="1" customHeight="1" x14ac:dyDescent="0.25">
      <c r="A282" s="184">
        <v>7720</v>
      </c>
      <c r="B282" s="80" t="s">
        <v>301</v>
      </c>
      <c r="C282" s="96">
        <f t="shared" si="371"/>
        <v>0</v>
      </c>
      <c r="D282" s="233"/>
      <c r="E282" s="234"/>
      <c r="F282" s="235">
        <f>D282+E282</f>
        <v>0</v>
      </c>
      <c r="G282" s="100"/>
      <c r="H282" s="101"/>
      <c r="I282" s="235">
        <f>G282+H282</f>
        <v>0</v>
      </c>
      <c r="J282" s="100"/>
      <c r="K282" s="101"/>
      <c r="L282" s="235">
        <f>K282+J282</f>
        <v>0</v>
      </c>
      <c r="M282" s="100"/>
      <c r="N282" s="101"/>
      <c r="O282" s="235">
        <f>N282+M282</f>
        <v>0</v>
      </c>
      <c r="P282" s="105"/>
      <c r="S282" s="377"/>
    </row>
    <row r="283" spans="1:19" hidden="1" x14ac:dyDescent="0.25">
      <c r="A283" s="236">
        <v>9000</v>
      </c>
      <c r="B283" s="237" t="s">
        <v>302</v>
      </c>
      <c r="C283" s="238">
        <f t="shared" si="371"/>
        <v>0</v>
      </c>
      <c r="D283" s="239">
        <f t="shared" ref="D283:O284" si="379">D284</f>
        <v>0</v>
      </c>
      <c r="E283" s="240">
        <f t="shared" si="379"/>
        <v>0</v>
      </c>
      <c r="F283" s="241">
        <f t="shared" si="379"/>
        <v>0</v>
      </c>
      <c r="G283" s="239">
        <f>G284</f>
        <v>0</v>
      </c>
      <c r="H283" s="240">
        <f t="shared" ref="H283:I283" si="380">H284</f>
        <v>0</v>
      </c>
      <c r="I283" s="241">
        <f t="shared" si="380"/>
        <v>0</v>
      </c>
      <c r="J283" s="239">
        <f t="shared" si="379"/>
        <v>0</v>
      </c>
      <c r="K283" s="240">
        <f t="shared" si="379"/>
        <v>0</v>
      </c>
      <c r="L283" s="241">
        <f t="shared" si="379"/>
        <v>0</v>
      </c>
      <c r="M283" s="239">
        <f t="shared" si="379"/>
        <v>0</v>
      </c>
      <c r="N283" s="240">
        <f t="shared" si="379"/>
        <v>0</v>
      </c>
      <c r="O283" s="241">
        <f t="shared" si="379"/>
        <v>0</v>
      </c>
      <c r="P283" s="242"/>
      <c r="S283" s="377"/>
    </row>
    <row r="284" spans="1:19" ht="24" hidden="1" x14ac:dyDescent="0.25">
      <c r="A284" s="243">
        <v>9200</v>
      </c>
      <c r="B284" s="87" t="s">
        <v>303</v>
      </c>
      <c r="C284" s="141">
        <f t="shared" si="371"/>
        <v>0</v>
      </c>
      <c r="D284" s="185">
        <f t="shared" si="379"/>
        <v>0</v>
      </c>
      <c r="E284" s="186">
        <f t="shared" si="379"/>
        <v>0</v>
      </c>
      <c r="F284" s="139">
        <f t="shared" si="379"/>
        <v>0</v>
      </c>
      <c r="G284" s="185">
        <f t="shared" si="379"/>
        <v>0</v>
      </c>
      <c r="H284" s="186">
        <f t="shared" si="379"/>
        <v>0</v>
      </c>
      <c r="I284" s="139">
        <f t="shared" si="379"/>
        <v>0</v>
      </c>
      <c r="J284" s="185">
        <f t="shared" si="379"/>
        <v>0</v>
      </c>
      <c r="K284" s="186">
        <f t="shared" si="379"/>
        <v>0</v>
      </c>
      <c r="L284" s="139">
        <f t="shared" si="379"/>
        <v>0</v>
      </c>
      <c r="M284" s="185">
        <f t="shared" si="379"/>
        <v>0</v>
      </c>
      <c r="N284" s="186">
        <f t="shared" si="379"/>
        <v>0</v>
      </c>
      <c r="O284" s="139">
        <f t="shared" si="379"/>
        <v>0</v>
      </c>
      <c r="P284" s="127"/>
      <c r="S284" s="377"/>
    </row>
    <row r="285" spans="1:19" ht="24" hidden="1" customHeight="1" x14ac:dyDescent="0.25">
      <c r="A285" s="244">
        <v>9230</v>
      </c>
      <c r="B285" s="87" t="s">
        <v>304</v>
      </c>
      <c r="C285" s="141">
        <f t="shared" si="371"/>
        <v>0</v>
      </c>
      <c r="D285" s="199"/>
      <c r="E285" s="200"/>
      <c r="F285" s="139">
        <f>D285+E285</f>
        <v>0</v>
      </c>
      <c r="G285" s="142"/>
      <c r="H285" s="143"/>
      <c r="I285" s="139">
        <f>G285+H285</f>
        <v>0</v>
      </c>
      <c r="J285" s="142"/>
      <c r="K285" s="143"/>
      <c r="L285" s="139">
        <f>K285+J285</f>
        <v>0</v>
      </c>
      <c r="M285" s="142"/>
      <c r="N285" s="143"/>
      <c r="O285" s="139">
        <f>N285+M285</f>
        <v>0</v>
      </c>
      <c r="P285" s="127"/>
      <c r="S285" s="377"/>
    </row>
    <row r="286" spans="1:19" hidden="1" x14ac:dyDescent="0.25">
      <c r="A286" s="197"/>
      <c r="B286" s="87" t="s">
        <v>305</v>
      </c>
      <c r="C286" s="88">
        <f t="shared" si="371"/>
        <v>0</v>
      </c>
      <c r="D286" s="188">
        <f>SUM(D287:D288)</f>
        <v>0</v>
      </c>
      <c r="E286" s="189">
        <f t="shared" ref="E286:F286" si="381">SUM(E287:E288)</f>
        <v>0</v>
      </c>
      <c r="F286" s="55">
        <f t="shared" si="381"/>
        <v>0</v>
      </c>
      <c r="G286" s="188">
        <f>SUM(G287:G288)</f>
        <v>0</v>
      </c>
      <c r="H286" s="189">
        <f t="shared" ref="H286:I286" si="382">SUM(H287:H288)</f>
        <v>0</v>
      </c>
      <c r="I286" s="55">
        <f t="shared" si="382"/>
        <v>0</v>
      </c>
      <c r="J286" s="188">
        <f>SUM(J287:J288)</f>
        <v>0</v>
      </c>
      <c r="K286" s="189">
        <f t="shared" ref="K286:L286" si="383">SUM(K287:K288)</f>
        <v>0</v>
      </c>
      <c r="L286" s="55">
        <f t="shared" si="383"/>
        <v>0</v>
      </c>
      <c r="M286" s="188">
        <f>SUM(M287:M288)</f>
        <v>0</v>
      </c>
      <c r="N286" s="189">
        <f t="shared" ref="N286:O286" si="384">SUM(N287:N288)</f>
        <v>0</v>
      </c>
      <c r="O286" s="55">
        <f t="shared" si="384"/>
        <v>0</v>
      </c>
      <c r="P286" s="57"/>
      <c r="S286" s="377"/>
    </row>
    <row r="287" spans="1:19" ht="12" hidden="1" customHeight="1" x14ac:dyDescent="0.25">
      <c r="A287" s="197" t="s">
        <v>306</v>
      </c>
      <c r="B287" s="51" t="s">
        <v>307</v>
      </c>
      <c r="C287" s="88">
        <f t="shared" si="371"/>
        <v>0</v>
      </c>
      <c r="D287" s="193"/>
      <c r="E287" s="194"/>
      <c r="F287" s="55">
        <f t="shared" ref="F287:F288" si="385">D287+E287</f>
        <v>0</v>
      </c>
      <c r="G287" s="53"/>
      <c r="H287" s="54"/>
      <c r="I287" s="55">
        <f t="shared" ref="I287:I288" si="386">G287+H287</f>
        <v>0</v>
      </c>
      <c r="J287" s="53"/>
      <c r="K287" s="54"/>
      <c r="L287" s="55">
        <f t="shared" ref="L287:L288" si="387">K287+J287</f>
        <v>0</v>
      </c>
      <c r="M287" s="53"/>
      <c r="N287" s="54"/>
      <c r="O287" s="55">
        <f t="shared" ref="O287:O288" si="388">N287+M287</f>
        <v>0</v>
      </c>
      <c r="P287" s="57"/>
      <c r="S287" s="377"/>
    </row>
    <row r="288" spans="1:19" ht="24" hidden="1" customHeight="1" x14ac:dyDescent="0.25">
      <c r="A288" s="197" t="s">
        <v>308</v>
      </c>
      <c r="B288" s="245" t="s">
        <v>309</v>
      </c>
      <c r="C288" s="81">
        <f t="shared" si="371"/>
        <v>0</v>
      </c>
      <c r="D288" s="195"/>
      <c r="E288" s="196"/>
      <c r="F288" s="132">
        <f t="shared" si="385"/>
        <v>0</v>
      </c>
      <c r="G288" s="46"/>
      <c r="H288" s="47"/>
      <c r="I288" s="132">
        <f t="shared" si="386"/>
        <v>0</v>
      </c>
      <c r="J288" s="46"/>
      <c r="K288" s="47"/>
      <c r="L288" s="132">
        <f t="shared" si="387"/>
        <v>0</v>
      </c>
      <c r="M288" s="46"/>
      <c r="N288" s="47"/>
      <c r="O288" s="132">
        <f t="shared" si="388"/>
        <v>0</v>
      </c>
      <c r="P288" s="49"/>
      <c r="S288" s="377"/>
    </row>
    <row r="289" spans="1:19" ht="12.75" thickBot="1" x14ac:dyDescent="0.3">
      <c r="A289" s="246"/>
      <c r="B289" s="246" t="s">
        <v>310</v>
      </c>
      <c r="C289" s="247">
        <f t="shared" si="371"/>
        <v>228052</v>
      </c>
      <c r="D289" s="248">
        <f t="shared" ref="D289:O289" si="389">SUM(D286,D269,D230,D195,D187,D173,D75,D53,D283)</f>
        <v>231237</v>
      </c>
      <c r="E289" s="249">
        <f t="shared" si="389"/>
        <v>-3185</v>
      </c>
      <c r="F289" s="250">
        <f t="shared" si="389"/>
        <v>228052</v>
      </c>
      <c r="G289" s="248">
        <f t="shared" si="389"/>
        <v>0</v>
      </c>
      <c r="H289" s="249">
        <f t="shared" si="389"/>
        <v>0</v>
      </c>
      <c r="I289" s="250">
        <f t="shared" si="389"/>
        <v>0</v>
      </c>
      <c r="J289" s="248">
        <f t="shared" si="389"/>
        <v>0</v>
      </c>
      <c r="K289" s="249">
        <f t="shared" si="389"/>
        <v>0</v>
      </c>
      <c r="L289" s="250">
        <f t="shared" si="389"/>
        <v>0</v>
      </c>
      <c r="M289" s="248">
        <f t="shared" si="389"/>
        <v>0</v>
      </c>
      <c r="N289" s="249">
        <f t="shared" si="389"/>
        <v>0</v>
      </c>
      <c r="O289" s="250">
        <f t="shared" si="389"/>
        <v>0</v>
      </c>
      <c r="P289" s="251"/>
      <c r="S289" s="377"/>
    </row>
    <row r="290" spans="1:19" s="28" customFormat="1" ht="13.5" hidden="1" thickTop="1" thickBot="1" x14ac:dyDescent="0.3">
      <c r="A290" s="519" t="s">
        <v>311</v>
      </c>
      <c r="B290" s="520"/>
      <c r="C290" s="252">
        <f t="shared" si="371"/>
        <v>0</v>
      </c>
      <c r="D290" s="253">
        <f>SUM(D24,D25,D41)-D51</f>
        <v>0</v>
      </c>
      <c r="E290" s="254">
        <f t="shared" ref="E290:F290" si="390">SUM(E24,E25,E41)-E51</f>
        <v>0</v>
      </c>
      <c r="F290" s="255">
        <f t="shared" si="390"/>
        <v>0</v>
      </c>
      <c r="G290" s="253">
        <f>SUM(G24,G25,G41)-G51</f>
        <v>0</v>
      </c>
      <c r="H290" s="254">
        <f t="shared" ref="H290:I290" si="391">SUM(H24,H25,H41)-H51</f>
        <v>0</v>
      </c>
      <c r="I290" s="255">
        <f t="shared" si="391"/>
        <v>0</v>
      </c>
      <c r="J290" s="253">
        <f>(J26+J43)-J51</f>
        <v>0</v>
      </c>
      <c r="K290" s="254">
        <f t="shared" ref="K290:L290" si="392">(K26+K43)-K51</f>
        <v>0</v>
      </c>
      <c r="L290" s="255">
        <f t="shared" si="392"/>
        <v>0</v>
      </c>
      <c r="M290" s="253">
        <f>M45-M51</f>
        <v>0</v>
      </c>
      <c r="N290" s="254">
        <f t="shared" ref="N290:O290" si="393">N45-N51</f>
        <v>0</v>
      </c>
      <c r="O290" s="255">
        <f t="shared" si="393"/>
        <v>0</v>
      </c>
      <c r="P290" s="256"/>
      <c r="S290" s="377"/>
    </row>
    <row r="291" spans="1:19" s="28" customFormat="1" ht="12.75" hidden="1" thickTop="1" x14ac:dyDescent="0.25">
      <c r="A291" s="521" t="s">
        <v>312</v>
      </c>
      <c r="B291" s="522"/>
      <c r="C291" s="257">
        <f t="shared" si="371"/>
        <v>0</v>
      </c>
      <c r="D291" s="258">
        <f t="shared" ref="D291:O291" si="394">SUM(D292,D293)-D300+D301</f>
        <v>0</v>
      </c>
      <c r="E291" s="259">
        <f t="shared" si="394"/>
        <v>0</v>
      </c>
      <c r="F291" s="260">
        <f t="shared" si="394"/>
        <v>0</v>
      </c>
      <c r="G291" s="258">
        <f t="shared" si="394"/>
        <v>0</v>
      </c>
      <c r="H291" s="259">
        <f t="shared" si="394"/>
        <v>0</v>
      </c>
      <c r="I291" s="260">
        <f t="shared" si="394"/>
        <v>0</v>
      </c>
      <c r="J291" s="258">
        <f t="shared" si="394"/>
        <v>0</v>
      </c>
      <c r="K291" s="259">
        <f t="shared" si="394"/>
        <v>0</v>
      </c>
      <c r="L291" s="260">
        <f t="shared" si="394"/>
        <v>0</v>
      </c>
      <c r="M291" s="258">
        <f t="shared" si="394"/>
        <v>0</v>
      </c>
      <c r="N291" s="259">
        <f t="shared" si="394"/>
        <v>0</v>
      </c>
      <c r="O291" s="260">
        <f t="shared" si="394"/>
        <v>0</v>
      </c>
      <c r="P291" s="261"/>
      <c r="S291" s="377"/>
    </row>
    <row r="292" spans="1:19" s="28" customFormat="1" ht="13.5" hidden="1" thickTop="1" thickBot="1" x14ac:dyDescent="0.3">
      <c r="A292" s="155" t="s">
        <v>313</v>
      </c>
      <c r="B292" s="155" t="s">
        <v>314</v>
      </c>
      <c r="C292" s="156">
        <f t="shared" si="371"/>
        <v>0</v>
      </c>
      <c r="D292" s="157">
        <f t="shared" ref="D292:O292" si="395">D21-D286</f>
        <v>0</v>
      </c>
      <c r="E292" s="158">
        <f t="shared" si="395"/>
        <v>0</v>
      </c>
      <c r="F292" s="159">
        <f t="shared" si="395"/>
        <v>0</v>
      </c>
      <c r="G292" s="157">
        <f t="shared" si="395"/>
        <v>0</v>
      </c>
      <c r="H292" s="158">
        <f t="shared" si="395"/>
        <v>0</v>
      </c>
      <c r="I292" s="159">
        <f t="shared" si="395"/>
        <v>0</v>
      </c>
      <c r="J292" s="157">
        <f t="shared" si="395"/>
        <v>0</v>
      </c>
      <c r="K292" s="158">
        <f t="shared" si="395"/>
        <v>0</v>
      </c>
      <c r="L292" s="159">
        <f t="shared" si="395"/>
        <v>0</v>
      </c>
      <c r="M292" s="157">
        <f t="shared" si="395"/>
        <v>0</v>
      </c>
      <c r="N292" s="158">
        <f t="shared" si="395"/>
        <v>0</v>
      </c>
      <c r="O292" s="159">
        <f t="shared" si="395"/>
        <v>0</v>
      </c>
      <c r="P292" s="35"/>
      <c r="S292" s="377"/>
    </row>
    <row r="293" spans="1:19" s="28" customFormat="1" ht="12.75" hidden="1" thickTop="1" x14ac:dyDescent="0.25">
      <c r="A293" s="262" t="s">
        <v>315</v>
      </c>
      <c r="B293" s="262" t="s">
        <v>316</v>
      </c>
      <c r="C293" s="257">
        <f t="shared" si="371"/>
        <v>0</v>
      </c>
      <c r="D293" s="258">
        <f t="shared" ref="D293:O293" si="396">SUM(D294,D296,D298)-SUM(D295,D297,D299)</f>
        <v>0</v>
      </c>
      <c r="E293" s="259">
        <f t="shared" si="396"/>
        <v>0</v>
      </c>
      <c r="F293" s="260">
        <f t="shared" si="396"/>
        <v>0</v>
      </c>
      <c r="G293" s="258">
        <f t="shared" si="396"/>
        <v>0</v>
      </c>
      <c r="H293" s="259">
        <f t="shared" si="396"/>
        <v>0</v>
      </c>
      <c r="I293" s="260">
        <f t="shared" si="396"/>
        <v>0</v>
      </c>
      <c r="J293" s="258">
        <f t="shared" si="396"/>
        <v>0</v>
      </c>
      <c r="K293" s="259">
        <f t="shared" si="396"/>
        <v>0</v>
      </c>
      <c r="L293" s="260">
        <f t="shared" si="396"/>
        <v>0</v>
      </c>
      <c r="M293" s="258">
        <f t="shared" si="396"/>
        <v>0</v>
      </c>
      <c r="N293" s="259">
        <f t="shared" si="396"/>
        <v>0</v>
      </c>
      <c r="O293" s="260">
        <f t="shared" si="396"/>
        <v>0</v>
      </c>
      <c r="P293" s="261"/>
      <c r="S293" s="377"/>
    </row>
    <row r="294" spans="1:19" ht="12" hidden="1" customHeight="1" x14ac:dyDescent="0.25">
      <c r="A294" s="263" t="s">
        <v>317</v>
      </c>
      <c r="B294" s="140" t="s">
        <v>318</v>
      </c>
      <c r="C294" s="96">
        <f t="shared" si="371"/>
        <v>0</v>
      </c>
      <c r="D294" s="233"/>
      <c r="E294" s="234"/>
      <c r="F294" s="235">
        <f t="shared" ref="F294:F301" si="397">D294+E294</f>
        <v>0</v>
      </c>
      <c r="G294" s="100"/>
      <c r="H294" s="101"/>
      <c r="I294" s="235">
        <f t="shared" ref="I294:I301" si="398">G294+H294</f>
        <v>0</v>
      </c>
      <c r="J294" s="100"/>
      <c r="K294" s="101"/>
      <c r="L294" s="235">
        <f t="shared" ref="L294:L301" si="399">K294+J294</f>
        <v>0</v>
      </c>
      <c r="M294" s="100"/>
      <c r="N294" s="101"/>
      <c r="O294" s="235">
        <f t="shared" ref="O294:O301" si="400">N294+M294</f>
        <v>0</v>
      </c>
      <c r="P294" s="105"/>
      <c r="S294" s="377"/>
    </row>
    <row r="295" spans="1:19" ht="24" hidden="1" customHeight="1" x14ac:dyDescent="0.25">
      <c r="A295" s="197" t="s">
        <v>319</v>
      </c>
      <c r="B295" s="50" t="s">
        <v>320</v>
      </c>
      <c r="C295" s="88">
        <f t="shared" si="371"/>
        <v>0</v>
      </c>
      <c r="D295" s="193"/>
      <c r="E295" s="194"/>
      <c r="F295" s="55">
        <f t="shared" si="397"/>
        <v>0</v>
      </c>
      <c r="G295" s="53"/>
      <c r="H295" s="54"/>
      <c r="I295" s="55">
        <f t="shared" si="398"/>
        <v>0</v>
      </c>
      <c r="J295" s="53"/>
      <c r="K295" s="54"/>
      <c r="L295" s="55">
        <f t="shared" si="399"/>
        <v>0</v>
      </c>
      <c r="M295" s="53"/>
      <c r="N295" s="54"/>
      <c r="O295" s="55">
        <f t="shared" si="400"/>
        <v>0</v>
      </c>
      <c r="P295" s="57"/>
      <c r="S295" s="377"/>
    </row>
    <row r="296" spans="1:19" ht="12" hidden="1" customHeight="1" x14ac:dyDescent="0.25">
      <c r="A296" s="197" t="s">
        <v>321</v>
      </c>
      <c r="B296" s="50" t="s">
        <v>322</v>
      </c>
      <c r="C296" s="88">
        <f t="shared" si="371"/>
        <v>0</v>
      </c>
      <c r="D296" s="193"/>
      <c r="E296" s="194"/>
      <c r="F296" s="55">
        <f t="shared" si="397"/>
        <v>0</v>
      </c>
      <c r="G296" s="53"/>
      <c r="H296" s="54"/>
      <c r="I296" s="55">
        <f t="shared" si="398"/>
        <v>0</v>
      </c>
      <c r="J296" s="53"/>
      <c r="K296" s="54"/>
      <c r="L296" s="55">
        <f t="shared" si="399"/>
        <v>0</v>
      </c>
      <c r="M296" s="53"/>
      <c r="N296" s="54"/>
      <c r="O296" s="55">
        <f t="shared" si="400"/>
        <v>0</v>
      </c>
      <c r="P296" s="57"/>
      <c r="S296" s="377"/>
    </row>
    <row r="297" spans="1:19" ht="24" hidden="1" customHeight="1" x14ac:dyDescent="0.25">
      <c r="A297" s="197" t="s">
        <v>323</v>
      </c>
      <c r="B297" s="50" t="s">
        <v>324</v>
      </c>
      <c r="C297" s="88">
        <f t="shared" si="371"/>
        <v>0</v>
      </c>
      <c r="D297" s="193"/>
      <c r="E297" s="194"/>
      <c r="F297" s="55">
        <f t="shared" si="397"/>
        <v>0</v>
      </c>
      <c r="G297" s="53"/>
      <c r="H297" s="54"/>
      <c r="I297" s="55">
        <f t="shared" si="398"/>
        <v>0</v>
      </c>
      <c r="J297" s="53"/>
      <c r="K297" s="54"/>
      <c r="L297" s="55">
        <f t="shared" si="399"/>
        <v>0</v>
      </c>
      <c r="M297" s="53"/>
      <c r="N297" s="54"/>
      <c r="O297" s="55">
        <f t="shared" si="400"/>
        <v>0</v>
      </c>
      <c r="P297" s="57"/>
      <c r="S297" s="377"/>
    </row>
    <row r="298" spans="1:19" ht="12" hidden="1" customHeight="1" x14ac:dyDescent="0.25">
      <c r="A298" s="197" t="s">
        <v>325</v>
      </c>
      <c r="B298" s="50" t="s">
        <v>326</v>
      </c>
      <c r="C298" s="88">
        <f t="shared" si="371"/>
        <v>0</v>
      </c>
      <c r="D298" s="193"/>
      <c r="E298" s="194"/>
      <c r="F298" s="55">
        <f t="shared" si="397"/>
        <v>0</v>
      </c>
      <c r="G298" s="53"/>
      <c r="H298" s="54"/>
      <c r="I298" s="55">
        <f t="shared" si="398"/>
        <v>0</v>
      </c>
      <c r="J298" s="53"/>
      <c r="K298" s="54"/>
      <c r="L298" s="55">
        <f t="shared" si="399"/>
        <v>0</v>
      </c>
      <c r="M298" s="53"/>
      <c r="N298" s="54"/>
      <c r="O298" s="55">
        <f t="shared" si="400"/>
        <v>0</v>
      </c>
      <c r="P298" s="57"/>
      <c r="S298" s="377"/>
    </row>
    <row r="299" spans="1:19" ht="24.75" hidden="1" customHeight="1" thickBot="1" x14ac:dyDescent="0.3">
      <c r="A299" s="264" t="s">
        <v>327</v>
      </c>
      <c r="B299" s="265" t="s">
        <v>328</v>
      </c>
      <c r="C299" s="205">
        <f t="shared" si="371"/>
        <v>0</v>
      </c>
      <c r="D299" s="207"/>
      <c r="E299" s="208"/>
      <c r="F299" s="209">
        <f t="shared" si="397"/>
        <v>0</v>
      </c>
      <c r="G299" s="210"/>
      <c r="H299" s="211"/>
      <c r="I299" s="209">
        <f t="shared" si="398"/>
        <v>0</v>
      </c>
      <c r="J299" s="210"/>
      <c r="K299" s="211"/>
      <c r="L299" s="209">
        <f t="shared" si="399"/>
        <v>0</v>
      </c>
      <c r="M299" s="210"/>
      <c r="N299" s="211"/>
      <c r="O299" s="209">
        <f t="shared" si="400"/>
        <v>0</v>
      </c>
      <c r="P299" s="212"/>
      <c r="S299" s="377"/>
    </row>
    <row r="300" spans="1:19" s="28" customFormat="1" ht="13.5" hidden="1" customHeight="1" thickTop="1" thickBot="1" x14ac:dyDescent="0.3">
      <c r="A300" s="266" t="s">
        <v>329</v>
      </c>
      <c r="B300" s="266" t="s">
        <v>330</v>
      </c>
      <c r="C300" s="252">
        <f t="shared" si="371"/>
        <v>0</v>
      </c>
      <c r="D300" s="267"/>
      <c r="E300" s="268"/>
      <c r="F300" s="255">
        <f t="shared" si="397"/>
        <v>0</v>
      </c>
      <c r="G300" s="267"/>
      <c r="H300" s="268"/>
      <c r="I300" s="269">
        <f t="shared" si="398"/>
        <v>0</v>
      </c>
      <c r="J300" s="267"/>
      <c r="K300" s="268"/>
      <c r="L300" s="269">
        <f t="shared" si="399"/>
        <v>0</v>
      </c>
      <c r="M300" s="267"/>
      <c r="N300" s="268"/>
      <c r="O300" s="269">
        <f t="shared" si="400"/>
        <v>0</v>
      </c>
      <c r="P300" s="270"/>
      <c r="S300" s="377"/>
    </row>
    <row r="301" spans="1:19" s="28" customFormat="1" ht="48.75" hidden="1" customHeight="1" thickTop="1" x14ac:dyDescent="0.25">
      <c r="A301" s="262" t="s">
        <v>331</v>
      </c>
      <c r="B301" s="271" t="s">
        <v>332</v>
      </c>
      <c r="C301" s="257">
        <f t="shared" si="371"/>
        <v>0</v>
      </c>
      <c r="D301" s="201"/>
      <c r="E301" s="202"/>
      <c r="F301" s="71">
        <f t="shared" si="397"/>
        <v>0</v>
      </c>
      <c r="G301" s="201"/>
      <c r="H301" s="202"/>
      <c r="I301" s="71">
        <f t="shared" si="398"/>
        <v>0</v>
      </c>
      <c r="J301" s="201"/>
      <c r="K301" s="202"/>
      <c r="L301" s="71">
        <f t="shared" si="399"/>
        <v>0</v>
      </c>
      <c r="M301" s="201"/>
      <c r="N301" s="202"/>
      <c r="O301" s="71">
        <f t="shared" si="400"/>
        <v>0</v>
      </c>
      <c r="P301" s="75"/>
      <c r="S301" s="377"/>
    </row>
    <row r="302" spans="1:19" ht="12.75" thickTop="1" x14ac:dyDescent="0.25">
      <c r="A302" s="4"/>
      <c r="B302" s="4"/>
      <c r="C302" s="4"/>
      <c r="D302" s="4"/>
      <c r="E302" s="4"/>
      <c r="F302" s="4"/>
      <c r="G302" s="4"/>
      <c r="H302" s="4"/>
      <c r="I302" s="4"/>
      <c r="J302" s="4"/>
      <c r="K302" s="4"/>
      <c r="L302" s="4"/>
      <c r="M302" s="4"/>
      <c r="S302" s="377"/>
    </row>
    <row r="303" spans="1:19" x14ac:dyDescent="0.25">
      <c r="A303" s="4"/>
      <c r="B303" s="4"/>
      <c r="C303" s="4"/>
      <c r="D303" s="4"/>
      <c r="E303" s="4"/>
      <c r="F303" s="4"/>
      <c r="G303" s="4"/>
      <c r="H303" s="4"/>
      <c r="I303" s="4"/>
      <c r="J303" s="4"/>
      <c r="K303" s="4"/>
      <c r="L303" s="4"/>
      <c r="M303" s="4"/>
    </row>
    <row r="304" spans="1:19" x14ac:dyDescent="0.25">
      <c r="A304" s="4"/>
      <c r="B304" s="4"/>
      <c r="C304" s="4"/>
      <c r="D304" s="4"/>
      <c r="E304" s="4"/>
      <c r="F304" s="4"/>
      <c r="G304" s="4"/>
      <c r="H304" s="4"/>
      <c r="I304" s="4"/>
      <c r="J304" s="4"/>
      <c r="K304" s="4"/>
      <c r="L304" s="4"/>
      <c r="M304" s="4"/>
    </row>
    <row r="305" spans="1:13" x14ac:dyDescent="0.25">
      <c r="A305" s="4"/>
      <c r="B305" s="4"/>
      <c r="C305" s="4"/>
      <c r="D305" s="4"/>
      <c r="E305" s="4"/>
      <c r="F305" s="4"/>
      <c r="G305" s="4"/>
      <c r="H305" s="4"/>
      <c r="I305" s="4"/>
      <c r="J305" s="4"/>
      <c r="K305" s="4"/>
      <c r="L305" s="4"/>
      <c r="M305" s="4"/>
    </row>
    <row r="306" spans="1:13" x14ac:dyDescent="0.25">
      <c r="A306" s="4"/>
      <c r="B306" s="4"/>
      <c r="C306" s="4"/>
      <c r="D306" s="4"/>
      <c r="E306" s="4"/>
      <c r="F306" s="4"/>
      <c r="G306" s="4"/>
      <c r="H306" s="4"/>
      <c r="I306" s="4"/>
      <c r="J306" s="4"/>
      <c r="K306" s="4"/>
      <c r="L306" s="4"/>
      <c r="M306" s="4"/>
    </row>
    <row r="307" spans="1:13" x14ac:dyDescent="0.25">
      <c r="A307" s="4"/>
      <c r="B307" s="4"/>
      <c r="C307" s="4"/>
      <c r="D307" s="4"/>
      <c r="E307" s="4"/>
      <c r="F307" s="4"/>
      <c r="G307" s="4"/>
      <c r="H307" s="4"/>
      <c r="I307" s="4"/>
      <c r="J307" s="4"/>
      <c r="K307" s="4"/>
      <c r="L307" s="4"/>
      <c r="M307" s="4"/>
    </row>
    <row r="308" spans="1:13" x14ac:dyDescent="0.25">
      <c r="A308" s="4"/>
      <c r="B308" s="4"/>
      <c r="C308" s="4"/>
      <c r="D308" s="4"/>
      <c r="E308" s="4"/>
      <c r="F308" s="4"/>
      <c r="G308" s="4"/>
      <c r="H308" s="4"/>
      <c r="I308" s="4"/>
      <c r="J308" s="4"/>
      <c r="K308" s="4"/>
      <c r="L308" s="4"/>
      <c r="M308" s="4"/>
    </row>
    <row r="309" spans="1:13" x14ac:dyDescent="0.25">
      <c r="A309" s="4"/>
      <c r="B309" s="4"/>
      <c r="C309" s="4"/>
      <c r="D309" s="4"/>
      <c r="E309" s="4"/>
      <c r="F309" s="4"/>
      <c r="G309" s="4"/>
      <c r="H309" s="4"/>
      <c r="I309" s="4"/>
      <c r="J309" s="4"/>
      <c r="K309" s="4"/>
      <c r="L309" s="4"/>
      <c r="M309" s="4"/>
    </row>
    <row r="310" spans="1:13" x14ac:dyDescent="0.25">
      <c r="A310" s="4"/>
      <c r="B310" s="4"/>
      <c r="C310" s="4"/>
      <c r="D310" s="4"/>
      <c r="E310" s="4"/>
      <c r="F310" s="4"/>
      <c r="G310" s="4"/>
      <c r="H310" s="4"/>
      <c r="I310" s="4"/>
      <c r="J310" s="4"/>
      <c r="K310" s="4"/>
      <c r="L310" s="4"/>
      <c r="M310" s="4"/>
    </row>
    <row r="311" spans="1:13" x14ac:dyDescent="0.25">
      <c r="A311" s="4"/>
      <c r="B311" s="4"/>
      <c r="C311" s="4"/>
      <c r="D311" s="4"/>
      <c r="E311" s="4"/>
      <c r="F311" s="4"/>
      <c r="G311" s="4"/>
      <c r="H311" s="4"/>
      <c r="I311" s="4"/>
      <c r="J311" s="4"/>
      <c r="K311" s="4"/>
      <c r="L311" s="4"/>
      <c r="M311" s="4"/>
    </row>
    <row r="312" spans="1:13" x14ac:dyDescent="0.25">
      <c r="A312" s="4"/>
      <c r="B312" s="4"/>
      <c r="C312" s="4"/>
      <c r="D312" s="4"/>
      <c r="E312" s="4"/>
      <c r="F312" s="4"/>
      <c r="G312" s="4"/>
      <c r="H312" s="4"/>
      <c r="I312" s="4"/>
      <c r="J312" s="4"/>
      <c r="K312" s="4"/>
      <c r="L312" s="4"/>
      <c r="M312" s="4"/>
    </row>
    <row r="313" spans="1:13" x14ac:dyDescent="0.25">
      <c r="A313" s="4"/>
      <c r="B313" s="4"/>
      <c r="C313" s="4"/>
      <c r="D313" s="4"/>
      <c r="E313" s="4"/>
      <c r="F313" s="4"/>
      <c r="G313" s="4"/>
      <c r="H313" s="4"/>
      <c r="I313" s="4"/>
      <c r="J313" s="4"/>
      <c r="K313" s="4"/>
      <c r="L313" s="4"/>
      <c r="M313" s="4"/>
    </row>
    <row r="314" spans="1:13" x14ac:dyDescent="0.25">
      <c r="A314" s="4"/>
      <c r="B314" s="4"/>
      <c r="C314" s="4"/>
      <c r="D314" s="4"/>
      <c r="E314" s="4"/>
      <c r="F314" s="4"/>
      <c r="G314" s="4"/>
      <c r="H314" s="4"/>
      <c r="I314" s="4"/>
      <c r="J314" s="4"/>
      <c r="K314" s="4"/>
      <c r="L314" s="4"/>
      <c r="M314" s="4"/>
    </row>
    <row r="315" spans="1:13" x14ac:dyDescent="0.25">
      <c r="A315" s="4"/>
      <c r="B315" s="4"/>
      <c r="C315" s="4"/>
      <c r="D315" s="4"/>
      <c r="E315" s="4"/>
      <c r="F315" s="4"/>
      <c r="G315" s="4"/>
      <c r="H315" s="4"/>
      <c r="I315" s="4"/>
      <c r="J315" s="4"/>
      <c r="K315" s="4"/>
      <c r="L315" s="4"/>
      <c r="M315" s="4"/>
    </row>
    <row r="316" spans="1:13" x14ac:dyDescent="0.25">
      <c r="A316" s="4"/>
      <c r="B316" s="4"/>
      <c r="C316" s="4"/>
      <c r="D316" s="4"/>
      <c r="E316" s="4"/>
      <c r="F316" s="4"/>
      <c r="G316" s="4"/>
      <c r="H316" s="4"/>
      <c r="I316" s="4"/>
      <c r="J316" s="4"/>
      <c r="K316" s="4"/>
      <c r="L316" s="4"/>
      <c r="M316" s="4"/>
    </row>
    <row r="317" spans="1:13" x14ac:dyDescent="0.25">
      <c r="A317" s="4"/>
      <c r="B317" s="4"/>
      <c r="C317" s="4"/>
      <c r="D317" s="4"/>
      <c r="E317" s="4"/>
      <c r="F317" s="4"/>
      <c r="G317" s="4"/>
      <c r="H317" s="4"/>
      <c r="I317" s="4"/>
      <c r="J317" s="4"/>
      <c r="K317" s="4"/>
      <c r="L317" s="4"/>
      <c r="M317" s="4"/>
    </row>
    <row r="318" spans="1:13" x14ac:dyDescent="0.25">
      <c r="A318" s="4"/>
      <c r="B318" s="4"/>
      <c r="C318" s="4"/>
      <c r="D318" s="4"/>
      <c r="E318" s="4"/>
      <c r="F318" s="4"/>
      <c r="G318" s="4"/>
      <c r="H318" s="4"/>
      <c r="I318" s="4"/>
      <c r="J318" s="4"/>
      <c r="K318" s="4"/>
      <c r="L318" s="4"/>
      <c r="M318" s="4"/>
    </row>
    <row r="319" spans="1:13" x14ac:dyDescent="0.25">
      <c r="A319" s="4"/>
      <c r="B319" s="4"/>
      <c r="C319" s="4"/>
      <c r="D319" s="4"/>
      <c r="E319" s="4"/>
      <c r="F319" s="4"/>
      <c r="G319" s="4"/>
      <c r="H319" s="4"/>
      <c r="I319" s="4"/>
      <c r="J319" s="4"/>
      <c r="K319" s="4"/>
      <c r="L319" s="4"/>
      <c r="M319" s="4"/>
    </row>
  </sheetData>
  <sheetProtection algorithmName="SHA-512" hashValue="LNByGsEBJKKOG/uVr0Ll3lsU+HpS2+lGPnDQJf3IXu419O9jWzIAHmgEKRBGNUpiknoo32Lr25Js+xliKxTC7A==" saltValue="GZSPoBNIjVlEVfodoSK+4w==" spinCount="100000" sheet="1" objects="1" scenarios="1" formatCells="0" formatColumns="0" formatRows="0" deleteColumns="0"/>
  <autoFilter ref="A18:P301">
    <filterColumn colId="2">
      <filters>
        <filter val="225 807"/>
      </filters>
    </filterColumn>
  </autoFilter>
  <mergeCells count="32">
    <mergeCell ref="C13:P13"/>
    <mergeCell ref="A2:P2"/>
    <mergeCell ref="C3:P3"/>
    <mergeCell ref="C4:P4"/>
    <mergeCell ref="C5:P5"/>
    <mergeCell ref="C6:P6"/>
    <mergeCell ref="C7:P7"/>
    <mergeCell ref="C8:P8"/>
    <mergeCell ref="C9:P9"/>
    <mergeCell ref="C10:P10"/>
    <mergeCell ref="C11:P11"/>
    <mergeCell ref="C12:P12"/>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A290:B290"/>
    <mergeCell ref="A291:B291"/>
    <mergeCell ref="I16:I17"/>
    <mergeCell ref="J16:J17"/>
    <mergeCell ref="K16:K17"/>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88.pielikums Jūrmalas pilsētas domes
2019.gada 29.augusta saistošajiem noteikumiem Nr.31
(protokols Nr.12, 20.punkts)
 </firstHeader>
    <firstFooter>&amp;L&amp;9&amp;D; &amp;T&amp;R&amp;9&amp;P (&amp;N)</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29"/>
  <sheetViews>
    <sheetView showGridLines="0" view="pageLayout" zoomScaleNormal="100" workbookViewId="0">
      <selection activeCell="U3" sqref="U3"/>
    </sheetView>
  </sheetViews>
  <sheetFormatPr defaultRowHeight="12" outlineLevelCol="1" x14ac:dyDescent="0.25"/>
  <cols>
    <col min="1" max="1" width="10.85546875" style="272" customWidth="1"/>
    <col min="2" max="2" width="28" style="272" customWidth="1"/>
    <col min="3" max="3" width="8" style="272" customWidth="1"/>
    <col min="4" max="5" width="8.7109375" style="272" hidden="1" customWidth="1" outlineLevel="1"/>
    <col min="6" max="6" width="8.7109375" style="272" customWidth="1" collapsed="1"/>
    <col min="7" max="8" width="8.7109375" style="272" hidden="1" customWidth="1" outlineLevel="1"/>
    <col min="9" max="9" width="8.7109375" style="272" customWidth="1" collapsed="1"/>
    <col min="10" max="11" width="8.28515625" style="272" hidden="1" customWidth="1" outlineLevel="1"/>
    <col min="12" max="12" width="8.28515625" style="272" customWidth="1" collapsed="1"/>
    <col min="13" max="13" width="7.42578125" style="272" hidden="1" customWidth="1" outlineLevel="1"/>
    <col min="14" max="14" width="7.42578125" style="4" hidden="1" customWidth="1" outlineLevel="1"/>
    <col min="15" max="15" width="6.85546875" style="4" customWidth="1" collapsed="1"/>
    <col min="16" max="16" width="26.7109375" style="4" hidden="1" customWidth="1" outlineLevel="1"/>
    <col min="17" max="17" width="9.140625" style="4" collapsed="1"/>
    <col min="18" max="16384" width="9.140625" style="4"/>
  </cols>
  <sheetData>
    <row r="1" spans="1:17" x14ac:dyDescent="0.25">
      <c r="A1" s="1"/>
      <c r="B1" s="1"/>
      <c r="C1" s="1"/>
      <c r="D1" s="1"/>
      <c r="E1" s="1"/>
      <c r="F1" s="1"/>
      <c r="G1" s="1"/>
      <c r="H1" s="1"/>
      <c r="I1" s="1"/>
      <c r="J1" s="1"/>
      <c r="K1" s="1"/>
      <c r="L1" s="1"/>
      <c r="M1" s="1"/>
      <c r="N1" s="2"/>
      <c r="O1" s="3" t="s">
        <v>538</v>
      </c>
      <c r="P1" s="1"/>
    </row>
    <row r="2" spans="1:17" ht="35.25" customHeight="1" x14ac:dyDescent="0.25">
      <c r="A2" s="548" t="s">
        <v>1</v>
      </c>
      <c r="B2" s="549"/>
      <c r="C2" s="549"/>
      <c r="D2" s="549"/>
      <c r="E2" s="549"/>
      <c r="F2" s="549"/>
      <c r="G2" s="549"/>
      <c r="H2" s="549"/>
      <c r="I2" s="549"/>
      <c r="J2" s="549"/>
      <c r="K2" s="549"/>
      <c r="L2" s="549"/>
      <c r="M2" s="549"/>
      <c r="N2" s="549"/>
      <c r="O2" s="549"/>
      <c r="P2" s="550"/>
      <c r="Q2" s="366"/>
    </row>
    <row r="3" spans="1:17" ht="12.75" customHeight="1" x14ac:dyDescent="0.25">
      <c r="A3" s="5" t="s">
        <v>2</v>
      </c>
      <c r="B3" s="6"/>
      <c r="C3" s="551" t="s">
        <v>539</v>
      </c>
      <c r="D3" s="551"/>
      <c r="E3" s="551"/>
      <c r="F3" s="551"/>
      <c r="G3" s="551"/>
      <c r="H3" s="551"/>
      <c r="I3" s="551"/>
      <c r="J3" s="551"/>
      <c r="K3" s="551"/>
      <c r="L3" s="551"/>
      <c r="M3" s="551"/>
      <c r="N3" s="551"/>
      <c r="O3" s="551"/>
      <c r="P3" s="552"/>
      <c r="Q3" s="366"/>
    </row>
    <row r="4" spans="1:17" ht="12.75" customHeight="1" x14ac:dyDescent="0.25">
      <c r="A4" s="5" t="s">
        <v>4</v>
      </c>
      <c r="B4" s="6"/>
      <c r="C4" s="551" t="s">
        <v>540</v>
      </c>
      <c r="D4" s="551"/>
      <c r="E4" s="551"/>
      <c r="F4" s="551"/>
      <c r="G4" s="551"/>
      <c r="H4" s="551"/>
      <c r="I4" s="551"/>
      <c r="J4" s="551"/>
      <c r="K4" s="551"/>
      <c r="L4" s="551"/>
      <c r="M4" s="551"/>
      <c r="N4" s="551"/>
      <c r="O4" s="551"/>
      <c r="P4" s="552"/>
      <c r="Q4" s="366"/>
    </row>
    <row r="5" spans="1:17" ht="12.75" customHeight="1" x14ac:dyDescent="0.25">
      <c r="A5" s="7" t="s">
        <v>6</v>
      </c>
      <c r="B5" s="8"/>
      <c r="C5" s="546" t="s">
        <v>541</v>
      </c>
      <c r="D5" s="546"/>
      <c r="E5" s="546"/>
      <c r="F5" s="546"/>
      <c r="G5" s="546"/>
      <c r="H5" s="546"/>
      <c r="I5" s="546"/>
      <c r="J5" s="546"/>
      <c r="K5" s="546"/>
      <c r="L5" s="546"/>
      <c r="M5" s="546"/>
      <c r="N5" s="546"/>
      <c r="O5" s="546"/>
      <c r="P5" s="547"/>
      <c r="Q5" s="366"/>
    </row>
    <row r="6" spans="1:17" ht="12.75" customHeight="1" x14ac:dyDescent="0.25">
      <c r="A6" s="7" t="s">
        <v>8</v>
      </c>
      <c r="B6" s="8"/>
      <c r="C6" s="546" t="s">
        <v>9</v>
      </c>
      <c r="D6" s="546"/>
      <c r="E6" s="546"/>
      <c r="F6" s="546"/>
      <c r="G6" s="546"/>
      <c r="H6" s="546"/>
      <c r="I6" s="546"/>
      <c r="J6" s="546"/>
      <c r="K6" s="546"/>
      <c r="L6" s="546"/>
      <c r="M6" s="546"/>
      <c r="N6" s="546"/>
      <c r="O6" s="546"/>
      <c r="P6" s="547"/>
      <c r="Q6" s="366"/>
    </row>
    <row r="7" spans="1:17" x14ac:dyDescent="0.25">
      <c r="A7" s="7" t="s">
        <v>10</v>
      </c>
      <c r="B7" s="8"/>
      <c r="C7" s="551" t="s">
        <v>542</v>
      </c>
      <c r="D7" s="551"/>
      <c r="E7" s="551"/>
      <c r="F7" s="551"/>
      <c r="G7" s="551"/>
      <c r="H7" s="551"/>
      <c r="I7" s="551"/>
      <c r="J7" s="551"/>
      <c r="K7" s="551"/>
      <c r="L7" s="551"/>
      <c r="M7" s="551"/>
      <c r="N7" s="551"/>
      <c r="O7" s="551"/>
      <c r="P7" s="552"/>
      <c r="Q7" s="366"/>
    </row>
    <row r="8" spans="1:17" ht="12.75" customHeight="1" x14ac:dyDescent="0.25">
      <c r="A8" s="9" t="s">
        <v>12</v>
      </c>
      <c r="B8" s="8"/>
      <c r="C8" s="553"/>
      <c r="D8" s="553"/>
      <c r="E8" s="553"/>
      <c r="F8" s="553"/>
      <c r="G8" s="553"/>
      <c r="H8" s="553"/>
      <c r="I8" s="553"/>
      <c r="J8" s="553"/>
      <c r="K8" s="553"/>
      <c r="L8" s="553"/>
      <c r="M8" s="553"/>
      <c r="N8" s="553"/>
      <c r="O8" s="553"/>
      <c r="P8" s="554"/>
      <c r="Q8" s="366"/>
    </row>
    <row r="9" spans="1:17" ht="12.75" customHeight="1" x14ac:dyDescent="0.25">
      <c r="A9" s="7"/>
      <c r="B9" s="8" t="s">
        <v>13</v>
      </c>
      <c r="C9" s="546" t="s">
        <v>543</v>
      </c>
      <c r="D9" s="546"/>
      <c r="E9" s="546"/>
      <c r="F9" s="546"/>
      <c r="G9" s="546"/>
      <c r="H9" s="546"/>
      <c r="I9" s="546"/>
      <c r="J9" s="546"/>
      <c r="K9" s="546"/>
      <c r="L9" s="546"/>
      <c r="M9" s="546"/>
      <c r="N9" s="546"/>
      <c r="O9" s="546"/>
      <c r="P9" s="547"/>
      <c r="Q9" s="366"/>
    </row>
    <row r="10" spans="1:17" ht="12.75" customHeight="1" x14ac:dyDescent="0.25">
      <c r="A10" s="7"/>
      <c r="B10" s="8" t="s">
        <v>15</v>
      </c>
      <c r="C10" s="546"/>
      <c r="D10" s="546"/>
      <c r="E10" s="546"/>
      <c r="F10" s="546"/>
      <c r="G10" s="546"/>
      <c r="H10" s="546"/>
      <c r="I10" s="546"/>
      <c r="J10" s="546"/>
      <c r="K10" s="546"/>
      <c r="L10" s="546"/>
      <c r="M10" s="546"/>
      <c r="N10" s="546"/>
      <c r="O10" s="546"/>
      <c r="P10" s="547"/>
      <c r="Q10" s="366"/>
    </row>
    <row r="11" spans="1:17" ht="12.75" customHeight="1" x14ac:dyDescent="0.25">
      <c r="A11" s="7"/>
      <c r="B11" s="8" t="s">
        <v>17</v>
      </c>
      <c r="C11" s="553"/>
      <c r="D11" s="553"/>
      <c r="E11" s="553"/>
      <c r="F11" s="553"/>
      <c r="G11" s="553"/>
      <c r="H11" s="553"/>
      <c r="I11" s="553"/>
      <c r="J11" s="553"/>
      <c r="K11" s="553"/>
      <c r="L11" s="553"/>
      <c r="M11" s="553"/>
      <c r="N11" s="553"/>
      <c r="O11" s="553"/>
      <c r="P11" s="554"/>
      <c r="Q11" s="366"/>
    </row>
    <row r="12" spans="1:17" ht="12.75" customHeight="1" x14ac:dyDescent="0.25">
      <c r="A12" s="7"/>
      <c r="B12" s="8" t="s">
        <v>18</v>
      </c>
      <c r="C12" s="546"/>
      <c r="D12" s="546"/>
      <c r="E12" s="546"/>
      <c r="F12" s="546"/>
      <c r="G12" s="546"/>
      <c r="H12" s="546"/>
      <c r="I12" s="546"/>
      <c r="J12" s="546"/>
      <c r="K12" s="546"/>
      <c r="L12" s="546"/>
      <c r="M12" s="546"/>
      <c r="N12" s="546"/>
      <c r="O12" s="546"/>
      <c r="P12" s="547"/>
      <c r="Q12" s="366"/>
    </row>
    <row r="13" spans="1:17" ht="12.75" customHeight="1" x14ac:dyDescent="0.25">
      <c r="A13" s="7"/>
      <c r="B13" s="8" t="s">
        <v>20</v>
      </c>
      <c r="C13" s="546"/>
      <c r="D13" s="546"/>
      <c r="E13" s="546"/>
      <c r="F13" s="546"/>
      <c r="G13" s="546"/>
      <c r="H13" s="546"/>
      <c r="I13" s="546"/>
      <c r="J13" s="546"/>
      <c r="K13" s="546"/>
      <c r="L13" s="546"/>
      <c r="M13" s="546"/>
      <c r="N13" s="546"/>
      <c r="O13" s="546"/>
      <c r="P13" s="547"/>
      <c r="Q13" s="366"/>
    </row>
    <row r="14" spans="1:17" ht="12.75" customHeight="1" x14ac:dyDescent="0.25">
      <c r="A14" s="10"/>
      <c r="B14" s="11"/>
      <c r="C14" s="526"/>
      <c r="D14" s="526"/>
      <c r="E14" s="526"/>
      <c r="F14" s="526"/>
      <c r="G14" s="526"/>
      <c r="H14" s="526"/>
      <c r="I14" s="526"/>
      <c r="J14" s="526"/>
      <c r="K14" s="526"/>
      <c r="L14" s="526"/>
      <c r="M14" s="526"/>
      <c r="N14" s="526"/>
      <c r="O14" s="526"/>
      <c r="P14" s="527"/>
      <c r="Q14" s="366"/>
    </row>
    <row r="15" spans="1:17" s="12" customFormat="1" ht="12.75" customHeight="1" x14ac:dyDescent="0.25">
      <c r="A15" s="528" t="s">
        <v>21</v>
      </c>
      <c r="B15" s="531" t="s">
        <v>22</v>
      </c>
      <c r="C15" s="533" t="s">
        <v>23</v>
      </c>
      <c r="D15" s="534"/>
      <c r="E15" s="534"/>
      <c r="F15" s="534"/>
      <c r="G15" s="534"/>
      <c r="H15" s="534"/>
      <c r="I15" s="534"/>
      <c r="J15" s="534"/>
      <c r="K15" s="534"/>
      <c r="L15" s="534"/>
      <c r="M15" s="534"/>
      <c r="N15" s="534"/>
      <c r="O15" s="534"/>
      <c r="P15" s="535"/>
      <c r="Q15" s="367"/>
    </row>
    <row r="16" spans="1:17" s="12" customFormat="1" ht="12.75" customHeight="1" x14ac:dyDescent="0.25">
      <c r="A16" s="529"/>
      <c r="B16" s="532"/>
      <c r="C16" s="536" t="s">
        <v>24</v>
      </c>
      <c r="D16" s="538" t="s">
        <v>25</v>
      </c>
      <c r="E16" s="540" t="s">
        <v>26</v>
      </c>
      <c r="F16" s="542" t="s">
        <v>27</v>
      </c>
      <c r="G16" s="524" t="s">
        <v>28</v>
      </c>
      <c r="H16" s="525" t="s">
        <v>29</v>
      </c>
      <c r="I16" s="523" t="s">
        <v>30</v>
      </c>
      <c r="J16" s="524" t="s">
        <v>31</v>
      </c>
      <c r="K16" s="525" t="s">
        <v>32</v>
      </c>
      <c r="L16" s="523" t="s">
        <v>33</v>
      </c>
      <c r="M16" s="524" t="s">
        <v>34</v>
      </c>
      <c r="N16" s="525" t="s">
        <v>35</v>
      </c>
      <c r="O16" s="523" t="s">
        <v>36</v>
      </c>
      <c r="P16" s="544" t="s">
        <v>37</v>
      </c>
    </row>
    <row r="17" spans="1:16" s="13" customFormat="1" ht="70.5" customHeight="1" thickBot="1" x14ac:dyDescent="0.3">
      <c r="A17" s="530"/>
      <c r="B17" s="532"/>
      <c r="C17" s="537"/>
      <c r="D17" s="539"/>
      <c r="E17" s="541"/>
      <c r="F17" s="543"/>
      <c r="G17" s="524"/>
      <c r="H17" s="525"/>
      <c r="I17" s="523"/>
      <c r="J17" s="524"/>
      <c r="K17" s="525"/>
      <c r="L17" s="523"/>
      <c r="M17" s="524"/>
      <c r="N17" s="525"/>
      <c r="O17" s="523"/>
      <c r="P17" s="545"/>
    </row>
    <row r="18" spans="1:16" s="13" customFormat="1" ht="9.75" customHeight="1" thickTop="1" x14ac:dyDescent="0.25">
      <c r="A18" s="14" t="s">
        <v>38</v>
      </c>
      <c r="B18" s="14">
        <v>2</v>
      </c>
      <c r="C18" s="15">
        <v>3</v>
      </c>
      <c r="D18" s="16">
        <v>4</v>
      </c>
      <c r="E18" s="17">
        <v>5</v>
      </c>
      <c r="F18" s="18">
        <v>6</v>
      </c>
      <c r="G18" s="16">
        <v>7</v>
      </c>
      <c r="H18" s="19">
        <v>8</v>
      </c>
      <c r="I18" s="20">
        <v>9</v>
      </c>
      <c r="J18" s="19">
        <v>10</v>
      </c>
      <c r="K18" s="17">
        <v>11</v>
      </c>
      <c r="L18" s="21">
        <v>12</v>
      </c>
      <c r="M18" s="15">
        <v>13</v>
      </c>
      <c r="N18" s="17">
        <v>14</v>
      </c>
      <c r="O18" s="20">
        <v>15</v>
      </c>
      <c r="P18" s="20">
        <v>16</v>
      </c>
    </row>
    <row r="19" spans="1:16" s="28" customFormat="1" ht="12" hidden="1" customHeight="1" x14ac:dyDescent="0.25">
      <c r="A19" s="22"/>
      <c r="B19" s="23" t="s">
        <v>39</v>
      </c>
      <c r="C19" s="24"/>
      <c r="D19" s="25"/>
      <c r="E19" s="26"/>
      <c r="F19" s="27"/>
      <c r="G19" s="25"/>
      <c r="H19" s="26"/>
      <c r="I19" s="27"/>
      <c r="J19" s="25"/>
      <c r="K19" s="26"/>
      <c r="L19" s="27"/>
      <c r="M19" s="25"/>
      <c r="N19" s="26"/>
      <c r="O19" s="27"/>
      <c r="P19" s="27"/>
    </row>
    <row r="20" spans="1:16" s="28" customFormat="1" ht="12.75" thickBot="1" x14ac:dyDescent="0.3">
      <c r="A20" s="29"/>
      <c r="B20" s="30" t="s">
        <v>40</v>
      </c>
      <c r="C20" s="31">
        <f t="shared" ref="C20:C83" si="0">F20+I20+L20+O20</f>
        <v>988682</v>
      </c>
      <c r="D20" s="32">
        <f>SUM(D21,D24,D25,D41,D43)</f>
        <v>988682</v>
      </c>
      <c r="E20" s="33">
        <f t="shared" ref="E20:F20" si="1">SUM(E21,E24,E25,E41,E43)</f>
        <v>0</v>
      </c>
      <c r="F20" s="34">
        <f t="shared" si="1"/>
        <v>988682</v>
      </c>
      <c r="G20" s="32">
        <f>SUM(G21,G24,G43)</f>
        <v>0</v>
      </c>
      <c r="H20" s="33">
        <f t="shared" ref="H20:I20" si="2">SUM(H21,H24,H43)</f>
        <v>0</v>
      </c>
      <c r="I20" s="34">
        <f t="shared" si="2"/>
        <v>0</v>
      </c>
      <c r="J20" s="32">
        <f>SUM(J21,J26,J43)</f>
        <v>0</v>
      </c>
      <c r="K20" s="33">
        <f t="shared" ref="K20:L20" si="3">SUM(K21,K26,K43)</f>
        <v>0</v>
      </c>
      <c r="L20" s="34">
        <f t="shared" si="3"/>
        <v>0</v>
      </c>
      <c r="M20" s="32">
        <f>SUM(M21,M45)</f>
        <v>0</v>
      </c>
      <c r="N20" s="33">
        <f t="shared" ref="N20:O20" si="4">SUM(N21,N45)</f>
        <v>0</v>
      </c>
      <c r="O20" s="34">
        <f t="shared" si="4"/>
        <v>0</v>
      </c>
      <c r="P20" s="35"/>
    </row>
    <row r="21" spans="1:16" ht="12.75" hidden="1" thickTop="1" x14ac:dyDescent="0.25">
      <c r="A21" s="36"/>
      <c r="B21" s="37" t="s">
        <v>41</v>
      </c>
      <c r="C21" s="38">
        <f t="shared" si="0"/>
        <v>0</v>
      </c>
      <c r="D21" s="39">
        <f>SUM(D22:D23)</f>
        <v>0</v>
      </c>
      <c r="E21" s="40">
        <f t="shared" ref="E21:F21" si="5">SUM(E22:E23)</f>
        <v>0</v>
      </c>
      <c r="F21" s="41">
        <f t="shared" si="5"/>
        <v>0</v>
      </c>
      <c r="G21" s="39">
        <f>SUM(G22:G23)</f>
        <v>0</v>
      </c>
      <c r="H21" s="40">
        <f t="shared" ref="H21:I21" si="6">SUM(H22:H23)</f>
        <v>0</v>
      </c>
      <c r="I21" s="41">
        <f t="shared" si="6"/>
        <v>0</v>
      </c>
      <c r="J21" s="39">
        <f>SUM(J22:J23)</f>
        <v>0</v>
      </c>
      <c r="K21" s="40">
        <f t="shared" ref="K21:L21" si="7">SUM(K22:K23)</f>
        <v>0</v>
      </c>
      <c r="L21" s="41">
        <f t="shared" si="7"/>
        <v>0</v>
      </c>
      <c r="M21" s="39">
        <f>SUM(M22:M23)</f>
        <v>0</v>
      </c>
      <c r="N21" s="40">
        <f t="shared" ref="N21:O21" si="8">SUM(N22:N23)</f>
        <v>0</v>
      </c>
      <c r="O21" s="41">
        <f t="shared" si="8"/>
        <v>0</v>
      </c>
      <c r="P21" s="42"/>
    </row>
    <row r="22" spans="1:16" ht="12" hidden="1" customHeight="1" x14ac:dyDescent="0.25">
      <c r="A22" s="43"/>
      <c r="B22" s="44" t="s">
        <v>42</v>
      </c>
      <c r="C22" s="45">
        <f t="shared" si="0"/>
        <v>0</v>
      </c>
      <c r="D22" s="46"/>
      <c r="E22" s="47"/>
      <c r="F22" s="48">
        <f>D22+E22</f>
        <v>0</v>
      </c>
      <c r="G22" s="46"/>
      <c r="H22" s="47"/>
      <c r="I22" s="48">
        <f>G22+H22</f>
        <v>0</v>
      </c>
      <c r="J22" s="46"/>
      <c r="K22" s="47"/>
      <c r="L22" s="48">
        <f>K22+J22</f>
        <v>0</v>
      </c>
      <c r="M22" s="46"/>
      <c r="N22" s="47"/>
      <c r="O22" s="48">
        <f>N22+M22</f>
        <v>0</v>
      </c>
      <c r="P22" s="49"/>
    </row>
    <row r="23" spans="1:16" ht="12.75" hidden="1" thickTop="1" x14ac:dyDescent="0.25">
      <c r="A23" s="50"/>
      <c r="B23" s="51" t="s">
        <v>43</v>
      </c>
      <c r="C23" s="52">
        <f t="shared" si="0"/>
        <v>0</v>
      </c>
      <c r="D23" s="53"/>
      <c r="E23" s="54"/>
      <c r="F23" s="55">
        <f t="shared" ref="F23:F25" si="9">D23+E23</f>
        <v>0</v>
      </c>
      <c r="G23" s="53"/>
      <c r="H23" s="54"/>
      <c r="I23" s="55">
        <f t="shared" ref="I23:I24" si="10">G23+H23</f>
        <v>0</v>
      </c>
      <c r="J23" s="53"/>
      <c r="K23" s="54"/>
      <c r="L23" s="56">
        <f>K23+J23</f>
        <v>0</v>
      </c>
      <c r="M23" s="53"/>
      <c r="N23" s="54"/>
      <c r="O23" s="55">
        <f>N23+M23</f>
        <v>0</v>
      </c>
      <c r="P23" s="57"/>
    </row>
    <row r="24" spans="1:16" s="28" customFormat="1" ht="24.75" customHeight="1" thickTop="1" thickBot="1" x14ac:dyDescent="0.3">
      <c r="A24" s="58">
        <v>19300</v>
      </c>
      <c r="B24" s="58" t="s">
        <v>44</v>
      </c>
      <c r="C24" s="59">
        <f>F24+I24</f>
        <v>988682</v>
      </c>
      <c r="D24" s="60">
        <f>D51</f>
        <v>988682</v>
      </c>
      <c r="E24" s="61">
        <f>1814-1814</f>
        <v>0</v>
      </c>
      <c r="F24" s="62">
        <f t="shared" si="9"/>
        <v>988682</v>
      </c>
      <c r="G24" s="60">
        <f>G51</f>
        <v>0</v>
      </c>
      <c r="H24" s="61"/>
      <c r="I24" s="62">
        <f t="shared" si="10"/>
        <v>0</v>
      </c>
      <c r="J24" s="63" t="s">
        <v>45</v>
      </c>
      <c r="K24" s="64" t="s">
        <v>45</v>
      </c>
      <c r="L24" s="65" t="s">
        <v>45</v>
      </c>
      <c r="M24" s="63" t="s">
        <v>45</v>
      </c>
      <c r="N24" s="64" t="s">
        <v>45</v>
      </c>
      <c r="O24" s="65" t="s">
        <v>45</v>
      </c>
      <c r="P24" s="66"/>
    </row>
    <row r="25" spans="1:16" s="28" customFormat="1" ht="24.75" hidden="1" customHeight="1" thickTop="1" x14ac:dyDescent="0.25">
      <c r="A25" s="321"/>
      <c r="B25" s="67" t="s">
        <v>46</v>
      </c>
      <c r="C25" s="68">
        <f>F25</f>
        <v>0</v>
      </c>
      <c r="D25" s="69"/>
      <c r="E25" s="70"/>
      <c r="F25" s="71">
        <f t="shared" si="9"/>
        <v>0</v>
      </c>
      <c r="G25" s="72" t="s">
        <v>45</v>
      </c>
      <c r="H25" s="73" t="s">
        <v>45</v>
      </c>
      <c r="I25" s="74" t="s">
        <v>45</v>
      </c>
      <c r="J25" s="72" t="s">
        <v>45</v>
      </c>
      <c r="K25" s="73" t="s">
        <v>45</v>
      </c>
      <c r="L25" s="74" t="s">
        <v>45</v>
      </c>
      <c r="M25" s="72" t="s">
        <v>45</v>
      </c>
      <c r="N25" s="73" t="s">
        <v>45</v>
      </c>
      <c r="O25" s="74" t="s">
        <v>45</v>
      </c>
      <c r="P25" s="75"/>
    </row>
    <row r="26" spans="1:16" s="28" customFormat="1" ht="36" hidden="1" customHeight="1" x14ac:dyDescent="0.25">
      <c r="A26" s="67">
        <v>21300</v>
      </c>
      <c r="B26" s="67" t="s">
        <v>47</v>
      </c>
      <c r="C26" s="68">
        <f>L26</f>
        <v>0</v>
      </c>
      <c r="D26" s="72" t="s">
        <v>45</v>
      </c>
      <c r="E26" s="73" t="s">
        <v>45</v>
      </c>
      <c r="F26" s="74" t="s">
        <v>45</v>
      </c>
      <c r="G26" s="72" t="s">
        <v>45</v>
      </c>
      <c r="H26" s="73" t="s">
        <v>45</v>
      </c>
      <c r="I26" s="74" t="s">
        <v>45</v>
      </c>
      <c r="J26" s="76">
        <f>SUM(J27,J31,J33,J36)</f>
        <v>0</v>
      </c>
      <c r="K26" s="77">
        <f t="shared" ref="K26:L26" si="11">SUM(K27,K31,K33,K36)</f>
        <v>0</v>
      </c>
      <c r="L26" s="78">
        <f t="shared" si="11"/>
        <v>0</v>
      </c>
      <c r="M26" s="76" t="s">
        <v>45</v>
      </c>
      <c r="N26" s="77" t="s">
        <v>45</v>
      </c>
      <c r="O26" s="78" t="s">
        <v>45</v>
      </c>
      <c r="P26" s="75"/>
    </row>
    <row r="27" spans="1:16" s="28" customFormat="1" ht="24" hidden="1" customHeight="1" x14ac:dyDescent="0.25">
      <c r="A27" s="79">
        <v>21350</v>
      </c>
      <c r="B27" s="67" t="s">
        <v>48</v>
      </c>
      <c r="C27" s="68">
        <f t="shared" ref="C27:C30" si="12">L27</f>
        <v>0</v>
      </c>
      <c r="D27" s="72" t="s">
        <v>45</v>
      </c>
      <c r="E27" s="73" t="s">
        <v>45</v>
      </c>
      <c r="F27" s="74" t="s">
        <v>45</v>
      </c>
      <c r="G27" s="72" t="s">
        <v>45</v>
      </c>
      <c r="H27" s="73" t="s">
        <v>45</v>
      </c>
      <c r="I27" s="74" t="s">
        <v>45</v>
      </c>
      <c r="J27" s="76">
        <f>SUM(J28:J30)</f>
        <v>0</v>
      </c>
      <c r="K27" s="77">
        <f t="shared" ref="K27:L27" si="13">SUM(K28:K30)</f>
        <v>0</v>
      </c>
      <c r="L27" s="78">
        <f t="shared" si="13"/>
        <v>0</v>
      </c>
      <c r="M27" s="76" t="s">
        <v>45</v>
      </c>
      <c r="N27" s="77" t="s">
        <v>45</v>
      </c>
      <c r="O27" s="78" t="s">
        <v>45</v>
      </c>
      <c r="P27" s="75"/>
    </row>
    <row r="28" spans="1:16" ht="12" hidden="1" customHeight="1" x14ac:dyDescent="0.25">
      <c r="A28" s="43">
        <v>21351</v>
      </c>
      <c r="B28" s="80" t="s">
        <v>49</v>
      </c>
      <c r="C28" s="81">
        <f t="shared" si="12"/>
        <v>0</v>
      </c>
      <c r="D28" s="82" t="s">
        <v>45</v>
      </c>
      <c r="E28" s="83" t="s">
        <v>45</v>
      </c>
      <c r="F28" s="84" t="s">
        <v>45</v>
      </c>
      <c r="G28" s="82" t="s">
        <v>45</v>
      </c>
      <c r="H28" s="83" t="s">
        <v>45</v>
      </c>
      <c r="I28" s="84" t="s">
        <v>45</v>
      </c>
      <c r="J28" s="46"/>
      <c r="K28" s="47"/>
      <c r="L28" s="48">
        <f t="shared" ref="L28:L30" si="14">K28+J28</f>
        <v>0</v>
      </c>
      <c r="M28" s="85" t="s">
        <v>45</v>
      </c>
      <c r="N28" s="86" t="s">
        <v>45</v>
      </c>
      <c r="O28" s="48" t="s">
        <v>45</v>
      </c>
      <c r="P28" s="49"/>
    </row>
    <row r="29" spans="1:16" ht="12" hidden="1" customHeight="1" x14ac:dyDescent="0.25">
      <c r="A29" s="50">
        <v>21352</v>
      </c>
      <c r="B29" s="87" t="s">
        <v>50</v>
      </c>
      <c r="C29" s="88">
        <f t="shared" si="12"/>
        <v>0</v>
      </c>
      <c r="D29" s="89" t="s">
        <v>45</v>
      </c>
      <c r="E29" s="90" t="s">
        <v>45</v>
      </c>
      <c r="F29" s="91" t="s">
        <v>45</v>
      </c>
      <c r="G29" s="89" t="s">
        <v>45</v>
      </c>
      <c r="H29" s="90" t="s">
        <v>45</v>
      </c>
      <c r="I29" s="91" t="s">
        <v>45</v>
      </c>
      <c r="J29" s="53"/>
      <c r="K29" s="54"/>
      <c r="L29" s="56">
        <f t="shared" si="14"/>
        <v>0</v>
      </c>
      <c r="M29" s="92" t="s">
        <v>45</v>
      </c>
      <c r="N29" s="93" t="s">
        <v>45</v>
      </c>
      <c r="O29" s="56" t="s">
        <v>45</v>
      </c>
      <c r="P29" s="57"/>
    </row>
    <row r="30" spans="1:16" ht="24" hidden="1" customHeight="1" x14ac:dyDescent="0.25">
      <c r="A30" s="50">
        <v>21359</v>
      </c>
      <c r="B30" s="87" t="s">
        <v>51</v>
      </c>
      <c r="C30" s="88">
        <f t="shared" si="12"/>
        <v>0</v>
      </c>
      <c r="D30" s="89" t="s">
        <v>45</v>
      </c>
      <c r="E30" s="90" t="s">
        <v>45</v>
      </c>
      <c r="F30" s="91" t="s">
        <v>45</v>
      </c>
      <c r="G30" s="89" t="s">
        <v>45</v>
      </c>
      <c r="H30" s="90" t="s">
        <v>45</v>
      </c>
      <c r="I30" s="91" t="s">
        <v>45</v>
      </c>
      <c r="J30" s="53"/>
      <c r="K30" s="54"/>
      <c r="L30" s="56">
        <f t="shared" si="14"/>
        <v>0</v>
      </c>
      <c r="M30" s="92" t="s">
        <v>45</v>
      </c>
      <c r="N30" s="93" t="s">
        <v>45</v>
      </c>
      <c r="O30" s="56" t="s">
        <v>45</v>
      </c>
      <c r="P30" s="57"/>
    </row>
    <row r="31" spans="1:16" s="28" customFormat="1" ht="36" hidden="1" customHeight="1" x14ac:dyDescent="0.25">
      <c r="A31" s="79">
        <v>21370</v>
      </c>
      <c r="B31" s="67" t="s">
        <v>52</v>
      </c>
      <c r="C31" s="68">
        <f>L31</f>
        <v>0</v>
      </c>
      <c r="D31" s="72" t="s">
        <v>45</v>
      </c>
      <c r="E31" s="73" t="s">
        <v>45</v>
      </c>
      <c r="F31" s="74" t="s">
        <v>45</v>
      </c>
      <c r="G31" s="72" t="s">
        <v>45</v>
      </c>
      <c r="H31" s="73" t="s">
        <v>45</v>
      </c>
      <c r="I31" s="74" t="s">
        <v>45</v>
      </c>
      <c r="J31" s="76">
        <f>SUM(J32)</f>
        <v>0</v>
      </c>
      <c r="K31" s="77">
        <f t="shared" ref="K31:L31" si="15">SUM(K32)</f>
        <v>0</v>
      </c>
      <c r="L31" s="78">
        <f t="shared" si="15"/>
        <v>0</v>
      </c>
      <c r="M31" s="76" t="s">
        <v>45</v>
      </c>
      <c r="N31" s="77" t="s">
        <v>45</v>
      </c>
      <c r="O31" s="78" t="s">
        <v>45</v>
      </c>
      <c r="P31" s="75"/>
    </row>
    <row r="32" spans="1:16" ht="36" hidden="1" customHeight="1" x14ac:dyDescent="0.25">
      <c r="A32" s="94">
        <v>21379</v>
      </c>
      <c r="B32" s="95" t="s">
        <v>53</v>
      </c>
      <c r="C32" s="96">
        <f t="shared" ref="C32:C40" si="16">L32</f>
        <v>0</v>
      </c>
      <c r="D32" s="97" t="s">
        <v>45</v>
      </c>
      <c r="E32" s="98" t="s">
        <v>45</v>
      </c>
      <c r="F32" s="99" t="s">
        <v>45</v>
      </c>
      <c r="G32" s="97" t="s">
        <v>45</v>
      </c>
      <c r="H32" s="98" t="s">
        <v>45</v>
      </c>
      <c r="I32" s="99" t="s">
        <v>45</v>
      </c>
      <c r="J32" s="100"/>
      <c r="K32" s="101"/>
      <c r="L32" s="102">
        <f>K32+J32</f>
        <v>0</v>
      </c>
      <c r="M32" s="103" t="s">
        <v>45</v>
      </c>
      <c r="N32" s="104" t="s">
        <v>45</v>
      </c>
      <c r="O32" s="102" t="s">
        <v>45</v>
      </c>
      <c r="P32" s="105"/>
    </row>
    <row r="33" spans="1:16" s="28" customFormat="1" ht="12" hidden="1" customHeight="1" x14ac:dyDescent="0.25">
      <c r="A33" s="79">
        <v>21380</v>
      </c>
      <c r="B33" s="67" t="s">
        <v>54</v>
      </c>
      <c r="C33" s="68">
        <f t="shared" si="16"/>
        <v>0</v>
      </c>
      <c r="D33" s="72" t="s">
        <v>45</v>
      </c>
      <c r="E33" s="73" t="s">
        <v>45</v>
      </c>
      <c r="F33" s="74" t="s">
        <v>45</v>
      </c>
      <c r="G33" s="72" t="s">
        <v>45</v>
      </c>
      <c r="H33" s="73" t="s">
        <v>45</v>
      </c>
      <c r="I33" s="74" t="s">
        <v>45</v>
      </c>
      <c r="J33" s="76">
        <f>SUM(J34:J35)</f>
        <v>0</v>
      </c>
      <c r="K33" s="77">
        <f t="shared" ref="K33:L33" si="17">SUM(K34:K35)</f>
        <v>0</v>
      </c>
      <c r="L33" s="78">
        <f t="shared" si="17"/>
        <v>0</v>
      </c>
      <c r="M33" s="76" t="s">
        <v>45</v>
      </c>
      <c r="N33" s="77" t="s">
        <v>45</v>
      </c>
      <c r="O33" s="78" t="s">
        <v>45</v>
      </c>
      <c r="P33" s="75"/>
    </row>
    <row r="34" spans="1:16" ht="12" hidden="1" customHeight="1" x14ac:dyDescent="0.25">
      <c r="A34" s="44">
        <v>21381</v>
      </c>
      <c r="B34" s="80" t="s">
        <v>55</v>
      </c>
      <c r="C34" s="81">
        <f t="shared" si="16"/>
        <v>0</v>
      </c>
      <c r="D34" s="82" t="s">
        <v>45</v>
      </c>
      <c r="E34" s="83" t="s">
        <v>45</v>
      </c>
      <c r="F34" s="84" t="s">
        <v>45</v>
      </c>
      <c r="G34" s="82" t="s">
        <v>45</v>
      </c>
      <c r="H34" s="83" t="s">
        <v>45</v>
      </c>
      <c r="I34" s="84" t="s">
        <v>45</v>
      </c>
      <c r="J34" s="46"/>
      <c r="K34" s="47"/>
      <c r="L34" s="48">
        <f t="shared" ref="L34:L35" si="18">K34+J34</f>
        <v>0</v>
      </c>
      <c r="M34" s="85" t="s">
        <v>45</v>
      </c>
      <c r="N34" s="86" t="s">
        <v>45</v>
      </c>
      <c r="O34" s="48" t="s">
        <v>45</v>
      </c>
      <c r="P34" s="49"/>
    </row>
    <row r="35" spans="1:16" ht="24" hidden="1" customHeight="1" x14ac:dyDescent="0.25">
      <c r="A35" s="51">
        <v>21383</v>
      </c>
      <c r="B35" s="87" t="s">
        <v>56</v>
      </c>
      <c r="C35" s="88">
        <f t="shared" si="16"/>
        <v>0</v>
      </c>
      <c r="D35" s="89" t="s">
        <v>45</v>
      </c>
      <c r="E35" s="90" t="s">
        <v>45</v>
      </c>
      <c r="F35" s="91" t="s">
        <v>45</v>
      </c>
      <c r="G35" s="89" t="s">
        <v>45</v>
      </c>
      <c r="H35" s="90" t="s">
        <v>45</v>
      </c>
      <c r="I35" s="91" t="s">
        <v>45</v>
      </c>
      <c r="J35" s="53"/>
      <c r="K35" s="54"/>
      <c r="L35" s="56">
        <f t="shared" si="18"/>
        <v>0</v>
      </c>
      <c r="M35" s="92" t="s">
        <v>45</v>
      </c>
      <c r="N35" s="93" t="s">
        <v>45</v>
      </c>
      <c r="O35" s="56" t="s">
        <v>45</v>
      </c>
      <c r="P35" s="57"/>
    </row>
    <row r="36" spans="1:16" s="28" customFormat="1" ht="25.5" hidden="1" customHeight="1" x14ac:dyDescent="0.25">
      <c r="A36" s="79">
        <v>21390</v>
      </c>
      <c r="B36" s="67" t="s">
        <v>57</v>
      </c>
      <c r="C36" s="68">
        <f t="shared" si="16"/>
        <v>0</v>
      </c>
      <c r="D36" s="72" t="s">
        <v>45</v>
      </c>
      <c r="E36" s="73" t="s">
        <v>45</v>
      </c>
      <c r="F36" s="74" t="s">
        <v>45</v>
      </c>
      <c r="G36" s="72" t="s">
        <v>45</v>
      </c>
      <c r="H36" s="73" t="s">
        <v>45</v>
      </c>
      <c r="I36" s="74" t="s">
        <v>45</v>
      </c>
      <c r="J36" s="76">
        <f>SUM(J37:J40)</f>
        <v>0</v>
      </c>
      <c r="K36" s="77">
        <f t="shared" ref="K36:L36" si="19">SUM(K37:K40)</f>
        <v>0</v>
      </c>
      <c r="L36" s="78">
        <f t="shared" si="19"/>
        <v>0</v>
      </c>
      <c r="M36" s="76" t="s">
        <v>45</v>
      </c>
      <c r="N36" s="77" t="s">
        <v>45</v>
      </c>
      <c r="O36" s="78" t="s">
        <v>45</v>
      </c>
      <c r="P36" s="75"/>
    </row>
    <row r="37" spans="1:16" ht="24" hidden="1" customHeight="1" x14ac:dyDescent="0.25">
      <c r="A37" s="44">
        <v>21391</v>
      </c>
      <c r="B37" s="80" t="s">
        <v>58</v>
      </c>
      <c r="C37" s="81">
        <f t="shared" si="16"/>
        <v>0</v>
      </c>
      <c r="D37" s="82" t="s">
        <v>45</v>
      </c>
      <c r="E37" s="83" t="s">
        <v>45</v>
      </c>
      <c r="F37" s="84" t="s">
        <v>45</v>
      </c>
      <c r="G37" s="82" t="s">
        <v>45</v>
      </c>
      <c r="H37" s="83" t="s">
        <v>45</v>
      </c>
      <c r="I37" s="84" t="s">
        <v>45</v>
      </c>
      <c r="J37" s="46"/>
      <c r="K37" s="47"/>
      <c r="L37" s="48">
        <f t="shared" ref="L37:L40" si="20">K37+J37</f>
        <v>0</v>
      </c>
      <c r="M37" s="85" t="s">
        <v>45</v>
      </c>
      <c r="N37" s="86" t="s">
        <v>45</v>
      </c>
      <c r="O37" s="48" t="s">
        <v>45</v>
      </c>
      <c r="P37" s="49"/>
    </row>
    <row r="38" spans="1:16" ht="12" hidden="1" customHeight="1" x14ac:dyDescent="0.25">
      <c r="A38" s="51">
        <v>21393</v>
      </c>
      <c r="B38" s="87" t="s">
        <v>59</v>
      </c>
      <c r="C38" s="88">
        <f t="shared" si="16"/>
        <v>0</v>
      </c>
      <c r="D38" s="89" t="s">
        <v>45</v>
      </c>
      <c r="E38" s="90" t="s">
        <v>45</v>
      </c>
      <c r="F38" s="91" t="s">
        <v>45</v>
      </c>
      <c r="G38" s="89" t="s">
        <v>45</v>
      </c>
      <c r="H38" s="90" t="s">
        <v>45</v>
      </c>
      <c r="I38" s="91" t="s">
        <v>45</v>
      </c>
      <c r="J38" s="53"/>
      <c r="K38" s="54"/>
      <c r="L38" s="56">
        <f t="shared" si="20"/>
        <v>0</v>
      </c>
      <c r="M38" s="92" t="s">
        <v>45</v>
      </c>
      <c r="N38" s="93" t="s">
        <v>45</v>
      </c>
      <c r="O38" s="56" t="s">
        <v>45</v>
      </c>
      <c r="P38" s="57"/>
    </row>
    <row r="39" spans="1:16" ht="12" hidden="1" customHeight="1" x14ac:dyDescent="0.25">
      <c r="A39" s="51">
        <v>21395</v>
      </c>
      <c r="B39" s="87" t="s">
        <v>60</v>
      </c>
      <c r="C39" s="88">
        <f t="shared" si="16"/>
        <v>0</v>
      </c>
      <c r="D39" s="89" t="s">
        <v>45</v>
      </c>
      <c r="E39" s="90" t="s">
        <v>45</v>
      </c>
      <c r="F39" s="91" t="s">
        <v>45</v>
      </c>
      <c r="G39" s="89" t="s">
        <v>45</v>
      </c>
      <c r="H39" s="90" t="s">
        <v>45</v>
      </c>
      <c r="I39" s="91" t="s">
        <v>45</v>
      </c>
      <c r="J39" s="53"/>
      <c r="K39" s="54"/>
      <c r="L39" s="56">
        <f t="shared" si="20"/>
        <v>0</v>
      </c>
      <c r="M39" s="92" t="s">
        <v>45</v>
      </c>
      <c r="N39" s="93" t="s">
        <v>45</v>
      </c>
      <c r="O39" s="56" t="s">
        <v>45</v>
      </c>
      <c r="P39" s="57"/>
    </row>
    <row r="40" spans="1:16" ht="24" hidden="1" customHeight="1" x14ac:dyDescent="0.25">
      <c r="A40" s="106">
        <v>21399</v>
      </c>
      <c r="B40" s="107" t="s">
        <v>61</v>
      </c>
      <c r="C40" s="108">
        <f t="shared" si="16"/>
        <v>0</v>
      </c>
      <c r="D40" s="109" t="s">
        <v>45</v>
      </c>
      <c r="E40" s="110" t="s">
        <v>45</v>
      </c>
      <c r="F40" s="111" t="s">
        <v>45</v>
      </c>
      <c r="G40" s="109" t="s">
        <v>45</v>
      </c>
      <c r="H40" s="110" t="s">
        <v>45</v>
      </c>
      <c r="I40" s="111" t="s">
        <v>45</v>
      </c>
      <c r="J40" s="112"/>
      <c r="K40" s="113"/>
      <c r="L40" s="114">
        <f t="shared" si="20"/>
        <v>0</v>
      </c>
      <c r="M40" s="115" t="s">
        <v>45</v>
      </c>
      <c r="N40" s="116" t="s">
        <v>45</v>
      </c>
      <c r="O40" s="114" t="s">
        <v>45</v>
      </c>
      <c r="P40" s="117"/>
    </row>
    <row r="41" spans="1:16" s="28" customFormat="1" ht="26.25" hidden="1" customHeight="1" x14ac:dyDescent="0.25">
      <c r="A41" s="118">
        <v>21420</v>
      </c>
      <c r="B41" s="119" t="s">
        <v>62</v>
      </c>
      <c r="C41" s="120">
        <f>F41</f>
        <v>0</v>
      </c>
      <c r="D41" s="121">
        <f>SUM(D42)</f>
        <v>0</v>
      </c>
      <c r="E41" s="122">
        <f t="shared" ref="E41:F41" si="21">SUM(E42)</f>
        <v>0</v>
      </c>
      <c r="F41" s="123">
        <f t="shared" si="21"/>
        <v>0</v>
      </c>
      <c r="G41" s="124" t="s">
        <v>45</v>
      </c>
      <c r="H41" s="125" t="s">
        <v>45</v>
      </c>
      <c r="I41" s="126" t="s">
        <v>45</v>
      </c>
      <c r="J41" s="124" t="s">
        <v>45</v>
      </c>
      <c r="K41" s="125" t="s">
        <v>45</v>
      </c>
      <c r="L41" s="126" t="s">
        <v>45</v>
      </c>
      <c r="M41" s="124" t="s">
        <v>45</v>
      </c>
      <c r="N41" s="125" t="s">
        <v>45</v>
      </c>
      <c r="O41" s="126" t="s">
        <v>45</v>
      </c>
      <c r="P41" s="127"/>
    </row>
    <row r="42" spans="1:16" s="28" customFormat="1" ht="26.25" hidden="1" customHeight="1" x14ac:dyDescent="0.25">
      <c r="A42" s="106">
        <v>21429</v>
      </c>
      <c r="B42" s="107" t="s">
        <v>63</v>
      </c>
      <c r="C42" s="128">
        <f>F42</f>
        <v>0</v>
      </c>
      <c r="D42" s="112"/>
      <c r="E42" s="113"/>
      <c r="F42" s="129">
        <f>D42+E42</f>
        <v>0</v>
      </c>
      <c r="G42" s="109" t="s">
        <v>45</v>
      </c>
      <c r="H42" s="110" t="s">
        <v>45</v>
      </c>
      <c r="I42" s="111" t="s">
        <v>45</v>
      </c>
      <c r="J42" s="109" t="s">
        <v>45</v>
      </c>
      <c r="K42" s="110" t="s">
        <v>45</v>
      </c>
      <c r="L42" s="111" t="s">
        <v>45</v>
      </c>
      <c r="M42" s="109" t="s">
        <v>45</v>
      </c>
      <c r="N42" s="110" t="s">
        <v>45</v>
      </c>
      <c r="O42" s="111" t="s">
        <v>45</v>
      </c>
      <c r="P42" s="117"/>
    </row>
    <row r="43" spans="1:16" s="28" customFormat="1" ht="24.75" hidden="1" thickTop="1" x14ac:dyDescent="0.25">
      <c r="A43" s="79">
        <v>21490</v>
      </c>
      <c r="B43" s="67" t="s">
        <v>64</v>
      </c>
      <c r="C43" s="130">
        <f>F43+I43+L43</f>
        <v>0</v>
      </c>
      <c r="D43" s="76">
        <f>D44</f>
        <v>0</v>
      </c>
      <c r="E43" s="77">
        <f t="shared" ref="E43:L43" si="22">E44</f>
        <v>0</v>
      </c>
      <c r="F43" s="78">
        <f t="shared" si="22"/>
        <v>0</v>
      </c>
      <c r="G43" s="76">
        <f t="shared" si="22"/>
        <v>0</v>
      </c>
      <c r="H43" s="77">
        <f t="shared" si="22"/>
        <v>0</v>
      </c>
      <c r="I43" s="78">
        <f t="shared" si="22"/>
        <v>0</v>
      </c>
      <c r="J43" s="76">
        <f t="shared" si="22"/>
        <v>0</v>
      </c>
      <c r="K43" s="77">
        <f t="shared" si="22"/>
        <v>0</v>
      </c>
      <c r="L43" s="78">
        <f t="shared" si="22"/>
        <v>0</v>
      </c>
      <c r="M43" s="76" t="s">
        <v>45</v>
      </c>
      <c r="N43" s="77" t="s">
        <v>45</v>
      </c>
      <c r="O43" s="78" t="s">
        <v>45</v>
      </c>
      <c r="P43" s="75"/>
    </row>
    <row r="44" spans="1:16" s="28" customFormat="1" ht="24" hidden="1" customHeight="1" x14ac:dyDescent="0.25">
      <c r="A44" s="51">
        <v>21499</v>
      </c>
      <c r="B44" s="87" t="s">
        <v>65</v>
      </c>
      <c r="C44" s="131">
        <f>F44+I44+L44</f>
        <v>0</v>
      </c>
      <c r="D44" s="46"/>
      <c r="E44" s="47"/>
      <c r="F44" s="132">
        <f>D44+E44</f>
        <v>0</v>
      </c>
      <c r="G44" s="46"/>
      <c r="H44" s="47"/>
      <c r="I44" s="132">
        <f>G44+H44</f>
        <v>0</v>
      </c>
      <c r="J44" s="46"/>
      <c r="K44" s="47"/>
      <c r="L44" s="48">
        <f>K44+J44</f>
        <v>0</v>
      </c>
      <c r="M44" s="85" t="s">
        <v>45</v>
      </c>
      <c r="N44" s="86" t="s">
        <v>45</v>
      </c>
      <c r="O44" s="48" t="s">
        <v>45</v>
      </c>
      <c r="P44" s="49"/>
    </row>
    <row r="45" spans="1:16" ht="12.75" hidden="1" customHeight="1" x14ac:dyDescent="0.25">
      <c r="A45" s="133">
        <v>23000</v>
      </c>
      <c r="B45" s="134" t="s">
        <v>66</v>
      </c>
      <c r="C45" s="130">
        <f>O45</f>
        <v>0</v>
      </c>
      <c r="D45" s="109" t="s">
        <v>45</v>
      </c>
      <c r="E45" s="110" t="s">
        <v>45</v>
      </c>
      <c r="F45" s="111" t="s">
        <v>45</v>
      </c>
      <c r="G45" s="109" t="s">
        <v>45</v>
      </c>
      <c r="H45" s="110" t="s">
        <v>45</v>
      </c>
      <c r="I45" s="111" t="s">
        <v>45</v>
      </c>
      <c r="J45" s="115" t="s">
        <v>45</v>
      </c>
      <c r="K45" s="116" t="s">
        <v>45</v>
      </c>
      <c r="L45" s="114" t="s">
        <v>45</v>
      </c>
      <c r="M45" s="115">
        <f>SUM(M46:M47)</f>
        <v>0</v>
      </c>
      <c r="N45" s="116">
        <f t="shared" ref="N45:O45" si="23">SUM(N46:N47)</f>
        <v>0</v>
      </c>
      <c r="O45" s="114">
        <f t="shared" si="23"/>
        <v>0</v>
      </c>
      <c r="P45" s="117"/>
    </row>
    <row r="46" spans="1:16" ht="24" hidden="1" customHeight="1" x14ac:dyDescent="0.25">
      <c r="A46" s="135">
        <v>23410</v>
      </c>
      <c r="B46" s="136" t="s">
        <v>67</v>
      </c>
      <c r="C46" s="120">
        <f t="shared" ref="C46:C47" si="24">O46</f>
        <v>0</v>
      </c>
      <c r="D46" s="124" t="s">
        <v>45</v>
      </c>
      <c r="E46" s="125" t="s">
        <v>45</v>
      </c>
      <c r="F46" s="126" t="s">
        <v>45</v>
      </c>
      <c r="G46" s="124" t="s">
        <v>45</v>
      </c>
      <c r="H46" s="125" t="s">
        <v>45</v>
      </c>
      <c r="I46" s="126" t="s">
        <v>45</v>
      </c>
      <c r="J46" s="124" t="s">
        <v>45</v>
      </c>
      <c r="K46" s="125" t="s">
        <v>45</v>
      </c>
      <c r="L46" s="126" t="s">
        <v>45</v>
      </c>
      <c r="M46" s="137"/>
      <c r="N46" s="138"/>
      <c r="O46" s="139">
        <f t="shared" ref="O46:O47" si="25">N46+M46</f>
        <v>0</v>
      </c>
      <c r="P46" s="127"/>
    </row>
    <row r="47" spans="1:16" ht="24" hidden="1" customHeight="1" x14ac:dyDescent="0.25">
      <c r="A47" s="135">
        <v>23510</v>
      </c>
      <c r="B47" s="136" t="s">
        <v>68</v>
      </c>
      <c r="C47" s="120">
        <f t="shared" si="24"/>
        <v>0</v>
      </c>
      <c r="D47" s="124" t="s">
        <v>45</v>
      </c>
      <c r="E47" s="125" t="s">
        <v>45</v>
      </c>
      <c r="F47" s="126" t="s">
        <v>45</v>
      </c>
      <c r="G47" s="124" t="s">
        <v>45</v>
      </c>
      <c r="H47" s="125" t="s">
        <v>45</v>
      </c>
      <c r="I47" s="126" t="s">
        <v>45</v>
      </c>
      <c r="J47" s="124" t="s">
        <v>45</v>
      </c>
      <c r="K47" s="125" t="s">
        <v>45</v>
      </c>
      <c r="L47" s="126" t="s">
        <v>45</v>
      </c>
      <c r="M47" s="137"/>
      <c r="N47" s="138"/>
      <c r="O47" s="139">
        <f t="shared" si="25"/>
        <v>0</v>
      </c>
      <c r="P47" s="127"/>
    </row>
    <row r="48" spans="1:16" ht="12" hidden="1" customHeight="1" x14ac:dyDescent="0.25">
      <c r="A48" s="140"/>
      <c r="B48" s="136"/>
      <c r="C48" s="141"/>
      <c r="D48" s="142"/>
      <c r="E48" s="143"/>
      <c r="F48" s="139"/>
      <c r="G48" s="142"/>
      <c r="H48" s="143"/>
      <c r="I48" s="139"/>
      <c r="J48" s="142"/>
      <c r="K48" s="143"/>
      <c r="L48" s="123"/>
      <c r="M48" s="142"/>
      <c r="N48" s="143"/>
      <c r="O48" s="139"/>
      <c r="P48" s="127"/>
    </row>
    <row r="49" spans="1:16" s="28" customFormat="1" ht="12" hidden="1" customHeight="1" x14ac:dyDescent="0.25">
      <c r="A49" s="144"/>
      <c r="B49" s="145" t="s">
        <v>69</v>
      </c>
      <c r="C49" s="146"/>
      <c r="D49" s="147"/>
      <c r="E49" s="148"/>
      <c r="F49" s="149"/>
      <c r="G49" s="150"/>
      <c r="H49" s="151"/>
      <c r="I49" s="152"/>
      <c r="J49" s="150"/>
      <c r="K49" s="151"/>
      <c r="L49" s="153"/>
      <c r="M49" s="150"/>
      <c r="N49" s="151"/>
      <c r="O49" s="152"/>
      <c r="P49" s="154"/>
    </row>
    <row r="50" spans="1:16" s="28" customFormat="1" ht="13.5" thickTop="1" thickBot="1" x14ac:dyDescent="0.3">
      <c r="A50" s="155"/>
      <c r="B50" s="29" t="s">
        <v>70</v>
      </c>
      <c r="C50" s="156">
        <f t="shared" si="0"/>
        <v>988682</v>
      </c>
      <c r="D50" s="157">
        <f>SUM(D51,D286)</f>
        <v>988682</v>
      </c>
      <c r="E50" s="158">
        <f t="shared" ref="E50:F50" si="26">SUM(E51,E286)</f>
        <v>0</v>
      </c>
      <c r="F50" s="159">
        <f t="shared" si="26"/>
        <v>988682</v>
      </c>
      <c r="G50" s="157">
        <f>SUM(G51,G286)</f>
        <v>0</v>
      </c>
      <c r="H50" s="158">
        <f>SUM(H51,H286)</f>
        <v>0</v>
      </c>
      <c r="I50" s="159">
        <f t="shared" ref="I50" si="27">SUM(I51,I286)</f>
        <v>0</v>
      </c>
      <c r="J50" s="32">
        <f>SUM(J51,J286)</f>
        <v>0</v>
      </c>
      <c r="K50" s="33">
        <f t="shared" ref="K50:L50" si="28">SUM(K51,K286)</f>
        <v>0</v>
      </c>
      <c r="L50" s="34">
        <f t="shared" si="28"/>
        <v>0</v>
      </c>
      <c r="M50" s="32">
        <f>SUM(M51,M286)</f>
        <v>0</v>
      </c>
      <c r="N50" s="33">
        <f t="shared" ref="N50:O50" si="29">SUM(N51,N286)</f>
        <v>0</v>
      </c>
      <c r="O50" s="34">
        <f t="shared" si="29"/>
        <v>0</v>
      </c>
      <c r="P50" s="35"/>
    </row>
    <row r="51" spans="1:16" s="28" customFormat="1" ht="36.75" thickTop="1" x14ac:dyDescent="0.25">
      <c r="A51" s="160"/>
      <c r="B51" s="161" t="s">
        <v>71</v>
      </c>
      <c r="C51" s="162">
        <f t="shared" si="0"/>
        <v>988682</v>
      </c>
      <c r="D51" s="163">
        <f>SUM(D52,D194)</f>
        <v>988682</v>
      </c>
      <c r="E51" s="164">
        <f t="shared" ref="E51:F51" si="30">SUM(E52,E194)</f>
        <v>0</v>
      </c>
      <c r="F51" s="165">
        <f t="shared" si="30"/>
        <v>988682</v>
      </c>
      <c r="G51" s="163">
        <f>SUM(G52,G194)</f>
        <v>0</v>
      </c>
      <c r="H51" s="164">
        <f t="shared" ref="H51:I51" si="31">SUM(H52,H194)</f>
        <v>0</v>
      </c>
      <c r="I51" s="165">
        <f t="shared" si="31"/>
        <v>0</v>
      </c>
      <c r="J51" s="166">
        <f>SUM(J52,J194)</f>
        <v>0</v>
      </c>
      <c r="K51" s="167">
        <f t="shared" ref="K51:L51" si="32">SUM(K52,K194)</f>
        <v>0</v>
      </c>
      <c r="L51" s="168">
        <f t="shared" si="32"/>
        <v>0</v>
      </c>
      <c r="M51" s="166">
        <f>SUM(M52,M194)</f>
        <v>0</v>
      </c>
      <c r="N51" s="167">
        <f t="shared" ref="N51:O51" si="33">SUM(N52,N194)</f>
        <v>0</v>
      </c>
      <c r="O51" s="168">
        <f t="shared" si="33"/>
        <v>0</v>
      </c>
      <c r="P51" s="169"/>
    </row>
    <row r="52" spans="1:16" s="28" customFormat="1" ht="24" x14ac:dyDescent="0.25">
      <c r="A52" s="24"/>
      <c r="B52" s="22" t="s">
        <v>72</v>
      </c>
      <c r="C52" s="170">
        <f t="shared" si="0"/>
        <v>973573</v>
      </c>
      <c r="D52" s="171">
        <f>SUM(D53,D75,D173,D187)</f>
        <v>973573</v>
      </c>
      <c r="E52" s="172">
        <f t="shared" ref="E52:F52" si="34">SUM(E53,E75,E173,E187)</f>
        <v>0</v>
      </c>
      <c r="F52" s="173">
        <f t="shared" si="34"/>
        <v>973573</v>
      </c>
      <c r="G52" s="171">
        <f>SUM(G53,G75,G173,G187)</f>
        <v>0</v>
      </c>
      <c r="H52" s="172">
        <f t="shared" ref="H52:I52" si="35">SUM(H53,H75,H173,H187)</f>
        <v>0</v>
      </c>
      <c r="I52" s="173">
        <f t="shared" si="35"/>
        <v>0</v>
      </c>
      <c r="J52" s="171">
        <f>SUM(J53,J75,J173,J187)</f>
        <v>0</v>
      </c>
      <c r="K52" s="172">
        <f t="shared" ref="K52:L52" si="36">SUM(K53,K75,K173,K187)</f>
        <v>0</v>
      </c>
      <c r="L52" s="173">
        <f t="shared" si="36"/>
        <v>0</v>
      </c>
      <c r="M52" s="171">
        <f>SUM(M53,M75,M173,M187)</f>
        <v>0</v>
      </c>
      <c r="N52" s="172">
        <f t="shared" ref="N52:O52" si="37">SUM(N53,N75,N173,N187)</f>
        <v>0</v>
      </c>
      <c r="O52" s="173">
        <f t="shared" si="37"/>
        <v>0</v>
      </c>
      <c r="P52" s="174"/>
    </row>
    <row r="53" spans="1:16" s="28" customFormat="1" x14ac:dyDescent="0.25">
      <c r="A53" s="175">
        <v>1000</v>
      </c>
      <c r="B53" s="175" t="s">
        <v>73</v>
      </c>
      <c r="C53" s="176">
        <f t="shared" si="0"/>
        <v>82602</v>
      </c>
      <c r="D53" s="177">
        <f>SUM(D54,D67)</f>
        <v>82602</v>
      </c>
      <c r="E53" s="178">
        <f t="shared" ref="E53:F53" si="38">SUM(E54,E67)</f>
        <v>0</v>
      </c>
      <c r="F53" s="179">
        <f t="shared" si="38"/>
        <v>82602</v>
      </c>
      <c r="G53" s="177">
        <f>SUM(G54,G67)</f>
        <v>0</v>
      </c>
      <c r="H53" s="178">
        <f t="shared" ref="H53:I53" si="39">SUM(H54,H67)</f>
        <v>0</v>
      </c>
      <c r="I53" s="179">
        <f t="shared" si="39"/>
        <v>0</v>
      </c>
      <c r="J53" s="177">
        <f>SUM(J54,J67)</f>
        <v>0</v>
      </c>
      <c r="K53" s="178">
        <f t="shared" ref="K53:L53" si="40">SUM(K54,K67)</f>
        <v>0</v>
      </c>
      <c r="L53" s="179">
        <f t="shared" si="40"/>
        <v>0</v>
      </c>
      <c r="M53" s="177">
        <f>SUM(M54,M67)</f>
        <v>0</v>
      </c>
      <c r="N53" s="178">
        <f t="shared" ref="N53:O53" si="41">SUM(N54,N67)</f>
        <v>0</v>
      </c>
      <c r="O53" s="179">
        <f t="shared" si="41"/>
        <v>0</v>
      </c>
      <c r="P53" s="180"/>
    </row>
    <row r="54" spans="1:16" x14ac:dyDescent="0.25">
      <c r="A54" s="67">
        <v>1100</v>
      </c>
      <c r="B54" s="181" t="s">
        <v>74</v>
      </c>
      <c r="C54" s="68">
        <f t="shared" si="0"/>
        <v>78311</v>
      </c>
      <c r="D54" s="182">
        <f>SUM(D55,D58,D66)</f>
        <v>78311</v>
      </c>
      <c r="E54" s="183">
        <f t="shared" ref="E54:F54" si="42">SUM(E55,E58,E66)</f>
        <v>0</v>
      </c>
      <c r="F54" s="71">
        <f t="shared" si="42"/>
        <v>78311</v>
      </c>
      <c r="G54" s="182">
        <f>SUM(G55,G58,G66)</f>
        <v>0</v>
      </c>
      <c r="H54" s="183">
        <f t="shared" ref="H54:I54" si="43">SUM(H55,H58,H66)</f>
        <v>0</v>
      </c>
      <c r="I54" s="71">
        <f t="shared" si="43"/>
        <v>0</v>
      </c>
      <c r="J54" s="182">
        <f>SUM(J55,J58,J66)</f>
        <v>0</v>
      </c>
      <c r="K54" s="183">
        <f t="shared" ref="K54:L54" si="44">SUM(K55,K58,K66)</f>
        <v>0</v>
      </c>
      <c r="L54" s="71">
        <f t="shared" si="44"/>
        <v>0</v>
      </c>
      <c r="M54" s="182">
        <f>SUM(M55,M58,M66)</f>
        <v>0</v>
      </c>
      <c r="N54" s="183">
        <f t="shared" ref="N54:O54" si="45">SUM(N55,N58,N66)</f>
        <v>0</v>
      </c>
      <c r="O54" s="71">
        <f t="shared" si="45"/>
        <v>0</v>
      </c>
      <c r="P54" s="75"/>
    </row>
    <row r="55" spans="1:16" hidden="1" x14ac:dyDescent="0.25">
      <c r="A55" s="184">
        <v>1110</v>
      </c>
      <c r="B55" s="136" t="s">
        <v>75</v>
      </c>
      <c r="C55" s="141">
        <f t="shared" si="0"/>
        <v>0</v>
      </c>
      <c r="D55" s="185">
        <f>SUM(D56:D57)</f>
        <v>0</v>
      </c>
      <c r="E55" s="186">
        <f t="shared" ref="E55:F55" si="46">SUM(E56:E57)</f>
        <v>0</v>
      </c>
      <c r="F55" s="139">
        <f t="shared" si="46"/>
        <v>0</v>
      </c>
      <c r="G55" s="185">
        <f>SUM(G56:G57)</f>
        <v>0</v>
      </c>
      <c r="H55" s="186">
        <f t="shared" ref="H55:I55" si="47">SUM(H56:H57)</f>
        <v>0</v>
      </c>
      <c r="I55" s="139">
        <f t="shared" si="47"/>
        <v>0</v>
      </c>
      <c r="J55" s="185">
        <f>SUM(J56:J57)</f>
        <v>0</v>
      </c>
      <c r="K55" s="186">
        <f t="shared" ref="K55:L55" si="48">SUM(K56:K57)</f>
        <v>0</v>
      </c>
      <c r="L55" s="139">
        <f t="shared" si="48"/>
        <v>0</v>
      </c>
      <c r="M55" s="185">
        <f>SUM(M56:M57)</f>
        <v>0</v>
      </c>
      <c r="N55" s="186">
        <f t="shared" ref="N55:O55" si="49">SUM(N56:N57)</f>
        <v>0</v>
      </c>
      <c r="O55" s="139">
        <f t="shared" si="49"/>
        <v>0</v>
      </c>
      <c r="P55" s="127"/>
    </row>
    <row r="56" spans="1:16" ht="12" hidden="1" customHeight="1" x14ac:dyDescent="0.25">
      <c r="A56" s="44">
        <v>1111</v>
      </c>
      <c r="B56" s="80" t="s">
        <v>76</v>
      </c>
      <c r="C56" s="81">
        <f t="shared" si="0"/>
        <v>0</v>
      </c>
      <c r="D56" s="46">
        <v>0</v>
      </c>
      <c r="E56" s="47"/>
      <c r="F56" s="132">
        <f t="shared" ref="F56:F57" si="50">D56+E56</f>
        <v>0</v>
      </c>
      <c r="G56" s="46"/>
      <c r="H56" s="47"/>
      <c r="I56" s="132">
        <f t="shared" ref="I56:I57" si="51">G56+H56</f>
        <v>0</v>
      </c>
      <c r="J56" s="46"/>
      <c r="K56" s="47"/>
      <c r="L56" s="132">
        <f t="shared" ref="L56:L57" si="52">K56+J56</f>
        <v>0</v>
      </c>
      <c r="M56" s="46"/>
      <c r="N56" s="47"/>
      <c r="O56" s="132">
        <f t="shared" ref="O56:O57" si="53">N56+M56</f>
        <v>0</v>
      </c>
      <c r="P56" s="49"/>
    </row>
    <row r="57" spans="1:16" ht="24" hidden="1" customHeight="1" x14ac:dyDescent="0.25">
      <c r="A57" s="51">
        <v>1119</v>
      </c>
      <c r="B57" s="87" t="s">
        <v>77</v>
      </c>
      <c r="C57" s="88">
        <f t="shared" si="0"/>
        <v>0</v>
      </c>
      <c r="D57" s="53">
        <v>0</v>
      </c>
      <c r="E57" s="54"/>
      <c r="F57" s="55">
        <f t="shared" si="50"/>
        <v>0</v>
      </c>
      <c r="G57" s="53"/>
      <c r="H57" s="54"/>
      <c r="I57" s="55">
        <f t="shared" si="51"/>
        <v>0</v>
      </c>
      <c r="J57" s="53"/>
      <c r="K57" s="54"/>
      <c r="L57" s="55">
        <f t="shared" si="52"/>
        <v>0</v>
      </c>
      <c r="M57" s="53"/>
      <c r="N57" s="54"/>
      <c r="O57" s="55">
        <f t="shared" si="53"/>
        <v>0</v>
      </c>
      <c r="P57" s="57"/>
    </row>
    <row r="58" spans="1:16" hidden="1" x14ac:dyDescent="0.25">
      <c r="A58" s="187">
        <v>1140</v>
      </c>
      <c r="B58" s="87" t="s">
        <v>78</v>
      </c>
      <c r="C58" s="88">
        <f t="shared" si="0"/>
        <v>0</v>
      </c>
      <c r="D58" s="188">
        <f>SUM(D59:D65)</f>
        <v>0</v>
      </c>
      <c r="E58" s="189">
        <f>SUM(E59:E65)</f>
        <v>0</v>
      </c>
      <c r="F58" s="55">
        <f t="shared" ref="F58" si="54">SUM(F59:F65)</f>
        <v>0</v>
      </c>
      <c r="G58" s="188">
        <f>SUM(G59:G65)</f>
        <v>0</v>
      </c>
      <c r="H58" s="189">
        <f t="shared" ref="H58:I58" si="55">SUM(H59:H65)</f>
        <v>0</v>
      </c>
      <c r="I58" s="55">
        <f t="shared" si="55"/>
        <v>0</v>
      </c>
      <c r="J58" s="188">
        <f>SUM(J59:J65)</f>
        <v>0</v>
      </c>
      <c r="K58" s="189">
        <f t="shared" ref="K58:L58" si="56">SUM(K59:K65)</f>
        <v>0</v>
      </c>
      <c r="L58" s="55">
        <f t="shared" si="56"/>
        <v>0</v>
      </c>
      <c r="M58" s="188">
        <f>SUM(M59:M65)</f>
        <v>0</v>
      </c>
      <c r="N58" s="189">
        <f t="shared" ref="N58:O58" si="57">SUM(N59:N65)</f>
        <v>0</v>
      </c>
      <c r="O58" s="55">
        <f t="shared" si="57"/>
        <v>0</v>
      </c>
      <c r="P58" s="57"/>
    </row>
    <row r="59" spans="1:16" ht="12" hidden="1" customHeight="1" x14ac:dyDescent="0.25">
      <c r="A59" s="51">
        <v>1141</v>
      </c>
      <c r="B59" s="87" t="s">
        <v>79</v>
      </c>
      <c r="C59" s="88">
        <f t="shared" si="0"/>
        <v>0</v>
      </c>
      <c r="D59" s="53">
        <v>0</v>
      </c>
      <c r="E59" s="54"/>
      <c r="F59" s="55">
        <f t="shared" ref="F59:F66" si="58">D59+E59</f>
        <v>0</v>
      </c>
      <c r="G59" s="53"/>
      <c r="H59" s="54"/>
      <c r="I59" s="55">
        <f t="shared" ref="I59:I66" si="59">G59+H59</f>
        <v>0</v>
      </c>
      <c r="J59" s="53"/>
      <c r="K59" s="54"/>
      <c r="L59" s="55">
        <f t="shared" ref="L59:L66" si="60">K59+J59</f>
        <v>0</v>
      </c>
      <c r="M59" s="53"/>
      <c r="N59" s="54"/>
      <c r="O59" s="55">
        <f t="shared" ref="O59:O66" si="61">N59+M59</f>
        <v>0</v>
      </c>
      <c r="P59" s="57"/>
    </row>
    <row r="60" spans="1:16" ht="24.75" hidden="1" customHeight="1" x14ac:dyDescent="0.25">
      <c r="A60" s="51">
        <v>1142</v>
      </c>
      <c r="B60" s="87" t="s">
        <v>80</v>
      </c>
      <c r="C60" s="88">
        <f t="shared" si="0"/>
        <v>0</v>
      </c>
      <c r="D60" s="53">
        <v>0</v>
      </c>
      <c r="E60" s="54"/>
      <c r="F60" s="55">
        <f t="shared" si="58"/>
        <v>0</v>
      </c>
      <c r="G60" s="53"/>
      <c r="H60" s="54"/>
      <c r="I60" s="55">
        <f t="shared" si="59"/>
        <v>0</v>
      </c>
      <c r="J60" s="53"/>
      <c r="K60" s="54"/>
      <c r="L60" s="55">
        <f t="shared" si="60"/>
        <v>0</v>
      </c>
      <c r="M60" s="53"/>
      <c r="N60" s="54"/>
      <c r="O60" s="55">
        <f t="shared" si="61"/>
        <v>0</v>
      </c>
      <c r="P60" s="57"/>
    </row>
    <row r="61" spans="1:16" ht="24" hidden="1" customHeight="1" x14ac:dyDescent="0.25">
      <c r="A61" s="51">
        <v>1145</v>
      </c>
      <c r="B61" s="87" t="s">
        <v>81</v>
      </c>
      <c r="C61" s="88">
        <f t="shared" si="0"/>
        <v>0</v>
      </c>
      <c r="D61" s="53">
        <v>0</v>
      </c>
      <c r="E61" s="54"/>
      <c r="F61" s="55">
        <f t="shared" si="58"/>
        <v>0</v>
      </c>
      <c r="G61" s="53"/>
      <c r="H61" s="54"/>
      <c r="I61" s="55">
        <f t="shared" si="59"/>
        <v>0</v>
      </c>
      <c r="J61" s="53"/>
      <c r="K61" s="54"/>
      <c r="L61" s="55">
        <f t="shared" si="60"/>
        <v>0</v>
      </c>
      <c r="M61" s="53"/>
      <c r="N61" s="54"/>
      <c r="O61" s="55">
        <f t="shared" si="61"/>
        <v>0</v>
      </c>
      <c r="P61" s="57"/>
    </row>
    <row r="62" spans="1:16" ht="27.75" hidden="1" customHeight="1" x14ac:dyDescent="0.25">
      <c r="A62" s="51">
        <v>1146</v>
      </c>
      <c r="B62" s="87" t="s">
        <v>82</v>
      </c>
      <c r="C62" s="88">
        <f t="shared" si="0"/>
        <v>0</v>
      </c>
      <c r="D62" s="53">
        <v>0</v>
      </c>
      <c r="E62" s="54"/>
      <c r="F62" s="55">
        <f t="shared" si="58"/>
        <v>0</v>
      </c>
      <c r="G62" s="53"/>
      <c r="H62" s="54"/>
      <c r="I62" s="55">
        <f t="shared" si="59"/>
        <v>0</v>
      </c>
      <c r="J62" s="53"/>
      <c r="K62" s="54"/>
      <c r="L62" s="55">
        <f t="shared" si="60"/>
        <v>0</v>
      </c>
      <c r="M62" s="53"/>
      <c r="N62" s="54"/>
      <c r="O62" s="55">
        <f t="shared" si="61"/>
        <v>0</v>
      </c>
      <c r="P62" s="57"/>
    </row>
    <row r="63" spans="1:16" ht="12" hidden="1" customHeight="1" x14ac:dyDescent="0.25">
      <c r="A63" s="51">
        <v>1147</v>
      </c>
      <c r="B63" s="87" t="s">
        <v>83</v>
      </c>
      <c r="C63" s="88">
        <f t="shared" si="0"/>
        <v>0</v>
      </c>
      <c r="D63" s="53">
        <v>0</v>
      </c>
      <c r="E63" s="54"/>
      <c r="F63" s="55">
        <f t="shared" si="58"/>
        <v>0</v>
      </c>
      <c r="G63" s="53"/>
      <c r="H63" s="54"/>
      <c r="I63" s="55">
        <f t="shared" si="59"/>
        <v>0</v>
      </c>
      <c r="J63" s="53"/>
      <c r="K63" s="54"/>
      <c r="L63" s="55">
        <f t="shared" si="60"/>
        <v>0</v>
      </c>
      <c r="M63" s="53"/>
      <c r="N63" s="54"/>
      <c r="O63" s="55">
        <f t="shared" si="61"/>
        <v>0</v>
      </c>
      <c r="P63" s="57"/>
    </row>
    <row r="64" spans="1:16" ht="12" hidden="1" customHeight="1" x14ac:dyDescent="0.25">
      <c r="A64" s="51">
        <v>1148</v>
      </c>
      <c r="B64" s="87" t="s">
        <v>84</v>
      </c>
      <c r="C64" s="88">
        <f t="shared" si="0"/>
        <v>0</v>
      </c>
      <c r="D64" s="53">
        <v>0</v>
      </c>
      <c r="E64" s="54"/>
      <c r="F64" s="55">
        <f t="shared" si="58"/>
        <v>0</v>
      </c>
      <c r="G64" s="53"/>
      <c r="H64" s="54"/>
      <c r="I64" s="55">
        <f t="shared" si="59"/>
        <v>0</v>
      </c>
      <c r="J64" s="53"/>
      <c r="K64" s="54"/>
      <c r="L64" s="55">
        <f t="shared" si="60"/>
        <v>0</v>
      </c>
      <c r="M64" s="53"/>
      <c r="N64" s="54"/>
      <c r="O64" s="55">
        <f t="shared" si="61"/>
        <v>0</v>
      </c>
      <c r="P64" s="57"/>
    </row>
    <row r="65" spans="1:16" ht="24" hidden="1" customHeight="1" x14ac:dyDescent="0.25">
      <c r="A65" s="51">
        <v>1149</v>
      </c>
      <c r="B65" s="87" t="s">
        <v>85</v>
      </c>
      <c r="C65" s="88">
        <f t="shared" si="0"/>
        <v>0</v>
      </c>
      <c r="D65" s="53">
        <v>0</v>
      </c>
      <c r="E65" s="54"/>
      <c r="F65" s="55">
        <f t="shared" si="58"/>
        <v>0</v>
      </c>
      <c r="G65" s="53"/>
      <c r="H65" s="54"/>
      <c r="I65" s="55">
        <f t="shared" si="59"/>
        <v>0</v>
      </c>
      <c r="J65" s="53"/>
      <c r="K65" s="54"/>
      <c r="L65" s="55">
        <f t="shared" si="60"/>
        <v>0</v>
      </c>
      <c r="M65" s="53"/>
      <c r="N65" s="54"/>
      <c r="O65" s="55">
        <f t="shared" si="61"/>
        <v>0</v>
      </c>
      <c r="P65" s="57"/>
    </row>
    <row r="66" spans="1:16" ht="36" customHeight="1" x14ac:dyDescent="0.25">
      <c r="A66" s="184">
        <v>1150</v>
      </c>
      <c r="B66" s="136" t="s">
        <v>86</v>
      </c>
      <c r="C66" s="141">
        <f t="shared" si="0"/>
        <v>78311</v>
      </c>
      <c r="D66" s="142">
        <f>74796+3515</f>
        <v>78311</v>
      </c>
      <c r="E66" s="143"/>
      <c r="F66" s="139">
        <f t="shared" si="58"/>
        <v>78311</v>
      </c>
      <c r="G66" s="142"/>
      <c r="H66" s="143"/>
      <c r="I66" s="139">
        <f t="shared" si="59"/>
        <v>0</v>
      </c>
      <c r="J66" s="142"/>
      <c r="K66" s="143"/>
      <c r="L66" s="139">
        <f t="shared" si="60"/>
        <v>0</v>
      </c>
      <c r="M66" s="142"/>
      <c r="N66" s="143"/>
      <c r="O66" s="139">
        <f t="shared" si="61"/>
        <v>0</v>
      </c>
      <c r="P66" s="127"/>
    </row>
    <row r="67" spans="1:16" ht="24" x14ac:dyDescent="0.25">
      <c r="A67" s="67">
        <v>1200</v>
      </c>
      <c r="B67" s="181" t="s">
        <v>88</v>
      </c>
      <c r="C67" s="68">
        <f t="shared" si="0"/>
        <v>4291</v>
      </c>
      <c r="D67" s="182">
        <f>SUM(D68:D69)</f>
        <v>4291</v>
      </c>
      <c r="E67" s="183">
        <f t="shared" ref="E67:F67" si="62">SUM(E68:E69)</f>
        <v>0</v>
      </c>
      <c r="F67" s="71">
        <f t="shared" si="62"/>
        <v>4291</v>
      </c>
      <c r="G67" s="182">
        <f>SUM(G68:G69)</f>
        <v>0</v>
      </c>
      <c r="H67" s="183">
        <f t="shared" ref="H67:I67" si="63">SUM(H68:H69)</f>
        <v>0</v>
      </c>
      <c r="I67" s="71">
        <f t="shared" si="63"/>
        <v>0</v>
      </c>
      <c r="J67" s="182">
        <f>SUM(J68:J69)</f>
        <v>0</v>
      </c>
      <c r="K67" s="183">
        <f t="shared" ref="K67:L67" si="64">SUM(K68:K69)</f>
        <v>0</v>
      </c>
      <c r="L67" s="71">
        <f t="shared" si="64"/>
        <v>0</v>
      </c>
      <c r="M67" s="182">
        <f>SUM(M68:M69)</f>
        <v>0</v>
      </c>
      <c r="N67" s="183">
        <f t="shared" ref="N67:O67" si="65">SUM(N68:N69)</f>
        <v>0</v>
      </c>
      <c r="O67" s="71">
        <f t="shared" si="65"/>
        <v>0</v>
      </c>
      <c r="P67" s="75"/>
    </row>
    <row r="68" spans="1:16" ht="24" customHeight="1" x14ac:dyDescent="0.25">
      <c r="A68" s="470">
        <v>1210</v>
      </c>
      <c r="B68" s="80" t="s">
        <v>89</v>
      </c>
      <c r="C68" s="81">
        <f t="shared" si="0"/>
        <v>4291</v>
      </c>
      <c r="D68" s="46">
        <f>4115+176</f>
        <v>4291</v>
      </c>
      <c r="E68" s="47"/>
      <c r="F68" s="132">
        <f>D68+E68</f>
        <v>4291</v>
      </c>
      <c r="G68" s="46"/>
      <c r="H68" s="47"/>
      <c r="I68" s="132">
        <f>G68+H68</f>
        <v>0</v>
      </c>
      <c r="J68" s="46"/>
      <c r="K68" s="47"/>
      <c r="L68" s="132">
        <f>K68+J68</f>
        <v>0</v>
      </c>
      <c r="M68" s="46"/>
      <c r="N68" s="47"/>
      <c r="O68" s="132">
        <f>N68+M68</f>
        <v>0</v>
      </c>
      <c r="P68" s="49"/>
    </row>
    <row r="69" spans="1:16" ht="24" hidden="1" x14ac:dyDescent="0.25">
      <c r="A69" s="187">
        <v>1220</v>
      </c>
      <c r="B69" s="87" t="s">
        <v>90</v>
      </c>
      <c r="C69" s="88">
        <f t="shared" si="0"/>
        <v>0</v>
      </c>
      <c r="D69" s="188">
        <f>SUM(D70:D74)</f>
        <v>0</v>
      </c>
      <c r="E69" s="189">
        <f t="shared" ref="E69:F69" si="66">SUM(E70:E74)</f>
        <v>0</v>
      </c>
      <c r="F69" s="55">
        <f t="shared" si="66"/>
        <v>0</v>
      </c>
      <c r="G69" s="188">
        <f>SUM(G70:G74)</f>
        <v>0</v>
      </c>
      <c r="H69" s="189">
        <f t="shared" ref="H69:I69" si="67">SUM(H70:H74)</f>
        <v>0</v>
      </c>
      <c r="I69" s="55">
        <f t="shared" si="67"/>
        <v>0</v>
      </c>
      <c r="J69" s="188">
        <f>SUM(J70:J74)</f>
        <v>0</v>
      </c>
      <c r="K69" s="189">
        <f t="shared" ref="K69:L69" si="68">SUM(K70:K74)</f>
        <v>0</v>
      </c>
      <c r="L69" s="55">
        <f t="shared" si="68"/>
        <v>0</v>
      </c>
      <c r="M69" s="188">
        <f>SUM(M70:M74)</f>
        <v>0</v>
      </c>
      <c r="N69" s="189">
        <f t="shared" ref="N69:O69" si="69">SUM(N70:N74)</f>
        <v>0</v>
      </c>
      <c r="O69" s="55">
        <f t="shared" si="69"/>
        <v>0</v>
      </c>
      <c r="P69" s="57"/>
    </row>
    <row r="70" spans="1:16" ht="48" hidden="1" customHeight="1" x14ac:dyDescent="0.25">
      <c r="A70" s="51">
        <v>1221</v>
      </c>
      <c r="B70" s="87" t="s">
        <v>91</v>
      </c>
      <c r="C70" s="88">
        <f t="shared" si="0"/>
        <v>0</v>
      </c>
      <c r="D70" s="53">
        <v>0</v>
      </c>
      <c r="E70" s="54"/>
      <c r="F70" s="55">
        <f t="shared" ref="F70:F74" si="70">D70+E70</f>
        <v>0</v>
      </c>
      <c r="G70" s="53"/>
      <c r="H70" s="54"/>
      <c r="I70" s="55">
        <f t="shared" ref="I70:I74" si="71">G70+H70</f>
        <v>0</v>
      </c>
      <c r="J70" s="53"/>
      <c r="K70" s="54"/>
      <c r="L70" s="55">
        <f t="shared" ref="L70:L74" si="72">K70+J70</f>
        <v>0</v>
      </c>
      <c r="M70" s="53"/>
      <c r="N70" s="54"/>
      <c r="O70" s="55">
        <f t="shared" ref="O70:O74" si="73">N70+M70</f>
        <v>0</v>
      </c>
      <c r="P70" s="57"/>
    </row>
    <row r="71" spans="1:16" ht="12" hidden="1" customHeight="1" x14ac:dyDescent="0.25">
      <c r="A71" s="51">
        <v>1223</v>
      </c>
      <c r="B71" s="87" t="s">
        <v>92</v>
      </c>
      <c r="C71" s="88">
        <f t="shared" si="0"/>
        <v>0</v>
      </c>
      <c r="D71" s="53">
        <v>0</v>
      </c>
      <c r="E71" s="54"/>
      <c r="F71" s="55">
        <f t="shared" si="70"/>
        <v>0</v>
      </c>
      <c r="G71" s="53"/>
      <c r="H71" s="54"/>
      <c r="I71" s="55">
        <f t="shared" si="71"/>
        <v>0</v>
      </c>
      <c r="J71" s="53"/>
      <c r="K71" s="54"/>
      <c r="L71" s="55">
        <f t="shared" si="72"/>
        <v>0</v>
      </c>
      <c r="M71" s="53"/>
      <c r="N71" s="54"/>
      <c r="O71" s="55">
        <f t="shared" si="73"/>
        <v>0</v>
      </c>
      <c r="P71" s="57"/>
    </row>
    <row r="72" spans="1:16" ht="24" hidden="1" customHeight="1" x14ac:dyDescent="0.25">
      <c r="A72" s="51">
        <v>1225</v>
      </c>
      <c r="B72" s="87" t="s">
        <v>93</v>
      </c>
      <c r="C72" s="88">
        <f t="shared" si="0"/>
        <v>0</v>
      </c>
      <c r="D72" s="53">
        <v>0</v>
      </c>
      <c r="E72" s="54"/>
      <c r="F72" s="55">
        <f t="shared" si="70"/>
        <v>0</v>
      </c>
      <c r="G72" s="53"/>
      <c r="H72" s="54"/>
      <c r="I72" s="55">
        <f t="shared" si="71"/>
        <v>0</v>
      </c>
      <c r="J72" s="53"/>
      <c r="K72" s="54"/>
      <c r="L72" s="55">
        <f t="shared" si="72"/>
        <v>0</v>
      </c>
      <c r="M72" s="53"/>
      <c r="N72" s="54"/>
      <c r="O72" s="55">
        <f t="shared" si="73"/>
        <v>0</v>
      </c>
      <c r="P72" s="57"/>
    </row>
    <row r="73" spans="1:16" ht="36" hidden="1" customHeight="1" x14ac:dyDescent="0.25">
      <c r="A73" s="51">
        <v>1227</v>
      </c>
      <c r="B73" s="87" t="s">
        <v>94</v>
      </c>
      <c r="C73" s="88">
        <f t="shared" si="0"/>
        <v>0</v>
      </c>
      <c r="D73" s="53">
        <v>0</v>
      </c>
      <c r="E73" s="54"/>
      <c r="F73" s="55">
        <f t="shared" si="70"/>
        <v>0</v>
      </c>
      <c r="G73" s="53"/>
      <c r="H73" s="54"/>
      <c r="I73" s="55">
        <f t="shared" si="71"/>
        <v>0</v>
      </c>
      <c r="J73" s="53"/>
      <c r="K73" s="54"/>
      <c r="L73" s="55">
        <f t="shared" si="72"/>
        <v>0</v>
      </c>
      <c r="M73" s="53"/>
      <c r="N73" s="54"/>
      <c r="O73" s="55">
        <f t="shared" si="73"/>
        <v>0</v>
      </c>
      <c r="P73" s="57"/>
    </row>
    <row r="74" spans="1:16" ht="48" hidden="1" customHeight="1" x14ac:dyDescent="0.25">
      <c r="A74" s="51">
        <v>1228</v>
      </c>
      <c r="B74" s="87" t="s">
        <v>95</v>
      </c>
      <c r="C74" s="88">
        <f t="shared" si="0"/>
        <v>0</v>
      </c>
      <c r="D74" s="53">
        <v>0</v>
      </c>
      <c r="E74" s="54"/>
      <c r="F74" s="55">
        <f t="shared" si="70"/>
        <v>0</v>
      </c>
      <c r="G74" s="53"/>
      <c r="H74" s="54"/>
      <c r="I74" s="55">
        <f t="shared" si="71"/>
        <v>0</v>
      </c>
      <c r="J74" s="53"/>
      <c r="K74" s="54"/>
      <c r="L74" s="55">
        <f t="shared" si="72"/>
        <v>0</v>
      </c>
      <c r="M74" s="53"/>
      <c r="N74" s="54"/>
      <c r="O74" s="55">
        <f t="shared" si="73"/>
        <v>0</v>
      </c>
      <c r="P74" s="57"/>
    </row>
    <row r="75" spans="1:16" x14ac:dyDescent="0.25">
      <c r="A75" s="175">
        <v>2000</v>
      </c>
      <c r="B75" s="175" t="s">
        <v>96</v>
      </c>
      <c r="C75" s="176">
        <f t="shared" si="0"/>
        <v>682084</v>
      </c>
      <c r="D75" s="177">
        <f>SUM(D76,D83,D130,D164,D165,D172)</f>
        <v>682084</v>
      </c>
      <c r="E75" s="178">
        <f t="shared" ref="E75:F75" si="74">SUM(E76,E83,E130,E164,E165,E172)</f>
        <v>0</v>
      </c>
      <c r="F75" s="179">
        <f t="shared" si="74"/>
        <v>682084</v>
      </c>
      <c r="G75" s="177">
        <f>SUM(G76,G83,G130,G164,G165,G172)</f>
        <v>0</v>
      </c>
      <c r="H75" s="178">
        <f t="shared" ref="H75:I75" si="75">SUM(H76,H83,H130,H164,H165,H172)</f>
        <v>0</v>
      </c>
      <c r="I75" s="179">
        <f t="shared" si="75"/>
        <v>0</v>
      </c>
      <c r="J75" s="177">
        <f>SUM(J76,J83,J130,J164,J165,J172)</f>
        <v>0</v>
      </c>
      <c r="K75" s="178">
        <f t="shared" ref="K75:L75" si="76">SUM(K76,K83,K130,K164,K165,K172)</f>
        <v>0</v>
      </c>
      <c r="L75" s="179">
        <f t="shared" si="76"/>
        <v>0</v>
      </c>
      <c r="M75" s="177">
        <f>SUM(M76,M83,M130,M164,M165,M172)</f>
        <v>0</v>
      </c>
      <c r="N75" s="178">
        <f t="shared" ref="N75:O75" si="77">SUM(N76,N83,N130,N164,N165,N172)</f>
        <v>0</v>
      </c>
      <c r="O75" s="179">
        <f t="shared" si="77"/>
        <v>0</v>
      </c>
      <c r="P75" s="180"/>
    </row>
    <row r="76" spans="1:16" ht="24" hidden="1" x14ac:dyDescent="0.25">
      <c r="A76" s="67">
        <v>2100</v>
      </c>
      <c r="B76" s="181" t="s">
        <v>97</v>
      </c>
      <c r="C76" s="68">
        <f t="shared" si="0"/>
        <v>0</v>
      </c>
      <c r="D76" s="182">
        <f>SUM(D77,D80)</f>
        <v>0</v>
      </c>
      <c r="E76" s="183">
        <f t="shared" ref="E76:F76" si="78">SUM(E77,E80)</f>
        <v>0</v>
      </c>
      <c r="F76" s="71">
        <f t="shared" si="78"/>
        <v>0</v>
      </c>
      <c r="G76" s="182">
        <f>SUM(G77,G80)</f>
        <v>0</v>
      </c>
      <c r="H76" s="183">
        <f t="shared" ref="H76:I76" si="79">SUM(H77,H80)</f>
        <v>0</v>
      </c>
      <c r="I76" s="71">
        <f t="shared" si="79"/>
        <v>0</v>
      </c>
      <c r="J76" s="182">
        <f>SUM(J77,J80)</f>
        <v>0</v>
      </c>
      <c r="K76" s="183">
        <f t="shared" ref="K76:L76" si="80">SUM(K77,K80)</f>
        <v>0</v>
      </c>
      <c r="L76" s="71">
        <f t="shared" si="80"/>
        <v>0</v>
      </c>
      <c r="M76" s="182">
        <f>SUM(M77,M80)</f>
        <v>0</v>
      </c>
      <c r="N76" s="183">
        <f t="shared" ref="N76:O76" si="81">SUM(N77,N80)</f>
        <v>0</v>
      </c>
      <c r="O76" s="71">
        <f t="shared" si="81"/>
        <v>0</v>
      </c>
      <c r="P76" s="75"/>
    </row>
    <row r="77" spans="1:16" ht="24" hidden="1" x14ac:dyDescent="0.25">
      <c r="A77" s="470">
        <v>2110</v>
      </c>
      <c r="B77" s="80" t="s">
        <v>98</v>
      </c>
      <c r="C77" s="81">
        <f t="shared" si="0"/>
        <v>0</v>
      </c>
      <c r="D77" s="191">
        <f>SUM(D78:D79)</f>
        <v>0</v>
      </c>
      <c r="E77" s="192">
        <f t="shared" ref="E77:F77" si="82">SUM(E78:E79)</f>
        <v>0</v>
      </c>
      <c r="F77" s="132">
        <f t="shared" si="82"/>
        <v>0</v>
      </c>
      <c r="G77" s="191">
        <f>SUM(G78:G79)</f>
        <v>0</v>
      </c>
      <c r="H77" s="192">
        <f t="shared" ref="H77:I77" si="83">SUM(H78:H79)</f>
        <v>0</v>
      </c>
      <c r="I77" s="132">
        <f t="shared" si="83"/>
        <v>0</v>
      </c>
      <c r="J77" s="191">
        <f>SUM(J78:J79)</f>
        <v>0</v>
      </c>
      <c r="K77" s="192">
        <f t="shared" ref="K77:L77" si="84">SUM(K78:K79)</f>
        <v>0</v>
      </c>
      <c r="L77" s="132">
        <f t="shared" si="84"/>
        <v>0</v>
      </c>
      <c r="M77" s="191">
        <f>SUM(M78:M79)</f>
        <v>0</v>
      </c>
      <c r="N77" s="192">
        <f t="shared" ref="N77:O77" si="85">SUM(N78:N79)</f>
        <v>0</v>
      </c>
      <c r="O77" s="132">
        <f t="shared" si="85"/>
        <v>0</v>
      </c>
      <c r="P77" s="49"/>
    </row>
    <row r="78" spans="1:16" ht="12" hidden="1" customHeight="1" x14ac:dyDescent="0.25">
      <c r="A78" s="51">
        <v>2111</v>
      </c>
      <c r="B78" s="87" t="s">
        <v>99</v>
      </c>
      <c r="C78" s="88">
        <f t="shared" si="0"/>
        <v>0</v>
      </c>
      <c r="D78" s="193">
        <v>0</v>
      </c>
      <c r="E78" s="194"/>
      <c r="F78" s="55">
        <f t="shared" ref="F78:F79" si="86">D78+E78</f>
        <v>0</v>
      </c>
      <c r="G78" s="53"/>
      <c r="H78" s="54"/>
      <c r="I78" s="55">
        <f t="shared" ref="I78:I79" si="87">G78+H78</f>
        <v>0</v>
      </c>
      <c r="J78" s="53"/>
      <c r="K78" s="54"/>
      <c r="L78" s="55">
        <f t="shared" ref="L78:L79" si="88">K78+J78</f>
        <v>0</v>
      </c>
      <c r="M78" s="53"/>
      <c r="N78" s="54"/>
      <c r="O78" s="55">
        <f t="shared" ref="O78:O79" si="89">N78+M78</f>
        <v>0</v>
      </c>
      <c r="P78" s="57"/>
    </row>
    <row r="79" spans="1:16" ht="24" hidden="1" customHeight="1" x14ac:dyDescent="0.25">
      <c r="A79" s="51">
        <v>2112</v>
      </c>
      <c r="B79" s="87" t="s">
        <v>100</v>
      </c>
      <c r="C79" s="88">
        <f t="shared" si="0"/>
        <v>0</v>
      </c>
      <c r="D79" s="193">
        <v>0</v>
      </c>
      <c r="E79" s="194"/>
      <c r="F79" s="55">
        <f t="shared" si="86"/>
        <v>0</v>
      </c>
      <c r="G79" s="53"/>
      <c r="H79" s="54"/>
      <c r="I79" s="55">
        <f t="shared" si="87"/>
        <v>0</v>
      </c>
      <c r="J79" s="53"/>
      <c r="K79" s="54"/>
      <c r="L79" s="55">
        <f t="shared" si="88"/>
        <v>0</v>
      </c>
      <c r="M79" s="53"/>
      <c r="N79" s="54"/>
      <c r="O79" s="55">
        <f t="shared" si="89"/>
        <v>0</v>
      </c>
      <c r="P79" s="57"/>
    </row>
    <row r="80" spans="1:16" ht="24" hidden="1" x14ac:dyDescent="0.25">
      <c r="A80" s="187">
        <v>2120</v>
      </c>
      <c r="B80" s="87" t="s">
        <v>101</v>
      </c>
      <c r="C80" s="88">
        <f t="shared" si="0"/>
        <v>0</v>
      </c>
      <c r="D80" s="188">
        <f>SUM(D81:D82)</f>
        <v>0</v>
      </c>
      <c r="E80" s="189">
        <f t="shared" ref="E80:F80" si="90">SUM(E81:E82)</f>
        <v>0</v>
      </c>
      <c r="F80" s="55">
        <f t="shared" si="90"/>
        <v>0</v>
      </c>
      <c r="G80" s="188">
        <f>SUM(G81:G82)</f>
        <v>0</v>
      </c>
      <c r="H80" s="189">
        <f t="shared" ref="H80:I80" si="91">SUM(H81:H82)</f>
        <v>0</v>
      </c>
      <c r="I80" s="55">
        <f t="shared" si="91"/>
        <v>0</v>
      </c>
      <c r="J80" s="188">
        <f>SUM(J81:J82)</f>
        <v>0</v>
      </c>
      <c r="K80" s="189">
        <f t="shared" ref="K80:L80" si="92">SUM(K81:K82)</f>
        <v>0</v>
      </c>
      <c r="L80" s="55">
        <f t="shared" si="92"/>
        <v>0</v>
      </c>
      <c r="M80" s="188">
        <f>SUM(M81:M82)</f>
        <v>0</v>
      </c>
      <c r="N80" s="189">
        <f t="shared" ref="N80:O80" si="93">SUM(N81:N82)</f>
        <v>0</v>
      </c>
      <c r="O80" s="55">
        <f t="shared" si="93"/>
        <v>0</v>
      </c>
      <c r="P80" s="57"/>
    </row>
    <row r="81" spans="1:16" ht="12" hidden="1" customHeight="1" x14ac:dyDescent="0.25">
      <c r="A81" s="51">
        <v>2121</v>
      </c>
      <c r="B81" s="87" t="s">
        <v>99</v>
      </c>
      <c r="C81" s="88">
        <f t="shared" si="0"/>
        <v>0</v>
      </c>
      <c r="D81" s="193">
        <v>0</v>
      </c>
      <c r="E81" s="194"/>
      <c r="F81" s="55">
        <f t="shared" ref="F81:F82" si="94">D81+E81</f>
        <v>0</v>
      </c>
      <c r="G81" s="53"/>
      <c r="H81" s="54"/>
      <c r="I81" s="55">
        <f t="shared" ref="I81:I82" si="95">G81+H81</f>
        <v>0</v>
      </c>
      <c r="J81" s="53"/>
      <c r="K81" s="54"/>
      <c r="L81" s="55">
        <f t="shared" ref="L81:L82" si="96">K81+J81</f>
        <v>0</v>
      </c>
      <c r="M81" s="53"/>
      <c r="N81" s="54"/>
      <c r="O81" s="55">
        <f t="shared" ref="O81:O82" si="97">N81+M81</f>
        <v>0</v>
      </c>
      <c r="P81" s="57"/>
    </row>
    <row r="82" spans="1:16" ht="24" hidden="1" customHeight="1" x14ac:dyDescent="0.25">
      <c r="A82" s="51">
        <v>2122</v>
      </c>
      <c r="B82" s="87" t="s">
        <v>100</v>
      </c>
      <c r="C82" s="88">
        <f t="shared" si="0"/>
        <v>0</v>
      </c>
      <c r="D82" s="193">
        <v>0</v>
      </c>
      <c r="E82" s="194"/>
      <c r="F82" s="55">
        <f t="shared" si="94"/>
        <v>0</v>
      </c>
      <c r="G82" s="53"/>
      <c r="H82" s="54"/>
      <c r="I82" s="55">
        <f t="shared" si="95"/>
        <v>0</v>
      </c>
      <c r="J82" s="53"/>
      <c r="K82" s="54"/>
      <c r="L82" s="55">
        <f t="shared" si="96"/>
        <v>0</v>
      </c>
      <c r="M82" s="53"/>
      <c r="N82" s="54"/>
      <c r="O82" s="55">
        <f t="shared" si="97"/>
        <v>0</v>
      </c>
      <c r="P82" s="57"/>
    </row>
    <row r="83" spans="1:16" x14ac:dyDescent="0.25">
      <c r="A83" s="67">
        <v>2200</v>
      </c>
      <c r="B83" s="181" t="s">
        <v>102</v>
      </c>
      <c r="C83" s="68">
        <f t="shared" si="0"/>
        <v>680886</v>
      </c>
      <c r="D83" s="182">
        <f>SUM(D84,D89,D95,D103,D112,D116,D122,D128)</f>
        <v>680886</v>
      </c>
      <c r="E83" s="183">
        <f t="shared" ref="E83:F83" si="98">SUM(E84,E89,E95,E103,E112,E116,E122,E128)</f>
        <v>0</v>
      </c>
      <c r="F83" s="71">
        <f t="shared" si="98"/>
        <v>680886</v>
      </c>
      <c r="G83" s="182">
        <f>SUM(G84,G89,G95,G103,G112,G116,G122,G128)</f>
        <v>0</v>
      </c>
      <c r="H83" s="183">
        <f t="shared" ref="H83:I83" si="99">SUM(H84,H89,H95,H103,H112,H116,H122,H128)</f>
        <v>0</v>
      </c>
      <c r="I83" s="71">
        <f t="shared" si="99"/>
        <v>0</v>
      </c>
      <c r="J83" s="182">
        <f>SUM(J84,J89,J95,J103,J112,J116,J122,J128)</f>
        <v>0</v>
      </c>
      <c r="K83" s="183">
        <f t="shared" ref="K83:L83" si="100">SUM(K84,K89,K95,K103,K112,K116,K122,K128)</f>
        <v>0</v>
      </c>
      <c r="L83" s="71">
        <f t="shared" si="100"/>
        <v>0</v>
      </c>
      <c r="M83" s="182">
        <f>SUM(M84,M89,M95,M103,M112,M116,M122,M128)</f>
        <v>0</v>
      </c>
      <c r="N83" s="183">
        <f t="shared" ref="N83:O83" si="101">SUM(N84,N89,N95,N103,N112,N116,N122,N128)</f>
        <v>0</v>
      </c>
      <c r="O83" s="71">
        <f t="shared" si="101"/>
        <v>0</v>
      </c>
      <c r="P83" s="75"/>
    </row>
    <row r="84" spans="1:16" hidden="1" x14ac:dyDescent="0.25">
      <c r="A84" s="184">
        <v>2210</v>
      </c>
      <c r="B84" s="136" t="s">
        <v>103</v>
      </c>
      <c r="C84" s="141">
        <f t="shared" ref="C84:C147" si="102">F84+I84+L84+O84</f>
        <v>0</v>
      </c>
      <c r="D84" s="185">
        <f>SUM(D85:D88)</f>
        <v>0</v>
      </c>
      <c r="E84" s="186">
        <f t="shared" ref="E84:F84" si="103">SUM(E85:E88)</f>
        <v>0</v>
      </c>
      <c r="F84" s="139">
        <f t="shared" si="103"/>
        <v>0</v>
      </c>
      <c r="G84" s="185">
        <f>SUM(G85:G88)</f>
        <v>0</v>
      </c>
      <c r="H84" s="186">
        <f t="shared" ref="H84:I84" si="104">SUM(H85:H88)</f>
        <v>0</v>
      </c>
      <c r="I84" s="139">
        <f t="shared" si="104"/>
        <v>0</v>
      </c>
      <c r="J84" s="185">
        <f>SUM(J85:J88)</f>
        <v>0</v>
      </c>
      <c r="K84" s="186">
        <f t="shared" ref="K84:L84" si="105">SUM(K85:K88)</f>
        <v>0</v>
      </c>
      <c r="L84" s="139">
        <f t="shared" si="105"/>
        <v>0</v>
      </c>
      <c r="M84" s="185">
        <f>SUM(M85:M88)</f>
        <v>0</v>
      </c>
      <c r="N84" s="186">
        <f t="shared" ref="N84:O84" si="106">SUM(N85:N88)</f>
        <v>0</v>
      </c>
      <c r="O84" s="139">
        <f t="shared" si="106"/>
        <v>0</v>
      </c>
      <c r="P84" s="127"/>
    </row>
    <row r="85" spans="1:16" ht="24" hidden="1" customHeight="1" x14ac:dyDescent="0.25">
      <c r="A85" s="44">
        <v>2211</v>
      </c>
      <c r="B85" s="80" t="s">
        <v>104</v>
      </c>
      <c r="C85" s="81">
        <f t="shared" si="102"/>
        <v>0</v>
      </c>
      <c r="D85" s="195">
        <v>0</v>
      </c>
      <c r="E85" s="196"/>
      <c r="F85" s="132">
        <f t="shared" ref="F85:F88" si="107">D85+E85</f>
        <v>0</v>
      </c>
      <c r="G85" s="46"/>
      <c r="H85" s="47"/>
      <c r="I85" s="132">
        <f t="shared" ref="I85:I88" si="108">G85+H85</f>
        <v>0</v>
      </c>
      <c r="J85" s="46"/>
      <c r="K85" s="47"/>
      <c r="L85" s="132">
        <f t="shared" ref="L85:L88" si="109">K85+J85</f>
        <v>0</v>
      </c>
      <c r="M85" s="46"/>
      <c r="N85" s="47"/>
      <c r="O85" s="132">
        <f t="shared" ref="O85:O88" si="110">N85+M85</f>
        <v>0</v>
      </c>
      <c r="P85" s="49"/>
    </row>
    <row r="86" spans="1:16" ht="36" hidden="1" customHeight="1" x14ac:dyDescent="0.25">
      <c r="A86" s="51">
        <v>2212</v>
      </c>
      <c r="B86" s="87" t="s">
        <v>105</v>
      </c>
      <c r="C86" s="88">
        <f t="shared" si="102"/>
        <v>0</v>
      </c>
      <c r="D86" s="193">
        <v>0</v>
      </c>
      <c r="E86" s="194"/>
      <c r="F86" s="55">
        <f t="shared" si="107"/>
        <v>0</v>
      </c>
      <c r="G86" s="53"/>
      <c r="H86" s="54"/>
      <c r="I86" s="55">
        <f t="shared" si="108"/>
        <v>0</v>
      </c>
      <c r="J86" s="53"/>
      <c r="K86" s="54"/>
      <c r="L86" s="55">
        <f t="shared" si="109"/>
        <v>0</v>
      </c>
      <c r="M86" s="53"/>
      <c r="N86" s="54"/>
      <c r="O86" s="55">
        <f t="shared" si="110"/>
        <v>0</v>
      </c>
      <c r="P86" s="57"/>
    </row>
    <row r="87" spans="1:16" ht="24" hidden="1" customHeight="1" x14ac:dyDescent="0.25">
      <c r="A87" s="51">
        <v>2214</v>
      </c>
      <c r="B87" s="87" t="s">
        <v>106</v>
      </c>
      <c r="C87" s="88">
        <f t="shared" si="102"/>
        <v>0</v>
      </c>
      <c r="D87" s="193">
        <v>0</v>
      </c>
      <c r="E87" s="194"/>
      <c r="F87" s="55">
        <f t="shared" si="107"/>
        <v>0</v>
      </c>
      <c r="G87" s="53"/>
      <c r="H87" s="54"/>
      <c r="I87" s="55">
        <f t="shared" si="108"/>
        <v>0</v>
      </c>
      <c r="J87" s="53"/>
      <c r="K87" s="54"/>
      <c r="L87" s="55">
        <f t="shared" si="109"/>
        <v>0</v>
      </c>
      <c r="M87" s="53"/>
      <c r="N87" s="54"/>
      <c r="O87" s="55">
        <f t="shared" si="110"/>
        <v>0</v>
      </c>
      <c r="P87" s="57"/>
    </row>
    <row r="88" spans="1:16" ht="12" hidden="1" customHeight="1" x14ac:dyDescent="0.25">
      <c r="A88" s="51">
        <v>2219</v>
      </c>
      <c r="B88" s="87" t="s">
        <v>107</v>
      </c>
      <c r="C88" s="88">
        <f t="shared" si="102"/>
        <v>0</v>
      </c>
      <c r="D88" s="193">
        <v>0</v>
      </c>
      <c r="E88" s="194"/>
      <c r="F88" s="55">
        <f t="shared" si="107"/>
        <v>0</v>
      </c>
      <c r="G88" s="53"/>
      <c r="H88" s="54"/>
      <c r="I88" s="55">
        <f t="shared" si="108"/>
        <v>0</v>
      </c>
      <c r="J88" s="53"/>
      <c r="K88" s="54"/>
      <c r="L88" s="55">
        <f t="shared" si="109"/>
        <v>0</v>
      </c>
      <c r="M88" s="53"/>
      <c r="N88" s="54"/>
      <c r="O88" s="55">
        <f t="shared" si="110"/>
        <v>0</v>
      </c>
      <c r="P88" s="57"/>
    </row>
    <row r="89" spans="1:16" ht="24" hidden="1" x14ac:dyDescent="0.25">
      <c r="A89" s="187">
        <v>2220</v>
      </c>
      <c r="B89" s="87" t="s">
        <v>108</v>
      </c>
      <c r="C89" s="88">
        <f t="shared" si="102"/>
        <v>0</v>
      </c>
      <c r="D89" s="188">
        <f>SUM(D90:D94)</f>
        <v>0</v>
      </c>
      <c r="E89" s="189">
        <f t="shared" ref="E89:F89" si="111">SUM(E90:E94)</f>
        <v>0</v>
      </c>
      <c r="F89" s="55">
        <f t="shared" si="111"/>
        <v>0</v>
      </c>
      <c r="G89" s="188">
        <f>SUM(G90:G94)</f>
        <v>0</v>
      </c>
      <c r="H89" s="189">
        <f t="shared" ref="H89:I89" si="112">SUM(H90:H94)</f>
        <v>0</v>
      </c>
      <c r="I89" s="55">
        <f t="shared" si="112"/>
        <v>0</v>
      </c>
      <c r="J89" s="188">
        <f>SUM(J90:J94)</f>
        <v>0</v>
      </c>
      <c r="K89" s="189">
        <f t="shared" ref="K89:L89" si="113">SUM(K90:K94)</f>
        <v>0</v>
      </c>
      <c r="L89" s="55">
        <f t="shared" si="113"/>
        <v>0</v>
      </c>
      <c r="M89" s="188">
        <f>SUM(M90:M94)</f>
        <v>0</v>
      </c>
      <c r="N89" s="189">
        <f t="shared" ref="N89:O89" si="114">SUM(N90:N94)</f>
        <v>0</v>
      </c>
      <c r="O89" s="55">
        <f t="shared" si="114"/>
        <v>0</v>
      </c>
      <c r="P89" s="57"/>
    </row>
    <row r="90" spans="1:16" ht="24" hidden="1" customHeight="1" x14ac:dyDescent="0.25">
      <c r="A90" s="51">
        <v>2221</v>
      </c>
      <c r="B90" s="87" t="s">
        <v>109</v>
      </c>
      <c r="C90" s="88">
        <f t="shared" si="102"/>
        <v>0</v>
      </c>
      <c r="D90" s="193">
        <v>0</v>
      </c>
      <c r="E90" s="194"/>
      <c r="F90" s="55">
        <f t="shared" ref="F90:F94" si="115">D90+E90</f>
        <v>0</v>
      </c>
      <c r="G90" s="53"/>
      <c r="H90" s="54"/>
      <c r="I90" s="55">
        <f t="shared" ref="I90:I94" si="116">G90+H90</f>
        <v>0</v>
      </c>
      <c r="J90" s="53"/>
      <c r="K90" s="54"/>
      <c r="L90" s="55">
        <f t="shared" ref="L90:L94" si="117">K90+J90</f>
        <v>0</v>
      </c>
      <c r="M90" s="53"/>
      <c r="N90" s="54"/>
      <c r="O90" s="55">
        <f t="shared" ref="O90:O94" si="118">N90+M90</f>
        <v>0</v>
      </c>
      <c r="P90" s="57"/>
    </row>
    <row r="91" spans="1:16" ht="12" hidden="1" customHeight="1" x14ac:dyDescent="0.25">
      <c r="A91" s="51">
        <v>2222</v>
      </c>
      <c r="B91" s="87" t="s">
        <v>110</v>
      </c>
      <c r="C91" s="88">
        <f t="shared" si="102"/>
        <v>0</v>
      </c>
      <c r="D91" s="193">
        <v>0</v>
      </c>
      <c r="E91" s="194"/>
      <c r="F91" s="55">
        <f t="shared" si="115"/>
        <v>0</v>
      </c>
      <c r="G91" s="53"/>
      <c r="H91" s="54"/>
      <c r="I91" s="55">
        <f t="shared" si="116"/>
        <v>0</v>
      </c>
      <c r="J91" s="53"/>
      <c r="K91" s="54"/>
      <c r="L91" s="55">
        <f t="shared" si="117"/>
        <v>0</v>
      </c>
      <c r="M91" s="53"/>
      <c r="N91" s="54"/>
      <c r="O91" s="55">
        <f t="shared" si="118"/>
        <v>0</v>
      </c>
      <c r="P91" s="57"/>
    </row>
    <row r="92" spans="1:16" ht="12" hidden="1" customHeight="1" x14ac:dyDescent="0.25">
      <c r="A92" s="51">
        <v>2223</v>
      </c>
      <c r="B92" s="87" t="s">
        <v>111</v>
      </c>
      <c r="C92" s="88">
        <f t="shared" si="102"/>
        <v>0</v>
      </c>
      <c r="D92" s="193">
        <v>0</v>
      </c>
      <c r="E92" s="194"/>
      <c r="F92" s="55">
        <f t="shared" si="115"/>
        <v>0</v>
      </c>
      <c r="G92" s="53"/>
      <c r="H92" s="54"/>
      <c r="I92" s="55">
        <f t="shared" si="116"/>
        <v>0</v>
      </c>
      <c r="J92" s="53"/>
      <c r="K92" s="54"/>
      <c r="L92" s="55">
        <f t="shared" si="117"/>
        <v>0</v>
      </c>
      <c r="M92" s="53"/>
      <c r="N92" s="54"/>
      <c r="O92" s="55">
        <f t="shared" si="118"/>
        <v>0</v>
      </c>
      <c r="P92" s="57"/>
    </row>
    <row r="93" spans="1:16" ht="48" hidden="1" customHeight="1" x14ac:dyDescent="0.25">
      <c r="A93" s="51">
        <v>2224</v>
      </c>
      <c r="B93" s="87" t="s">
        <v>112</v>
      </c>
      <c r="C93" s="88">
        <f t="shared" si="102"/>
        <v>0</v>
      </c>
      <c r="D93" s="193">
        <v>0</v>
      </c>
      <c r="E93" s="194"/>
      <c r="F93" s="55">
        <f t="shared" si="115"/>
        <v>0</v>
      </c>
      <c r="G93" s="53"/>
      <c r="H93" s="54"/>
      <c r="I93" s="55">
        <f t="shared" si="116"/>
        <v>0</v>
      </c>
      <c r="J93" s="53"/>
      <c r="K93" s="54"/>
      <c r="L93" s="55">
        <f t="shared" si="117"/>
        <v>0</v>
      </c>
      <c r="M93" s="53"/>
      <c r="N93" s="54"/>
      <c r="O93" s="55">
        <f t="shared" si="118"/>
        <v>0</v>
      </c>
      <c r="P93" s="57"/>
    </row>
    <row r="94" spans="1:16" ht="24" hidden="1" customHeight="1" x14ac:dyDescent="0.25">
      <c r="A94" s="51">
        <v>2229</v>
      </c>
      <c r="B94" s="87" t="s">
        <v>113</v>
      </c>
      <c r="C94" s="88">
        <f t="shared" si="102"/>
        <v>0</v>
      </c>
      <c r="D94" s="193">
        <v>0</v>
      </c>
      <c r="E94" s="194"/>
      <c r="F94" s="55">
        <f t="shared" si="115"/>
        <v>0</v>
      </c>
      <c r="G94" s="53"/>
      <c r="H94" s="54"/>
      <c r="I94" s="55">
        <f t="shared" si="116"/>
        <v>0</v>
      </c>
      <c r="J94" s="53"/>
      <c r="K94" s="54"/>
      <c r="L94" s="55">
        <f t="shared" si="117"/>
        <v>0</v>
      </c>
      <c r="M94" s="53"/>
      <c r="N94" s="54"/>
      <c r="O94" s="55">
        <f t="shared" si="118"/>
        <v>0</v>
      </c>
      <c r="P94" s="57"/>
    </row>
    <row r="95" spans="1:16" ht="36" x14ac:dyDescent="0.25">
      <c r="A95" s="187">
        <v>2230</v>
      </c>
      <c r="B95" s="87" t="s">
        <v>114</v>
      </c>
      <c r="C95" s="88">
        <f t="shared" si="102"/>
        <v>7041</v>
      </c>
      <c r="D95" s="188">
        <f>SUM(D96:D102)</f>
        <v>7041</v>
      </c>
      <c r="E95" s="189">
        <f t="shared" ref="E95:F95" si="119">SUM(E96:E102)</f>
        <v>0</v>
      </c>
      <c r="F95" s="55">
        <f t="shared" si="119"/>
        <v>7041</v>
      </c>
      <c r="G95" s="188">
        <f>SUM(G96:G102)</f>
        <v>0</v>
      </c>
      <c r="H95" s="189">
        <f t="shared" ref="H95:I95" si="120">SUM(H96:H102)</f>
        <v>0</v>
      </c>
      <c r="I95" s="55">
        <f t="shared" si="120"/>
        <v>0</v>
      </c>
      <c r="J95" s="188">
        <f>SUM(J96:J102)</f>
        <v>0</v>
      </c>
      <c r="K95" s="189">
        <f t="shared" ref="K95:L95" si="121">SUM(K96:K102)</f>
        <v>0</v>
      </c>
      <c r="L95" s="55">
        <f t="shared" si="121"/>
        <v>0</v>
      </c>
      <c r="M95" s="188">
        <f>SUM(M96:M102)</f>
        <v>0</v>
      </c>
      <c r="N95" s="189">
        <f t="shared" ref="N95:O95" si="122">SUM(N96:N102)</f>
        <v>0</v>
      </c>
      <c r="O95" s="55">
        <f t="shared" si="122"/>
        <v>0</v>
      </c>
      <c r="P95" s="57"/>
    </row>
    <row r="96" spans="1:16" ht="24" customHeight="1" x14ac:dyDescent="0.25">
      <c r="A96" s="51">
        <v>2231</v>
      </c>
      <c r="B96" s="87" t="s">
        <v>115</v>
      </c>
      <c r="C96" s="88">
        <f t="shared" si="102"/>
        <v>7041</v>
      </c>
      <c r="D96" s="193">
        <v>7041</v>
      </c>
      <c r="E96" s="194"/>
      <c r="F96" s="55">
        <f t="shared" ref="F96:F102" si="123">D96+E96</f>
        <v>7041</v>
      </c>
      <c r="G96" s="53"/>
      <c r="H96" s="54"/>
      <c r="I96" s="55">
        <f t="shared" ref="I96:I102" si="124">G96+H96</f>
        <v>0</v>
      </c>
      <c r="J96" s="53"/>
      <c r="K96" s="54"/>
      <c r="L96" s="55">
        <f t="shared" ref="L96:L102" si="125">K96+J96</f>
        <v>0</v>
      </c>
      <c r="M96" s="53"/>
      <c r="N96" s="54"/>
      <c r="O96" s="55">
        <f t="shared" ref="O96:O102" si="126">N96+M96</f>
        <v>0</v>
      </c>
      <c r="P96" s="57"/>
    </row>
    <row r="97" spans="1:16" ht="24.75" hidden="1" customHeight="1" x14ac:dyDescent="0.25">
      <c r="A97" s="51">
        <v>2232</v>
      </c>
      <c r="B97" s="87" t="s">
        <v>116</v>
      </c>
      <c r="C97" s="88">
        <f t="shared" si="102"/>
        <v>0</v>
      </c>
      <c r="D97" s="193">
        <v>0</v>
      </c>
      <c r="E97" s="194"/>
      <c r="F97" s="55">
        <f t="shared" si="123"/>
        <v>0</v>
      </c>
      <c r="G97" s="53"/>
      <c r="H97" s="54"/>
      <c r="I97" s="55">
        <f t="shared" si="124"/>
        <v>0</v>
      </c>
      <c r="J97" s="53"/>
      <c r="K97" s="54"/>
      <c r="L97" s="55">
        <f t="shared" si="125"/>
        <v>0</v>
      </c>
      <c r="M97" s="53"/>
      <c r="N97" s="54"/>
      <c r="O97" s="55">
        <f t="shared" si="126"/>
        <v>0</v>
      </c>
      <c r="P97" s="57"/>
    </row>
    <row r="98" spans="1:16" ht="24" hidden="1" customHeight="1" x14ac:dyDescent="0.25">
      <c r="A98" s="44">
        <v>2233</v>
      </c>
      <c r="B98" s="80" t="s">
        <v>117</v>
      </c>
      <c r="C98" s="81">
        <f t="shared" si="102"/>
        <v>0</v>
      </c>
      <c r="D98" s="195">
        <v>0</v>
      </c>
      <c r="E98" s="196"/>
      <c r="F98" s="132">
        <f t="shared" si="123"/>
        <v>0</v>
      </c>
      <c r="G98" s="46"/>
      <c r="H98" s="47"/>
      <c r="I98" s="132">
        <f t="shared" si="124"/>
        <v>0</v>
      </c>
      <c r="J98" s="46"/>
      <c r="K98" s="47"/>
      <c r="L98" s="132">
        <f t="shared" si="125"/>
        <v>0</v>
      </c>
      <c r="M98" s="46"/>
      <c r="N98" s="47"/>
      <c r="O98" s="132">
        <f t="shared" si="126"/>
        <v>0</v>
      </c>
      <c r="P98" s="49"/>
    </row>
    <row r="99" spans="1:16" ht="36" hidden="1" customHeight="1" x14ac:dyDescent="0.25">
      <c r="A99" s="51">
        <v>2234</v>
      </c>
      <c r="B99" s="87" t="s">
        <v>118</v>
      </c>
      <c r="C99" s="88">
        <f t="shared" si="102"/>
        <v>0</v>
      </c>
      <c r="D99" s="193">
        <v>0</v>
      </c>
      <c r="E99" s="194"/>
      <c r="F99" s="55">
        <f t="shared" si="123"/>
        <v>0</v>
      </c>
      <c r="G99" s="53"/>
      <c r="H99" s="54"/>
      <c r="I99" s="55">
        <f t="shared" si="124"/>
        <v>0</v>
      </c>
      <c r="J99" s="53"/>
      <c r="K99" s="54"/>
      <c r="L99" s="55">
        <f t="shared" si="125"/>
        <v>0</v>
      </c>
      <c r="M99" s="53"/>
      <c r="N99" s="54"/>
      <c r="O99" s="55">
        <f t="shared" si="126"/>
        <v>0</v>
      </c>
      <c r="P99" s="57"/>
    </row>
    <row r="100" spans="1:16" ht="24" hidden="1" customHeight="1" x14ac:dyDescent="0.25">
      <c r="A100" s="51">
        <v>2235</v>
      </c>
      <c r="B100" s="87" t="s">
        <v>119</v>
      </c>
      <c r="C100" s="88">
        <f t="shared" si="102"/>
        <v>0</v>
      </c>
      <c r="D100" s="193">
        <v>0</v>
      </c>
      <c r="E100" s="194"/>
      <c r="F100" s="55">
        <f t="shared" si="123"/>
        <v>0</v>
      </c>
      <c r="G100" s="53"/>
      <c r="H100" s="54"/>
      <c r="I100" s="55">
        <f t="shared" si="124"/>
        <v>0</v>
      </c>
      <c r="J100" s="53"/>
      <c r="K100" s="54"/>
      <c r="L100" s="55">
        <f t="shared" si="125"/>
        <v>0</v>
      </c>
      <c r="M100" s="53"/>
      <c r="N100" s="54"/>
      <c r="O100" s="55">
        <f t="shared" si="126"/>
        <v>0</v>
      </c>
      <c r="P100" s="57"/>
    </row>
    <row r="101" spans="1:16" ht="12" hidden="1" customHeight="1" x14ac:dyDescent="0.25">
      <c r="A101" s="51">
        <v>2236</v>
      </c>
      <c r="B101" s="87" t="s">
        <v>120</v>
      </c>
      <c r="C101" s="88">
        <f t="shared" si="102"/>
        <v>0</v>
      </c>
      <c r="D101" s="193">
        <v>0</v>
      </c>
      <c r="E101" s="194"/>
      <c r="F101" s="55">
        <f t="shared" si="123"/>
        <v>0</v>
      </c>
      <c r="G101" s="53"/>
      <c r="H101" s="54"/>
      <c r="I101" s="55">
        <f t="shared" si="124"/>
        <v>0</v>
      </c>
      <c r="J101" s="53"/>
      <c r="K101" s="54"/>
      <c r="L101" s="55">
        <f t="shared" si="125"/>
        <v>0</v>
      </c>
      <c r="M101" s="53"/>
      <c r="N101" s="54"/>
      <c r="O101" s="55">
        <f t="shared" si="126"/>
        <v>0</v>
      </c>
      <c r="P101" s="57"/>
    </row>
    <row r="102" spans="1:16" ht="24" hidden="1" customHeight="1" x14ac:dyDescent="0.25">
      <c r="A102" s="51">
        <v>2239</v>
      </c>
      <c r="B102" s="87" t="s">
        <v>121</v>
      </c>
      <c r="C102" s="88">
        <f t="shared" si="102"/>
        <v>0</v>
      </c>
      <c r="D102" s="193">
        <v>0</v>
      </c>
      <c r="E102" s="194"/>
      <c r="F102" s="55">
        <f t="shared" si="123"/>
        <v>0</v>
      </c>
      <c r="G102" s="53"/>
      <c r="H102" s="54"/>
      <c r="I102" s="55">
        <f t="shared" si="124"/>
        <v>0</v>
      </c>
      <c r="J102" s="53"/>
      <c r="K102" s="54"/>
      <c r="L102" s="55">
        <f t="shared" si="125"/>
        <v>0</v>
      </c>
      <c r="M102" s="53"/>
      <c r="N102" s="54"/>
      <c r="O102" s="55">
        <f t="shared" si="126"/>
        <v>0</v>
      </c>
      <c r="P102" s="57"/>
    </row>
    <row r="103" spans="1:16" ht="36" x14ac:dyDescent="0.25">
      <c r="A103" s="187">
        <v>2240</v>
      </c>
      <c r="B103" s="87" t="s">
        <v>122</v>
      </c>
      <c r="C103" s="88">
        <f t="shared" si="102"/>
        <v>115</v>
      </c>
      <c r="D103" s="188">
        <f>SUM(D104:D111)</f>
        <v>115</v>
      </c>
      <c r="E103" s="189">
        <f t="shared" ref="E103:F103" si="127">SUM(E104:E111)</f>
        <v>0</v>
      </c>
      <c r="F103" s="55">
        <f t="shared" si="127"/>
        <v>115</v>
      </c>
      <c r="G103" s="188">
        <f>SUM(G104:G111)</f>
        <v>0</v>
      </c>
      <c r="H103" s="189">
        <f t="shared" ref="H103:I103" si="128">SUM(H104:H111)</f>
        <v>0</v>
      </c>
      <c r="I103" s="55">
        <f t="shared" si="128"/>
        <v>0</v>
      </c>
      <c r="J103" s="188">
        <f>SUM(J104:J111)</f>
        <v>0</v>
      </c>
      <c r="K103" s="189">
        <f t="shared" ref="K103:L103" si="129">SUM(K104:K111)</f>
        <v>0</v>
      </c>
      <c r="L103" s="55">
        <f t="shared" si="129"/>
        <v>0</v>
      </c>
      <c r="M103" s="188">
        <f>SUM(M104:M111)</f>
        <v>0</v>
      </c>
      <c r="N103" s="189">
        <f t="shared" ref="N103:O103" si="130">SUM(N104:N111)</f>
        <v>0</v>
      </c>
      <c r="O103" s="55">
        <f t="shared" si="130"/>
        <v>0</v>
      </c>
      <c r="P103" s="57"/>
    </row>
    <row r="104" spans="1:16" ht="12" hidden="1" customHeight="1" x14ac:dyDescent="0.25">
      <c r="A104" s="51">
        <v>2241</v>
      </c>
      <c r="B104" s="87" t="s">
        <v>123</v>
      </c>
      <c r="C104" s="88">
        <f t="shared" si="102"/>
        <v>0</v>
      </c>
      <c r="D104" s="193">
        <v>0</v>
      </c>
      <c r="E104" s="194"/>
      <c r="F104" s="55">
        <f t="shared" ref="F104:F111" si="131">D104+E104</f>
        <v>0</v>
      </c>
      <c r="G104" s="53"/>
      <c r="H104" s="54"/>
      <c r="I104" s="55">
        <f t="shared" ref="I104:I111" si="132">G104+H104</f>
        <v>0</v>
      </c>
      <c r="J104" s="53"/>
      <c r="K104" s="54"/>
      <c r="L104" s="55">
        <f t="shared" ref="L104:L111" si="133">K104+J104</f>
        <v>0</v>
      </c>
      <c r="M104" s="53"/>
      <c r="N104" s="54"/>
      <c r="O104" s="55">
        <f t="shared" ref="O104:O111" si="134">N104+M104</f>
        <v>0</v>
      </c>
      <c r="P104" s="57"/>
    </row>
    <row r="105" spans="1:16" ht="24" hidden="1" customHeight="1" x14ac:dyDescent="0.25">
      <c r="A105" s="51">
        <v>2242</v>
      </c>
      <c r="B105" s="87" t="s">
        <v>124</v>
      </c>
      <c r="C105" s="88">
        <f t="shared" si="102"/>
        <v>0</v>
      </c>
      <c r="D105" s="193">
        <v>0</v>
      </c>
      <c r="E105" s="194"/>
      <c r="F105" s="55">
        <f t="shared" si="131"/>
        <v>0</v>
      </c>
      <c r="G105" s="53"/>
      <c r="H105" s="54"/>
      <c r="I105" s="55">
        <f t="shared" si="132"/>
        <v>0</v>
      </c>
      <c r="J105" s="53"/>
      <c r="K105" s="54"/>
      <c r="L105" s="55">
        <f t="shared" si="133"/>
        <v>0</v>
      </c>
      <c r="M105" s="53"/>
      <c r="N105" s="54"/>
      <c r="O105" s="55">
        <f t="shared" si="134"/>
        <v>0</v>
      </c>
      <c r="P105" s="57"/>
    </row>
    <row r="106" spans="1:16" ht="24" hidden="1" customHeight="1" x14ac:dyDescent="0.25">
      <c r="A106" s="51">
        <v>2243</v>
      </c>
      <c r="B106" s="87" t="s">
        <v>125</v>
      </c>
      <c r="C106" s="88">
        <f t="shared" si="102"/>
        <v>0</v>
      </c>
      <c r="D106" s="193">
        <v>0</v>
      </c>
      <c r="E106" s="194"/>
      <c r="F106" s="55">
        <f t="shared" si="131"/>
        <v>0</v>
      </c>
      <c r="G106" s="53"/>
      <c r="H106" s="54"/>
      <c r="I106" s="55">
        <f t="shared" si="132"/>
        <v>0</v>
      </c>
      <c r="J106" s="53"/>
      <c r="K106" s="54"/>
      <c r="L106" s="55">
        <f t="shared" si="133"/>
        <v>0</v>
      </c>
      <c r="M106" s="53"/>
      <c r="N106" s="54"/>
      <c r="O106" s="55">
        <f t="shared" si="134"/>
        <v>0</v>
      </c>
      <c r="P106" s="57"/>
    </row>
    <row r="107" spans="1:16" ht="12" hidden="1" customHeight="1" x14ac:dyDescent="0.25">
      <c r="A107" s="51">
        <v>2244</v>
      </c>
      <c r="B107" s="87" t="s">
        <v>126</v>
      </c>
      <c r="C107" s="88">
        <f t="shared" si="102"/>
        <v>0</v>
      </c>
      <c r="D107" s="193">
        <v>0</v>
      </c>
      <c r="E107" s="194"/>
      <c r="F107" s="55">
        <f t="shared" si="131"/>
        <v>0</v>
      </c>
      <c r="G107" s="53"/>
      <c r="H107" s="54"/>
      <c r="I107" s="55">
        <f t="shared" si="132"/>
        <v>0</v>
      </c>
      <c r="J107" s="53"/>
      <c r="K107" s="54"/>
      <c r="L107" s="55">
        <f t="shared" si="133"/>
        <v>0</v>
      </c>
      <c r="M107" s="53"/>
      <c r="N107" s="54"/>
      <c r="O107" s="55">
        <f t="shared" si="134"/>
        <v>0</v>
      </c>
      <c r="P107" s="57"/>
    </row>
    <row r="108" spans="1:16" ht="24" hidden="1" customHeight="1" x14ac:dyDescent="0.25">
      <c r="A108" s="51">
        <v>2246</v>
      </c>
      <c r="B108" s="87" t="s">
        <v>127</v>
      </c>
      <c r="C108" s="88">
        <f t="shared" si="102"/>
        <v>0</v>
      </c>
      <c r="D108" s="193">
        <v>0</v>
      </c>
      <c r="E108" s="194"/>
      <c r="F108" s="55">
        <f t="shared" si="131"/>
        <v>0</v>
      </c>
      <c r="G108" s="53"/>
      <c r="H108" s="54"/>
      <c r="I108" s="55">
        <f t="shared" si="132"/>
        <v>0</v>
      </c>
      <c r="J108" s="53"/>
      <c r="K108" s="54"/>
      <c r="L108" s="55">
        <f t="shared" si="133"/>
        <v>0</v>
      </c>
      <c r="M108" s="53"/>
      <c r="N108" s="54"/>
      <c r="O108" s="55">
        <f t="shared" si="134"/>
        <v>0</v>
      </c>
      <c r="P108" s="57"/>
    </row>
    <row r="109" spans="1:16" ht="12" hidden="1" customHeight="1" x14ac:dyDescent="0.25">
      <c r="A109" s="51">
        <v>2247</v>
      </c>
      <c r="B109" s="87" t="s">
        <v>128</v>
      </c>
      <c r="C109" s="88">
        <f t="shared" si="102"/>
        <v>0</v>
      </c>
      <c r="D109" s="193">
        <v>0</v>
      </c>
      <c r="E109" s="194"/>
      <c r="F109" s="55">
        <f t="shared" si="131"/>
        <v>0</v>
      </c>
      <c r="G109" s="53"/>
      <c r="H109" s="54"/>
      <c r="I109" s="55">
        <f t="shared" si="132"/>
        <v>0</v>
      </c>
      <c r="J109" s="53"/>
      <c r="K109" s="54"/>
      <c r="L109" s="55">
        <f t="shared" si="133"/>
        <v>0</v>
      </c>
      <c r="M109" s="53"/>
      <c r="N109" s="54"/>
      <c r="O109" s="55">
        <f t="shared" si="134"/>
        <v>0</v>
      </c>
      <c r="P109" s="57"/>
    </row>
    <row r="110" spans="1:16" ht="24" customHeight="1" x14ac:dyDescent="0.25">
      <c r="A110" s="51">
        <v>2248</v>
      </c>
      <c r="B110" s="87" t="s">
        <v>129</v>
      </c>
      <c r="C110" s="88">
        <f t="shared" si="102"/>
        <v>115</v>
      </c>
      <c r="D110" s="193">
        <v>115</v>
      </c>
      <c r="E110" s="194"/>
      <c r="F110" s="55">
        <f t="shared" si="131"/>
        <v>115</v>
      </c>
      <c r="G110" s="53"/>
      <c r="H110" s="54"/>
      <c r="I110" s="55">
        <f t="shared" si="132"/>
        <v>0</v>
      </c>
      <c r="J110" s="53"/>
      <c r="K110" s="54"/>
      <c r="L110" s="55">
        <f t="shared" si="133"/>
        <v>0</v>
      </c>
      <c r="M110" s="53"/>
      <c r="N110" s="54"/>
      <c r="O110" s="55">
        <f t="shared" si="134"/>
        <v>0</v>
      </c>
      <c r="P110" s="57"/>
    </row>
    <row r="111" spans="1:16" ht="24" hidden="1" customHeight="1" x14ac:dyDescent="0.25">
      <c r="A111" s="51">
        <v>2249</v>
      </c>
      <c r="B111" s="87" t="s">
        <v>130</v>
      </c>
      <c r="C111" s="88">
        <f t="shared" si="102"/>
        <v>0</v>
      </c>
      <c r="D111" s="193">
        <v>0</v>
      </c>
      <c r="E111" s="194"/>
      <c r="F111" s="55">
        <f t="shared" si="131"/>
        <v>0</v>
      </c>
      <c r="G111" s="53"/>
      <c r="H111" s="54"/>
      <c r="I111" s="55">
        <f t="shared" si="132"/>
        <v>0</v>
      </c>
      <c r="J111" s="53"/>
      <c r="K111" s="54"/>
      <c r="L111" s="55">
        <f t="shared" si="133"/>
        <v>0</v>
      </c>
      <c r="M111" s="53"/>
      <c r="N111" s="54"/>
      <c r="O111" s="55">
        <f t="shared" si="134"/>
        <v>0</v>
      </c>
      <c r="P111" s="57"/>
    </row>
    <row r="112" spans="1:16" hidden="1" x14ac:dyDescent="0.25">
      <c r="A112" s="187">
        <v>2250</v>
      </c>
      <c r="B112" s="87" t="s">
        <v>131</v>
      </c>
      <c r="C112" s="88">
        <f t="shared" si="102"/>
        <v>0</v>
      </c>
      <c r="D112" s="188">
        <f>SUM(D113:D115)</f>
        <v>0</v>
      </c>
      <c r="E112" s="189">
        <f t="shared" ref="E112:F112" si="135">SUM(E113:E115)</f>
        <v>0</v>
      </c>
      <c r="F112" s="55">
        <f t="shared" si="135"/>
        <v>0</v>
      </c>
      <c r="G112" s="188">
        <f>SUM(G113:G115)</f>
        <v>0</v>
      </c>
      <c r="H112" s="189">
        <f t="shared" ref="H112:I112" si="136">SUM(H113:H115)</f>
        <v>0</v>
      </c>
      <c r="I112" s="55">
        <f t="shared" si="136"/>
        <v>0</v>
      </c>
      <c r="J112" s="188">
        <f>SUM(J113:J115)</f>
        <v>0</v>
      </c>
      <c r="K112" s="189">
        <f t="shared" ref="K112:L112" si="137">SUM(K113:K115)</f>
        <v>0</v>
      </c>
      <c r="L112" s="55">
        <f t="shared" si="137"/>
        <v>0</v>
      </c>
      <c r="M112" s="188">
        <f>SUM(M113:M115)</f>
        <v>0</v>
      </c>
      <c r="N112" s="189">
        <f t="shared" ref="N112:O112" si="138">SUM(N113:N115)</f>
        <v>0</v>
      </c>
      <c r="O112" s="55">
        <f t="shared" si="138"/>
        <v>0</v>
      </c>
      <c r="P112" s="57"/>
    </row>
    <row r="113" spans="1:16" ht="12" hidden="1" customHeight="1" x14ac:dyDescent="0.25">
      <c r="A113" s="51">
        <v>2251</v>
      </c>
      <c r="B113" s="87" t="s">
        <v>132</v>
      </c>
      <c r="C113" s="88">
        <f t="shared" si="102"/>
        <v>0</v>
      </c>
      <c r="D113" s="193">
        <v>0</v>
      </c>
      <c r="E113" s="194"/>
      <c r="F113" s="55">
        <f t="shared" ref="F113:F115" si="139">D113+E113</f>
        <v>0</v>
      </c>
      <c r="G113" s="53"/>
      <c r="H113" s="54"/>
      <c r="I113" s="55">
        <f t="shared" ref="I113:I115" si="140">G113+H113</f>
        <v>0</v>
      </c>
      <c r="J113" s="53"/>
      <c r="K113" s="54"/>
      <c r="L113" s="55">
        <f t="shared" ref="L113:L115" si="141">K113+J113</f>
        <v>0</v>
      </c>
      <c r="M113" s="53"/>
      <c r="N113" s="54"/>
      <c r="O113" s="55">
        <f t="shared" ref="O113:O115" si="142">N113+M113</f>
        <v>0</v>
      </c>
      <c r="P113" s="57"/>
    </row>
    <row r="114" spans="1:16" ht="24" hidden="1" customHeight="1" x14ac:dyDescent="0.25">
      <c r="A114" s="51">
        <v>2252</v>
      </c>
      <c r="B114" s="87" t="s">
        <v>133</v>
      </c>
      <c r="C114" s="88">
        <f t="shared" si="102"/>
        <v>0</v>
      </c>
      <c r="D114" s="193">
        <v>0</v>
      </c>
      <c r="E114" s="194"/>
      <c r="F114" s="55">
        <f t="shared" si="139"/>
        <v>0</v>
      </c>
      <c r="G114" s="53"/>
      <c r="H114" s="54"/>
      <c r="I114" s="55">
        <f t="shared" si="140"/>
        <v>0</v>
      </c>
      <c r="J114" s="53"/>
      <c r="K114" s="54"/>
      <c r="L114" s="55">
        <f t="shared" si="141"/>
        <v>0</v>
      </c>
      <c r="M114" s="53"/>
      <c r="N114" s="54"/>
      <c r="O114" s="55">
        <f t="shared" si="142"/>
        <v>0</v>
      </c>
      <c r="P114" s="57"/>
    </row>
    <row r="115" spans="1:16" ht="24" hidden="1" customHeight="1" x14ac:dyDescent="0.25">
      <c r="A115" s="51">
        <v>2259</v>
      </c>
      <c r="B115" s="87" t="s">
        <v>134</v>
      </c>
      <c r="C115" s="88">
        <f t="shared" si="102"/>
        <v>0</v>
      </c>
      <c r="D115" s="193">
        <v>0</v>
      </c>
      <c r="E115" s="194"/>
      <c r="F115" s="55">
        <f t="shared" si="139"/>
        <v>0</v>
      </c>
      <c r="G115" s="53"/>
      <c r="H115" s="54"/>
      <c r="I115" s="55">
        <f t="shared" si="140"/>
        <v>0</v>
      </c>
      <c r="J115" s="53"/>
      <c r="K115" s="54"/>
      <c r="L115" s="55">
        <f t="shared" si="141"/>
        <v>0</v>
      </c>
      <c r="M115" s="53"/>
      <c r="N115" s="54"/>
      <c r="O115" s="55">
        <f t="shared" si="142"/>
        <v>0</v>
      </c>
      <c r="P115" s="57"/>
    </row>
    <row r="116" spans="1:16" x14ac:dyDescent="0.25">
      <c r="A116" s="187">
        <v>2260</v>
      </c>
      <c r="B116" s="87" t="s">
        <v>135</v>
      </c>
      <c r="C116" s="88">
        <f t="shared" si="102"/>
        <v>7325</v>
      </c>
      <c r="D116" s="188">
        <f>SUM(D117:D121)</f>
        <v>5511</v>
      </c>
      <c r="E116" s="189">
        <f t="shared" ref="E116:F116" si="143">SUM(E117:E121)</f>
        <v>1814</v>
      </c>
      <c r="F116" s="55">
        <f t="shared" si="143"/>
        <v>7325</v>
      </c>
      <c r="G116" s="188">
        <f>SUM(G117:G121)</f>
        <v>0</v>
      </c>
      <c r="H116" s="189">
        <f t="shared" ref="H116:I116" si="144">SUM(H117:H121)</f>
        <v>0</v>
      </c>
      <c r="I116" s="55">
        <f t="shared" si="144"/>
        <v>0</v>
      </c>
      <c r="J116" s="188">
        <f>SUM(J117:J121)</f>
        <v>0</v>
      </c>
      <c r="K116" s="189">
        <f t="shared" ref="K116:L116" si="145">SUM(K117:K121)</f>
        <v>0</v>
      </c>
      <c r="L116" s="55">
        <f t="shared" si="145"/>
        <v>0</v>
      </c>
      <c r="M116" s="188">
        <f>SUM(M117:M121)</f>
        <v>0</v>
      </c>
      <c r="N116" s="189">
        <f t="shared" ref="N116:O116" si="146">SUM(N117:N121)</f>
        <v>0</v>
      </c>
      <c r="O116" s="55">
        <f t="shared" si="146"/>
        <v>0</v>
      </c>
      <c r="P116" s="57"/>
    </row>
    <row r="117" spans="1:16" ht="12" customHeight="1" x14ac:dyDescent="0.25">
      <c r="A117" s="51">
        <v>2261</v>
      </c>
      <c r="B117" s="87" t="s">
        <v>136</v>
      </c>
      <c r="C117" s="88">
        <f t="shared" si="102"/>
        <v>1338</v>
      </c>
      <c r="D117" s="193">
        <v>1338</v>
      </c>
      <c r="E117" s="194"/>
      <c r="F117" s="55">
        <f t="shared" ref="F117:F121" si="147">D117+E117</f>
        <v>1338</v>
      </c>
      <c r="G117" s="53"/>
      <c r="H117" s="54"/>
      <c r="I117" s="55">
        <f t="shared" ref="I117:I121" si="148">G117+H117</f>
        <v>0</v>
      </c>
      <c r="J117" s="53"/>
      <c r="K117" s="54"/>
      <c r="L117" s="55">
        <f t="shared" ref="L117:L121" si="149">K117+J117</f>
        <v>0</v>
      </c>
      <c r="M117" s="53"/>
      <c r="N117" s="54"/>
      <c r="O117" s="55">
        <f t="shared" ref="O117:O121" si="150">N117+M117</f>
        <v>0</v>
      </c>
      <c r="P117" s="57"/>
    </row>
    <row r="118" spans="1:16" ht="12" customHeight="1" x14ac:dyDescent="0.25">
      <c r="A118" s="51">
        <v>2262</v>
      </c>
      <c r="B118" s="87" t="s">
        <v>137</v>
      </c>
      <c r="C118" s="88">
        <f t="shared" si="102"/>
        <v>551</v>
      </c>
      <c r="D118" s="193">
        <v>551</v>
      </c>
      <c r="E118" s="194"/>
      <c r="F118" s="55">
        <f t="shared" si="147"/>
        <v>551</v>
      </c>
      <c r="G118" s="53"/>
      <c r="H118" s="54"/>
      <c r="I118" s="55">
        <f t="shared" si="148"/>
        <v>0</v>
      </c>
      <c r="J118" s="53"/>
      <c r="K118" s="54"/>
      <c r="L118" s="55">
        <f t="shared" si="149"/>
        <v>0</v>
      </c>
      <c r="M118" s="53"/>
      <c r="N118" s="54"/>
      <c r="O118" s="55">
        <f t="shared" si="150"/>
        <v>0</v>
      </c>
      <c r="P118" s="57"/>
    </row>
    <row r="119" spans="1:16" ht="12" hidden="1" customHeight="1" x14ac:dyDescent="0.25">
      <c r="A119" s="51">
        <v>2263</v>
      </c>
      <c r="B119" s="87" t="s">
        <v>138</v>
      </c>
      <c r="C119" s="88">
        <f t="shared" si="102"/>
        <v>0</v>
      </c>
      <c r="D119" s="193">
        <v>0</v>
      </c>
      <c r="E119" s="194"/>
      <c r="F119" s="55">
        <f t="shared" si="147"/>
        <v>0</v>
      </c>
      <c r="G119" s="53"/>
      <c r="H119" s="54"/>
      <c r="I119" s="55">
        <f t="shared" si="148"/>
        <v>0</v>
      </c>
      <c r="J119" s="53"/>
      <c r="K119" s="54"/>
      <c r="L119" s="55">
        <f t="shared" si="149"/>
        <v>0</v>
      </c>
      <c r="M119" s="53"/>
      <c r="N119" s="54"/>
      <c r="O119" s="55">
        <f t="shared" si="150"/>
        <v>0</v>
      </c>
      <c r="P119" s="57"/>
    </row>
    <row r="120" spans="1:16" ht="24" customHeight="1" x14ac:dyDescent="0.25">
      <c r="A120" s="51">
        <v>2264</v>
      </c>
      <c r="B120" s="87" t="s">
        <v>139</v>
      </c>
      <c r="C120" s="88">
        <f t="shared" si="102"/>
        <v>5436</v>
      </c>
      <c r="D120" s="193">
        <f>2123+1499</f>
        <v>3622</v>
      </c>
      <c r="E120" s="194">
        <v>1814</v>
      </c>
      <c r="F120" s="55">
        <f t="shared" si="147"/>
        <v>5436</v>
      </c>
      <c r="G120" s="53"/>
      <c r="H120" s="54"/>
      <c r="I120" s="55">
        <f t="shared" si="148"/>
        <v>0</v>
      </c>
      <c r="J120" s="53"/>
      <c r="K120" s="54"/>
      <c r="L120" s="55">
        <f t="shared" si="149"/>
        <v>0</v>
      </c>
      <c r="M120" s="53"/>
      <c r="N120" s="54"/>
      <c r="O120" s="55">
        <f t="shared" si="150"/>
        <v>0</v>
      </c>
      <c r="P120" s="57"/>
    </row>
    <row r="121" spans="1:16" ht="12" hidden="1" customHeight="1" x14ac:dyDescent="0.25">
      <c r="A121" s="51">
        <v>2269</v>
      </c>
      <c r="B121" s="87" t="s">
        <v>140</v>
      </c>
      <c r="C121" s="88">
        <f t="shared" si="102"/>
        <v>0</v>
      </c>
      <c r="D121" s="193">
        <v>0</v>
      </c>
      <c r="E121" s="194"/>
      <c r="F121" s="55">
        <f t="shared" si="147"/>
        <v>0</v>
      </c>
      <c r="G121" s="53"/>
      <c r="H121" s="54"/>
      <c r="I121" s="55">
        <f t="shared" si="148"/>
        <v>0</v>
      </c>
      <c r="J121" s="53"/>
      <c r="K121" s="54"/>
      <c r="L121" s="55">
        <f t="shared" si="149"/>
        <v>0</v>
      </c>
      <c r="M121" s="53"/>
      <c r="N121" s="54"/>
      <c r="O121" s="55">
        <f t="shared" si="150"/>
        <v>0</v>
      </c>
      <c r="P121" s="57"/>
    </row>
    <row r="122" spans="1:16" x14ac:dyDescent="0.25">
      <c r="A122" s="187">
        <v>2270</v>
      </c>
      <c r="B122" s="87" t="s">
        <v>141</v>
      </c>
      <c r="C122" s="88">
        <f t="shared" si="102"/>
        <v>666405</v>
      </c>
      <c r="D122" s="188">
        <f>SUM(D123:D127)</f>
        <v>668219</v>
      </c>
      <c r="E122" s="189">
        <f t="shared" ref="E122:F122" si="151">SUM(E123:E127)</f>
        <v>-1814</v>
      </c>
      <c r="F122" s="55">
        <f t="shared" si="151"/>
        <v>666405</v>
      </c>
      <c r="G122" s="188">
        <f>SUM(G123:G127)</f>
        <v>0</v>
      </c>
      <c r="H122" s="189">
        <f t="shared" ref="H122:I122" si="152">SUM(H123:H127)</f>
        <v>0</v>
      </c>
      <c r="I122" s="55">
        <f t="shared" si="152"/>
        <v>0</v>
      </c>
      <c r="J122" s="188">
        <f>SUM(J123:J127)</f>
        <v>0</v>
      </c>
      <c r="K122" s="189">
        <f t="shared" ref="K122:L122" si="153">SUM(K123:K127)</f>
        <v>0</v>
      </c>
      <c r="L122" s="55">
        <f t="shared" si="153"/>
        <v>0</v>
      </c>
      <c r="M122" s="188">
        <f>SUM(M123:M127)</f>
        <v>0</v>
      </c>
      <c r="N122" s="189">
        <f t="shared" ref="N122:O122" si="154">SUM(N123:N127)</f>
        <v>0</v>
      </c>
      <c r="O122" s="55">
        <f t="shared" si="154"/>
        <v>0</v>
      </c>
      <c r="P122" s="57"/>
    </row>
    <row r="123" spans="1:16" ht="12" hidden="1" customHeight="1" x14ac:dyDescent="0.25">
      <c r="A123" s="51">
        <v>2272</v>
      </c>
      <c r="B123" s="197" t="s">
        <v>142</v>
      </c>
      <c r="C123" s="88">
        <f t="shared" si="102"/>
        <v>0</v>
      </c>
      <c r="D123" s="193">
        <v>0</v>
      </c>
      <c r="E123" s="194"/>
      <c r="F123" s="55">
        <f t="shared" ref="F123:F127" si="155">D123+E123</f>
        <v>0</v>
      </c>
      <c r="G123" s="53"/>
      <c r="H123" s="54"/>
      <c r="I123" s="55">
        <f t="shared" ref="I123:I127" si="156">G123+H123</f>
        <v>0</v>
      </c>
      <c r="J123" s="53"/>
      <c r="K123" s="54"/>
      <c r="L123" s="55">
        <f t="shared" ref="L123:L127" si="157">K123+J123</f>
        <v>0</v>
      </c>
      <c r="M123" s="53"/>
      <c r="N123" s="54"/>
      <c r="O123" s="55">
        <f t="shared" ref="O123:O127" si="158">N123+M123</f>
        <v>0</v>
      </c>
      <c r="P123" s="57"/>
    </row>
    <row r="124" spans="1:16" ht="24" hidden="1" customHeight="1" x14ac:dyDescent="0.25">
      <c r="A124" s="51">
        <v>2274</v>
      </c>
      <c r="B124" s="198" t="s">
        <v>143</v>
      </c>
      <c r="C124" s="88">
        <f t="shared" si="102"/>
        <v>0</v>
      </c>
      <c r="D124" s="193">
        <v>0</v>
      </c>
      <c r="E124" s="194"/>
      <c r="F124" s="55">
        <f t="shared" si="155"/>
        <v>0</v>
      </c>
      <c r="G124" s="53"/>
      <c r="H124" s="54"/>
      <c r="I124" s="55">
        <f t="shared" si="156"/>
        <v>0</v>
      </c>
      <c r="J124" s="53"/>
      <c r="K124" s="54"/>
      <c r="L124" s="55">
        <f t="shared" si="157"/>
        <v>0</v>
      </c>
      <c r="M124" s="53"/>
      <c r="N124" s="54"/>
      <c r="O124" s="55">
        <f t="shared" si="158"/>
        <v>0</v>
      </c>
      <c r="P124" s="57"/>
    </row>
    <row r="125" spans="1:16" ht="24" customHeight="1" x14ac:dyDescent="0.25">
      <c r="A125" s="51">
        <v>2275</v>
      </c>
      <c r="B125" s="87" t="s">
        <v>144</v>
      </c>
      <c r="C125" s="88">
        <f t="shared" si="102"/>
        <v>84685</v>
      </c>
      <c r="D125" s="193">
        <v>84685</v>
      </c>
      <c r="E125" s="194"/>
      <c r="F125" s="55">
        <f t="shared" si="155"/>
        <v>84685</v>
      </c>
      <c r="G125" s="53"/>
      <c r="H125" s="54"/>
      <c r="I125" s="55">
        <f t="shared" si="156"/>
        <v>0</v>
      </c>
      <c r="J125" s="53"/>
      <c r="K125" s="54"/>
      <c r="L125" s="55">
        <f t="shared" si="157"/>
        <v>0</v>
      </c>
      <c r="M125" s="53"/>
      <c r="N125" s="54"/>
      <c r="O125" s="55">
        <f t="shared" si="158"/>
        <v>0</v>
      </c>
      <c r="P125" s="57"/>
    </row>
    <row r="126" spans="1:16" ht="36" hidden="1" customHeight="1" x14ac:dyDescent="0.25">
      <c r="A126" s="51">
        <v>2276</v>
      </c>
      <c r="B126" s="87" t="s">
        <v>145</v>
      </c>
      <c r="C126" s="88">
        <f t="shared" si="102"/>
        <v>0</v>
      </c>
      <c r="D126" s="193">
        <v>0</v>
      </c>
      <c r="E126" s="194"/>
      <c r="F126" s="55">
        <f t="shared" si="155"/>
        <v>0</v>
      </c>
      <c r="G126" s="53"/>
      <c r="H126" s="54"/>
      <c r="I126" s="55">
        <f t="shared" si="156"/>
        <v>0</v>
      </c>
      <c r="J126" s="53"/>
      <c r="K126" s="54"/>
      <c r="L126" s="55">
        <f t="shared" si="157"/>
        <v>0</v>
      </c>
      <c r="M126" s="53"/>
      <c r="N126" s="54"/>
      <c r="O126" s="55">
        <f t="shared" si="158"/>
        <v>0</v>
      </c>
      <c r="P126" s="57"/>
    </row>
    <row r="127" spans="1:16" ht="24" customHeight="1" x14ac:dyDescent="0.25">
      <c r="A127" s="51">
        <v>2279</v>
      </c>
      <c r="B127" s="87" t="s">
        <v>146</v>
      </c>
      <c r="C127" s="88">
        <f t="shared" si="102"/>
        <v>581720</v>
      </c>
      <c r="D127" s="193">
        <f>588839-5305</f>
        <v>583534</v>
      </c>
      <c r="E127" s="194">
        <v>-1814</v>
      </c>
      <c r="F127" s="55">
        <f t="shared" si="155"/>
        <v>581720</v>
      </c>
      <c r="G127" s="53"/>
      <c r="H127" s="54"/>
      <c r="I127" s="55">
        <f t="shared" si="156"/>
        <v>0</v>
      </c>
      <c r="J127" s="53"/>
      <c r="K127" s="54"/>
      <c r="L127" s="55">
        <f t="shared" si="157"/>
        <v>0</v>
      </c>
      <c r="M127" s="53"/>
      <c r="N127" s="54"/>
      <c r="O127" s="55">
        <f t="shared" si="158"/>
        <v>0</v>
      </c>
      <c r="P127" s="57"/>
    </row>
    <row r="128" spans="1:16" ht="48" hidden="1" x14ac:dyDescent="0.25">
      <c r="A128" s="470">
        <v>2280</v>
      </c>
      <c r="B128" s="80" t="s">
        <v>147</v>
      </c>
      <c r="C128" s="81">
        <f t="shared" si="102"/>
        <v>0</v>
      </c>
      <c r="D128" s="191">
        <f t="shared" ref="D128:O128" si="159">SUM(D129)</f>
        <v>0</v>
      </c>
      <c r="E128" s="192">
        <f t="shared" si="159"/>
        <v>0</v>
      </c>
      <c r="F128" s="132">
        <f t="shared" si="159"/>
        <v>0</v>
      </c>
      <c r="G128" s="191">
        <f t="shared" si="159"/>
        <v>0</v>
      </c>
      <c r="H128" s="192">
        <f t="shared" si="159"/>
        <v>0</v>
      </c>
      <c r="I128" s="132">
        <f t="shared" si="159"/>
        <v>0</v>
      </c>
      <c r="J128" s="191">
        <f t="shared" si="159"/>
        <v>0</v>
      </c>
      <c r="K128" s="192">
        <f t="shared" si="159"/>
        <v>0</v>
      </c>
      <c r="L128" s="132">
        <f t="shared" si="159"/>
        <v>0</v>
      </c>
      <c r="M128" s="191">
        <f t="shared" si="159"/>
        <v>0</v>
      </c>
      <c r="N128" s="192">
        <f t="shared" si="159"/>
        <v>0</v>
      </c>
      <c r="O128" s="132">
        <f t="shared" si="159"/>
        <v>0</v>
      </c>
      <c r="P128" s="49"/>
    </row>
    <row r="129" spans="1:16" ht="24" hidden="1" customHeight="1" x14ac:dyDescent="0.25">
      <c r="A129" s="51">
        <v>2283</v>
      </c>
      <c r="B129" s="87" t="s">
        <v>148</v>
      </c>
      <c r="C129" s="88">
        <f t="shared" si="102"/>
        <v>0</v>
      </c>
      <c r="D129" s="193">
        <v>0</v>
      </c>
      <c r="E129" s="194"/>
      <c r="F129" s="55">
        <f>D129+E129</f>
        <v>0</v>
      </c>
      <c r="G129" s="53"/>
      <c r="H129" s="54"/>
      <c r="I129" s="55">
        <f>G129+H129</f>
        <v>0</v>
      </c>
      <c r="J129" s="53"/>
      <c r="K129" s="54"/>
      <c r="L129" s="55">
        <f>K129+J129</f>
        <v>0</v>
      </c>
      <c r="M129" s="53"/>
      <c r="N129" s="54"/>
      <c r="O129" s="55">
        <f>N129+M129</f>
        <v>0</v>
      </c>
      <c r="P129" s="57"/>
    </row>
    <row r="130" spans="1:16" ht="38.25" customHeight="1" x14ac:dyDescent="0.25">
      <c r="A130" s="67">
        <v>2300</v>
      </c>
      <c r="B130" s="181" t="s">
        <v>149</v>
      </c>
      <c r="C130" s="68">
        <f t="shared" si="102"/>
        <v>1198</v>
      </c>
      <c r="D130" s="182">
        <f>SUM(D131,D136,D140,D141,D144,D151,D159,D160,D163)</f>
        <v>1198</v>
      </c>
      <c r="E130" s="183">
        <f t="shared" ref="E130:F130" si="160">SUM(E131,E136,E140,E141,E144,E151,E159,E160,E163)</f>
        <v>0</v>
      </c>
      <c r="F130" s="71">
        <f t="shared" si="160"/>
        <v>1198</v>
      </c>
      <c r="G130" s="182">
        <f>SUM(G131,G136,G140,G141,G144,G151,G159,G160,G163)</f>
        <v>0</v>
      </c>
      <c r="H130" s="183">
        <f t="shared" ref="H130:I130" si="161">SUM(H131,H136,H140,H141,H144,H151,H159,H160,H163)</f>
        <v>0</v>
      </c>
      <c r="I130" s="71">
        <f t="shared" si="161"/>
        <v>0</v>
      </c>
      <c r="J130" s="182">
        <f>SUM(J131,J136,J140,J141,J144,J151,J159,J160,J163)</f>
        <v>0</v>
      </c>
      <c r="K130" s="183">
        <f t="shared" ref="K130:L130" si="162">SUM(K131,K136,K140,K141,K144,K151,K159,K160,K163)</f>
        <v>0</v>
      </c>
      <c r="L130" s="71">
        <f t="shared" si="162"/>
        <v>0</v>
      </c>
      <c r="M130" s="182">
        <f>SUM(M131,M136,M140,M141,M144,M151,M159,M160,M163)</f>
        <v>0</v>
      </c>
      <c r="N130" s="183">
        <f t="shared" ref="N130:O130" si="163">SUM(N131,N136,N140,N141,N144,N151,N159,N160,N163)</f>
        <v>0</v>
      </c>
      <c r="O130" s="71">
        <f t="shared" si="163"/>
        <v>0</v>
      </c>
      <c r="P130" s="75"/>
    </row>
    <row r="131" spans="1:16" ht="24" x14ac:dyDescent="0.25">
      <c r="A131" s="470">
        <v>2310</v>
      </c>
      <c r="B131" s="80" t="s">
        <v>150</v>
      </c>
      <c r="C131" s="81">
        <f t="shared" si="102"/>
        <v>1198</v>
      </c>
      <c r="D131" s="191">
        <f t="shared" ref="D131:O131" si="164">SUM(D132:D135)</f>
        <v>1198</v>
      </c>
      <c r="E131" s="192">
        <f t="shared" si="164"/>
        <v>0</v>
      </c>
      <c r="F131" s="132">
        <f t="shared" si="164"/>
        <v>1198</v>
      </c>
      <c r="G131" s="191">
        <f t="shared" si="164"/>
        <v>0</v>
      </c>
      <c r="H131" s="192">
        <f t="shared" si="164"/>
        <v>0</v>
      </c>
      <c r="I131" s="132">
        <f t="shared" si="164"/>
        <v>0</v>
      </c>
      <c r="J131" s="191">
        <f t="shared" si="164"/>
        <v>0</v>
      </c>
      <c r="K131" s="192">
        <f t="shared" si="164"/>
        <v>0</v>
      </c>
      <c r="L131" s="132">
        <f t="shared" si="164"/>
        <v>0</v>
      </c>
      <c r="M131" s="191">
        <f t="shared" si="164"/>
        <v>0</v>
      </c>
      <c r="N131" s="192">
        <f t="shared" si="164"/>
        <v>0</v>
      </c>
      <c r="O131" s="132">
        <f t="shared" si="164"/>
        <v>0</v>
      </c>
      <c r="P131" s="49"/>
    </row>
    <row r="132" spans="1:16" ht="12" hidden="1" customHeight="1" x14ac:dyDescent="0.25">
      <c r="A132" s="51">
        <v>2311</v>
      </c>
      <c r="B132" s="87" t="s">
        <v>151</v>
      </c>
      <c r="C132" s="88">
        <f t="shared" si="102"/>
        <v>0</v>
      </c>
      <c r="D132" s="193">
        <v>0</v>
      </c>
      <c r="E132" s="194"/>
      <c r="F132" s="55">
        <f t="shared" ref="F132:F135" si="165">D132+E132</f>
        <v>0</v>
      </c>
      <c r="G132" s="53"/>
      <c r="H132" s="54"/>
      <c r="I132" s="55">
        <f t="shared" ref="I132:I135" si="166">G132+H132</f>
        <v>0</v>
      </c>
      <c r="J132" s="53"/>
      <c r="K132" s="54"/>
      <c r="L132" s="55">
        <f t="shared" ref="L132:L135" si="167">K132+J132</f>
        <v>0</v>
      </c>
      <c r="M132" s="53"/>
      <c r="N132" s="54"/>
      <c r="O132" s="55">
        <f t="shared" ref="O132:O135" si="168">N132+M132</f>
        <v>0</v>
      </c>
      <c r="P132" s="57"/>
    </row>
    <row r="133" spans="1:16" ht="12" hidden="1" customHeight="1" x14ac:dyDescent="0.25">
      <c r="A133" s="51">
        <v>2312</v>
      </c>
      <c r="B133" s="87" t="s">
        <v>152</v>
      </c>
      <c r="C133" s="88">
        <f t="shared" si="102"/>
        <v>0</v>
      </c>
      <c r="D133" s="193">
        <v>0</v>
      </c>
      <c r="E133" s="194"/>
      <c r="F133" s="55">
        <f t="shared" si="165"/>
        <v>0</v>
      </c>
      <c r="G133" s="53"/>
      <c r="H133" s="54"/>
      <c r="I133" s="55">
        <f t="shared" si="166"/>
        <v>0</v>
      </c>
      <c r="J133" s="53"/>
      <c r="K133" s="54"/>
      <c r="L133" s="55">
        <f t="shared" si="167"/>
        <v>0</v>
      </c>
      <c r="M133" s="53"/>
      <c r="N133" s="54"/>
      <c r="O133" s="55">
        <f t="shared" si="168"/>
        <v>0</v>
      </c>
      <c r="P133" s="57"/>
    </row>
    <row r="134" spans="1:16" ht="12" hidden="1" customHeight="1" x14ac:dyDescent="0.25">
      <c r="A134" s="51">
        <v>2313</v>
      </c>
      <c r="B134" s="87" t="s">
        <v>153</v>
      </c>
      <c r="C134" s="88">
        <f t="shared" si="102"/>
        <v>0</v>
      </c>
      <c r="D134" s="193">
        <v>0</v>
      </c>
      <c r="E134" s="194"/>
      <c r="F134" s="55">
        <f t="shared" si="165"/>
        <v>0</v>
      </c>
      <c r="G134" s="53"/>
      <c r="H134" s="54"/>
      <c r="I134" s="55">
        <f t="shared" si="166"/>
        <v>0</v>
      </c>
      <c r="J134" s="53"/>
      <c r="K134" s="54"/>
      <c r="L134" s="55">
        <f t="shared" si="167"/>
        <v>0</v>
      </c>
      <c r="M134" s="53"/>
      <c r="N134" s="54"/>
      <c r="O134" s="55">
        <f t="shared" si="168"/>
        <v>0</v>
      </c>
      <c r="P134" s="57"/>
    </row>
    <row r="135" spans="1:16" ht="36" customHeight="1" x14ac:dyDescent="0.25">
      <c r="A135" s="51">
        <v>2314</v>
      </c>
      <c r="B135" s="87" t="s">
        <v>154</v>
      </c>
      <c r="C135" s="88">
        <f t="shared" si="102"/>
        <v>1198</v>
      </c>
      <c r="D135" s="193">
        <v>1198</v>
      </c>
      <c r="E135" s="194"/>
      <c r="F135" s="55">
        <f t="shared" si="165"/>
        <v>1198</v>
      </c>
      <c r="G135" s="53"/>
      <c r="H135" s="54"/>
      <c r="I135" s="55">
        <f t="shared" si="166"/>
        <v>0</v>
      </c>
      <c r="J135" s="53"/>
      <c r="K135" s="54"/>
      <c r="L135" s="55">
        <f t="shared" si="167"/>
        <v>0</v>
      </c>
      <c r="M135" s="53"/>
      <c r="N135" s="54"/>
      <c r="O135" s="55">
        <f t="shared" si="168"/>
        <v>0</v>
      </c>
      <c r="P135" s="57"/>
    </row>
    <row r="136" spans="1:16" hidden="1" x14ac:dyDescent="0.25">
      <c r="A136" s="187">
        <v>2320</v>
      </c>
      <c r="B136" s="87" t="s">
        <v>155</v>
      </c>
      <c r="C136" s="88">
        <f t="shared" si="102"/>
        <v>0</v>
      </c>
      <c r="D136" s="188">
        <f>SUM(D137:D139)</f>
        <v>0</v>
      </c>
      <c r="E136" s="189">
        <f t="shared" ref="E136:F136" si="169">SUM(E137:E139)</f>
        <v>0</v>
      </c>
      <c r="F136" s="55">
        <f t="shared" si="169"/>
        <v>0</v>
      </c>
      <c r="G136" s="188">
        <f>SUM(G137:G139)</f>
        <v>0</v>
      </c>
      <c r="H136" s="189">
        <f t="shared" ref="H136:I136" si="170">SUM(H137:H139)</f>
        <v>0</v>
      </c>
      <c r="I136" s="55">
        <f t="shared" si="170"/>
        <v>0</v>
      </c>
      <c r="J136" s="188">
        <f>SUM(J137:J139)</f>
        <v>0</v>
      </c>
      <c r="K136" s="189">
        <f t="shared" ref="K136:L136" si="171">SUM(K137:K139)</f>
        <v>0</v>
      </c>
      <c r="L136" s="55">
        <f t="shared" si="171"/>
        <v>0</v>
      </c>
      <c r="M136" s="188">
        <f>SUM(M137:M139)</f>
        <v>0</v>
      </c>
      <c r="N136" s="189">
        <f t="shared" ref="N136:O136" si="172">SUM(N137:N139)</f>
        <v>0</v>
      </c>
      <c r="O136" s="55">
        <f t="shared" si="172"/>
        <v>0</v>
      </c>
      <c r="P136" s="57"/>
    </row>
    <row r="137" spans="1:16" ht="12" hidden="1" customHeight="1" x14ac:dyDescent="0.25">
      <c r="A137" s="51">
        <v>2321</v>
      </c>
      <c r="B137" s="87" t="s">
        <v>156</v>
      </c>
      <c r="C137" s="88">
        <f t="shared" si="102"/>
        <v>0</v>
      </c>
      <c r="D137" s="193">
        <v>0</v>
      </c>
      <c r="E137" s="194"/>
      <c r="F137" s="55">
        <f t="shared" ref="F137:F140" si="173">D137+E137</f>
        <v>0</v>
      </c>
      <c r="G137" s="53"/>
      <c r="H137" s="54"/>
      <c r="I137" s="55">
        <f t="shared" ref="I137:I140" si="174">G137+H137</f>
        <v>0</v>
      </c>
      <c r="J137" s="53"/>
      <c r="K137" s="54"/>
      <c r="L137" s="55">
        <f t="shared" ref="L137:L140" si="175">K137+J137</f>
        <v>0</v>
      </c>
      <c r="M137" s="53"/>
      <c r="N137" s="54"/>
      <c r="O137" s="55">
        <f t="shared" ref="O137:O140" si="176">N137+M137</f>
        <v>0</v>
      </c>
      <c r="P137" s="57"/>
    </row>
    <row r="138" spans="1:16" ht="12" hidden="1" customHeight="1" x14ac:dyDescent="0.25">
      <c r="A138" s="51">
        <v>2322</v>
      </c>
      <c r="B138" s="87" t="s">
        <v>157</v>
      </c>
      <c r="C138" s="88">
        <f t="shared" si="102"/>
        <v>0</v>
      </c>
      <c r="D138" s="193">
        <v>0</v>
      </c>
      <c r="E138" s="194"/>
      <c r="F138" s="55">
        <f t="shared" si="173"/>
        <v>0</v>
      </c>
      <c r="G138" s="53"/>
      <c r="H138" s="54"/>
      <c r="I138" s="55">
        <f t="shared" si="174"/>
        <v>0</v>
      </c>
      <c r="J138" s="53"/>
      <c r="K138" s="54"/>
      <c r="L138" s="55">
        <f t="shared" si="175"/>
        <v>0</v>
      </c>
      <c r="M138" s="53"/>
      <c r="N138" s="54"/>
      <c r="O138" s="55">
        <f t="shared" si="176"/>
        <v>0</v>
      </c>
      <c r="P138" s="57"/>
    </row>
    <row r="139" spans="1:16" ht="10.5" hidden="1" customHeight="1" x14ac:dyDescent="0.25">
      <c r="A139" s="51">
        <v>2329</v>
      </c>
      <c r="B139" s="87" t="s">
        <v>158</v>
      </c>
      <c r="C139" s="88">
        <f t="shared" si="102"/>
        <v>0</v>
      </c>
      <c r="D139" s="193">
        <v>0</v>
      </c>
      <c r="E139" s="194"/>
      <c r="F139" s="55">
        <f t="shared" si="173"/>
        <v>0</v>
      </c>
      <c r="G139" s="53"/>
      <c r="H139" s="54"/>
      <c r="I139" s="55">
        <f t="shared" si="174"/>
        <v>0</v>
      </c>
      <c r="J139" s="53"/>
      <c r="K139" s="54"/>
      <c r="L139" s="55">
        <f t="shared" si="175"/>
        <v>0</v>
      </c>
      <c r="M139" s="53"/>
      <c r="N139" s="54"/>
      <c r="O139" s="55">
        <f t="shared" si="176"/>
        <v>0</v>
      </c>
      <c r="P139" s="57"/>
    </row>
    <row r="140" spans="1:16" ht="12" hidden="1" customHeight="1" x14ac:dyDescent="0.25">
      <c r="A140" s="187">
        <v>2330</v>
      </c>
      <c r="B140" s="87" t="s">
        <v>159</v>
      </c>
      <c r="C140" s="88">
        <f t="shared" si="102"/>
        <v>0</v>
      </c>
      <c r="D140" s="193">
        <v>0</v>
      </c>
      <c r="E140" s="194"/>
      <c r="F140" s="55">
        <f t="shared" si="173"/>
        <v>0</v>
      </c>
      <c r="G140" s="53"/>
      <c r="H140" s="54"/>
      <c r="I140" s="55">
        <f t="shared" si="174"/>
        <v>0</v>
      </c>
      <c r="J140" s="53"/>
      <c r="K140" s="54"/>
      <c r="L140" s="55">
        <f t="shared" si="175"/>
        <v>0</v>
      </c>
      <c r="M140" s="53"/>
      <c r="N140" s="54"/>
      <c r="O140" s="55">
        <f t="shared" si="176"/>
        <v>0</v>
      </c>
      <c r="P140" s="57"/>
    </row>
    <row r="141" spans="1:16" ht="48" hidden="1" x14ac:dyDescent="0.25">
      <c r="A141" s="187">
        <v>2340</v>
      </c>
      <c r="B141" s="87" t="s">
        <v>160</v>
      </c>
      <c r="C141" s="88">
        <f t="shared" si="102"/>
        <v>0</v>
      </c>
      <c r="D141" s="188">
        <f>SUM(D142:D143)</f>
        <v>0</v>
      </c>
      <c r="E141" s="189">
        <f t="shared" ref="E141:F141" si="177">SUM(E142:E143)</f>
        <v>0</v>
      </c>
      <c r="F141" s="55">
        <f t="shared" si="177"/>
        <v>0</v>
      </c>
      <c r="G141" s="188">
        <f>SUM(G142:G143)</f>
        <v>0</v>
      </c>
      <c r="H141" s="189">
        <f t="shared" ref="H141:I141" si="178">SUM(H142:H143)</f>
        <v>0</v>
      </c>
      <c r="I141" s="55">
        <f t="shared" si="178"/>
        <v>0</v>
      </c>
      <c r="J141" s="188">
        <f>SUM(J142:J143)</f>
        <v>0</v>
      </c>
      <c r="K141" s="189">
        <f t="shared" ref="K141:L141" si="179">SUM(K142:K143)</f>
        <v>0</v>
      </c>
      <c r="L141" s="55">
        <f t="shared" si="179"/>
        <v>0</v>
      </c>
      <c r="M141" s="188">
        <f>SUM(M142:M143)</f>
        <v>0</v>
      </c>
      <c r="N141" s="189">
        <f t="shared" ref="N141:O141" si="180">SUM(N142:N143)</f>
        <v>0</v>
      </c>
      <c r="O141" s="55">
        <f t="shared" si="180"/>
        <v>0</v>
      </c>
      <c r="P141" s="57"/>
    </row>
    <row r="142" spans="1:16" ht="12" hidden="1" customHeight="1" x14ac:dyDescent="0.25">
      <c r="A142" s="51">
        <v>2341</v>
      </c>
      <c r="B142" s="87" t="s">
        <v>161</v>
      </c>
      <c r="C142" s="88">
        <f t="shared" si="102"/>
        <v>0</v>
      </c>
      <c r="D142" s="193">
        <v>0</v>
      </c>
      <c r="E142" s="194"/>
      <c r="F142" s="55">
        <f t="shared" ref="F142:F143" si="181">D142+E142</f>
        <v>0</v>
      </c>
      <c r="G142" s="53"/>
      <c r="H142" s="54"/>
      <c r="I142" s="55">
        <f t="shared" ref="I142:I143" si="182">G142+H142</f>
        <v>0</v>
      </c>
      <c r="J142" s="53"/>
      <c r="K142" s="54"/>
      <c r="L142" s="55">
        <f t="shared" ref="L142:L143" si="183">K142+J142</f>
        <v>0</v>
      </c>
      <c r="M142" s="53"/>
      <c r="N142" s="54"/>
      <c r="O142" s="55">
        <f t="shared" ref="O142:O143" si="184">N142+M142</f>
        <v>0</v>
      </c>
      <c r="P142" s="57"/>
    </row>
    <row r="143" spans="1:16" ht="24" hidden="1" customHeight="1" x14ac:dyDescent="0.25">
      <c r="A143" s="51">
        <v>2344</v>
      </c>
      <c r="B143" s="87" t="s">
        <v>162</v>
      </c>
      <c r="C143" s="88">
        <f t="shared" si="102"/>
        <v>0</v>
      </c>
      <c r="D143" s="193">
        <v>0</v>
      </c>
      <c r="E143" s="194"/>
      <c r="F143" s="55">
        <f t="shared" si="181"/>
        <v>0</v>
      </c>
      <c r="G143" s="53"/>
      <c r="H143" s="54"/>
      <c r="I143" s="55">
        <f t="shared" si="182"/>
        <v>0</v>
      </c>
      <c r="J143" s="53"/>
      <c r="K143" s="54"/>
      <c r="L143" s="55">
        <f t="shared" si="183"/>
        <v>0</v>
      </c>
      <c r="M143" s="53"/>
      <c r="N143" s="54"/>
      <c r="O143" s="55">
        <f t="shared" si="184"/>
        <v>0</v>
      </c>
      <c r="P143" s="57"/>
    </row>
    <row r="144" spans="1:16" ht="24" hidden="1" x14ac:dyDescent="0.25">
      <c r="A144" s="184">
        <v>2350</v>
      </c>
      <c r="B144" s="136" t="s">
        <v>163</v>
      </c>
      <c r="C144" s="141">
        <f t="shared" si="102"/>
        <v>0</v>
      </c>
      <c r="D144" s="185">
        <f>SUM(D145:D150)</f>
        <v>0</v>
      </c>
      <c r="E144" s="186">
        <f t="shared" ref="E144:F144" si="185">SUM(E145:E150)</f>
        <v>0</v>
      </c>
      <c r="F144" s="139">
        <f t="shared" si="185"/>
        <v>0</v>
      </c>
      <c r="G144" s="185">
        <f>SUM(G145:G150)</f>
        <v>0</v>
      </c>
      <c r="H144" s="186">
        <f t="shared" ref="H144:I144" si="186">SUM(H145:H150)</f>
        <v>0</v>
      </c>
      <c r="I144" s="139">
        <f t="shared" si="186"/>
        <v>0</v>
      </c>
      <c r="J144" s="185">
        <f>SUM(J145:J150)</f>
        <v>0</v>
      </c>
      <c r="K144" s="186">
        <f t="shared" ref="K144:L144" si="187">SUM(K145:K150)</f>
        <v>0</v>
      </c>
      <c r="L144" s="139">
        <f t="shared" si="187"/>
        <v>0</v>
      </c>
      <c r="M144" s="185">
        <f>SUM(M145:M150)</f>
        <v>0</v>
      </c>
      <c r="N144" s="186">
        <f t="shared" ref="N144:O144" si="188">SUM(N145:N150)</f>
        <v>0</v>
      </c>
      <c r="O144" s="139">
        <f t="shared" si="188"/>
        <v>0</v>
      </c>
      <c r="P144" s="127"/>
    </row>
    <row r="145" spans="1:16" ht="12" hidden="1" customHeight="1" x14ac:dyDescent="0.25">
      <c r="A145" s="44">
        <v>2351</v>
      </c>
      <c r="B145" s="80" t="s">
        <v>164</v>
      </c>
      <c r="C145" s="81">
        <f t="shared" si="102"/>
        <v>0</v>
      </c>
      <c r="D145" s="195">
        <v>0</v>
      </c>
      <c r="E145" s="196"/>
      <c r="F145" s="132">
        <f t="shared" ref="F145:F150" si="189">D145+E145</f>
        <v>0</v>
      </c>
      <c r="G145" s="46"/>
      <c r="H145" s="47"/>
      <c r="I145" s="132">
        <f t="shared" ref="I145:I150" si="190">G145+H145</f>
        <v>0</v>
      </c>
      <c r="J145" s="46"/>
      <c r="K145" s="47"/>
      <c r="L145" s="132">
        <f t="shared" ref="L145:L150" si="191">K145+J145</f>
        <v>0</v>
      </c>
      <c r="M145" s="46"/>
      <c r="N145" s="47"/>
      <c r="O145" s="132">
        <f t="shared" ref="O145:O150" si="192">N145+M145</f>
        <v>0</v>
      </c>
      <c r="P145" s="49"/>
    </row>
    <row r="146" spans="1:16" ht="12" hidden="1" customHeight="1" x14ac:dyDescent="0.25">
      <c r="A146" s="51">
        <v>2352</v>
      </c>
      <c r="B146" s="87" t="s">
        <v>165</v>
      </c>
      <c r="C146" s="88">
        <f t="shared" si="102"/>
        <v>0</v>
      </c>
      <c r="D146" s="193">
        <v>0</v>
      </c>
      <c r="E146" s="194"/>
      <c r="F146" s="55">
        <f t="shared" si="189"/>
        <v>0</v>
      </c>
      <c r="G146" s="53"/>
      <c r="H146" s="54"/>
      <c r="I146" s="55">
        <f t="shared" si="190"/>
        <v>0</v>
      </c>
      <c r="J146" s="53"/>
      <c r="K146" s="54"/>
      <c r="L146" s="55">
        <f t="shared" si="191"/>
        <v>0</v>
      </c>
      <c r="M146" s="53"/>
      <c r="N146" s="54"/>
      <c r="O146" s="55">
        <f t="shared" si="192"/>
        <v>0</v>
      </c>
      <c r="P146" s="57"/>
    </row>
    <row r="147" spans="1:16" ht="24" hidden="1" customHeight="1" x14ac:dyDescent="0.25">
      <c r="A147" s="51">
        <v>2353</v>
      </c>
      <c r="B147" s="87" t="s">
        <v>166</v>
      </c>
      <c r="C147" s="88">
        <f t="shared" si="102"/>
        <v>0</v>
      </c>
      <c r="D147" s="193">
        <v>0</v>
      </c>
      <c r="E147" s="194"/>
      <c r="F147" s="55">
        <f t="shared" si="189"/>
        <v>0</v>
      </c>
      <c r="G147" s="53"/>
      <c r="H147" s="54"/>
      <c r="I147" s="55">
        <f t="shared" si="190"/>
        <v>0</v>
      </c>
      <c r="J147" s="53"/>
      <c r="K147" s="54"/>
      <c r="L147" s="55">
        <f t="shared" si="191"/>
        <v>0</v>
      </c>
      <c r="M147" s="53"/>
      <c r="N147" s="54"/>
      <c r="O147" s="55">
        <f t="shared" si="192"/>
        <v>0</v>
      </c>
      <c r="P147" s="57"/>
    </row>
    <row r="148" spans="1:16" ht="24" hidden="1" customHeight="1" x14ac:dyDescent="0.25">
      <c r="A148" s="51">
        <v>2354</v>
      </c>
      <c r="B148" s="87" t="s">
        <v>167</v>
      </c>
      <c r="C148" s="88">
        <f t="shared" ref="C148:C211" si="193">F148+I148+L148+O148</f>
        <v>0</v>
      </c>
      <c r="D148" s="193">
        <v>0</v>
      </c>
      <c r="E148" s="194"/>
      <c r="F148" s="55">
        <f t="shared" si="189"/>
        <v>0</v>
      </c>
      <c r="G148" s="53"/>
      <c r="H148" s="54"/>
      <c r="I148" s="55">
        <f t="shared" si="190"/>
        <v>0</v>
      </c>
      <c r="J148" s="53"/>
      <c r="K148" s="54"/>
      <c r="L148" s="55">
        <f t="shared" si="191"/>
        <v>0</v>
      </c>
      <c r="M148" s="53"/>
      <c r="N148" s="54"/>
      <c r="O148" s="55">
        <f t="shared" si="192"/>
        <v>0</v>
      </c>
      <c r="P148" s="57"/>
    </row>
    <row r="149" spans="1:16" ht="24" hidden="1" customHeight="1" x14ac:dyDescent="0.25">
      <c r="A149" s="51">
        <v>2355</v>
      </c>
      <c r="B149" s="87" t="s">
        <v>168</v>
      </c>
      <c r="C149" s="88">
        <f t="shared" si="193"/>
        <v>0</v>
      </c>
      <c r="D149" s="193">
        <v>0</v>
      </c>
      <c r="E149" s="194"/>
      <c r="F149" s="55">
        <f t="shared" si="189"/>
        <v>0</v>
      </c>
      <c r="G149" s="53"/>
      <c r="H149" s="54"/>
      <c r="I149" s="55">
        <f t="shared" si="190"/>
        <v>0</v>
      </c>
      <c r="J149" s="53"/>
      <c r="K149" s="54"/>
      <c r="L149" s="55">
        <f t="shared" si="191"/>
        <v>0</v>
      </c>
      <c r="M149" s="53"/>
      <c r="N149" s="54"/>
      <c r="O149" s="55">
        <f t="shared" si="192"/>
        <v>0</v>
      </c>
      <c r="P149" s="57"/>
    </row>
    <row r="150" spans="1:16" ht="24" hidden="1" customHeight="1" x14ac:dyDescent="0.25">
      <c r="A150" s="51">
        <v>2359</v>
      </c>
      <c r="B150" s="87" t="s">
        <v>169</v>
      </c>
      <c r="C150" s="88">
        <f t="shared" si="193"/>
        <v>0</v>
      </c>
      <c r="D150" s="193">
        <v>0</v>
      </c>
      <c r="E150" s="194"/>
      <c r="F150" s="55">
        <f t="shared" si="189"/>
        <v>0</v>
      </c>
      <c r="G150" s="53"/>
      <c r="H150" s="54"/>
      <c r="I150" s="55">
        <f t="shared" si="190"/>
        <v>0</v>
      </c>
      <c r="J150" s="53"/>
      <c r="K150" s="54"/>
      <c r="L150" s="55">
        <f t="shared" si="191"/>
        <v>0</v>
      </c>
      <c r="M150" s="53"/>
      <c r="N150" s="54"/>
      <c r="O150" s="55">
        <f t="shared" si="192"/>
        <v>0</v>
      </c>
      <c r="P150" s="57"/>
    </row>
    <row r="151" spans="1:16" ht="24.75" hidden="1" customHeight="1" x14ac:dyDescent="0.25">
      <c r="A151" s="187">
        <v>2360</v>
      </c>
      <c r="B151" s="87" t="s">
        <v>170</v>
      </c>
      <c r="C151" s="88">
        <f t="shared" si="193"/>
        <v>0</v>
      </c>
      <c r="D151" s="188">
        <f>SUM(D152:D158)</f>
        <v>0</v>
      </c>
      <c r="E151" s="189">
        <f t="shared" ref="E151:F151" si="194">SUM(E152:E158)</f>
        <v>0</v>
      </c>
      <c r="F151" s="55">
        <f t="shared" si="194"/>
        <v>0</v>
      </c>
      <c r="G151" s="188">
        <f>SUM(G152:G158)</f>
        <v>0</v>
      </c>
      <c r="H151" s="189">
        <f t="shared" ref="H151:I151" si="195">SUM(H152:H158)</f>
        <v>0</v>
      </c>
      <c r="I151" s="55">
        <f t="shared" si="195"/>
        <v>0</v>
      </c>
      <c r="J151" s="188">
        <f>SUM(J152:J158)</f>
        <v>0</v>
      </c>
      <c r="K151" s="189">
        <f t="shared" ref="K151:L151" si="196">SUM(K152:K158)</f>
        <v>0</v>
      </c>
      <c r="L151" s="55">
        <f t="shared" si="196"/>
        <v>0</v>
      </c>
      <c r="M151" s="188">
        <f>SUM(M152:M158)</f>
        <v>0</v>
      </c>
      <c r="N151" s="189">
        <f t="shared" ref="N151:O151" si="197">SUM(N152:N158)</f>
        <v>0</v>
      </c>
      <c r="O151" s="55">
        <f t="shared" si="197"/>
        <v>0</v>
      </c>
      <c r="P151" s="57"/>
    </row>
    <row r="152" spans="1:16" ht="12" hidden="1" customHeight="1" x14ac:dyDescent="0.25">
      <c r="A152" s="50">
        <v>2361</v>
      </c>
      <c r="B152" s="87" t="s">
        <v>171</v>
      </c>
      <c r="C152" s="88">
        <f t="shared" si="193"/>
        <v>0</v>
      </c>
      <c r="D152" s="193">
        <v>0</v>
      </c>
      <c r="E152" s="194"/>
      <c r="F152" s="55">
        <f t="shared" ref="F152:F159" si="198">D152+E152</f>
        <v>0</v>
      </c>
      <c r="G152" s="53"/>
      <c r="H152" s="54"/>
      <c r="I152" s="55">
        <f t="shared" ref="I152:I159" si="199">G152+H152</f>
        <v>0</v>
      </c>
      <c r="J152" s="53"/>
      <c r="K152" s="54"/>
      <c r="L152" s="55">
        <f t="shared" ref="L152:L159" si="200">K152+J152</f>
        <v>0</v>
      </c>
      <c r="M152" s="53"/>
      <c r="N152" s="54"/>
      <c r="O152" s="55">
        <f t="shared" ref="O152:O159" si="201">N152+M152</f>
        <v>0</v>
      </c>
      <c r="P152" s="57"/>
    </row>
    <row r="153" spans="1:16" ht="24" hidden="1" customHeight="1" x14ac:dyDescent="0.25">
      <c r="A153" s="50">
        <v>2362</v>
      </c>
      <c r="B153" s="87" t="s">
        <v>172</v>
      </c>
      <c r="C153" s="88">
        <f t="shared" si="193"/>
        <v>0</v>
      </c>
      <c r="D153" s="193">
        <v>0</v>
      </c>
      <c r="E153" s="194"/>
      <c r="F153" s="55">
        <f t="shared" si="198"/>
        <v>0</v>
      </c>
      <c r="G153" s="53"/>
      <c r="H153" s="54"/>
      <c r="I153" s="55">
        <f t="shared" si="199"/>
        <v>0</v>
      </c>
      <c r="J153" s="53"/>
      <c r="K153" s="54"/>
      <c r="L153" s="55">
        <f t="shared" si="200"/>
        <v>0</v>
      </c>
      <c r="M153" s="53"/>
      <c r="N153" s="54"/>
      <c r="O153" s="55">
        <f t="shared" si="201"/>
        <v>0</v>
      </c>
      <c r="P153" s="57"/>
    </row>
    <row r="154" spans="1:16" ht="12" hidden="1" customHeight="1" x14ac:dyDescent="0.25">
      <c r="A154" s="50">
        <v>2363</v>
      </c>
      <c r="B154" s="87" t="s">
        <v>173</v>
      </c>
      <c r="C154" s="88">
        <f t="shared" si="193"/>
        <v>0</v>
      </c>
      <c r="D154" s="193">
        <v>0</v>
      </c>
      <c r="E154" s="194"/>
      <c r="F154" s="55">
        <f t="shared" si="198"/>
        <v>0</v>
      </c>
      <c r="G154" s="53"/>
      <c r="H154" s="54"/>
      <c r="I154" s="55">
        <f t="shared" si="199"/>
        <v>0</v>
      </c>
      <c r="J154" s="53"/>
      <c r="K154" s="54"/>
      <c r="L154" s="55">
        <f t="shared" si="200"/>
        <v>0</v>
      </c>
      <c r="M154" s="53"/>
      <c r="N154" s="54"/>
      <c r="O154" s="55">
        <f t="shared" si="201"/>
        <v>0</v>
      </c>
      <c r="P154" s="57"/>
    </row>
    <row r="155" spans="1:16" ht="12" hidden="1" customHeight="1" x14ac:dyDescent="0.25">
      <c r="A155" s="50">
        <v>2364</v>
      </c>
      <c r="B155" s="87" t="s">
        <v>174</v>
      </c>
      <c r="C155" s="88">
        <f t="shared" si="193"/>
        <v>0</v>
      </c>
      <c r="D155" s="193">
        <v>0</v>
      </c>
      <c r="E155" s="194"/>
      <c r="F155" s="55">
        <f t="shared" si="198"/>
        <v>0</v>
      </c>
      <c r="G155" s="53"/>
      <c r="H155" s="54"/>
      <c r="I155" s="55">
        <f t="shared" si="199"/>
        <v>0</v>
      </c>
      <c r="J155" s="53"/>
      <c r="K155" s="54"/>
      <c r="L155" s="55">
        <f t="shared" si="200"/>
        <v>0</v>
      </c>
      <c r="M155" s="53"/>
      <c r="N155" s="54"/>
      <c r="O155" s="55">
        <f t="shared" si="201"/>
        <v>0</v>
      </c>
      <c r="P155" s="57"/>
    </row>
    <row r="156" spans="1:16" ht="12.75" hidden="1" customHeight="1" x14ac:dyDescent="0.25">
      <c r="A156" s="50">
        <v>2365</v>
      </c>
      <c r="B156" s="87" t="s">
        <v>175</v>
      </c>
      <c r="C156" s="88">
        <f t="shared" si="193"/>
        <v>0</v>
      </c>
      <c r="D156" s="193">
        <v>0</v>
      </c>
      <c r="E156" s="194"/>
      <c r="F156" s="55">
        <f t="shared" si="198"/>
        <v>0</v>
      </c>
      <c r="G156" s="53"/>
      <c r="H156" s="54"/>
      <c r="I156" s="55">
        <f t="shared" si="199"/>
        <v>0</v>
      </c>
      <c r="J156" s="53"/>
      <c r="K156" s="54"/>
      <c r="L156" s="55">
        <f t="shared" si="200"/>
        <v>0</v>
      </c>
      <c r="M156" s="53"/>
      <c r="N156" s="54"/>
      <c r="O156" s="55">
        <f t="shared" si="201"/>
        <v>0</v>
      </c>
      <c r="P156" s="57"/>
    </row>
    <row r="157" spans="1:16" ht="36" hidden="1" customHeight="1" x14ac:dyDescent="0.25">
      <c r="A157" s="50">
        <v>2366</v>
      </c>
      <c r="B157" s="87" t="s">
        <v>176</v>
      </c>
      <c r="C157" s="88">
        <f t="shared" si="193"/>
        <v>0</v>
      </c>
      <c r="D157" s="193">
        <v>0</v>
      </c>
      <c r="E157" s="194"/>
      <c r="F157" s="55">
        <f t="shared" si="198"/>
        <v>0</v>
      </c>
      <c r="G157" s="53"/>
      <c r="H157" s="54"/>
      <c r="I157" s="55">
        <f t="shared" si="199"/>
        <v>0</v>
      </c>
      <c r="J157" s="53"/>
      <c r="K157" s="54"/>
      <c r="L157" s="55">
        <f t="shared" si="200"/>
        <v>0</v>
      </c>
      <c r="M157" s="53"/>
      <c r="N157" s="54"/>
      <c r="O157" s="55">
        <f t="shared" si="201"/>
        <v>0</v>
      </c>
      <c r="P157" s="57"/>
    </row>
    <row r="158" spans="1:16" ht="48" hidden="1" customHeight="1" x14ac:dyDescent="0.25">
      <c r="A158" s="50">
        <v>2369</v>
      </c>
      <c r="B158" s="87" t="s">
        <v>177</v>
      </c>
      <c r="C158" s="88">
        <f t="shared" si="193"/>
        <v>0</v>
      </c>
      <c r="D158" s="193">
        <v>0</v>
      </c>
      <c r="E158" s="194"/>
      <c r="F158" s="55">
        <f t="shared" si="198"/>
        <v>0</v>
      </c>
      <c r="G158" s="53"/>
      <c r="H158" s="54"/>
      <c r="I158" s="55">
        <f t="shared" si="199"/>
        <v>0</v>
      </c>
      <c r="J158" s="53"/>
      <c r="K158" s="54"/>
      <c r="L158" s="55">
        <f t="shared" si="200"/>
        <v>0</v>
      </c>
      <c r="M158" s="53"/>
      <c r="N158" s="54"/>
      <c r="O158" s="55">
        <f t="shared" si="201"/>
        <v>0</v>
      </c>
      <c r="P158" s="57"/>
    </row>
    <row r="159" spans="1:16" ht="12" hidden="1" customHeight="1" x14ac:dyDescent="0.25">
      <c r="A159" s="184">
        <v>2370</v>
      </c>
      <c r="B159" s="136" t="s">
        <v>178</v>
      </c>
      <c r="C159" s="141">
        <f t="shared" si="193"/>
        <v>0</v>
      </c>
      <c r="D159" s="199">
        <v>0</v>
      </c>
      <c r="E159" s="200"/>
      <c r="F159" s="139">
        <f t="shared" si="198"/>
        <v>0</v>
      </c>
      <c r="G159" s="142"/>
      <c r="H159" s="143"/>
      <c r="I159" s="139">
        <f t="shared" si="199"/>
        <v>0</v>
      </c>
      <c r="J159" s="142"/>
      <c r="K159" s="143"/>
      <c r="L159" s="139">
        <f t="shared" si="200"/>
        <v>0</v>
      </c>
      <c r="M159" s="142"/>
      <c r="N159" s="143"/>
      <c r="O159" s="139">
        <f t="shared" si="201"/>
        <v>0</v>
      </c>
      <c r="P159" s="127"/>
    </row>
    <row r="160" spans="1:16" hidden="1" x14ac:dyDescent="0.25">
      <c r="A160" s="184">
        <v>2380</v>
      </c>
      <c r="B160" s="136" t="s">
        <v>179</v>
      </c>
      <c r="C160" s="141">
        <f t="shared" si="193"/>
        <v>0</v>
      </c>
      <c r="D160" s="185">
        <f>SUM(D161:D162)</f>
        <v>0</v>
      </c>
      <c r="E160" s="186">
        <f t="shared" ref="E160:F160" si="202">SUM(E161:E162)</f>
        <v>0</v>
      </c>
      <c r="F160" s="139">
        <f t="shared" si="202"/>
        <v>0</v>
      </c>
      <c r="G160" s="185">
        <f>SUM(G161:G162)</f>
        <v>0</v>
      </c>
      <c r="H160" s="186">
        <f t="shared" ref="H160:I160" si="203">SUM(H161:H162)</f>
        <v>0</v>
      </c>
      <c r="I160" s="139">
        <f t="shared" si="203"/>
        <v>0</v>
      </c>
      <c r="J160" s="185">
        <f>SUM(J161:J162)</f>
        <v>0</v>
      </c>
      <c r="K160" s="186">
        <f t="shared" ref="K160:L160" si="204">SUM(K161:K162)</f>
        <v>0</v>
      </c>
      <c r="L160" s="139">
        <f t="shared" si="204"/>
        <v>0</v>
      </c>
      <c r="M160" s="185">
        <f>SUM(M161:M162)</f>
        <v>0</v>
      </c>
      <c r="N160" s="186">
        <f t="shared" ref="N160:O160" si="205">SUM(N161:N162)</f>
        <v>0</v>
      </c>
      <c r="O160" s="139">
        <f t="shared" si="205"/>
        <v>0</v>
      </c>
      <c r="P160" s="127"/>
    </row>
    <row r="161" spans="1:16" ht="12" hidden="1" customHeight="1" x14ac:dyDescent="0.25">
      <c r="A161" s="43">
        <v>2381</v>
      </c>
      <c r="B161" s="80" t="s">
        <v>180</v>
      </c>
      <c r="C161" s="81">
        <f t="shared" si="193"/>
        <v>0</v>
      </c>
      <c r="D161" s="195">
        <v>0</v>
      </c>
      <c r="E161" s="196"/>
      <c r="F161" s="132">
        <f t="shared" ref="F161:F164" si="206">D161+E161</f>
        <v>0</v>
      </c>
      <c r="G161" s="46"/>
      <c r="H161" s="47"/>
      <c r="I161" s="132">
        <f t="shared" ref="I161:I164" si="207">G161+H161</f>
        <v>0</v>
      </c>
      <c r="J161" s="46"/>
      <c r="K161" s="47"/>
      <c r="L161" s="132">
        <f t="shared" ref="L161:L164" si="208">K161+J161</f>
        <v>0</v>
      </c>
      <c r="M161" s="46"/>
      <c r="N161" s="47"/>
      <c r="O161" s="132">
        <f t="shared" ref="O161:O164" si="209">N161+M161</f>
        <v>0</v>
      </c>
      <c r="P161" s="49"/>
    </row>
    <row r="162" spans="1:16" ht="24" hidden="1" customHeight="1" x14ac:dyDescent="0.25">
      <c r="A162" s="50">
        <v>2389</v>
      </c>
      <c r="B162" s="87" t="s">
        <v>181</v>
      </c>
      <c r="C162" s="88">
        <f t="shared" si="193"/>
        <v>0</v>
      </c>
      <c r="D162" s="193">
        <v>0</v>
      </c>
      <c r="E162" s="194"/>
      <c r="F162" s="55">
        <f t="shared" si="206"/>
        <v>0</v>
      </c>
      <c r="G162" s="53"/>
      <c r="H162" s="54"/>
      <c r="I162" s="55">
        <f t="shared" si="207"/>
        <v>0</v>
      </c>
      <c r="J162" s="53"/>
      <c r="K162" s="54"/>
      <c r="L162" s="55">
        <f t="shared" si="208"/>
        <v>0</v>
      </c>
      <c r="M162" s="53"/>
      <c r="N162" s="54"/>
      <c r="O162" s="55">
        <f t="shared" si="209"/>
        <v>0</v>
      </c>
      <c r="P162" s="57"/>
    </row>
    <row r="163" spans="1:16" ht="12" hidden="1" customHeight="1" x14ac:dyDescent="0.25">
      <c r="A163" s="184">
        <v>2390</v>
      </c>
      <c r="B163" s="136" t="s">
        <v>182</v>
      </c>
      <c r="C163" s="141">
        <f t="shared" si="193"/>
        <v>0</v>
      </c>
      <c r="D163" s="199">
        <v>0</v>
      </c>
      <c r="E163" s="200"/>
      <c r="F163" s="139">
        <f t="shared" si="206"/>
        <v>0</v>
      </c>
      <c r="G163" s="142"/>
      <c r="H163" s="143"/>
      <c r="I163" s="139">
        <f t="shared" si="207"/>
        <v>0</v>
      </c>
      <c r="J163" s="142"/>
      <c r="K163" s="143"/>
      <c r="L163" s="139">
        <f t="shared" si="208"/>
        <v>0</v>
      </c>
      <c r="M163" s="142"/>
      <c r="N163" s="143"/>
      <c r="O163" s="139">
        <f t="shared" si="209"/>
        <v>0</v>
      </c>
      <c r="P163" s="127"/>
    </row>
    <row r="164" spans="1:16" ht="12" hidden="1" customHeight="1" x14ac:dyDescent="0.25">
      <c r="A164" s="67">
        <v>2400</v>
      </c>
      <c r="B164" s="181" t="s">
        <v>183</v>
      </c>
      <c r="C164" s="68">
        <f t="shared" si="193"/>
        <v>0</v>
      </c>
      <c r="D164" s="201">
        <v>0</v>
      </c>
      <c r="E164" s="202"/>
      <c r="F164" s="71">
        <f t="shared" si="206"/>
        <v>0</v>
      </c>
      <c r="G164" s="69"/>
      <c r="H164" s="70"/>
      <c r="I164" s="71">
        <f t="shared" si="207"/>
        <v>0</v>
      </c>
      <c r="J164" s="69"/>
      <c r="K164" s="70"/>
      <c r="L164" s="71">
        <f t="shared" si="208"/>
        <v>0</v>
      </c>
      <c r="M164" s="69"/>
      <c r="N164" s="70"/>
      <c r="O164" s="71">
        <f t="shared" si="209"/>
        <v>0</v>
      </c>
      <c r="P164" s="75"/>
    </row>
    <row r="165" spans="1:16" ht="24" hidden="1" x14ac:dyDescent="0.25">
      <c r="A165" s="67">
        <v>2500</v>
      </c>
      <c r="B165" s="181" t="s">
        <v>184</v>
      </c>
      <c r="C165" s="68">
        <f t="shared" si="193"/>
        <v>0</v>
      </c>
      <c r="D165" s="182">
        <f>SUM(D166,D171)</f>
        <v>0</v>
      </c>
      <c r="E165" s="183">
        <f t="shared" ref="E165:O165" si="210">SUM(E166,E171)</f>
        <v>0</v>
      </c>
      <c r="F165" s="71">
        <f t="shared" si="210"/>
        <v>0</v>
      </c>
      <c r="G165" s="182">
        <f t="shared" si="210"/>
        <v>0</v>
      </c>
      <c r="H165" s="183">
        <f t="shared" si="210"/>
        <v>0</v>
      </c>
      <c r="I165" s="71">
        <f t="shared" si="210"/>
        <v>0</v>
      </c>
      <c r="J165" s="182">
        <f t="shared" si="210"/>
        <v>0</v>
      </c>
      <c r="K165" s="183">
        <f t="shared" si="210"/>
        <v>0</v>
      </c>
      <c r="L165" s="71">
        <f t="shared" si="210"/>
        <v>0</v>
      </c>
      <c r="M165" s="182">
        <f t="shared" si="210"/>
        <v>0</v>
      </c>
      <c r="N165" s="183">
        <f t="shared" si="210"/>
        <v>0</v>
      </c>
      <c r="O165" s="71">
        <f t="shared" si="210"/>
        <v>0</v>
      </c>
      <c r="P165" s="75"/>
    </row>
    <row r="166" spans="1:16" ht="16.5" hidden="1" customHeight="1" x14ac:dyDescent="0.25">
      <c r="A166" s="470">
        <v>2510</v>
      </c>
      <c r="B166" s="80" t="s">
        <v>185</v>
      </c>
      <c r="C166" s="81">
        <f t="shared" si="193"/>
        <v>0</v>
      </c>
      <c r="D166" s="191">
        <f>SUM(D167:D170)</f>
        <v>0</v>
      </c>
      <c r="E166" s="192">
        <f t="shared" ref="E166:O166" si="211">SUM(E167:E170)</f>
        <v>0</v>
      </c>
      <c r="F166" s="132">
        <f t="shared" si="211"/>
        <v>0</v>
      </c>
      <c r="G166" s="191">
        <f t="shared" si="211"/>
        <v>0</v>
      </c>
      <c r="H166" s="192">
        <f t="shared" si="211"/>
        <v>0</v>
      </c>
      <c r="I166" s="132">
        <f t="shared" si="211"/>
        <v>0</v>
      </c>
      <c r="J166" s="191">
        <f t="shared" si="211"/>
        <v>0</v>
      </c>
      <c r="K166" s="192">
        <f t="shared" si="211"/>
        <v>0</v>
      </c>
      <c r="L166" s="132">
        <f t="shared" si="211"/>
        <v>0</v>
      </c>
      <c r="M166" s="191">
        <f t="shared" si="211"/>
        <v>0</v>
      </c>
      <c r="N166" s="192">
        <f t="shared" si="211"/>
        <v>0</v>
      </c>
      <c r="O166" s="132">
        <f t="shared" si="211"/>
        <v>0</v>
      </c>
      <c r="P166" s="49"/>
    </row>
    <row r="167" spans="1:16" ht="24" hidden="1" customHeight="1" x14ac:dyDescent="0.25">
      <c r="A167" s="51">
        <v>2512</v>
      </c>
      <c r="B167" s="87" t="s">
        <v>186</v>
      </c>
      <c r="C167" s="88">
        <f t="shared" si="193"/>
        <v>0</v>
      </c>
      <c r="D167" s="193">
        <v>0</v>
      </c>
      <c r="E167" s="194"/>
      <c r="F167" s="55">
        <f t="shared" ref="F167:F172" si="212">D167+E167</f>
        <v>0</v>
      </c>
      <c r="G167" s="53"/>
      <c r="H167" s="54"/>
      <c r="I167" s="55">
        <f t="shared" ref="I167:I172" si="213">G167+H167</f>
        <v>0</v>
      </c>
      <c r="J167" s="53"/>
      <c r="K167" s="54"/>
      <c r="L167" s="55">
        <f t="shared" ref="L167:L172" si="214">K167+J167</f>
        <v>0</v>
      </c>
      <c r="M167" s="53"/>
      <c r="N167" s="54"/>
      <c r="O167" s="55">
        <f t="shared" ref="O167:O172" si="215">N167+M167</f>
        <v>0</v>
      </c>
      <c r="P167" s="57"/>
    </row>
    <row r="168" spans="1:16" ht="36" hidden="1" customHeight="1" x14ac:dyDescent="0.25">
      <c r="A168" s="51">
        <v>2513</v>
      </c>
      <c r="B168" s="87" t="s">
        <v>187</v>
      </c>
      <c r="C168" s="88">
        <f t="shared" si="193"/>
        <v>0</v>
      </c>
      <c r="D168" s="193">
        <v>0</v>
      </c>
      <c r="E168" s="194"/>
      <c r="F168" s="55">
        <f t="shared" si="212"/>
        <v>0</v>
      </c>
      <c r="G168" s="53"/>
      <c r="H168" s="54"/>
      <c r="I168" s="55">
        <f t="shared" si="213"/>
        <v>0</v>
      </c>
      <c r="J168" s="53"/>
      <c r="K168" s="54"/>
      <c r="L168" s="55">
        <f t="shared" si="214"/>
        <v>0</v>
      </c>
      <c r="M168" s="53"/>
      <c r="N168" s="54"/>
      <c r="O168" s="55">
        <f t="shared" si="215"/>
        <v>0</v>
      </c>
      <c r="P168" s="57"/>
    </row>
    <row r="169" spans="1:16" ht="24" hidden="1" customHeight="1" x14ac:dyDescent="0.25">
      <c r="A169" s="51">
        <v>2515</v>
      </c>
      <c r="B169" s="87" t="s">
        <v>188</v>
      </c>
      <c r="C169" s="88">
        <f t="shared" si="193"/>
        <v>0</v>
      </c>
      <c r="D169" s="193">
        <v>0</v>
      </c>
      <c r="E169" s="194"/>
      <c r="F169" s="55">
        <f t="shared" si="212"/>
        <v>0</v>
      </c>
      <c r="G169" s="53"/>
      <c r="H169" s="54"/>
      <c r="I169" s="55">
        <f t="shared" si="213"/>
        <v>0</v>
      </c>
      <c r="J169" s="53"/>
      <c r="K169" s="54"/>
      <c r="L169" s="55">
        <f t="shared" si="214"/>
        <v>0</v>
      </c>
      <c r="M169" s="53"/>
      <c r="N169" s="54"/>
      <c r="O169" s="55">
        <f t="shared" si="215"/>
        <v>0</v>
      </c>
      <c r="P169" s="57"/>
    </row>
    <row r="170" spans="1:16" ht="24" hidden="1" customHeight="1" x14ac:dyDescent="0.25">
      <c r="A170" s="51">
        <v>2519</v>
      </c>
      <c r="B170" s="87" t="s">
        <v>189</v>
      </c>
      <c r="C170" s="88">
        <f t="shared" si="193"/>
        <v>0</v>
      </c>
      <c r="D170" s="193">
        <v>0</v>
      </c>
      <c r="E170" s="194"/>
      <c r="F170" s="55">
        <f t="shared" si="212"/>
        <v>0</v>
      </c>
      <c r="G170" s="53"/>
      <c r="H170" s="54"/>
      <c r="I170" s="55">
        <f t="shared" si="213"/>
        <v>0</v>
      </c>
      <c r="J170" s="53"/>
      <c r="K170" s="54"/>
      <c r="L170" s="55">
        <f t="shared" si="214"/>
        <v>0</v>
      </c>
      <c r="M170" s="53"/>
      <c r="N170" s="54"/>
      <c r="O170" s="55">
        <f t="shared" si="215"/>
        <v>0</v>
      </c>
      <c r="P170" s="57"/>
    </row>
    <row r="171" spans="1:16" ht="24" hidden="1" customHeight="1" x14ac:dyDescent="0.25">
      <c r="A171" s="187">
        <v>2520</v>
      </c>
      <c r="B171" s="87" t="s">
        <v>190</v>
      </c>
      <c r="C171" s="88">
        <f t="shared" si="193"/>
        <v>0</v>
      </c>
      <c r="D171" s="193">
        <v>0</v>
      </c>
      <c r="E171" s="194"/>
      <c r="F171" s="55">
        <f t="shared" si="212"/>
        <v>0</v>
      </c>
      <c r="G171" s="53"/>
      <c r="H171" s="54"/>
      <c r="I171" s="55">
        <f t="shared" si="213"/>
        <v>0</v>
      </c>
      <c r="J171" s="53"/>
      <c r="K171" s="54"/>
      <c r="L171" s="55">
        <f t="shared" si="214"/>
        <v>0</v>
      </c>
      <c r="M171" s="53"/>
      <c r="N171" s="54"/>
      <c r="O171" s="55">
        <f t="shared" si="215"/>
        <v>0</v>
      </c>
      <c r="P171" s="57"/>
    </row>
    <row r="172" spans="1:16" s="203" customFormat="1" ht="36" hidden="1" customHeight="1" x14ac:dyDescent="0.25">
      <c r="A172" s="23">
        <v>2800</v>
      </c>
      <c r="B172" s="80" t="s">
        <v>191</v>
      </c>
      <c r="C172" s="81">
        <f t="shared" si="193"/>
        <v>0</v>
      </c>
      <c r="D172" s="46">
        <v>0</v>
      </c>
      <c r="E172" s="47"/>
      <c r="F172" s="132">
        <f t="shared" si="212"/>
        <v>0</v>
      </c>
      <c r="G172" s="46"/>
      <c r="H172" s="47"/>
      <c r="I172" s="132">
        <f t="shared" si="213"/>
        <v>0</v>
      </c>
      <c r="J172" s="46"/>
      <c r="K172" s="47"/>
      <c r="L172" s="132">
        <f t="shared" si="214"/>
        <v>0</v>
      </c>
      <c r="M172" s="46"/>
      <c r="N172" s="47"/>
      <c r="O172" s="132">
        <f t="shared" si="215"/>
        <v>0</v>
      </c>
      <c r="P172" s="49"/>
    </row>
    <row r="173" spans="1:16" x14ac:dyDescent="0.25">
      <c r="A173" s="175">
        <v>3000</v>
      </c>
      <c r="B173" s="175" t="s">
        <v>192</v>
      </c>
      <c r="C173" s="176">
        <f t="shared" si="193"/>
        <v>208887</v>
      </c>
      <c r="D173" s="177">
        <f>SUM(D174,D184)</f>
        <v>208887</v>
      </c>
      <c r="E173" s="178">
        <f t="shared" ref="E173:F173" si="216">SUM(E174,E184)</f>
        <v>0</v>
      </c>
      <c r="F173" s="179">
        <f t="shared" si="216"/>
        <v>208887</v>
      </c>
      <c r="G173" s="177">
        <f>SUM(G174,G184)</f>
        <v>0</v>
      </c>
      <c r="H173" s="178">
        <f t="shared" ref="H173:I173" si="217">SUM(H174,H184)</f>
        <v>0</v>
      </c>
      <c r="I173" s="179">
        <f t="shared" si="217"/>
        <v>0</v>
      </c>
      <c r="J173" s="177">
        <f>SUM(J174,J184)</f>
        <v>0</v>
      </c>
      <c r="K173" s="178">
        <f t="shared" ref="K173:L173" si="218">SUM(K174,K184)</f>
        <v>0</v>
      </c>
      <c r="L173" s="179">
        <f t="shared" si="218"/>
        <v>0</v>
      </c>
      <c r="M173" s="177">
        <f>SUM(M174,M184)</f>
        <v>0</v>
      </c>
      <c r="N173" s="178">
        <f t="shared" ref="N173:O173" si="219">SUM(N174,N184)</f>
        <v>0</v>
      </c>
      <c r="O173" s="179">
        <f t="shared" si="219"/>
        <v>0</v>
      </c>
      <c r="P173" s="180"/>
    </row>
    <row r="174" spans="1:16" ht="24" x14ac:dyDescent="0.25">
      <c r="A174" s="67">
        <v>3200</v>
      </c>
      <c r="B174" s="204" t="s">
        <v>193</v>
      </c>
      <c r="C174" s="68">
        <f t="shared" si="193"/>
        <v>208887</v>
      </c>
      <c r="D174" s="182">
        <f>SUM(D175,D179)</f>
        <v>208887</v>
      </c>
      <c r="E174" s="183">
        <f t="shared" ref="E174:O174" si="220">SUM(E175,E179)</f>
        <v>0</v>
      </c>
      <c r="F174" s="71">
        <f t="shared" si="220"/>
        <v>208887</v>
      </c>
      <c r="G174" s="182">
        <f t="shared" si="220"/>
        <v>0</v>
      </c>
      <c r="H174" s="183">
        <f t="shared" si="220"/>
        <v>0</v>
      </c>
      <c r="I174" s="71">
        <f t="shared" si="220"/>
        <v>0</v>
      </c>
      <c r="J174" s="182">
        <f t="shared" si="220"/>
        <v>0</v>
      </c>
      <c r="K174" s="183">
        <f t="shared" si="220"/>
        <v>0</v>
      </c>
      <c r="L174" s="71">
        <f t="shared" si="220"/>
        <v>0</v>
      </c>
      <c r="M174" s="182">
        <f t="shared" si="220"/>
        <v>0</v>
      </c>
      <c r="N174" s="183">
        <f t="shared" si="220"/>
        <v>0</v>
      </c>
      <c r="O174" s="71">
        <f t="shared" si="220"/>
        <v>0</v>
      </c>
      <c r="P174" s="75"/>
    </row>
    <row r="175" spans="1:16" ht="36" x14ac:dyDescent="0.25">
      <c r="A175" s="470">
        <v>3260</v>
      </c>
      <c r="B175" s="80" t="s">
        <v>194</v>
      </c>
      <c r="C175" s="81">
        <f t="shared" si="193"/>
        <v>208887</v>
      </c>
      <c r="D175" s="191">
        <f>SUM(D176:D178)</f>
        <v>208887</v>
      </c>
      <c r="E175" s="192">
        <f t="shared" ref="E175:F175" si="221">SUM(E176:E178)</f>
        <v>0</v>
      </c>
      <c r="F175" s="132">
        <f t="shared" si="221"/>
        <v>208887</v>
      </c>
      <c r="G175" s="191">
        <f>SUM(G176:G178)</f>
        <v>0</v>
      </c>
      <c r="H175" s="192">
        <f t="shared" ref="H175:I175" si="222">SUM(H176:H178)</f>
        <v>0</v>
      </c>
      <c r="I175" s="132">
        <f t="shared" si="222"/>
        <v>0</v>
      </c>
      <c r="J175" s="191">
        <f>SUM(J176:J178)</f>
        <v>0</v>
      </c>
      <c r="K175" s="192">
        <f t="shared" ref="K175:L175" si="223">SUM(K176:K178)</f>
        <v>0</v>
      </c>
      <c r="L175" s="132">
        <f t="shared" si="223"/>
        <v>0</v>
      </c>
      <c r="M175" s="191">
        <f>SUM(M176:M178)</f>
        <v>0</v>
      </c>
      <c r="N175" s="192">
        <f t="shared" ref="N175:O175" si="224">SUM(N176:N178)</f>
        <v>0</v>
      </c>
      <c r="O175" s="132">
        <f t="shared" si="224"/>
        <v>0</v>
      </c>
      <c r="P175" s="49"/>
    </row>
    <row r="176" spans="1:16" ht="30.75" customHeight="1" x14ac:dyDescent="0.25">
      <c r="A176" s="51">
        <v>3261</v>
      </c>
      <c r="B176" s="87" t="s">
        <v>195</v>
      </c>
      <c r="C176" s="88">
        <f t="shared" si="193"/>
        <v>5000</v>
      </c>
      <c r="D176" s="193">
        <v>5000</v>
      </c>
      <c r="E176" s="194"/>
      <c r="F176" s="55">
        <f t="shared" ref="F176:F178" si="225">D176+E176</f>
        <v>5000</v>
      </c>
      <c r="G176" s="53"/>
      <c r="H176" s="54"/>
      <c r="I176" s="55">
        <f t="shared" ref="I176:I178" si="226">G176+H176</f>
        <v>0</v>
      </c>
      <c r="J176" s="53"/>
      <c r="K176" s="54"/>
      <c r="L176" s="55">
        <f t="shared" ref="L176:L178" si="227">K176+J176</f>
        <v>0</v>
      </c>
      <c r="M176" s="53"/>
      <c r="N176" s="54"/>
      <c r="O176" s="55">
        <f t="shared" ref="O176:O178" si="228">N176+M176</f>
        <v>0</v>
      </c>
      <c r="P176" s="57"/>
    </row>
    <row r="177" spans="1:16" ht="44.25" customHeight="1" x14ac:dyDescent="0.25">
      <c r="A177" s="51">
        <v>3262</v>
      </c>
      <c r="B177" s="87" t="s">
        <v>196</v>
      </c>
      <c r="C177" s="88">
        <f t="shared" si="193"/>
        <v>17699</v>
      </c>
      <c r="D177" s="193">
        <v>17699</v>
      </c>
      <c r="E177" s="194"/>
      <c r="F177" s="55">
        <f t="shared" si="225"/>
        <v>17699</v>
      </c>
      <c r="G177" s="53"/>
      <c r="H177" s="54"/>
      <c r="I177" s="55">
        <f t="shared" si="226"/>
        <v>0</v>
      </c>
      <c r="J177" s="53"/>
      <c r="K177" s="54"/>
      <c r="L177" s="55">
        <f t="shared" si="227"/>
        <v>0</v>
      </c>
      <c r="M177" s="53"/>
      <c r="N177" s="54"/>
      <c r="O177" s="55">
        <f t="shared" si="228"/>
        <v>0</v>
      </c>
      <c r="P177" s="57"/>
    </row>
    <row r="178" spans="1:16" ht="27.75" customHeight="1" x14ac:dyDescent="0.25">
      <c r="A178" s="51">
        <v>3263</v>
      </c>
      <c r="B178" s="87" t="s">
        <v>197</v>
      </c>
      <c r="C178" s="88">
        <f t="shared" si="193"/>
        <v>186188</v>
      </c>
      <c r="D178" s="193">
        <v>186188</v>
      </c>
      <c r="E178" s="194"/>
      <c r="F178" s="55">
        <f t="shared" si="225"/>
        <v>186188</v>
      </c>
      <c r="G178" s="53"/>
      <c r="H178" s="54"/>
      <c r="I178" s="55">
        <f t="shared" si="226"/>
        <v>0</v>
      </c>
      <c r="J178" s="53"/>
      <c r="K178" s="54"/>
      <c r="L178" s="55">
        <f t="shared" si="227"/>
        <v>0</v>
      </c>
      <c r="M178" s="53"/>
      <c r="N178" s="54"/>
      <c r="O178" s="55">
        <f t="shared" si="228"/>
        <v>0</v>
      </c>
      <c r="P178" s="57"/>
    </row>
    <row r="179" spans="1:16" ht="84" hidden="1" x14ac:dyDescent="0.25">
      <c r="A179" s="470">
        <v>3290</v>
      </c>
      <c r="B179" s="80" t="s">
        <v>198</v>
      </c>
      <c r="C179" s="205">
        <f t="shared" si="193"/>
        <v>0</v>
      </c>
      <c r="D179" s="191">
        <f>SUM(D180:D183)</f>
        <v>0</v>
      </c>
      <c r="E179" s="192">
        <f t="shared" ref="E179:O179" si="229">SUM(E180:E183)</f>
        <v>0</v>
      </c>
      <c r="F179" s="132">
        <f t="shared" si="229"/>
        <v>0</v>
      </c>
      <c r="G179" s="191">
        <f t="shared" si="229"/>
        <v>0</v>
      </c>
      <c r="H179" s="192">
        <f t="shared" si="229"/>
        <v>0</v>
      </c>
      <c r="I179" s="132">
        <f t="shared" si="229"/>
        <v>0</v>
      </c>
      <c r="J179" s="191">
        <f t="shared" si="229"/>
        <v>0</v>
      </c>
      <c r="K179" s="192">
        <f t="shared" si="229"/>
        <v>0</v>
      </c>
      <c r="L179" s="132">
        <f t="shared" si="229"/>
        <v>0</v>
      </c>
      <c r="M179" s="191">
        <f t="shared" si="229"/>
        <v>0</v>
      </c>
      <c r="N179" s="192">
        <f t="shared" si="229"/>
        <v>0</v>
      </c>
      <c r="O179" s="132">
        <f t="shared" si="229"/>
        <v>0</v>
      </c>
      <c r="P179" s="49"/>
    </row>
    <row r="180" spans="1:16" ht="72" hidden="1" customHeight="1" x14ac:dyDescent="0.25">
      <c r="A180" s="51">
        <v>3291</v>
      </c>
      <c r="B180" s="87" t="s">
        <v>199</v>
      </c>
      <c r="C180" s="88">
        <f t="shared" si="193"/>
        <v>0</v>
      </c>
      <c r="D180" s="193">
        <v>0</v>
      </c>
      <c r="E180" s="194"/>
      <c r="F180" s="55">
        <f t="shared" ref="F180:F183" si="230">D180+E180</f>
        <v>0</v>
      </c>
      <c r="G180" s="53"/>
      <c r="H180" s="54"/>
      <c r="I180" s="55">
        <f t="shared" ref="I180:I183" si="231">G180+H180</f>
        <v>0</v>
      </c>
      <c r="J180" s="53"/>
      <c r="K180" s="54"/>
      <c r="L180" s="55">
        <f t="shared" ref="L180:L183" si="232">K180+J180</f>
        <v>0</v>
      </c>
      <c r="M180" s="53"/>
      <c r="N180" s="54"/>
      <c r="O180" s="55">
        <f t="shared" ref="O180:O183" si="233">N180+M180</f>
        <v>0</v>
      </c>
      <c r="P180" s="57"/>
    </row>
    <row r="181" spans="1:16" ht="72" hidden="1" customHeight="1" x14ac:dyDescent="0.25">
      <c r="A181" s="51">
        <v>3292</v>
      </c>
      <c r="B181" s="87" t="s">
        <v>200</v>
      </c>
      <c r="C181" s="88">
        <f t="shared" si="193"/>
        <v>0</v>
      </c>
      <c r="D181" s="193">
        <v>0</v>
      </c>
      <c r="E181" s="194"/>
      <c r="F181" s="55">
        <f t="shared" si="230"/>
        <v>0</v>
      </c>
      <c r="G181" s="53"/>
      <c r="H181" s="54"/>
      <c r="I181" s="55">
        <f t="shared" si="231"/>
        <v>0</v>
      </c>
      <c r="J181" s="53"/>
      <c r="K181" s="54"/>
      <c r="L181" s="55">
        <f t="shared" si="232"/>
        <v>0</v>
      </c>
      <c r="M181" s="53"/>
      <c r="N181" s="54"/>
      <c r="O181" s="55">
        <f t="shared" si="233"/>
        <v>0</v>
      </c>
      <c r="P181" s="57"/>
    </row>
    <row r="182" spans="1:16" ht="72" hidden="1" customHeight="1" x14ac:dyDescent="0.25">
      <c r="A182" s="51">
        <v>3293</v>
      </c>
      <c r="B182" s="87" t="s">
        <v>201</v>
      </c>
      <c r="C182" s="88">
        <f t="shared" si="193"/>
        <v>0</v>
      </c>
      <c r="D182" s="193">
        <v>0</v>
      </c>
      <c r="E182" s="194"/>
      <c r="F182" s="55">
        <f t="shared" si="230"/>
        <v>0</v>
      </c>
      <c r="G182" s="53"/>
      <c r="H182" s="54"/>
      <c r="I182" s="55">
        <f t="shared" si="231"/>
        <v>0</v>
      </c>
      <c r="J182" s="53"/>
      <c r="K182" s="54"/>
      <c r="L182" s="55">
        <f t="shared" si="232"/>
        <v>0</v>
      </c>
      <c r="M182" s="53"/>
      <c r="N182" s="54"/>
      <c r="O182" s="55">
        <f t="shared" si="233"/>
        <v>0</v>
      </c>
      <c r="P182" s="57"/>
    </row>
    <row r="183" spans="1:16" ht="60" hidden="1" customHeight="1" x14ac:dyDescent="0.25">
      <c r="A183" s="206">
        <v>3294</v>
      </c>
      <c r="B183" s="87" t="s">
        <v>202</v>
      </c>
      <c r="C183" s="205">
        <f t="shared" si="193"/>
        <v>0</v>
      </c>
      <c r="D183" s="207">
        <v>0</v>
      </c>
      <c r="E183" s="208"/>
      <c r="F183" s="209">
        <f t="shared" si="230"/>
        <v>0</v>
      </c>
      <c r="G183" s="210"/>
      <c r="H183" s="211"/>
      <c r="I183" s="209">
        <f t="shared" si="231"/>
        <v>0</v>
      </c>
      <c r="J183" s="210"/>
      <c r="K183" s="211"/>
      <c r="L183" s="209">
        <f t="shared" si="232"/>
        <v>0</v>
      </c>
      <c r="M183" s="210"/>
      <c r="N183" s="211"/>
      <c r="O183" s="209">
        <f t="shared" si="233"/>
        <v>0</v>
      </c>
      <c r="P183" s="212"/>
    </row>
    <row r="184" spans="1:16" ht="48" hidden="1" x14ac:dyDescent="0.25">
      <c r="A184" s="213">
        <v>3300</v>
      </c>
      <c r="B184" s="204" t="s">
        <v>203</v>
      </c>
      <c r="C184" s="214">
        <f t="shared" si="193"/>
        <v>0</v>
      </c>
      <c r="D184" s="215">
        <f>SUM(D185:D186)</f>
        <v>0</v>
      </c>
      <c r="E184" s="216">
        <f t="shared" ref="E184:O184" si="234">SUM(E185:E186)</f>
        <v>0</v>
      </c>
      <c r="F184" s="217">
        <f t="shared" si="234"/>
        <v>0</v>
      </c>
      <c r="G184" s="215">
        <f t="shared" si="234"/>
        <v>0</v>
      </c>
      <c r="H184" s="216">
        <f t="shared" si="234"/>
        <v>0</v>
      </c>
      <c r="I184" s="217">
        <f t="shared" si="234"/>
        <v>0</v>
      </c>
      <c r="J184" s="215">
        <f t="shared" si="234"/>
        <v>0</v>
      </c>
      <c r="K184" s="216">
        <f t="shared" si="234"/>
        <v>0</v>
      </c>
      <c r="L184" s="217">
        <f t="shared" si="234"/>
        <v>0</v>
      </c>
      <c r="M184" s="215">
        <f t="shared" si="234"/>
        <v>0</v>
      </c>
      <c r="N184" s="216">
        <f t="shared" si="234"/>
        <v>0</v>
      </c>
      <c r="O184" s="217">
        <f t="shared" si="234"/>
        <v>0</v>
      </c>
      <c r="P184" s="218"/>
    </row>
    <row r="185" spans="1:16" ht="48" hidden="1" customHeight="1" x14ac:dyDescent="0.25">
      <c r="A185" s="135">
        <v>3310</v>
      </c>
      <c r="B185" s="136" t="s">
        <v>204</v>
      </c>
      <c r="C185" s="141">
        <f t="shared" si="193"/>
        <v>0</v>
      </c>
      <c r="D185" s="199">
        <v>0</v>
      </c>
      <c r="E185" s="200"/>
      <c r="F185" s="139">
        <f t="shared" ref="F185:F186" si="235">D185+E185</f>
        <v>0</v>
      </c>
      <c r="G185" s="142"/>
      <c r="H185" s="143"/>
      <c r="I185" s="139">
        <f t="shared" ref="I185:I186" si="236">G185+H185</f>
        <v>0</v>
      </c>
      <c r="J185" s="142"/>
      <c r="K185" s="143"/>
      <c r="L185" s="139">
        <f t="shared" ref="L185:L186" si="237">K185+J185</f>
        <v>0</v>
      </c>
      <c r="M185" s="142"/>
      <c r="N185" s="143"/>
      <c r="O185" s="139">
        <f t="shared" ref="O185:O186" si="238">N185+M185</f>
        <v>0</v>
      </c>
      <c r="P185" s="127"/>
    </row>
    <row r="186" spans="1:16" ht="48.75" hidden="1" customHeight="1" x14ac:dyDescent="0.25">
      <c r="A186" s="44">
        <v>3320</v>
      </c>
      <c r="B186" s="80" t="s">
        <v>205</v>
      </c>
      <c r="C186" s="81">
        <f t="shared" si="193"/>
        <v>0</v>
      </c>
      <c r="D186" s="195">
        <v>0</v>
      </c>
      <c r="E186" s="196"/>
      <c r="F186" s="132">
        <f t="shared" si="235"/>
        <v>0</v>
      </c>
      <c r="G186" s="46"/>
      <c r="H186" s="47"/>
      <c r="I186" s="132">
        <f t="shared" si="236"/>
        <v>0</v>
      </c>
      <c r="J186" s="46"/>
      <c r="K186" s="47"/>
      <c r="L186" s="132">
        <f t="shared" si="237"/>
        <v>0</v>
      </c>
      <c r="M186" s="46"/>
      <c r="N186" s="47"/>
      <c r="O186" s="132">
        <f t="shared" si="238"/>
        <v>0</v>
      </c>
      <c r="P186" s="49"/>
    </row>
    <row r="187" spans="1:16" hidden="1" x14ac:dyDescent="0.25">
      <c r="A187" s="219">
        <v>4000</v>
      </c>
      <c r="B187" s="175" t="s">
        <v>206</v>
      </c>
      <c r="C187" s="176">
        <f t="shared" si="193"/>
        <v>0</v>
      </c>
      <c r="D187" s="177">
        <f>SUM(D188,D191)</f>
        <v>0</v>
      </c>
      <c r="E187" s="178">
        <f t="shared" ref="E187:F187" si="239">SUM(E188,E191)</f>
        <v>0</v>
      </c>
      <c r="F187" s="179">
        <f t="shared" si="239"/>
        <v>0</v>
      </c>
      <c r="G187" s="177">
        <f>SUM(G188,G191)</f>
        <v>0</v>
      </c>
      <c r="H187" s="178">
        <f t="shared" ref="H187:I187" si="240">SUM(H188,H191)</f>
        <v>0</v>
      </c>
      <c r="I187" s="179">
        <f t="shared" si="240"/>
        <v>0</v>
      </c>
      <c r="J187" s="177">
        <f>SUM(J188,J191)</f>
        <v>0</v>
      </c>
      <c r="K187" s="178">
        <f t="shared" ref="K187:L187" si="241">SUM(K188,K191)</f>
        <v>0</v>
      </c>
      <c r="L187" s="179">
        <f t="shared" si="241"/>
        <v>0</v>
      </c>
      <c r="M187" s="177">
        <f>SUM(M188,M191)</f>
        <v>0</v>
      </c>
      <c r="N187" s="178">
        <f t="shared" ref="N187:O187" si="242">SUM(N188,N191)</f>
        <v>0</v>
      </c>
      <c r="O187" s="179">
        <f t="shared" si="242"/>
        <v>0</v>
      </c>
      <c r="P187" s="180"/>
    </row>
    <row r="188" spans="1:16" ht="24" hidden="1" x14ac:dyDescent="0.25">
      <c r="A188" s="220">
        <v>4200</v>
      </c>
      <c r="B188" s="181" t="s">
        <v>207</v>
      </c>
      <c r="C188" s="68">
        <f t="shared" si="193"/>
        <v>0</v>
      </c>
      <c r="D188" s="182">
        <f>SUM(D189,D190)</f>
        <v>0</v>
      </c>
      <c r="E188" s="183">
        <f t="shared" ref="E188:F188" si="243">SUM(E189,E190)</f>
        <v>0</v>
      </c>
      <c r="F188" s="71">
        <f t="shared" si="243"/>
        <v>0</v>
      </c>
      <c r="G188" s="182">
        <f>SUM(G189,G190)</f>
        <v>0</v>
      </c>
      <c r="H188" s="183">
        <f t="shared" ref="H188:I188" si="244">SUM(H189,H190)</f>
        <v>0</v>
      </c>
      <c r="I188" s="71">
        <f t="shared" si="244"/>
        <v>0</v>
      </c>
      <c r="J188" s="182">
        <f>SUM(J189,J190)</f>
        <v>0</v>
      </c>
      <c r="K188" s="183">
        <f t="shared" ref="K188:L188" si="245">SUM(K189,K190)</f>
        <v>0</v>
      </c>
      <c r="L188" s="71">
        <f t="shared" si="245"/>
        <v>0</v>
      </c>
      <c r="M188" s="182">
        <f>SUM(M189,M190)</f>
        <v>0</v>
      </c>
      <c r="N188" s="183">
        <f t="shared" ref="N188:O188" si="246">SUM(N189,N190)</f>
        <v>0</v>
      </c>
      <c r="O188" s="71">
        <f t="shared" si="246"/>
        <v>0</v>
      </c>
      <c r="P188" s="75"/>
    </row>
    <row r="189" spans="1:16" ht="36" hidden="1" customHeight="1" x14ac:dyDescent="0.25">
      <c r="A189" s="470">
        <v>4240</v>
      </c>
      <c r="B189" s="80" t="s">
        <v>208</v>
      </c>
      <c r="C189" s="81">
        <f t="shared" si="193"/>
        <v>0</v>
      </c>
      <c r="D189" s="195">
        <v>0</v>
      </c>
      <c r="E189" s="196"/>
      <c r="F189" s="132">
        <f t="shared" ref="F189:F190" si="247">D189+E189</f>
        <v>0</v>
      </c>
      <c r="G189" s="46"/>
      <c r="H189" s="47"/>
      <c r="I189" s="132">
        <f t="shared" ref="I189:I190" si="248">G189+H189</f>
        <v>0</v>
      </c>
      <c r="J189" s="46"/>
      <c r="K189" s="47"/>
      <c r="L189" s="132">
        <f t="shared" ref="L189:L190" si="249">K189+J189</f>
        <v>0</v>
      </c>
      <c r="M189" s="46"/>
      <c r="N189" s="47"/>
      <c r="O189" s="132">
        <f t="shared" ref="O189:O190" si="250">N189+M189</f>
        <v>0</v>
      </c>
      <c r="P189" s="49"/>
    </row>
    <row r="190" spans="1:16" ht="24" hidden="1" customHeight="1" x14ac:dyDescent="0.25">
      <c r="A190" s="187">
        <v>4250</v>
      </c>
      <c r="B190" s="87" t="s">
        <v>209</v>
      </c>
      <c r="C190" s="88">
        <f t="shared" si="193"/>
        <v>0</v>
      </c>
      <c r="D190" s="193">
        <v>0</v>
      </c>
      <c r="E190" s="194"/>
      <c r="F190" s="55">
        <f t="shared" si="247"/>
        <v>0</v>
      </c>
      <c r="G190" s="53"/>
      <c r="H190" s="54"/>
      <c r="I190" s="55">
        <f t="shared" si="248"/>
        <v>0</v>
      </c>
      <c r="J190" s="53"/>
      <c r="K190" s="54"/>
      <c r="L190" s="55">
        <f t="shared" si="249"/>
        <v>0</v>
      </c>
      <c r="M190" s="53"/>
      <c r="N190" s="54"/>
      <c r="O190" s="55">
        <f t="shared" si="250"/>
        <v>0</v>
      </c>
      <c r="P190" s="57"/>
    </row>
    <row r="191" spans="1:16" hidden="1" x14ac:dyDescent="0.25">
      <c r="A191" s="67">
        <v>4300</v>
      </c>
      <c r="B191" s="181" t="s">
        <v>210</v>
      </c>
      <c r="C191" s="68">
        <f t="shared" si="193"/>
        <v>0</v>
      </c>
      <c r="D191" s="182">
        <f>SUM(D192)</f>
        <v>0</v>
      </c>
      <c r="E191" s="183">
        <f t="shared" ref="E191:F191" si="251">SUM(E192)</f>
        <v>0</v>
      </c>
      <c r="F191" s="71">
        <f t="shared" si="251"/>
        <v>0</v>
      </c>
      <c r="G191" s="182">
        <f>SUM(G192)</f>
        <v>0</v>
      </c>
      <c r="H191" s="183">
        <f t="shared" ref="H191:I191" si="252">SUM(H192)</f>
        <v>0</v>
      </c>
      <c r="I191" s="71">
        <f t="shared" si="252"/>
        <v>0</v>
      </c>
      <c r="J191" s="182">
        <f>SUM(J192)</f>
        <v>0</v>
      </c>
      <c r="K191" s="183">
        <f t="shared" ref="K191:L191" si="253">SUM(K192)</f>
        <v>0</v>
      </c>
      <c r="L191" s="71">
        <f t="shared" si="253"/>
        <v>0</v>
      </c>
      <c r="M191" s="182">
        <f>SUM(M192)</f>
        <v>0</v>
      </c>
      <c r="N191" s="183">
        <f t="shared" ref="N191:O191" si="254">SUM(N192)</f>
        <v>0</v>
      </c>
      <c r="O191" s="71">
        <f t="shared" si="254"/>
        <v>0</v>
      </c>
      <c r="P191" s="75"/>
    </row>
    <row r="192" spans="1:16" ht="24" hidden="1" x14ac:dyDescent="0.25">
      <c r="A192" s="470">
        <v>4310</v>
      </c>
      <c r="B192" s="80" t="s">
        <v>211</v>
      </c>
      <c r="C192" s="81">
        <f t="shared" si="193"/>
        <v>0</v>
      </c>
      <c r="D192" s="191">
        <f>SUM(D193:D193)</f>
        <v>0</v>
      </c>
      <c r="E192" s="192">
        <f t="shared" ref="E192:F192" si="255">SUM(E193:E193)</f>
        <v>0</v>
      </c>
      <c r="F192" s="132">
        <f t="shared" si="255"/>
        <v>0</v>
      </c>
      <c r="G192" s="191">
        <f>SUM(G193:G193)</f>
        <v>0</v>
      </c>
      <c r="H192" s="192">
        <f t="shared" ref="H192:I192" si="256">SUM(H193:H193)</f>
        <v>0</v>
      </c>
      <c r="I192" s="132">
        <f t="shared" si="256"/>
        <v>0</v>
      </c>
      <c r="J192" s="191">
        <f>SUM(J193:J193)</f>
        <v>0</v>
      </c>
      <c r="K192" s="192">
        <f t="shared" ref="K192:L192" si="257">SUM(K193:K193)</f>
        <v>0</v>
      </c>
      <c r="L192" s="132">
        <f t="shared" si="257"/>
        <v>0</v>
      </c>
      <c r="M192" s="191">
        <f>SUM(M193:M193)</f>
        <v>0</v>
      </c>
      <c r="N192" s="192">
        <f t="shared" ref="N192:O192" si="258">SUM(N193:N193)</f>
        <v>0</v>
      </c>
      <c r="O192" s="132">
        <f t="shared" si="258"/>
        <v>0</v>
      </c>
      <c r="P192" s="49"/>
    </row>
    <row r="193" spans="1:16" ht="36" hidden="1" customHeight="1" x14ac:dyDescent="0.25">
      <c r="A193" s="51">
        <v>4311</v>
      </c>
      <c r="B193" s="87" t="s">
        <v>212</v>
      </c>
      <c r="C193" s="88">
        <f t="shared" si="193"/>
        <v>0</v>
      </c>
      <c r="D193" s="193">
        <v>0</v>
      </c>
      <c r="E193" s="194"/>
      <c r="F193" s="55">
        <f>D193+E193</f>
        <v>0</v>
      </c>
      <c r="G193" s="53"/>
      <c r="H193" s="54"/>
      <c r="I193" s="55">
        <f>G193+H193</f>
        <v>0</v>
      </c>
      <c r="J193" s="53"/>
      <c r="K193" s="54"/>
      <c r="L193" s="55">
        <f>K193+J193</f>
        <v>0</v>
      </c>
      <c r="M193" s="53"/>
      <c r="N193" s="54"/>
      <c r="O193" s="55">
        <f>N193+M193</f>
        <v>0</v>
      </c>
      <c r="P193" s="57"/>
    </row>
    <row r="194" spans="1:16" s="28" customFormat="1" ht="24" x14ac:dyDescent="0.25">
      <c r="A194" s="221"/>
      <c r="B194" s="23" t="s">
        <v>213</v>
      </c>
      <c r="C194" s="170">
        <f t="shared" si="193"/>
        <v>15109</v>
      </c>
      <c r="D194" s="171">
        <f>SUM(D195,D230,D269,D283)</f>
        <v>15109</v>
      </c>
      <c r="E194" s="172">
        <f t="shared" ref="E194:O194" si="259">SUM(E195,E230,E269,E283)</f>
        <v>0</v>
      </c>
      <c r="F194" s="173">
        <f t="shared" si="259"/>
        <v>15109</v>
      </c>
      <c r="G194" s="171">
        <f t="shared" si="259"/>
        <v>0</v>
      </c>
      <c r="H194" s="172">
        <f t="shared" si="259"/>
        <v>0</v>
      </c>
      <c r="I194" s="173">
        <f t="shared" si="259"/>
        <v>0</v>
      </c>
      <c r="J194" s="171">
        <f t="shared" si="259"/>
        <v>0</v>
      </c>
      <c r="K194" s="172">
        <f t="shared" si="259"/>
        <v>0</v>
      </c>
      <c r="L194" s="173">
        <f t="shared" si="259"/>
        <v>0</v>
      </c>
      <c r="M194" s="171">
        <f t="shared" si="259"/>
        <v>0</v>
      </c>
      <c r="N194" s="172">
        <f t="shared" si="259"/>
        <v>0</v>
      </c>
      <c r="O194" s="173">
        <f t="shared" si="259"/>
        <v>0</v>
      </c>
      <c r="P194" s="174"/>
    </row>
    <row r="195" spans="1:16" x14ac:dyDescent="0.25">
      <c r="A195" s="175">
        <v>5000</v>
      </c>
      <c r="B195" s="175" t="s">
        <v>214</v>
      </c>
      <c r="C195" s="176">
        <f t="shared" si="193"/>
        <v>10843</v>
      </c>
      <c r="D195" s="177">
        <f>D196+D204</f>
        <v>10843</v>
      </c>
      <c r="E195" s="178">
        <f t="shared" ref="E195:F195" si="260">E196+E204</f>
        <v>0</v>
      </c>
      <c r="F195" s="179">
        <f t="shared" si="260"/>
        <v>10843</v>
      </c>
      <c r="G195" s="177">
        <f>G196+G204</f>
        <v>0</v>
      </c>
      <c r="H195" s="178">
        <f t="shared" ref="H195:I195" si="261">H196+H204</f>
        <v>0</v>
      </c>
      <c r="I195" s="179">
        <f t="shared" si="261"/>
        <v>0</v>
      </c>
      <c r="J195" s="177">
        <f>J196+J204</f>
        <v>0</v>
      </c>
      <c r="K195" s="178">
        <f t="shared" ref="K195:L195" si="262">K196+K204</f>
        <v>0</v>
      </c>
      <c r="L195" s="179">
        <f t="shared" si="262"/>
        <v>0</v>
      </c>
      <c r="M195" s="177">
        <f>M196+M204</f>
        <v>0</v>
      </c>
      <c r="N195" s="178">
        <f t="shared" ref="N195:O195" si="263">N196+N204</f>
        <v>0</v>
      </c>
      <c r="O195" s="179">
        <f t="shared" si="263"/>
        <v>0</v>
      </c>
      <c r="P195" s="180"/>
    </row>
    <row r="196" spans="1:16" hidden="1" x14ac:dyDescent="0.25">
      <c r="A196" s="67">
        <v>5100</v>
      </c>
      <c r="B196" s="181" t="s">
        <v>215</v>
      </c>
      <c r="C196" s="68">
        <f t="shared" si="193"/>
        <v>0</v>
      </c>
      <c r="D196" s="182">
        <f>D197+D198+D201+D202+D203</f>
        <v>0</v>
      </c>
      <c r="E196" s="183">
        <f t="shared" ref="E196:F196" si="264">E197+E198+E201+E202+E203</f>
        <v>0</v>
      </c>
      <c r="F196" s="71">
        <f t="shared" si="264"/>
        <v>0</v>
      </c>
      <c r="G196" s="182">
        <f>G197+G198+G201+G202+G203</f>
        <v>0</v>
      </c>
      <c r="H196" s="183">
        <f t="shared" ref="H196:I196" si="265">H197+H198+H201+H202+H203</f>
        <v>0</v>
      </c>
      <c r="I196" s="71">
        <f t="shared" si="265"/>
        <v>0</v>
      </c>
      <c r="J196" s="182">
        <f>J197+J198+J201+J202+J203</f>
        <v>0</v>
      </c>
      <c r="K196" s="183">
        <f t="shared" ref="K196:L196" si="266">K197+K198+K201+K202+K203</f>
        <v>0</v>
      </c>
      <c r="L196" s="71">
        <f t="shared" si="266"/>
        <v>0</v>
      </c>
      <c r="M196" s="182">
        <f>M197+M198+M201+M202+M203</f>
        <v>0</v>
      </c>
      <c r="N196" s="183">
        <f t="shared" ref="N196:O196" si="267">N197+N198+N201+N202+N203</f>
        <v>0</v>
      </c>
      <c r="O196" s="71">
        <f t="shared" si="267"/>
        <v>0</v>
      </c>
      <c r="P196" s="75"/>
    </row>
    <row r="197" spans="1:16" ht="12" hidden="1" customHeight="1" x14ac:dyDescent="0.25">
      <c r="A197" s="470">
        <v>5110</v>
      </c>
      <c r="B197" s="80" t="s">
        <v>216</v>
      </c>
      <c r="C197" s="81">
        <f t="shared" si="193"/>
        <v>0</v>
      </c>
      <c r="D197" s="195">
        <v>0</v>
      </c>
      <c r="E197" s="196"/>
      <c r="F197" s="132">
        <f>D197+E197</f>
        <v>0</v>
      </c>
      <c r="G197" s="46"/>
      <c r="H197" s="47"/>
      <c r="I197" s="132">
        <f>G197+H197</f>
        <v>0</v>
      </c>
      <c r="J197" s="46"/>
      <c r="K197" s="47"/>
      <c r="L197" s="132">
        <f>K197+J197</f>
        <v>0</v>
      </c>
      <c r="M197" s="46"/>
      <c r="N197" s="47"/>
      <c r="O197" s="132">
        <f>N197+M197</f>
        <v>0</v>
      </c>
      <c r="P197" s="49"/>
    </row>
    <row r="198" spans="1:16" ht="24" hidden="1" x14ac:dyDescent="0.25">
      <c r="A198" s="187">
        <v>5120</v>
      </c>
      <c r="B198" s="87" t="s">
        <v>217</v>
      </c>
      <c r="C198" s="88">
        <f t="shared" si="193"/>
        <v>0</v>
      </c>
      <c r="D198" s="188">
        <f>D199+D200</f>
        <v>0</v>
      </c>
      <c r="E198" s="189">
        <f t="shared" ref="E198:F198" si="268">E199+E200</f>
        <v>0</v>
      </c>
      <c r="F198" s="55">
        <f t="shared" si="268"/>
        <v>0</v>
      </c>
      <c r="G198" s="188">
        <f>G199+G200</f>
        <v>0</v>
      </c>
      <c r="H198" s="189">
        <f t="shared" ref="H198:I198" si="269">H199+H200</f>
        <v>0</v>
      </c>
      <c r="I198" s="55">
        <f t="shared" si="269"/>
        <v>0</v>
      </c>
      <c r="J198" s="188">
        <f>J199+J200</f>
        <v>0</v>
      </c>
      <c r="K198" s="189">
        <f t="shared" ref="K198:L198" si="270">K199+K200</f>
        <v>0</v>
      </c>
      <c r="L198" s="55">
        <f t="shared" si="270"/>
        <v>0</v>
      </c>
      <c r="M198" s="188">
        <f>M199+M200</f>
        <v>0</v>
      </c>
      <c r="N198" s="189">
        <f t="shared" ref="N198:O198" si="271">N199+N200</f>
        <v>0</v>
      </c>
      <c r="O198" s="55">
        <f t="shared" si="271"/>
        <v>0</v>
      </c>
      <c r="P198" s="57"/>
    </row>
    <row r="199" spans="1:16" ht="12" hidden="1" customHeight="1" x14ac:dyDescent="0.25">
      <c r="A199" s="51">
        <v>5121</v>
      </c>
      <c r="B199" s="87" t="s">
        <v>218</v>
      </c>
      <c r="C199" s="88">
        <f t="shared" si="193"/>
        <v>0</v>
      </c>
      <c r="D199" s="193">
        <v>0</v>
      </c>
      <c r="E199" s="194"/>
      <c r="F199" s="55">
        <f t="shared" ref="F199:F203" si="272">D199+E199</f>
        <v>0</v>
      </c>
      <c r="G199" s="53"/>
      <c r="H199" s="54"/>
      <c r="I199" s="55">
        <f t="shared" ref="I199:I203" si="273">G199+H199</f>
        <v>0</v>
      </c>
      <c r="J199" s="53"/>
      <c r="K199" s="54"/>
      <c r="L199" s="55">
        <f t="shared" ref="L199:L203" si="274">K199+J199</f>
        <v>0</v>
      </c>
      <c r="M199" s="53"/>
      <c r="N199" s="54"/>
      <c r="O199" s="55">
        <f t="shared" ref="O199:O203" si="275">N199+M199</f>
        <v>0</v>
      </c>
      <c r="P199" s="57"/>
    </row>
    <row r="200" spans="1:16" ht="24" hidden="1" customHeight="1" x14ac:dyDescent="0.25">
      <c r="A200" s="51">
        <v>5129</v>
      </c>
      <c r="B200" s="87" t="s">
        <v>219</v>
      </c>
      <c r="C200" s="88">
        <f t="shared" si="193"/>
        <v>0</v>
      </c>
      <c r="D200" s="193">
        <v>0</v>
      </c>
      <c r="E200" s="194"/>
      <c r="F200" s="55">
        <f t="shared" si="272"/>
        <v>0</v>
      </c>
      <c r="G200" s="53"/>
      <c r="H200" s="54"/>
      <c r="I200" s="55">
        <f t="shared" si="273"/>
        <v>0</v>
      </c>
      <c r="J200" s="53"/>
      <c r="K200" s="54"/>
      <c r="L200" s="55">
        <f t="shared" si="274"/>
        <v>0</v>
      </c>
      <c r="M200" s="53"/>
      <c r="N200" s="54"/>
      <c r="O200" s="55">
        <f t="shared" si="275"/>
        <v>0</v>
      </c>
      <c r="P200" s="57"/>
    </row>
    <row r="201" spans="1:16" ht="12" hidden="1" customHeight="1" x14ac:dyDescent="0.25">
      <c r="A201" s="187">
        <v>5130</v>
      </c>
      <c r="B201" s="87" t="s">
        <v>220</v>
      </c>
      <c r="C201" s="88">
        <f t="shared" si="193"/>
        <v>0</v>
      </c>
      <c r="D201" s="193">
        <v>0</v>
      </c>
      <c r="E201" s="194"/>
      <c r="F201" s="55">
        <f t="shared" si="272"/>
        <v>0</v>
      </c>
      <c r="G201" s="53"/>
      <c r="H201" s="54"/>
      <c r="I201" s="55">
        <f t="shared" si="273"/>
        <v>0</v>
      </c>
      <c r="J201" s="53"/>
      <c r="K201" s="54"/>
      <c r="L201" s="55">
        <f t="shared" si="274"/>
        <v>0</v>
      </c>
      <c r="M201" s="53"/>
      <c r="N201" s="54"/>
      <c r="O201" s="55">
        <f t="shared" si="275"/>
        <v>0</v>
      </c>
      <c r="P201" s="57"/>
    </row>
    <row r="202" spans="1:16" ht="12" hidden="1" customHeight="1" x14ac:dyDescent="0.25">
      <c r="A202" s="187">
        <v>5140</v>
      </c>
      <c r="B202" s="87" t="s">
        <v>221</v>
      </c>
      <c r="C202" s="88">
        <f t="shared" si="193"/>
        <v>0</v>
      </c>
      <c r="D202" s="193">
        <v>0</v>
      </c>
      <c r="E202" s="194"/>
      <c r="F202" s="55">
        <f t="shared" si="272"/>
        <v>0</v>
      </c>
      <c r="G202" s="53"/>
      <c r="H202" s="54"/>
      <c r="I202" s="55">
        <f t="shared" si="273"/>
        <v>0</v>
      </c>
      <c r="J202" s="53"/>
      <c r="K202" s="54"/>
      <c r="L202" s="55">
        <f t="shared" si="274"/>
        <v>0</v>
      </c>
      <c r="M202" s="53"/>
      <c r="N202" s="54"/>
      <c r="O202" s="55">
        <f t="shared" si="275"/>
        <v>0</v>
      </c>
      <c r="P202" s="57"/>
    </row>
    <row r="203" spans="1:16" ht="24" hidden="1" customHeight="1" x14ac:dyDescent="0.25">
      <c r="A203" s="187">
        <v>5170</v>
      </c>
      <c r="B203" s="87" t="s">
        <v>222</v>
      </c>
      <c r="C203" s="88">
        <f t="shared" si="193"/>
        <v>0</v>
      </c>
      <c r="D203" s="193">
        <v>0</v>
      </c>
      <c r="E203" s="194"/>
      <c r="F203" s="55">
        <f t="shared" si="272"/>
        <v>0</v>
      </c>
      <c r="G203" s="53"/>
      <c r="H203" s="54"/>
      <c r="I203" s="55">
        <f t="shared" si="273"/>
        <v>0</v>
      </c>
      <c r="J203" s="53"/>
      <c r="K203" s="54"/>
      <c r="L203" s="55">
        <f t="shared" si="274"/>
        <v>0</v>
      </c>
      <c r="M203" s="53"/>
      <c r="N203" s="54"/>
      <c r="O203" s="55">
        <f t="shared" si="275"/>
        <v>0</v>
      </c>
      <c r="P203" s="57"/>
    </row>
    <row r="204" spans="1:16" x14ac:dyDescent="0.25">
      <c r="A204" s="67">
        <v>5200</v>
      </c>
      <c r="B204" s="181" t="s">
        <v>223</v>
      </c>
      <c r="C204" s="68">
        <f t="shared" si="193"/>
        <v>10843</v>
      </c>
      <c r="D204" s="182">
        <f>D205+D215+D216+D225+D226+D227+D229</f>
        <v>10843</v>
      </c>
      <c r="E204" s="183">
        <f t="shared" ref="E204:F204" si="276">E205+E215+E216+E225+E226+E227+E229</f>
        <v>0</v>
      </c>
      <c r="F204" s="71">
        <f t="shared" si="276"/>
        <v>10843</v>
      </c>
      <c r="G204" s="182">
        <f>G205+G215+G216+G225+G226+G227+G229</f>
        <v>0</v>
      </c>
      <c r="H204" s="183">
        <f t="shared" ref="H204:I204" si="277">H205+H215+H216+H225+H226+H227+H229</f>
        <v>0</v>
      </c>
      <c r="I204" s="71">
        <f t="shared" si="277"/>
        <v>0</v>
      </c>
      <c r="J204" s="182">
        <f>J205+J215+J216+J225+J226+J227+J229</f>
        <v>0</v>
      </c>
      <c r="K204" s="183">
        <f t="shared" ref="K204:L204" si="278">K205+K215+K216+K225+K226+K227+K229</f>
        <v>0</v>
      </c>
      <c r="L204" s="71">
        <f t="shared" si="278"/>
        <v>0</v>
      </c>
      <c r="M204" s="182">
        <f>M205+M215+M216+M225+M226+M227+M229</f>
        <v>0</v>
      </c>
      <c r="N204" s="183">
        <f t="shared" ref="N204:O204" si="279">N205+N215+N216+N225+N226+N227+N229</f>
        <v>0</v>
      </c>
      <c r="O204" s="71">
        <f t="shared" si="279"/>
        <v>0</v>
      </c>
      <c r="P204" s="75"/>
    </row>
    <row r="205" spans="1:16" hidden="1" x14ac:dyDescent="0.25">
      <c r="A205" s="184">
        <v>5210</v>
      </c>
      <c r="B205" s="136" t="s">
        <v>224</v>
      </c>
      <c r="C205" s="141">
        <f t="shared" si="193"/>
        <v>0</v>
      </c>
      <c r="D205" s="185">
        <f>SUM(D206:D214)</f>
        <v>0</v>
      </c>
      <c r="E205" s="186">
        <f t="shared" ref="E205:F205" si="280">SUM(E206:E214)</f>
        <v>0</v>
      </c>
      <c r="F205" s="139">
        <f t="shared" si="280"/>
        <v>0</v>
      </c>
      <c r="G205" s="185">
        <f>SUM(G206:G214)</f>
        <v>0</v>
      </c>
      <c r="H205" s="186">
        <f t="shared" ref="H205:I205" si="281">SUM(H206:H214)</f>
        <v>0</v>
      </c>
      <c r="I205" s="139">
        <f t="shared" si="281"/>
        <v>0</v>
      </c>
      <c r="J205" s="185">
        <f>SUM(J206:J214)</f>
        <v>0</v>
      </c>
      <c r="K205" s="186">
        <f t="shared" ref="K205:L205" si="282">SUM(K206:K214)</f>
        <v>0</v>
      </c>
      <c r="L205" s="139">
        <f t="shared" si="282"/>
        <v>0</v>
      </c>
      <c r="M205" s="185">
        <f>SUM(M206:M214)</f>
        <v>0</v>
      </c>
      <c r="N205" s="186">
        <f t="shared" ref="N205:O205" si="283">SUM(N206:N214)</f>
        <v>0</v>
      </c>
      <c r="O205" s="139">
        <f t="shared" si="283"/>
        <v>0</v>
      </c>
      <c r="P205" s="127"/>
    </row>
    <row r="206" spans="1:16" ht="12" hidden="1" customHeight="1" x14ac:dyDescent="0.25">
      <c r="A206" s="44">
        <v>5211</v>
      </c>
      <c r="B206" s="80" t="s">
        <v>225</v>
      </c>
      <c r="C206" s="81">
        <f t="shared" si="193"/>
        <v>0</v>
      </c>
      <c r="D206" s="195">
        <v>0</v>
      </c>
      <c r="E206" s="196"/>
      <c r="F206" s="132">
        <f t="shared" ref="F206:F215" si="284">D206+E206</f>
        <v>0</v>
      </c>
      <c r="G206" s="46"/>
      <c r="H206" s="47"/>
      <c r="I206" s="132">
        <f t="shared" ref="I206:I215" si="285">G206+H206</f>
        <v>0</v>
      </c>
      <c r="J206" s="46"/>
      <c r="K206" s="47"/>
      <c r="L206" s="132">
        <f t="shared" ref="L206:L215" si="286">K206+J206</f>
        <v>0</v>
      </c>
      <c r="M206" s="46"/>
      <c r="N206" s="47"/>
      <c r="O206" s="132">
        <f t="shared" ref="O206:O215" si="287">N206+M206</f>
        <v>0</v>
      </c>
      <c r="P206" s="49"/>
    </row>
    <row r="207" spans="1:16" ht="12" hidden="1" customHeight="1" x14ac:dyDescent="0.25">
      <c r="A207" s="51">
        <v>5212</v>
      </c>
      <c r="B207" s="87" t="s">
        <v>226</v>
      </c>
      <c r="C207" s="88">
        <f t="shared" si="193"/>
        <v>0</v>
      </c>
      <c r="D207" s="193">
        <v>0</v>
      </c>
      <c r="E207" s="194"/>
      <c r="F207" s="55">
        <f t="shared" si="284"/>
        <v>0</v>
      </c>
      <c r="G207" s="53"/>
      <c r="H207" s="54"/>
      <c r="I207" s="55">
        <f t="shared" si="285"/>
        <v>0</v>
      </c>
      <c r="J207" s="53"/>
      <c r="K207" s="54"/>
      <c r="L207" s="55">
        <f t="shared" si="286"/>
        <v>0</v>
      </c>
      <c r="M207" s="53"/>
      <c r="N207" s="54"/>
      <c r="O207" s="55">
        <f t="shared" si="287"/>
        <v>0</v>
      </c>
      <c r="P207" s="57"/>
    </row>
    <row r="208" spans="1:16" ht="12" hidden="1" customHeight="1" x14ac:dyDescent="0.25">
      <c r="A208" s="51">
        <v>5213</v>
      </c>
      <c r="B208" s="87" t="s">
        <v>227</v>
      </c>
      <c r="C208" s="88">
        <f t="shared" si="193"/>
        <v>0</v>
      </c>
      <c r="D208" s="193">
        <v>0</v>
      </c>
      <c r="E208" s="194"/>
      <c r="F208" s="55">
        <f t="shared" si="284"/>
        <v>0</v>
      </c>
      <c r="G208" s="53"/>
      <c r="H208" s="54"/>
      <c r="I208" s="55">
        <f t="shared" si="285"/>
        <v>0</v>
      </c>
      <c r="J208" s="53"/>
      <c r="K208" s="54"/>
      <c r="L208" s="55">
        <f t="shared" si="286"/>
        <v>0</v>
      </c>
      <c r="M208" s="53"/>
      <c r="N208" s="54"/>
      <c r="O208" s="55">
        <f t="shared" si="287"/>
        <v>0</v>
      </c>
      <c r="P208" s="57"/>
    </row>
    <row r="209" spans="1:16" ht="12" hidden="1" customHeight="1" x14ac:dyDescent="0.25">
      <c r="A209" s="51">
        <v>5214</v>
      </c>
      <c r="B209" s="87" t="s">
        <v>228</v>
      </c>
      <c r="C209" s="88">
        <f t="shared" si="193"/>
        <v>0</v>
      </c>
      <c r="D209" s="193">
        <v>0</v>
      </c>
      <c r="E209" s="194"/>
      <c r="F209" s="55">
        <f t="shared" si="284"/>
        <v>0</v>
      </c>
      <c r="G209" s="53"/>
      <c r="H209" s="54"/>
      <c r="I209" s="55">
        <f t="shared" si="285"/>
        <v>0</v>
      </c>
      <c r="J209" s="53"/>
      <c r="K209" s="54"/>
      <c r="L209" s="55">
        <f t="shared" si="286"/>
        <v>0</v>
      </c>
      <c r="M209" s="53"/>
      <c r="N209" s="54"/>
      <c r="O209" s="55">
        <f t="shared" si="287"/>
        <v>0</v>
      </c>
      <c r="P209" s="57"/>
    </row>
    <row r="210" spans="1:16" ht="12" hidden="1" customHeight="1" x14ac:dyDescent="0.25">
      <c r="A210" s="51">
        <v>5215</v>
      </c>
      <c r="B210" s="87" t="s">
        <v>229</v>
      </c>
      <c r="C210" s="88">
        <f t="shared" si="193"/>
        <v>0</v>
      </c>
      <c r="D210" s="193">
        <v>0</v>
      </c>
      <c r="E210" s="194"/>
      <c r="F210" s="55">
        <f t="shared" si="284"/>
        <v>0</v>
      </c>
      <c r="G210" s="53"/>
      <c r="H210" s="54"/>
      <c r="I210" s="55">
        <f t="shared" si="285"/>
        <v>0</v>
      </c>
      <c r="J210" s="53"/>
      <c r="K210" s="54"/>
      <c r="L210" s="55">
        <f t="shared" si="286"/>
        <v>0</v>
      </c>
      <c r="M210" s="53"/>
      <c r="N210" s="54"/>
      <c r="O210" s="55">
        <f t="shared" si="287"/>
        <v>0</v>
      </c>
      <c r="P210" s="57"/>
    </row>
    <row r="211" spans="1:16" ht="14.25" hidden="1" customHeight="1" x14ac:dyDescent="0.25">
      <c r="A211" s="51">
        <v>5216</v>
      </c>
      <c r="B211" s="87" t="s">
        <v>230</v>
      </c>
      <c r="C211" s="88">
        <f t="shared" si="193"/>
        <v>0</v>
      </c>
      <c r="D211" s="193">
        <v>0</v>
      </c>
      <c r="E211" s="194"/>
      <c r="F211" s="55">
        <f t="shared" si="284"/>
        <v>0</v>
      </c>
      <c r="G211" s="53"/>
      <c r="H211" s="54"/>
      <c r="I211" s="55">
        <f t="shared" si="285"/>
        <v>0</v>
      </c>
      <c r="J211" s="53"/>
      <c r="K211" s="54"/>
      <c r="L211" s="55">
        <f t="shared" si="286"/>
        <v>0</v>
      </c>
      <c r="M211" s="53"/>
      <c r="N211" s="54"/>
      <c r="O211" s="55">
        <f t="shared" si="287"/>
        <v>0</v>
      </c>
      <c r="P211" s="57"/>
    </row>
    <row r="212" spans="1:16" ht="12" hidden="1" customHeight="1" x14ac:dyDescent="0.25">
      <c r="A212" s="51">
        <v>5217</v>
      </c>
      <c r="B212" s="87" t="s">
        <v>231</v>
      </c>
      <c r="C212" s="88">
        <f t="shared" ref="C212:C275" si="288">F212+I212+L212+O212</f>
        <v>0</v>
      </c>
      <c r="D212" s="193">
        <v>0</v>
      </c>
      <c r="E212" s="194"/>
      <c r="F212" s="55">
        <f t="shared" si="284"/>
        <v>0</v>
      </c>
      <c r="G212" s="53"/>
      <c r="H212" s="54"/>
      <c r="I212" s="55">
        <f t="shared" si="285"/>
        <v>0</v>
      </c>
      <c r="J212" s="53"/>
      <c r="K212" s="54"/>
      <c r="L212" s="55">
        <f t="shared" si="286"/>
        <v>0</v>
      </c>
      <c r="M212" s="53"/>
      <c r="N212" s="54"/>
      <c r="O212" s="55">
        <f t="shared" si="287"/>
        <v>0</v>
      </c>
      <c r="P212" s="57"/>
    </row>
    <row r="213" spans="1:16" ht="12" hidden="1" customHeight="1" x14ac:dyDescent="0.25">
      <c r="A213" s="51">
        <v>5218</v>
      </c>
      <c r="B213" s="87" t="s">
        <v>232</v>
      </c>
      <c r="C213" s="88">
        <f t="shared" si="288"/>
        <v>0</v>
      </c>
      <c r="D213" s="193">
        <v>0</v>
      </c>
      <c r="E213" s="194"/>
      <c r="F213" s="55">
        <f t="shared" si="284"/>
        <v>0</v>
      </c>
      <c r="G213" s="53"/>
      <c r="H213" s="54"/>
      <c r="I213" s="55">
        <f t="shared" si="285"/>
        <v>0</v>
      </c>
      <c r="J213" s="53"/>
      <c r="K213" s="54"/>
      <c r="L213" s="55">
        <f t="shared" si="286"/>
        <v>0</v>
      </c>
      <c r="M213" s="53"/>
      <c r="N213" s="54"/>
      <c r="O213" s="55">
        <f t="shared" si="287"/>
        <v>0</v>
      </c>
      <c r="P213" s="57"/>
    </row>
    <row r="214" spans="1:16" ht="12" hidden="1" customHeight="1" x14ac:dyDescent="0.25">
      <c r="A214" s="51">
        <v>5219</v>
      </c>
      <c r="B214" s="87" t="s">
        <v>233</v>
      </c>
      <c r="C214" s="88">
        <f t="shared" si="288"/>
        <v>0</v>
      </c>
      <c r="D214" s="193">
        <v>0</v>
      </c>
      <c r="E214" s="194"/>
      <c r="F214" s="55">
        <f t="shared" si="284"/>
        <v>0</v>
      </c>
      <c r="G214" s="53"/>
      <c r="H214" s="54"/>
      <c r="I214" s="55">
        <f t="shared" si="285"/>
        <v>0</v>
      </c>
      <c r="J214" s="53"/>
      <c r="K214" s="54"/>
      <c r="L214" s="55">
        <f t="shared" si="286"/>
        <v>0</v>
      </c>
      <c r="M214" s="53"/>
      <c r="N214" s="54"/>
      <c r="O214" s="55">
        <f t="shared" si="287"/>
        <v>0</v>
      </c>
      <c r="P214" s="57"/>
    </row>
    <row r="215" spans="1:16" ht="13.5" hidden="1" customHeight="1" x14ac:dyDescent="0.25">
      <c r="A215" s="187">
        <v>5220</v>
      </c>
      <c r="B215" s="87" t="s">
        <v>234</v>
      </c>
      <c r="C215" s="88">
        <f t="shared" si="288"/>
        <v>0</v>
      </c>
      <c r="D215" s="193">
        <v>0</v>
      </c>
      <c r="E215" s="194"/>
      <c r="F215" s="55">
        <f t="shared" si="284"/>
        <v>0</v>
      </c>
      <c r="G215" s="53"/>
      <c r="H215" s="54"/>
      <c r="I215" s="55">
        <f t="shared" si="285"/>
        <v>0</v>
      </c>
      <c r="J215" s="53"/>
      <c r="K215" s="54"/>
      <c r="L215" s="55">
        <f t="shared" si="286"/>
        <v>0</v>
      </c>
      <c r="M215" s="53"/>
      <c r="N215" s="54"/>
      <c r="O215" s="55">
        <f t="shared" si="287"/>
        <v>0</v>
      </c>
      <c r="P215" s="57"/>
    </row>
    <row r="216" spans="1:16" hidden="1" x14ac:dyDescent="0.25">
      <c r="A216" s="187">
        <v>5230</v>
      </c>
      <c r="B216" s="87" t="s">
        <v>235</v>
      </c>
      <c r="C216" s="88">
        <f t="shared" si="288"/>
        <v>0</v>
      </c>
      <c r="D216" s="188">
        <f>SUM(D217:D224)</f>
        <v>0</v>
      </c>
      <c r="E216" s="189">
        <f t="shared" ref="E216:F216" si="289">SUM(E217:E224)</f>
        <v>0</v>
      </c>
      <c r="F216" s="55">
        <f t="shared" si="289"/>
        <v>0</v>
      </c>
      <c r="G216" s="188">
        <f>SUM(G217:G224)</f>
        <v>0</v>
      </c>
      <c r="H216" s="189">
        <f t="shared" ref="H216:I216" si="290">SUM(H217:H224)</f>
        <v>0</v>
      </c>
      <c r="I216" s="55">
        <f t="shared" si="290"/>
        <v>0</v>
      </c>
      <c r="J216" s="188">
        <f>SUM(J217:J224)</f>
        <v>0</v>
      </c>
      <c r="K216" s="189">
        <f t="shared" ref="K216:L216" si="291">SUM(K217:K224)</f>
        <v>0</v>
      </c>
      <c r="L216" s="55">
        <f t="shared" si="291"/>
        <v>0</v>
      </c>
      <c r="M216" s="188">
        <f>SUM(M217:M224)</f>
        <v>0</v>
      </c>
      <c r="N216" s="189">
        <f t="shared" ref="N216:O216" si="292">SUM(N217:N224)</f>
        <v>0</v>
      </c>
      <c r="O216" s="55">
        <f t="shared" si="292"/>
        <v>0</v>
      </c>
      <c r="P216" s="57"/>
    </row>
    <row r="217" spans="1:16" ht="12" hidden="1" customHeight="1" x14ac:dyDescent="0.25">
      <c r="A217" s="51">
        <v>5231</v>
      </c>
      <c r="B217" s="87" t="s">
        <v>236</v>
      </c>
      <c r="C217" s="88">
        <f t="shared" si="288"/>
        <v>0</v>
      </c>
      <c r="D217" s="193">
        <v>0</v>
      </c>
      <c r="E217" s="194"/>
      <c r="F217" s="55">
        <f t="shared" ref="F217:F226" si="293">D217+E217</f>
        <v>0</v>
      </c>
      <c r="G217" s="53"/>
      <c r="H217" s="54"/>
      <c r="I217" s="55">
        <f t="shared" ref="I217:I226" si="294">G217+H217</f>
        <v>0</v>
      </c>
      <c r="J217" s="53"/>
      <c r="K217" s="54"/>
      <c r="L217" s="55">
        <f t="shared" ref="L217:L226" si="295">K217+J217</f>
        <v>0</v>
      </c>
      <c r="M217" s="53"/>
      <c r="N217" s="54"/>
      <c r="O217" s="55">
        <f t="shared" ref="O217:O226" si="296">N217+M217</f>
        <v>0</v>
      </c>
      <c r="P217" s="57"/>
    </row>
    <row r="218" spans="1:16" ht="12" hidden="1" customHeight="1" x14ac:dyDescent="0.25">
      <c r="A218" s="51">
        <v>5232</v>
      </c>
      <c r="B218" s="87" t="s">
        <v>237</v>
      </c>
      <c r="C218" s="88">
        <f t="shared" si="288"/>
        <v>0</v>
      </c>
      <c r="D218" s="193">
        <v>0</v>
      </c>
      <c r="E218" s="194"/>
      <c r="F218" s="55">
        <f t="shared" si="293"/>
        <v>0</v>
      </c>
      <c r="G218" s="53"/>
      <c r="H218" s="54"/>
      <c r="I218" s="55">
        <f t="shared" si="294"/>
        <v>0</v>
      </c>
      <c r="J218" s="53"/>
      <c r="K218" s="54"/>
      <c r="L218" s="55">
        <f t="shared" si="295"/>
        <v>0</v>
      </c>
      <c r="M218" s="53"/>
      <c r="N218" s="54"/>
      <c r="O218" s="55">
        <f t="shared" si="296"/>
        <v>0</v>
      </c>
      <c r="P218" s="57"/>
    </row>
    <row r="219" spans="1:16" ht="12" hidden="1" customHeight="1" x14ac:dyDescent="0.25">
      <c r="A219" s="51">
        <v>5233</v>
      </c>
      <c r="B219" s="87" t="s">
        <v>238</v>
      </c>
      <c r="C219" s="88">
        <f t="shared" si="288"/>
        <v>0</v>
      </c>
      <c r="D219" s="193">
        <v>0</v>
      </c>
      <c r="E219" s="194"/>
      <c r="F219" s="55">
        <f t="shared" si="293"/>
        <v>0</v>
      </c>
      <c r="G219" s="53"/>
      <c r="H219" s="54"/>
      <c r="I219" s="55">
        <f t="shared" si="294"/>
        <v>0</v>
      </c>
      <c r="J219" s="53"/>
      <c r="K219" s="54"/>
      <c r="L219" s="55">
        <f t="shared" si="295"/>
        <v>0</v>
      </c>
      <c r="M219" s="53"/>
      <c r="N219" s="54"/>
      <c r="O219" s="55">
        <f t="shared" si="296"/>
        <v>0</v>
      </c>
      <c r="P219" s="57"/>
    </row>
    <row r="220" spans="1:16" ht="24" hidden="1" customHeight="1" x14ac:dyDescent="0.25">
      <c r="A220" s="51">
        <v>5234</v>
      </c>
      <c r="B220" s="87" t="s">
        <v>239</v>
      </c>
      <c r="C220" s="88">
        <f t="shared" si="288"/>
        <v>0</v>
      </c>
      <c r="D220" s="193">
        <v>0</v>
      </c>
      <c r="E220" s="194"/>
      <c r="F220" s="55">
        <f t="shared" si="293"/>
        <v>0</v>
      </c>
      <c r="G220" s="53"/>
      <c r="H220" s="54"/>
      <c r="I220" s="55">
        <f t="shared" si="294"/>
        <v>0</v>
      </c>
      <c r="J220" s="53"/>
      <c r="K220" s="54"/>
      <c r="L220" s="55">
        <f t="shared" si="295"/>
        <v>0</v>
      </c>
      <c r="M220" s="53"/>
      <c r="N220" s="54"/>
      <c r="O220" s="55">
        <f t="shared" si="296"/>
        <v>0</v>
      </c>
      <c r="P220" s="57"/>
    </row>
    <row r="221" spans="1:16" ht="14.25" hidden="1" customHeight="1" x14ac:dyDescent="0.25">
      <c r="A221" s="51">
        <v>5236</v>
      </c>
      <c r="B221" s="87" t="s">
        <v>240</v>
      </c>
      <c r="C221" s="88">
        <f t="shared" si="288"/>
        <v>0</v>
      </c>
      <c r="D221" s="193">
        <v>0</v>
      </c>
      <c r="E221" s="194"/>
      <c r="F221" s="55">
        <f t="shared" si="293"/>
        <v>0</v>
      </c>
      <c r="G221" s="53"/>
      <c r="H221" s="54"/>
      <c r="I221" s="55">
        <f t="shared" si="294"/>
        <v>0</v>
      </c>
      <c r="J221" s="53"/>
      <c r="K221" s="54"/>
      <c r="L221" s="55">
        <f t="shared" si="295"/>
        <v>0</v>
      </c>
      <c r="M221" s="53"/>
      <c r="N221" s="54"/>
      <c r="O221" s="55">
        <f t="shared" si="296"/>
        <v>0</v>
      </c>
      <c r="P221" s="57"/>
    </row>
    <row r="222" spans="1:16" ht="14.25" hidden="1" customHeight="1" x14ac:dyDescent="0.25">
      <c r="A222" s="51">
        <v>5237</v>
      </c>
      <c r="B222" s="87" t="s">
        <v>241</v>
      </c>
      <c r="C222" s="88">
        <f t="shared" si="288"/>
        <v>0</v>
      </c>
      <c r="D222" s="193">
        <v>0</v>
      </c>
      <c r="E222" s="194"/>
      <c r="F222" s="55">
        <f t="shared" si="293"/>
        <v>0</v>
      </c>
      <c r="G222" s="53"/>
      <c r="H222" s="54"/>
      <c r="I222" s="55">
        <f t="shared" si="294"/>
        <v>0</v>
      </c>
      <c r="J222" s="53"/>
      <c r="K222" s="54"/>
      <c r="L222" s="55">
        <f t="shared" si="295"/>
        <v>0</v>
      </c>
      <c r="M222" s="53"/>
      <c r="N222" s="54"/>
      <c r="O222" s="55">
        <f t="shared" si="296"/>
        <v>0</v>
      </c>
      <c r="P222" s="57"/>
    </row>
    <row r="223" spans="1:16" ht="24" hidden="1" customHeight="1" x14ac:dyDescent="0.25">
      <c r="A223" s="51">
        <v>5238</v>
      </c>
      <c r="B223" s="87" t="s">
        <v>242</v>
      </c>
      <c r="C223" s="88">
        <f t="shared" si="288"/>
        <v>0</v>
      </c>
      <c r="D223" s="193">
        <v>0</v>
      </c>
      <c r="E223" s="194"/>
      <c r="F223" s="55">
        <f t="shared" si="293"/>
        <v>0</v>
      </c>
      <c r="G223" s="53"/>
      <c r="H223" s="54"/>
      <c r="I223" s="55">
        <f t="shared" si="294"/>
        <v>0</v>
      </c>
      <c r="J223" s="53"/>
      <c r="K223" s="54"/>
      <c r="L223" s="55">
        <f t="shared" si="295"/>
        <v>0</v>
      </c>
      <c r="M223" s="53"/>
      <c r="N223" s="54"/>
      <c r="O223" s="55">
        <f t="shared" si="296"/>
        <v>0</v>
      </c>
      <c r="P223" s="57"/>
    </row>
    <row r="224" spans="1:16" ht="24" hidden="1" customHeight="1" x14ac:dyDescent="0.25">
      <c r="A224" s="51">
        <v>5239</v>
      </c>
      <c r="B224" s="87" t="s">
        <v>243</v>
      </c>
      <c r="C224" s="88">
        <f t="shared" si="288"/>
        <v>0</v>
      </c>
      <c r="D224" s="193">
        <v>0</v>
      </c>
      <c r="E224" s="194"/>
      <c r="F224" s="55">
        <f t="shared" si="293"/>
        <v>0</v>
      </c>
      <c r="G224" s="53"/>
      <c r="H224" s="54"/>
      <c r="I224" s="55">
        <f t="shared" si="294"/>
        <v>0</v>
      </c>
      <c r="J224" s="53"/>
      <c r="K224" s="54"/>
      <c r="L224" s="55">
        <f t="shared" si="295"/>
        <v>0</v>
      </c>
      <c r="M224" s="53"/>
      <c r="N224" s="54"/>
      <c r="O224" s="55">
        <f t="shared" si="296"/>
        <v>0</v>
      </c>
      <c r="P224" s="57"/>
    </row>
    <row r="225" spans="1:16" ht="24" customHeight="1" x14ac:dyDescent="0.25">
      <c r="A225" s="187">
        <v>5240</v>
      </c>
      <c r="B225" s="87" t="s">
        <v>244</v>
      </c>
      <c r="C225" s="88">
        <f t="shared" si="288"/>
        <v>10843</v>
      </c>
      <c r="D225" s="193">
        <v>10843</v>
      </c>
      <c r="E225" s="194"/>
      <c r="F225" s="55">
        <f t="shared" si="293"/>
        <v>10843</v>
      </c>
      <c r="G225" s="53"/>
      <c r="H225" s="54"/>
      <c r="I225" s="55">
        <f t="shared" si="294"/>
        <v>0</v>
      </c>
      <c r="J225" s="53"/>
      <c r="K225" s="54"/>
      <c r="L225" s="55">
        <f t="shared" si="295"/>
        <v>0</v>
      </c>
      <c r="M225" s="53"/>
      <c r="N225" s="54"/>
      <c r="O225" s="55">
        <f t="shared" si="296"/>
        <v>0</v>
      </c>
      <c r="P225" s="57"/>
    </row>
    <row r="226" spans="1:16" ht="12" hidden="1" customHeight="1" x14ac:dyDescent="0.25">
      <c r="A226" s="187">
        <v>5250</v>
      </c>
      <c r="B226" s="87" t="s">
        <v>245</v>
      </c>
      <c r="C226" s="88">
        <f t="shared" si="288"/>
        <v>0</v>
      </c>
      <c r="D226" s="193">
        <v>0</v>
      </c>
      <c r="E226" s="194"/>
      <c r="F226" s="55">
        <f t="shared" si="293"/>
        <v>0</v>
      </c>
      <c r="G226" s="53"/>
      <c r="H226" s="54"/>
      <c r="I226" s="55">
        <f t="shared" si="294"/>
        <v>0</v>
      </c>
      <c r="J226" s="53"/>
      <c r="K226" s="54"/>
      <c r="L226" s="55">
        <f t="shared" si="295"/>
        <v>0</v>
      </c>
      <c r="M226" s="53"/>
      <c r="N226" s="54"/>
      <c r="O226" s="55">
        <f t="shared" si="296"/>
        <v>0</v>
      </c>
      <c r="P226" s="57"/>
    </row>
    <row r="227" spans="1:16" hidden="1" x14ac:dyDescent="0.25">
      <c r="A227" s="187">
        <v>5260</v>
      </c>
      <c r="B227" s="87" t="s">
        <v>246</v>
      </c>
      <c r="C227" s="88">
        <f t="shared" si="288"/>
        <v>0</v>
      </c>
      <c r="D227" s="188">
        <f>SUM(D228)</f>
        <v>0</v>
      </c>
      <c r="E227" s="189">
        <f t="shared" ref="E227:F227" si="297">SUM(E228)</f>
        <v>0</v>
      </c>
      <c r="F227" s="55">
        <f t="shared" si="297"/>
        <v>0</v>
      </c>
      <c r="G227" s="188">
        <f>SUM(G228)</f>
        <v>0</v>
      </c>
      <c r="H227" s="189">
        <f t="shared" ref="H227:I227" si="298">SUM(H228)</f>
        <v>0</v>
      </c>
      <c r="I227" s="55">
        <f t="shared" si="298"/>
        <v>0</v>
      </c>
      <c r="J227" s="188">
        <f>SUM(J228)</f>
        <v>0</v>
      </c>
      <c r="K227" s="189">
        <f t="shared" ref="K227:L227" si="299">SUM(K228)</f>
        <v>0</v>
      </c>
      <c r="L227" s="55">
        <f t="shared" si="299"/>
        <v>0</v>
      </c>
      <c r="M227" s="188">
        <f>SUM(M228)</f>
        <v>0</v>
      </c>
      <c r="N227" s="189">
        <f t="shared" ref="N227:O227" si="300">SUM(N228)</f>
        <v>0</v>
      </c>
      <c r="O227" s="55">
        <f t="shared" si="300"/>
        <v>0</v>
      </c>
      <c r="P227" s="57"/>
    </row>
    <row r="228" spans="1:16" ht="24" hidden="1" customHeight="1" x14ac:dyDescent="0.25">
      <c r="A228" s="51">
        <v>5269</v>
      </c>
      <c r="B228" s="87" t="s">
        <v>247</v>
      </c>
      <c r="C228" s="88">
        <f t="shared" si="288"/>
        <v>0</v>
      </c>
      <c r="D228" s="193">
        <v>0</v>
      </c>
      <c r="E228" s="194"/>
      <c r="F228" s="55">
        <f t="shared" ref="F228:F229" si="301">D228+E228</f>
        <v>0</v>
      </c>
      <c r="G228" s="53"/>
      <c r="H228" s="54"/>
      <c r="I228" s="55">
        <f t="shared" ref="I228:I229" si="302">G228+H228</f>
        <v>0</v>
      </c>
      <c r="J228" s="53"/>
      <c r="K228" s="54"/>
      <c r="L228" s="55">
        <f t="shared" ref="L228:L229" si="303">K228+J228</f>
        <v>0</v>
      </c>
      <c r="M228" s="53"/>
      <c r="N228" s="54"/>
      <c r="O228" s="55">
        <f t="shared" ref="O228:O229" si="304">N228+M228</f>
        <v>0</v>
      </c>
      <c r="P228" s="57"/>
    </row>
    <row r="229" spans="1:16" ht="24" hidden="1" customHeight="1" x14ac:dyDescent="0.25">
      <c r="A229" s="184">
        <v>5270</v>
      </c>
      <c r="B229" s="136" t="s">
        <v>248</v>
      </c>
      <c r="C229" s="141">
        <f t="shared" si="288"/>
        <v>0</v>
      </c>
      <c r="D229" s="199">
        <v>0</v>
      </c>
      <c r="E229" s="200"/>
      <c r="F229" s="139">
        <f t="shared" si="301"/>
        <v>0</v>
      </c>
      <c r="G229" s="142"/>
      <c r="H229" s="143"/>
      <c r="I229" s="139">
        <f t="shared" si="302"/>
        <v>0</v>
      </c>
      <c r="J229" s="142"/>
      <c r="K229" s="143"/>
      <c r="L229" s="139">
        <f t="shared" si="303"/>
        <v>0</v>
      </c>
      <c r="M229" s="142"/>
      <c r="N229" s="143"/>
      <c r="O229" s="139">
        <f t="shared" si="304"/>
        <v>0</v>
      </c>
      <c r="P229" s="127"/>
    </row>
    <row r="230" spans="1:16" x14ac:dyDescent="0.25">
      <c r="A230" s="175">
        <v>6000</v>
      </c>
      <c r="B230" s="175" t="s">
        <v>249</v>
      </c>
      <c r="C230" s="176">
        <f t="shared" si="288"/>
        <v>4266</v>
      </c>
      <c r="D230" s="177">
        <f>D231+D251+D259</f>
        <v>4266</v>
      </c>
      <c r="E230" s="178">
        <f t="shared" ref="E230:F230" si="305">E231+E251+E259</f>
        <v>0</v>
      </c>
      <c r="F230" s="179">
        <f t="shared" si="305"/>
        <v>4266</v>
      </c>
      <c r="G230" s="177">
        <f>G231+G251+G259</f>
        <v>0</v>
      </c>
      <c r="H230" s="178">
        <f t="shared" ref="H230:I230" si="306">H231+H251+H259</f>
        <v>0</v>
      </c>
      <c r="I230" s="179">
        <f t="shared" si="306"/>
        <v>0</v>
      </c>
      <c r="J230" s="177">
        <f>J231+J251+J259</f>
        <v>0</v>
      </c>
      <c r="K230" s="178">
        <f t="shared" ref="K230:L230" si="307">K231+K251+K259</f>
        <v>0</v>
      </c>
      <c r="L230" s="179">
        <f t="shared" si="307"/>
        <v>0</v>
      </c>
      <c r="M230" s="177">
        <f>M231+M251+M259</f>
        <v>0</v>
      </c>
      <c r="N230" s="178">
        <f t="shared" ref="N230:O230" si="308">N231+N251+N259</f>
        <v>0</v>
      </c>
      <c r="O230" s="179">
        <f t="shared" si="308"/>
        <v>0</v>
      </c>
      <c r="P230" s="180"/>
    </row>
    <row r="231" spans="1:16" ht="14.25" hidden="1" customHeight="1" x14ac:dyDescent="0.25">
      <c r="A231" s="213">
        <v>6200</v>
      </c>
      <c r="B231" s="204" t="s">
        <v>250</v>
      </c>
      <c r="C231" s="214">
        <f t="shared" si="288"/>
        <v>0</v>
      </c>
      <c r="D231" s="215">
        <f>SUM(D232,D233,D235,D238,D244,D245,D246)</f>
        <v>0</v>
      </c>
      <c r="E231" s="216">
        <f t="shared" ref="E231:F231" si="309">SUM(E232,E233,E235,E238,E244,E245,E246)</f>
        <v>0</v>
      </c>
      <c r="F231" s="217">
        <f t="shared" si="309"/>
        <v>0</v>
      </c>
      <c r="G231" s="215">
        <f>SUM(G232,G233,G235,G238,G244,G245,G246)</f>
        <v>0</v>
      </c>
      <c r="H231" s="216">
        <f t="shared" ref="H231:I231" si="310">SUM(H232,H233,H235,H238,H244,H245,H246)</f>
        <v>0</v>
      </c>
      <c r="I231" s="217">
        <f t="shared" si="310"/>
        <v>0</v>
      </c>
      <c r="J231" s="215">
        <f>SUM(J232,J233,J235,J238,J244,J245,J246)</f>
        <v>0</v>
      </c>
      <c r="K231" s="216">
        <f t="shared" ref="K231:L231" si="311">SUM(K232,K233,K235,K238,K244,K245,K246)</f>
        <v>0</v>
      </c>
      <c r="L231" s="217">
        <f t="shared" si="311"/>
        <v>0</v>
      </c>
      <c r="M231" s="215">
        <f>SUM(M232,M233,M235,M238,M244,M245,M246)</f>
        <v>0</v>
      </c>
      <c r="N231" s="216">
        <f t="shared" ref="N231:O231" si="312">SUM(N232,N233,N235,N238,N244,N245,N246)</f>
        <v>0</v>
      </c>
      <c r="O231" s="217">
        <f t="shared" si="312"/>
        <v>0</v>
      </c>
      <c r="P231" s="218"/>
    </row>
    <row r="232" spans="1:16" ht="24" hidden="1" customHeight="1" x14ac:dyDescent="0.25">
      <c r="A232" s="470">
        <v>6220</v>
      </c>
      <c r="B232" s="80" t="s">
        <v>251</v>
      </c>
      <c r="C232" s="81">
        <f t="shared" si="288"/>
        <v>0</v>
      </c>
      <c r="D232" s="195">
        <v>0</v>
      </c>
      <c r="E232" s="196"/>
      <c r="F232" s="132">
        <f>D232+E232</f>
        <v>0</v>
      </c>
      <c r="G232" s="46"/>
      <c r="H232" s="47"/>
      <c r="I232" s="132">
        <f>G232+H232</f>
        <v>0</v>
      </c>
      <c r="J232" s="46"/>
      <c r="K232" s="47"/>
      <c r="L232" s="132">
        <f>K232+J232</f>
        <v>0</v>
      </c>
      <c r="M232" s="46"/>
      <c r="N232" s="47"/>
      <c r="O232" s="132">
        <f>N232+M232</f>
        <v>0</v>
      </c>
      <c r="P232" s="49"/>
    </row>
    <row r="233" spans="1:16" hidden="1" x14ac:dyDescent="0.25">
      <c r="A233" s="187">
        <v>6230</v>
      </c>
      <c r="B233" s="87" t="s">
        <v>252</v>
      </c>
      <c r="C233" s="88">
        <f t="shared" si="288"/>
        <v>0</v>
      </c>
      <c r="D233" s="188">
        <f t="shared" ref="D233:O233" si="313">SUM(D234)</f>
        <v>0</v>
      </c>
      <c r="E233" s="189">
        <f t="shared" si="313"/>
        <v>0</v>
      </c>
      <c r="F233" s="55">
        <f t="shared" si="313"/>
        <v>0</v>
      </c>
      <c r="G233" s="188">
        <f t="shared" si="313"/>
        <v>0</v>
      </c>
      <c r="H233" s="189">
        <f t="shared" si="313"/>
        <v>0</v>
      </c>
      <c r="I233" s="55">
        <f t="shared" si="313"/>
        <v>0</v>
      </c>
      <c r="J233" s="188">
        <f t="shared" si="313"/>
        <v>0</v>
      </c>
      <c r="K233" s="189">
        <f t="shared" si="313"/>
        <v>0</v>
      </c>
      <c r="L233" s="55">
        <f t="shared" si="313"/>
        <v>0</v>
      </c>
      <c r="M233" s="188">
        <f t="shared" si="313"/>
        <v>0</v>
      </c>
      <c r="N233" s="189">
        <f t="shared" si="313"/>
        <v>0</v>
      </c>
      <c r="O233" s="55">
        <f t="shared" si="313"/>
        <v>0</v>
      </c>
      <c r="P233" s="57"/>
    </row>
    <row r="234" spans="1:16" ht="24" hidden="1" customHeight="1" x14ac:dyDescent="0.25">
      <c r="A234" s="51">
        <v>6239</v>
      </c>
      <c r="B234" s="80" t="s">
        <v>253</v>
      </c>
      <c r="C234" s="88">
        <f t="shared" si="288"/>
        <v>0</v>
      </c>
      <c r="D234" s="195">
        <v>0</v>
      </c>
      <c r="E234" s="196"/>
      <c r="F234" s="132">
        <f>D234+E234</f>
        <v>0</v>
      </c>
      <c r="G234" s="46"/>
      <c r="H234" s="47"/>
      <c r="I234" s="132">
        <f>G234+H234</f>
        <v>0</v>
      </c>
      <c r="J234" s="46"/>
      <c r="K234" s="47"/>
      <c r="L234" s="132">
        <f>K234+J234</f>
        <v>0</v>
      </c>
      <c r="M234" s="46"/>
      <c r="N234" s="47"/>
      <c r="O234" s="132">
        <f>N234+M234</f>
        <v>0</v>
      </c>
      <c r="P234" s="49"/>
    </row>
    <row r="235" spans="1:16" ht="24" hidden="1" x14ac:dyDescent="0.25">
      <c r="A235" s="187">
        <v>6240</v>
      </c>
      <c r="B235" s="87" t="s">
        <v>254</v>
      </c>
      <c r="C235" s="88">
        <f t="shared" si="288"/>
        <v>0</v>
      </c>
      <c r="D235" s="188">
        <f>SUM(D236:D237)</f>
        <v>0</v>
      </c>
      <c r="E235" s="189">
        <f t="shared" ref="E235:F235" si="314">SUM(E236:E237)</f>
        <v>0</v>
      </c>
      <c r="F235" s="55">
        <f t="shared" si="314"/>
        <v>0</v>
      </c>
      <c r="G235" s="188">
        <f>SUM(G236:G237)</f>
        <v>0</v>
      </c>
      <c r="H235" s="189">
        <f t="shared" ref="H235:I235" si="315">SUM(H236:H237)</f>
        <v>0</v>
      </c>
      <c r="I235" s="55">
        <f t="shared" si="315"/>
        <v>0</v>
      </c>
      <c r="J235" s="188">
        <f>SUM(J236:J237)</f>
        <v>0</v>
      </c>
      <c r="K235" s="189">
        <f t="shared" ref="K235:L235" si="316">SUM(K236:K237)</f>
        <v>0</v>
      </c>
      <c r="L235" s="55">
        <f t="shared" si="316"/>
        <v>0</v>
      </c>
      <c r="M235" s="188">
        <f>SUM(M236:M237)</f>
        <v>0</v>
      </c>
      <c r="N235" s="189">
        <f t="shared" ref="N235:O235" si="317">SUM(N236:N237)</f>
        <v>0</v>
      </c>
      <c r="O235" s="55">
        <f t="shared" si="317"/>
        <v>0</v>
      </c>
      <c r="P235" s="57"/>
    </row>
    <row r="236" spans="1:16" ht="12" hidden="1" customHeight="1" x14ac:dyDescent="0.25">
      <c r="A236" s="51">
        <v>6241</v>
      </c>
      <c r="B236" s="87" t="s">
        <v>255</v>
      </c>
      <c r="C236" s="88">
        <f t="shared" si="288"/>
        <v>0</v>
      </c>
      <c r="D236" s="193">
        <v>0</v>
      </c>
      <c r="E236" s="194"/>
      <c r="F236" s="55">
        <f t="shared" ref="F236:F237" si="318">D236+E236</f>
        <v>0</v>
      </c>
      <c r="G236" s="53"/>
      <c r="H236" s="54"/>
      <c r="I236" s="55">
        <f t="shared" ref="I236:I237" si="319">G236+H236</f>
        <v>0</v>
      </c>
      <c r="J236" s="53"/>
      <c r="K236" s="54"/>
      <c r="L236" s="55">
        <f t="shared" ref="L236:L237" si="320">K236+J236</f>
        <v>0</v>
      </c>
      <c r="M236" s="53"/>
      <c r="N236" s="54"/>
      <c r="O236" s="55">
        <f t="shared" ref="O236:O237" si="321">N236+M236</f>
        <v>0</v>
      </c>
      <c r="P236" s="57"/>
    </row>
    <row r="237" spans="1:16" ht="12" hidden="1" customHeight="1" x14ac:dyDescent="0.25">
      <c r="A237" s="51">
        <v>6242</v>
      </c>
      <c r="B237" s="87" t="s">
        <v>256</v>
      </c>
      <c r="C237" s="88">
        <f t="shared" si="288"/>
        <v>0</v>
      </c>
      <c r="D237" s="193">
        <v>0</v>
      </c>
      <c r="E237" s="194"/>
      <c r="F237" s="55">
        <f t="shared" si="318"/>
        <v>0</v>
      </c>
      <c r="G237" s="53"/>
      <c r="H237" s="54"/>
      <c r="I237" s="55">
        <f t="shared" si="319"/>
        <v>0</v>
      </c>
      <c r="J237" s="53"/>
      <c r="K237" s="54"/>
      <c r="L237" s="55">
        <f t="shared" si="320"/>
        <v>0</v>
      </c>
      <c r="M237" s="53"/>
      <c r="N237" s="54"/>
      <c r="O237" s="55">
        <f t="shared" si="321"/>
        <v>0</v>
      </c>
      <c r="P237" s="57"/>
    </row>
    <row r="238" spans="1:16" ht="25.5" hidden="1" customHeight="1" x14ac:dyDescent="0.25">
      <c r="A238" s="187">
        <v>6250</v>
      </c>
      <c r="B238" s="87" t="s">
        <v>257</v>
      </c>
      <c r="C238" s="88">
        <f t="shared" si="288"/>
        <v>0</v>
      </c>
      <c r="D238" s="188">
        <f>SUM(D239:D243)</f>
        <v>0</v>
      </c>
      <c r="E238" s="189">
        <f t="shared" ref="E238:F238" si="322">SUM(E239:E243)</f>
        <v>0</v>
      </c>
      <c r="F238" s="55">
        <f t="shared" si="322"/>
        <v>0</v>
      </c>
      <c r="G238" s="188">
        <f>SUM(G239:G243)</f>
        <v>0</v>
      </c>
      <c r="H238" s="189">
        <f t="shared" ref="H238:I238" si="323">SUM(H239:H243)</f>
        <v>0</v>
      </c>
      <c r="I238" s="55">
        <f t="shared" si="323"/>
        <v>0</v>
      </c>
      <c r="J238" s="188">
        <f>SUM(J239:J243)</f>
        <v>0</v>
      </c>
      <c r="K238" s="189">
        <f t="shared" ref="K238:L238" si="324">SUM(K239:K243)</f>
        <v>0</v>
      </c>
      <c r="L238" s="55">
        <f t="shared" si="324"/>
        <v>0</v>
      </c>
      <c r="M238" s="188">
        <f>SUM(M239:M243)</f>
        <v>0</v>
      </c>
      <c r="N238" s="189">
        <f t="shared" ref="N238:O238" si="325">SUM(N239:N243)</f>
        <v>0</v>
      </c>
      <c r="O238" s="55">
        <f t="shared" si="325"/>
        <v>0</v>
      </c>
      <c r="P238" s="57"/>
    </row>
    <row r="239" spans="1:16" ht="14.25" hidden="1" customHeight="1" x14ac:dyDescent="0.25">
      <c r="A239" s="51">
        <v>6252</v>
      </c>
      <c r="B239" s="87" t="s">
        <v>258</v>
      </c>
      <c r="C239" s="88">
        <f t="shared" si="288"/>
        <v>0</v>
      </c>
      <c r="D239" s="193">
        <v>0</v>
      </c>
      <c r="E239" s="194"/>
      <c r="F239" s="55">
        <f t="shared" ref="F239:F245" si="326">D239+E239</f>
        <v>0</v>
      </c>
      <c r="G239" s="53"/>
      <c r="H239" s="54"/>
      <c r="I239" s="55">
        <f t="shared" ref="I239:I245" si="327">G239+H239</f>
        <v>0</v>
      </c>
      <c r="J239" s="53"/>
      <c r="K239" s="54"/>
      <c r="L239" s="55">
        <f t="shared" ref="L239:L245" si="328">K239+J239</f>
        <v>0</v>
      </c>
      <c r="M239" s="53"/>
      <c r="N239" s="54"/>
      <c r="O239" s="55">
        <f t="shared" ref="O239:O245" si="329">N239+M239</f>
        <v>0</v>
      </c>
      <c r="P239" s="57"/>
    </row>
    <row r="240" spans="1:16" ht="14.25" hidden="1" customHeight="1" x14ac:dyDescent="0.25">
      <c r="A240" s="51">
        <v>6253</v>
      </c>
      <c r="B240" s="87" t="s">
        <v>259</v>
      </c>
      <c r="C240" s="88">
        <f t="shared" si="288"/>
        <v>0</v>
      </c>
      <c r="D240" s="193">
        <v>0</v>
      </c>
      <c r="E240" s="194"/>
      <c r="F240" s="55">
        <f t="shared" si="326"/>
        <v>0</v>
      </c>
      <c r="G240" s="53"/>
      <c r="H240" s="54"/>
      <c r="I240" s="55">
        <f t="shared" si="327"/>
        <v>0</v>
      </c>
      <c r="J240" s="53"/>
      <c r="K240" s="54"/>
      <c r="L240" s="55">
        <f t="shared" si="328"/>
        <v>0</v>
      </c>
      <c r="M240" s="53"/>
      <c r="N240" s="54"/>
      <c r="O240" s="55">
        <f t="shared" si="329"/>
        <v>0</v>
      </c>
      <c r="P240" s="57"/>
    </row>
    <row r="241" spans="1:16" ht="24" hidden="1" customHeight="1" x14ac:dyDescent="0.25">
      <c r="A241" s="51">
        <v>6254</v>
      </c>
      <c r="B241" s="87" t="s">
        <v>260</v>
      </c>
      <c r="C241" s="88">
        <f t="shared" si="288"/>
        <v>0</v>
      </c>
      <c r="D241" s="193">
        <v>0</v>
      </c>
      <c r="E241" s="194"/>
      <c r="F241" s="55">
        <f t="shared" si="326"/>
        <v>0</v>
      </c>
      <c r="G241" s="53"/>
      <c r="H241" s="54"/>
      <c r="I241" s="55">
        <f t="shared" si="327"/>
        <v>0</v>
      </c>
      <c r="J241" s="53"/>
      <c r="K241" s="54"/>
      <c r="L241" s="55">
        <f t="shared" si="328"/>
        <v>0</v>
      </c>
      <c r="M241" s="53"/>
      <c r="N241" s="54"/>
      <c r="O241" s="55">
        <f t="shared" si="329"/>
        <v>0</v>
      </c>
      <c r="P241" s="57"/>
    </row>
    <row r="242" spans="1:16" ht="24" hidden="1" customHeight="1" x14ac:dyDescent="0.25">
      <c r="A242" s="51">
        <v>6255</v>
      </c>
      <c r="B242" s="87" t="s">
        <v>261</v>
      </c>
      <c r="C242" s="88">
        <f t="shared" si="288"/>
        <v>0</v>
      </c>
      <c r="D242" s="193">
        <v>0</v>
      </c>
      <c r="E242" s="194"/>
      <c r="F242" s="55">
        <f t="shared" si="326"/>
        <v>0</v>
      </c>
      <c r="G242" s="53"/>
      <c r="H242" s="54"/>
      <c r="I242" s="55">
        <f t="shared" si="327"/>
        <v>0</v>
      </c>
      <c r="J242" s="53"/>
      <c r="K242" s="54"/>
      <c r="L242" s="55">
        <f t="shared" si="328"/>
        <v>0</v>
      </c>
      <c r="M242" s="53"/>
      <c r="N242" s="54"/>
      <c r="O242" s="55">
        <f t="shared" si="329"/>
        <v>0</v>
      </c>
      <c r="P242" s="57"/>
    </row>
    <row r="243" spans="1:16" ht="12" hidden="1" customHeight="1" x14ac:dyDescent="0.25">
      <c r="A243" s="51">
        <v>6259</v>
      </c>
      <c r="B243" s="87" t="s">
        <v>262</v>
      </c>
      <c r="C243" s="88">
        <f t="shared" si="288"/>
        <v>0</v>
      </c>
      <c r="D243" s="193">
        <v>0</v>
      </c>
      <c r="E243" s="194"/>
      <c r="F243" s="55">
        <f t="shared" si="326"/>
        <v>0</v>
      </c>
      <c r="G243" s="53"/>
      <c r="H243" s="54"/>
      <c r="I243" s="55">
        <f t="shared" si="327"/>
        <v>0</v>
      </c>
      <c r="J243" s="53"/>
      <c r="K243" s="54"/>
      <c r="L243" s="55">
        <f t="shared" si="328"/>
        <v>0</v>
      </c>
      <c r="M243" s="53"/>
      <c r="N243" s="54"/>
      <c r="O243" s="55">
        <f t="shared" si="329"/>
        <v>0</v>
      </c>
      <c r="P243" s="57"/>
    </row>
    <row r="244" spans="1:16" ht="24" hidden="1" customHeight="1" x14ac:dyDescent="0.25">
      <c r="A244" s="187">
        <v>6260</v>
      </c>
      <c r="B244" s="87" t="s">
        <v>263</v>
      </c>
      <c r="C244" s="88">
        <f t="shared" si="288"/>
        <v>0</v>
      </c>
      <c r="D244" s="193">
        <v>0</v>
      </c>
      <c r="E244" s="194"/>
      <c r="F244" s="55">
        <f t="shared" si="326"/>
        <v>0</v>
      </c>
      <c r="G244" s="53"/>
      <c r="H244" s="54"/>
      <c r="I244" s="55">
        <f t="shared" si="327"/>
        <v>0</v>
      </c>
      <c r="J244" s="53"/>
      <c r="K244" s="54"/>
      <c r="L244" s="55">
        <f t="shared" si="328"/>
        <v>0</v>
      </c>
      <c r="M244" s="53"/>
      <c r="N244" s="54"/>
      <c r="O244" s="55">
        <f t="shared" si="329"/>
        <v>0</v>
      </c>
      <c r="P244" s="57"/>
    </row>
    <row r="245" spans="1:16" ht="12" hidden="1" customHeight="1" x14ac:dyDescent="0.25">
      <c r="A245" s="187">
        <v>6270</v>
      </c>
      <c r="B245" s="87" t="s">
        <v>264</v>
      </c>
      <c r="C245" s="88">
        <f t="shared" si="288"/>
        <v>0</v>
      </c>
      <c r="D245" s="193">
        <v>0</v>
      </c>
      <c r="E245" s="194"/>
      <c r="F245" s="55">
        <f t="shared" si="326"/>
        <v>0</v>
      </c>
      <c r="G245" s="53"/>
      <c r="H245" s="54"/>
      <c r="I245" s="55">
        <f t="shared" si="327"/>
        <v>0</v>
      </c>
      <c r="J245" s="53"/>
      <c r="K245" s="54"/>
      <c r="L245" s="55">
        <f t="shared" si="328"/>
        <v>0</v>
      </c>
      <c r="M245" s="53"/>
      <c r="N245" s="54"/>
      <c r="O245" s="55">
        <f t="shared" si="329"/>
        <v>0</v>
      </c>
      <c r="P245" s="57"/>
    </row>
    <row r="246" spans="1:16" ht="24" hidden="1" x14ac:dyDescent="0.25">
      <c r="A246" s="470">
        <v>6290</v>
      </c>
      <c r="B246" s="80" t="s">
        <v>265</v>
      </c>
      <c r="C246" s="205">
        <f t="shared" si="288"/>
        <v>0</v>
      </c>
      <c r="D246" s="191">
        <f>SUM(D247:D250)</f>
        <v>0</v>
      </c>
      <c r="E246" s="192">
        <f t="shared" ref="E246:O246" si="330">SUM(E247:E250)</f>
        <v>0</v>
      </c>
      <c r="F246" s="132">
        <f t="shared" si="330"/>
        <v>0</v>
      </c>
      <c r="G246" s="191">
        <f t="shared" si="330"/>
        <v>0</v>
      </c>
      <c r="H246" s="192">
        <f t="shared" si="330"/>
        <v>0</v>
      </c>
      <c r="I246" s="132">
        <f t="shared" si="330"/>
        <v>0</v>
      </c>
      <c r="J246" s="191">
        <f t="shared" si="330"/>
        <v>0</v>
      </c>
      <c r="K246" s="192">
        <f t="shared" si="330"/>
        <v>0</v>
      </c>
      <c r="L246" s="132">
        <f t="shared" si="330"/>
        <v>0</v>
      </c>
      <c r="M246" s="191">
        <f t="shared" si="330"/>
        <v>0</v>
      </c>
      <c r="N246" s="192">
        <f t="shared" si="330"/>
        <v>0</v>
      </c>
      <c r="O246" s="132">
        <f t="shared" si="330"/>
        <v>0</v>
      </c>
      <c r="P246" s="49"/>
    </row>
    <row r="247" spans="1:16" ht="12" hidden="1" customHeight="1" x14ac:dyDescent="0.25">
      <c r="A247" s="51">
        <v>6291</v>
      </c>
      <c r="B247" s="87" t="s">
        <v>266</v>
      </c>
      <c r="C247" s="88">
        <f t="shared" si="288"/>
        <v>0</v>
      </c>
      <c r="D247" s="193">
        <v>0</v>
      </c>
      <c r="E247" s="194"/>
      <c r="F247" s="55">
        <f t="shared" ref="F247:F250" si="331">D247+E247</f>
        <v>0</v>
      </c>
      <c r="G247" s="53"/>
      <c r="H247" s="54"/>
      <c r="I247" s="55">
        <f t="shared" ref="I247:I250" si="332">G247+H247</f>
        <v>0</v>
      </c>
      <c r="J247" s="53"/>
      <c r="K247" s="54"/>
      <c r="L247" s="55">
        <f t="shared" ref="L247:L250" si="333">K247+J247</f>
        <v>0</v>
      </c>
      <c r="M247" s="53"/>
      <c r="N247" s="54"/>
      <c r="O247" s="55">
        <f t="shared" ref="O247:O250" si="334">N247+M247</f>
        <v>0</v>
      </c>
      <c r="P247" s="57"/>
    </row>
    <row r="248" spans="1:16" ht="12" hidden="1" customHeight="1" x14ac:dyDescent="0.25">
      <c r="A248" s="51">
        <v>6292</v>
      </c>
      <c r="B248" s="87" t="s">
        <v>267</v>
      </c>
      <c r="C248" s="88">
        <f t="shared" si="288"/>
        <v>0</v>
      </c>
      <c r="D248" s="193">
        <v>0</v>
      </c>
      <c r="E248" s="194"/>
      <c r="F248" s="55">
        <f t="shared" si="331"/>
        <v>0</v>
      </c>
      <c r="G248" s="53"/>
      <c r="H248" s="54"/>
      <c r="I248" s="55">
        <f t="shared" si="332"/>
        <v>0</v>
      </c>
      <c r="J248" s="53"/>
      <c r="K248" s="54"/>
      <c r="L248" s="55">
        <f t="shared" si="333"/>
        <v>0</v>
      </c>
      <c r="M248" s="53"/>
      <c r="N248" s="54"/>
      <c r="O248" s="55">
        <f t="shared" si="334"/>
        <v>0</v>
      </c>
      <c r="P248" s="57"/>
    </row>
    <row r="249" spans="1:16" ht="72" hidden="1" customHeight="1" x14ac:dyDescent="0.25">
      <c r="A249" s="51">
        <v>6296</v>
      </c>
      <c r="B249" s="87" t="s">
        <v>268</v>
      </c>
      <c r="C249" s="88">
        <f t="shared" si="288"/>
        <v>0</v>
      </c>
      <c r="D249" s="193">
        <v>0</v>
      </c>
      <c r="E249" s="194"/>
      <c r="F249" s="55">
        <f t="shared" si="331"/>
        <v>0</v>
      </c>
      <c r="G249" s="53"/>
      <c r="H249" s="54"/>
      <c r="I249" s="55">
        <f t="shared" si="332"/>
        <v>0</v>
      </c>
      <c r="J249" s="53"/>
      <c r="K249" s="54"/>
      <c r="L249" s="55">
        <f t="shared" si="333"/>
        <v>0</v>
      </c>
      <c r="M249" s="53"/>
      <c r="N249" s="54"/>
      <c r="O249" s="55">
        <f t="shared" si="334"/>
        <v>0</v>
      </c>
      <c r="P249" s="57"/>
    </row>
    <row r="250" spans="1:16" ht="39.75" hidden="1" customHeight="1" x14ac:dyDescent="0.25">
      <c r="A250" s="51">
        <v>6299</v>
      </c>
      <c r="B250" s="87" t="s">
        <v>269</v>
      </c>
      <c r="C250" s="88">
        <f t="shared" si="288"/>
        <v>0</v>
      </c>
      <c r="D250" s="193">
        <v>0</v>
      </c>
      <c r="E250" s="194"/>
      <c r="F250" s="55">
        <f t="shared" si="331"/>
        <v>0</v>
      </c>
      <c r="G250" s="53"/>
      <c r="H250" s="54"/>
      <c r="I250" s="55">
        <f t="shared" si="332"/>
        <v>0</v>
      </c>
      <c r="J250" s="53"/>
      <c r="K250" s="54"/>
      <c r="L250" s="55">
        <f t="shared" si="333"/>
        <v>0</v>
      </c>
      <c r="M250" s="53"/>
      <c r="N250" s="54"/>
      <c r="O250" s="55">
        <f t="shared" si="334"/>
        <v>0</v>
      </c>
      <c r="P250" s="57"/>
    </row>
    <row r="251" spans="1:16" hidden="1" x14ac:dyDescent="0.25">
      <c r="A251" s="67">
        <v>6300</v>
      </c>
      <c r="B251" s="181" t="s">
        <v>270</v>
      </c>
      <c r="C251" s="68">
        <f t="shared" si="288"/>
        <v>0</v>
      </c>
      <c r="D251" s="182">
        <f>SUM(D252,D257,D258)</f>
        <v>0</v>
      </c>
      <c r="E251" s="183">
        <f t="shared" ref="E251:O251" si="335">SUM(E252,E257,E258)</f>
        <v>0</v>
      </c>
      <c r="F251" s="71">
        <f t="shared" si="335"/>
        <v>0</v>
      </c>
      <c r="G251" s="182">
        <f t="shared" si="335"/>
        <v>0</v>
      </c>
      <c r="H251" s="183">
        <f t="shared" si="335"/>
        <v>0</v>
      </c>
      <c r="I251" s="71">
        <f t="shared" si="335"/>
        <v>0</v>
      </c>
      <c r="J251" s="182">
        <f t="shared" si="335"/>
        <v>0</v>
      </c>
      <c r="K251" s="183">
        <f t="shared" si="335"/>
        <v>0</v>
      </c>
      <c r="L251" s="71">
        <f t="shared" si="335"/>
        <v>0</v>
      </c>
      <c r="M251" s="182">
        <f t="shared" si="335"/>
        <v>0</v>
      </c>
      <c r="N251" s="183">
        <f t="shared" si="335"/>
        <v>0</v>
      </c>
      <c r="O251" s="71">
        <f t="shared" si="335"/>
        <v>0</v>
      </c>
      <c r="P251" s="75"/>
    </row>
    <row r="252" spans="1:16" ht="24" hidden="1" x14ac:dyDescent="0.25">
      <c r="A252" s="470">
        <v>6320</v>
      </c>
      <c r="B252" s="80" t="s">
        <v>271</v>
      </c>
      <c r="C252" s="205">
        <f t="shared" si="288"/>
        <v>0</v>
      </c>
      <c r="D252" s="191">
        <f>SUM(D253:D256)</f>
        <v>0</v>
      </c>
      <c r="E252" s="192">
        <f t="shared" ref="E252:O252" si="336">SUM(E253:E256)</f>
        <v>0</v>
      </c>
      <c r="F252" s="132">
        <f t="shared" si="336"/>
        <v>0</v>
      </c>
      <c r="G252" s="191">
        <f t="shared" si="336"/>
        <v>0</v>
      </c>
      <c r="H252" s="192">
        <f t="shared" si="336"/>
        <v>0</v>
      </c>
      <c r="I252" s="132">
        <f t="shared" si="336"/>
        <v>0</v>
      </c>
      <c r="J252" s="191">
        <f t="shared" si="336"/>
        <v>0</v>
      </c>
      <c r="K252" s="192">
        <f t="shared" si="336"/>
        <v>0</v>
      </c>
      <c r="L252" s="132">
        <f t="shared" si="336"/>
        <v>0</v>
      </c>
      <c r="M252" s="191">
        <f t="shared" si="336"/>
        <v>0</v>
      </c>
      <c r="N252" s="192">
        <f t="shared" si="336"/>
        <v>0</v>
      </c>
      <c r="O252" s="132">
        <f t="shared" si="336"/>
        <v>0</v>
      </c>
      <c r="P252" s="49"/>
    </row>
    <row r="253" spans="1:16" ht="12" hidden="1" customHeight="1" x14ac:dyDescent="0.25">
      <c r="A253" s="51">
        <v>6322</v>
      </c>
      <c r="B253" s="87" t="s">
        <v>272</v>
      </c>
      <c r="C253" s="88">
        <f t="shared" si="288"/>
        <v>0</v>
      </c>
      <c r="D253" s="193">
        <v>0</v>
      </c>
      <c r="E253" s="194"/>
      <c r="F253" s="55">
        <f t="shared" ref="F253:F258" si="337">D253+E253</f>
        <v>0</v>
      </c>
      <c r="G253" s="53"/>
      <c r="H253" s="54"/>
      <c r="I253" s="55">
        <f t="shared" ref="I253:I258" si="338">G253+H253</f>
        <v>0</v>
      </c>
      <c r="J253" s="53"/>
      <c r="K253" s="54"/>
      <c r="L253" s="55">
        <f t="shared" ref="L253:L258" si="339">K253+J253</f>
        <v>0</v>
      </c>
      <c r="M253" s="53"/>
      <c r="N253" s="54"/>
      <c r="O253" s="55">
        <f t="shared" ref="O253:O258" si="340">N253+M253</f>
        <v>0</v>
      </c>
      <c r="P253" s="57"/>
    </row>
    <row r="254" spans="1:16" ht="24" hidden="1" customHeight="1" x14ac:dyDescent="0.25">
      <c r="A254" s="51">
        <v>6323</v>
      </c>
      <c r="B254" s="87" t="s">
        <v>273</v>
      </c>
      <c r="C254" s="88">
        <f t="shared" si="288"/>
        <v>0</v>
      </c>
      <c r="D254" s="193">
        <v>0</v>
      </c>
      <c r="E254" s="194"/>
      <c r="F254" s="55">
        <f t="shared" si="337"/>
        <v>0</v>
      </c>
      <c r="G254" s="53"/>
      <c r="H254" s="54"/>
      <c r="I254" s="55">
        <f t="shared" si="338"/>
        <v>0</v>
      </c>
      <c r="J254" s="53"/>
      <c r="K254" s="54"/>
      <c r="L254" s="55">
        <f t="shared" si="339"/>
        <v>0</v>
      </c>
      <c r="M254" s="53"/>
      <c r="N254" s="54"/>
      <c r="O254" s="55">
        <f t="shared" si="340"/>
        <v>0</v>
      </c>
      <c r="P254" s="57"/>
    </row>
    <row r="255" spans="1:16" ht="24" hidden="1" customHeight="1" x14ac:dyDescent="0.25">
      <c r="A255" s="51">
        <v>6324</v>
      </c>
      <c r="B255" s="87" t="s">
        <v>274</v>
      </c>
      <c r="C255" s="88">
        <f t="shared" si="288"/>
        <v>0</v>
      </c>
      <c r="D255" s="193">
        <v>0</v>
      </c>
      <c r="E255" s="194"/>
      <c r="F255" s="55">
        <f t="shared" si="337"/>
        <v>0</v>
      </c>
      <c r="G255" s="53"/>
      <c r="H255" s="54"/>
      <c r="I255" s="55">
        <f t="shared" si="338"/>
        <v>0</v>
      </c>
      <c r="J255" s="53"/>
      <c r="K255" s="54"/>
      <c r="L255" s="55">
        <f t="shared" si="339"/>
        <v>0</v>
      </c>
      <c r="M255" s="53"/>
      <c r="N255" s="54"/>
      <c r="O255" s="55">
        <f t="shared" si="340"/>
        <v>0</v>
      </c>
      <c r="P255" s="57"/>
    </row>
    <row r="256" spans="1:16" ht="12" hidden="1" customHeight="1" x14ac:dyDescent="0.25">
      <c r="A256" s="44">
        <v>6329</v>
      </c>
      <c r="B256" s="80" t="s">
        <v>275</v>
      </c>
      <c r="C256" s="81">
        <f t="shared" si="288"/>
        <v>0</v>
      </c>
      <c r="D256" s="195">
        <v>0</v>
      </c>
      <c r="E256" s="196"/>
      <c r="F256" s="132">
        <f t="shared" si="337"/>
        <v>0</v>
      </c>
      <c r="G256" s="46"/>
      <c r="H256" s="47"/>
      <c r="I256" s="132">
        <f t="shared" si="338"/>
        <v>0</v>
      </c>
      <c r="J256" s="46"/>
      <c r="K256" s="47"/>
      <c r="L256" s="132">
        <f t="shared" si="339"/>
        <v>0</v>
      </c>
      <c r="M256" s="46"/>
      <c r="N256" s="47"/>
      <c r="O256" s="132">
        <f t="shared" si="340"/>
        <v>0</v>
      </c>
      <c r="P256" s="49"/>
    </row>
    <row r="257" spans="1:16" ht="24" hidden="1" customHeight="1" x14ac:dyDescent="0.25">
      <c r="A257" s="222">
        <v>6330</v>
      </c>
      <c r="B257" s="223" t="s">
        <v>276</v>
      </c>
      <c r="C257" s="205">
        <f t="shared" si="288"/>
        <v>0</v>
      </c>
      <c r="D257" s="207">
        <v>0</v>
      </c>
      <c r="E257" s="208"/>
      <c r="F257" s="209">
        <f t="shared" si="337"/>
        <v>0</v>
      </c>
      <c r="G257" s="210"/>
      <c r="H257" s="211"/>
      <c r="I257" s="209">
        <f t="shared" si="338"/>
        <v>0</v>
      </c>
      <c r="J257" s="210"/>
      <c r="K257" s="211"/>
      <c r="L257" s="209">
        <f t="shared" si="339"/>
        <v>0</v>
      </c>
      <c r="M257" s="210"/>
      <c r="N257" s="211"/>
      <c r="O257" s="209">
        <f t="shared" si="340"/>
        <v>0</v>
      </c>
      <c r="P257" s="212"/>
    </row>
    <row r="258" spans="1:16" ht="12" hidden="1" customHeight="1" x14ac:dyDescent="0.25">
      <c r="A258" s="187">
        <v>6360</v>
      </c>
      <c r="B258" s="87" t="s">
        <v>277</v>
      </c>
      <c r="C258" s="88">
        <f t="shared" si="288"/>
        <v>0</v>
      </c>
      <c r="D258" s="193">
        <v>0</v>
      </c>
      <c r="E258" s="194"/>
      <c r="F258" s="55">
        <f t="shared" si="337"/>
        <v>0</v>
      </c>
      <c r="G258" s="53"/>
      <c r="H258" s="54"/>
      <c r="I258" s="55">
        <f t="shared" si="338"/>
        <v>0</v>
      </c>
      <c r="J258" s="53"/>
      <c r="K258" s="54"/>
      <c r="L258" s="55">
        <f t="shared" si="339"/>
        <v>0</v>
      </c>
      <c r="M258" s="53"/>
      <c r="N258" s="54"/>
      <c r="O258" s="55">
        <f t="shared" si="340"/>
        <v>0</v>
      </c>
      <c r="P258" s="57"/>
    </row>
    <row r="259" spans="1:16" ht="36" x14ac:dyDescent="0.25">
      <c r="A259" s="67">
        <v>6400</v>
      </c>
      <c r="B259" s="181" t="s">
        <v>278</v>
      </c>
      <c r="C259" s="68">
        <f t="shared" si="288"/>
        <v>4266</v>
      </c>
      <c r="D259" s="182">
        <f>SUM(D260,D264)</f>
        <v>4266</v>
      </c>
      <c r="E259" s="183">
        <f t="shared" ref="E259:O259" si="341">SUM(E260,E264)</f>
        <v>0</v>
      </c>
      <c r="F259" s="71">
        <f t="shared" si="341"/>
        <v>4266</v>
      </c>
      <c r="G259" s="182">
        <f t="shared" si="341"/>
        <v>0</v>
      </c>
      <c r="H259" s="183">
        <f t="shared" si="341"/>
        <v>0</v>
      </c>
      <c r="I259" s="71">
        <f t="shared" si="341"/>
        <v>0</v>
      </c>
      <c r="J259" s="182">
        <f t="shared" si="341"/>
        <v>0</v>
      </c>
      <c r="K259" s="183">
        <f t="shared" si="341"/>
        <v>0</v>
      </c>
      <c r="L259" s="71">
        <f t="shared" si="341"/>
        <v>0</v>
      </c>
      <c r="M259" s="182">
        <f t="shared" si="341"/>
        <v>0</v>
      </c>
      <c r="N259" s="183">
        <f t="shared" si="341"/>
        <v>0</v>
      </c>
      <c r="O259" s="71">
        <f t="shared" si="341"/>
        <v>0</v>
      </c>
      <c r="P259" s="75"/>
    </row>
    <row r="260" spans="1:16" ht="24" hidden="1" x14ac:dyDescent="0.25">
      <c r="A260" s="470">
        <v>6410</v>
      </c>
      <c r="B260" s="80" t="s">
        <v>279</v>
      </c>
      <c r="C260" s="81">
        <f t="shared" si="288"/>
        <v>0</v>
      </c>
      <c r="D260" s="191">
        <f>SUM(D261:D263)</f>
        <v>0</v>
      </c>
      <c r="E260" s="192">
        <f t="shared" ref="E260:O260" si="342">SUM(E261:E263)</f>
        <v>0</v>
      </c>
      <c r="F260" s="132">
        <f t="shared" si="342"/>
        <v>0</v>
      </c>
      <c r="G260" s="191">
        <f t="shared" si="342"/>
        <v>0</v>
      </c>
      <c r="H260" s="192">
        <f t="shared" si="342"/>
        <v>0</v>
      </c>
      <c r="I260" s="132">
        <f t="shared" si="342"/>
        <v>0</v>
      </c>
      <c r="J260" s="191">
        <f t="shared" si="342"/>
        <v>0</v>
      </c>
      <c r="K260" s="192">
        <f t="shared" si="342"/>
        <v>0</v>
      </c>
      <c r="L260" s="132">
        <f t="shared" si="342"/>
        <v>0</v>
      </c>
      <c r="M260" s="191">
        <f t="shared" si="342"/>
        <v>0</v>
      </c>
      <c r="N260" s="192">
        <f t="shared" si="342"/>
        <v>0</v>
      </c>
      <c r="O260" s="132">
        <f t="shared" si="342"/>
        <v>0</v>
      </c>
      <c r="P260" s="49"/>
    </row>
    <row r="261" spans="1:16" ht="12" hidden="1" customHeight="1" x14ac:dyDescent="0.25">
      <c r="A261" s="51">
        <v>6411</v>
      </c>
      <c r="B261" s="197" t="s">
        <v>280</v>
      </c>
      <c r="C261" s="88">
        <f t="shared" si="288"/>
        <v>0</v>
      </c>
      <c r="D261" s="193">
        <v>0</v>
      </c>
      <c r="E261" s="194"/>
      <c r="F261" s="55">
        <f t="shared" ref="F261:F263" si="343">D261+E261</f>
        <v>0</v>
      </c>
      <c r="G261" s="53"/>
      <c r="H261" s="54"/>
      <c r="I261" s="55">
        <f t="shared" ref="I261:I263" si="344">G261+H261</f>
        <v>0</v>
      </c>
      <c r="J261" s="53"/>
      <c r="K261" s="54"/>
      <c r="L261" s="55">
        <f t="shared" ref="L261:L263" si="345">K261+J261</f>
        <v>0</v>
      </c>
      <c r="M261" s="53"/>
      <c r="N261" s="54"/>
      <c r="O261" s="55">
        <f t="shared" ref="O261:O263" si="346">N261+M261</f>
        <v>0</v>
      </c>
      <c r="P261" s="57"/>
    </row>
    <row r="262" spans="1:16" ht="36" hidden="1" customHeight="1" x14ac:dyDescent="0.25">
      <c r="A262" s="51">
        <v>6412</v>
      </c>
      <c r="B262" s="87" t="s">
        <v>281</v>
      </c>
      <c r="C262" s="88">
        <f t="shared" si="288"/>
        <v>0</v>
      </c>
      <c r="D262" s="193">
        <v>0</v>
      </c>
      <c r="E262" s="194"/>
      <c r="F262" s="55">
        <f t="shared" si="343"/>
        <v>0</v>
      </c>
      <c r="G262" s="53"/>
      <c r="H262" s="54"/>
      <c r="I262" s="55">
        <f t="shared" si="344"/>
        <v>0</v>
      </c>
      <c r="J262" s="53"/>
      <c r="K262" s="54"/>
      <c r="L262" s="55">
        <f t="shared" si="345"/>
        <v>0</v>
      </c>
      <c r="M262" s="53"/>
      <c r="N262" s="54"/>
      <c r="O262" s="55">
        <f t="shared" si="346"/>
        <v>0</v>
      </c>
      <c r="P262" s="57"/>
    </row>
    <row r="263" spans="1:16" ht="36" hidden="1" customHeight="1" x14ac:dyDescent="0.25">
      <c r="A263" s="51">
        <v>6419</v>
      </c>
      <c r="B263" s="87" t="s">
        <v>282</v>
      </c>
      <c r="C263" s="88">
        <f t="shared" si="288"/>
        <v>0</v>
      </c>
      <c r="D263" s="193">
        <v>0</v>
      </c>
      <c r="E263" s="194"/>
      <c r="F263" s="55">
        <f t="shared" si="343"/>
        <v>0</v>
      </c>
      <c r="G263" s="53"/>
      <c r="H263" s="54"/>
      <c r="I263" s="55">
        <f t="shared" si="344"/>
        <v>0</v>
      </c>
      <c r="J263" s="53"/>
      <c r="K263" s="54"/>
      <c r="L263" s="55">
        <f t="shared" si="345"/>
        <v>0</v>
      </c>
      <c r="M263" s="53"/>
      <c r="N263" s="54"/>
      <c r="O263" s="55">
        <f t="shared" si="346"/>
        <v>0</v>
      </c>
      <c r="P263" s="57"/>
    </row>
    <row r="264" spans="1:16" ht="48" x14ac:dyDescent="0.25">
      <c r="A264" s="187">
        <v>6420</v>
      </c>
      <c r="B264" s="87" t="s">
        <v>283</v>
      </c>
      <c r="C264" s="88">
        <f t="shared" si="288"/>
        <v>4266</v>
      </c>
      <c r="D264" s="188">
        <f>SUM(D265:D268)</f>
        <v>4266</v>
      </c>
      <c r="E264" s="189">
        <f t="shared" ref="E264:F264" si="347">SUM(E265:E268)</f>
        <v>0</v>
      </c>
      <c r="F264" s="55">
        <f t="shared" si="347"/>
        <v>4266</v>
      </c>
      <c r="G264" s="188">
        <f>SUM(G265:G268)</f>
        <v>0</v>
      </c>
      <c r="H264" s="189">
        <f t="shared" ref="H264:I264" si="348">SUM(H265:H268)</f>
        <v>0</v>
      </c>
      <c r="I264" s="55">
        <f t="shared" si="348"/>
        <v>0</v>
      </c>
      <c r="J264" s="188">
        <f>SUM(J265:J268)</f>
        <v>0</v>
      </c>
      <c r="K264" s="189">
        <f t="shared" ref="K264:L264" si="349">SUM(K265:K268)</f>
        <v>0</v>
      </c>
      <c r="L264" s="55">
        <f t="shared" si="349"/>
        <v>0</v>
      </c>
      <c r="M264" s="188">
        <f>SUM(M265:M268)</f>
        <v>0</v>
      </c>
      <c r="N264" s="189">
        <f t="shared" ref="N264:O264" si="350">SUM(N265:N268)</f>
        <v>0</v>
      </c>
      <c r="O264" s="55">
        <f t="shared" si="350"/>
        <v>0</v>
      </c>
      <c r="P264" s="57"/>
    </row>
    <row r="265" spans="1:16" ht="36" hidden="1" customHeight="1" x14ac:dyDescent="0.25">
      <c r="A265" s="51">
        <v>6421</v>
      </c>
      <c r="B265" s="87" t="s">
        <v>284</v>
      </c>
      <c r="C265" s="88">
        <f t="shared" si="288"/>
        <v>0</v>
      </c>
      <c r="D265" s="193">
        <v>0</v>
      </c>
      <c r="E265" s="194"/>
      <c r="F265" s="55">
        <f t="shared" ref="F265:F268" si="351">D265+E265</f>
        <v>0</v>
      </c>
      <c r="G265" s="53"/>
      <c r="H265" s="54"/>
      <c r="I265" s="55">
        <f t="shared" ref="I265:I268" si="352">G265+H265</f>
        <v>0</v>
      </c>
      <c r="J265" s="53"/>
      <c r="K265" s="54"/>
      <c r="L265" s="55">
        <f t="shared" ref="L265:L268" si="353">K265+J265</f>
        <v>0</v>
      </c>
      <c r="M265" s="53"/>
      <c r="N265" s="54"/>
      <c r="O265" s="55">
        <f t="shared" ref="O265:O268" si="354">N265+M265</f>
        <v>0</v>
      </c>
      <c r="P265" s="57"/>
    </row>
    <row r="266" spans="1:16" ht="12" customHeight="1" x14ac:dyDescent="0.25">
      <c r="A266" s="51">
        <v>6422</v>
      </c>
      <c r="B266" s="87" t="s">
        <v>285</v>
      </c>
      <c r="C266" s="88">
        <f t="shared" si="288"/>
        <v>3508</v>
      </c>
      <c r="D266" s="193">
        <v>3508</v>
      </c>
      <c r="E266" s="194"/>
      <c r="F266" s="55">
        <f t="shared" si="351"/>
        <v>3508</v>
      </c>
      <c r="G266" s="53"/>
      <c r="H266" s="54"/>
      <c r="I266" s="55">
        <f t="shared" si="352"/>
        <v>0</v>
      </c>
      <c r="J266" s="53"/>
      <c r="K266" s="54"/>
      <c r="L266" s="55">
        <f t="shared" si="353"/>
        <v>0</v>
      </c>
      <c r="M266" s="53"/>
      <c r="N266" s="54"/>
      <c r="O266" s="55">
        <f t="shared" si="354"/>
        <v>0</v>
      </c>
      <c r="P266" s="57"/>
    </row>
    <row r="267" spans="1:16" ht="13.5" customHeight="1" x14ac:dyDescent="0.25">
      <c r="A267" s="51">
        <v>6423</v>
      </c>
      <c r="B267" s="87" t="s">
        <v>286</v>
      </c>
      <c r="C267" s="88">
        <f t="shared" si="288"/>
        <v>758</v>
      </c>
      <c r="D267" s="193">
        <v>758</v>
      </c>
      <c r="E267" s="194"/>
      <c r="F267" s="55">
        <f t="shared" si="351"/>
        <v>758</v>
      </c>
      <c r="G267" s="53"/>
      <c r="H267" s="54"/>
      <c r="I267" s="55">
        <f t="shared" si="352"/>
        <v>0</v>
      </c>
      <c r="J267" s="53"/>
      <c r="K267" s="54"/>
      <c r="L267" s="55">
        <f t="shared" si="353"/>
        <v>0</v>
      </c>
      <c r="M267" s="53"/>
      <c r="N267" s="54"/>
      <c r="O267" s="55">
        <f t="shared" si="354"/>
        <v>0</v>
      </c>
      <c r="P267" s="57"/>
    </row>
    <row r="268" spans="1:16" ht="36" hidden="1" customHeight="1" x14ac:dyDescent="0.25">
      <c r="A268" s="51">
        <v>6424</v>
      </c>
      <c r="B268" s="87" t="s">
        <v>287</v>
      </c>
      <c r="C268" s="88">
        <f t="shared" si="288"/>
        <v>0</v>
      </c>
      <c r="D268" s="193">
        <v>0</v>
      </c>
      <c r="E268" s="194"/>
      <c r="F268" s="55">
        <f t="shared" si="351"/>
        <v>0</v>
      </c>
      <c r="G268" s="53"/>
      <c r="H268" s="54"/>
      <c r="I268" s="55">
        <f t="shared" si="352"/>
        <v>0</v>
      </c>
      <c r="J268" s="53"/>
      <c r="K268" s="54"/>
      <c r="L268" s="55">
        <f t="shared" si="353"/>
        <v>0</v>
      </c>
      <c r="M268" s="53"/>
      <c r="N268" s="54"/>
      <c r="O268" s="55">
        <f t="shared" si="354"/>
        <v>0</v>
      </c>
      <c r="P268" s="57"/>
    </row>
    <row r="269" spans="1:16" ht="48" hidden="1" x14ac:dyDescent="0.25">
      <c r="A269" s="224">
        <v>7000</v>
      </c>
      <c r="B269" s="224" t="s">
        <v>288</v>
      </c>
      <c r="C269" s="225">
        <f t="shared" si="288"/>
        <v>0</v>
      </c>
      <c r="D269" s="226">
        <f>SUM(D270,D281)</f>
        <v>0</v>
      </c>
      <c r="E269" s="227">
        <f t="shared" ref="E269:F269" si="355">SUM(E270,E281)</f>
        <v>0</v>
      </c>
      <c r="F269" s="228">
        <f t="shared" si="355"/>
        <v>0</v>
      </c>
      <c r="G269" s="226">
        <f>SUM(G270,G281)</f>
        <v>0</v>
      </c>
      <c r="H269" s="227">
        <f t="shared" ref="H269:I269" si="356">SUM(H270,H281)</f>
        <v>0</v>
      </c>
      <c r="I269" s="228">
        <f t="shared" si="356"/>
        <v>0</v>
      </c>
      <c r="J269" s="226">
        <f>SUM(J270,J281)</f>
        <v>0</v>
      </c>
      <c r="K269" s="227">
        <f t="shared" ref="K269:L269" si="357">SUM(K270,K281)</f>
        <v>0</v>
      </c>
      <c r="L269" s="228">
        <f t="shared" si="357"/>
        <v>0</v>
      </c>
      <c r="M269" s="226">
        <f>SUM(M270,M281)</f>
        <v>0</v>
      </c>
      <c r="N269" s="227">
        <f t="shared" ref="N269:O269" si="358">SUM(N270,N281)</f>
        <v>0</v>
      </c>
      <c r="O269" s="228">
        <f t="shared" si="358"/>
        <v>0</v>
      </c>
      <c r="P269" s="229"/>
    </row>
    <row r="270" spans="1:16" ht="24" hidden="1" x14ac:dyDescent="0.25">
      <c r="A270" s="67">
        <v>7200</v>
      </c>
      <c r="B270" s="181" t="s">
        <v>289</v>
      </c>
      <c r="C270" s="68">
        <f t="shared" si="288"/>
        <v>0</v>
      </c>
      <c r="D270" s="182">
        <f>SUM(D271,D272,D275,D276,D280)</f>
        <v>0</v>
      </c>
      <c r="E270" s="183">
        <f t="shared" ref="E270:F270" si="359">SUM(E271,E272,E275,E276,E280)</f>
        <v>0</v>
      </c>
      <c r="F270" s="71">
        <f t="shared" si="359"/>
        <v>0</v>
      </c>
      <c r="G270" s="182">
        <f>SUM(G271,G272,G275,G276,G280)</f>
        <v>0</v>
      </c>
      <c r="H270" s="183">
        <f t="shared" ref="H270:I270" si="360">SUM(H271,H272,H275,H276,H280)</f>
        <v>0</v>
      </c>
      <c r="I270" s="71">
        <f t="shared" si="360"/>
        <v>0</v>
      </c>
      <c r="J270" s="182">
        <f>SUM(J271,J272,J275,J276,J280)</f>
        <v>0</v>
      </c>
      <c r="K270" s="183">
        <f t="shared" ref="K270:L270" si="361">SUM(K271,K272,K275,K276,K280)</f>
        <v>0</v>
      </c>
      <c r="L270" s="71">
        <f t="shared" si="361"/>
        <v>0</v>
      </c>
      <c r="M270" s="182">
        <f>SUM(M271,M272,M275,M276,M280)</f>
        <v>0</v>
      </c>
      <c r="N270" s="183">
        <f t="shared" ref="N270:O270" si="362">SUM(N271,N272,N275,N276,N280)</f>
        <v>0</v>
      </c>
      <c r="O270" s="71">
        <f t="shared" si="362"/>
        <v>0</v>
      </c>
      <c r="P270" s="75"/>
    </row>
    <row r="271" spans="1:16" ht="24" hidden="1" customHeight="1" x14ac:dyDescent="0.25">
      <c r="A271" s="470">
        <v>7210</v>
      </c>
      <c r="B271" s="80" t="s">
        <v>290</v>
      </c>
      <c r="C271" s="81">
        <f t="shared" si="288"/>
        <v>0</v>
      </c>
      <c r="D271" s="195">
        <v>0</v>
      </c>
      <c r="E271" s="196"/>
      <c r="F271" s="132">
        <f>D271+E271</f>
        <v>0</v>
      </c>
      <c r="G271" s="46"/>
      <c r="H271" s="47"/>
      <c r="I271" s="132">
        <f>G271+H271</f>
        <v>0</v>
      </c>
      <c r="J271" s="46"/>
      <c r="K271" s="47"/>
      <c r="L271" s="132">
        <f>K271+J271</f>
        <v>0</v>
      </c>
      <c r="M271" s="46"/>
      <c r="N271" s="47"/>
      <c r="O271" s="132">
        <f>N271+M271</f>
        <v>0</v>
      </c>
      <c r="P271" s="49"/>
    </row>
    <row r="272" spans="1:16" s="230" customFormat="1" ht="24" hidden="1" x14ac:dyDescent="0.25">
      <c r="A272" s="187">
        <v>7220</v>
      </c>
      <c r="B272" s="87" t="s">
        <v>291</v>
      </c>
      <c r="C272" s="88">
        <f t="shared" si="288"/>
        <v>0</v>
      </c>
      <c r="D272" s="188">
        <f>SUM(D273:D274)</f>
        <v>0</v>
      </c>
      <c r="E272" s="189">
        <f t="shared" ref="E272:F272" si="363">SUM(E273:E274)</f>
        <v>0</v>
      </c>
      <c r="F272" s="55">
        <f t="shared" si="363"/>
        <v>0</v>
      </c>
      <c r="G272" s="188">
        <f>SUM(G273:G274)</f>
        <v>0</v>
      </c>
      <c r="H272" s="189">
        <f t="shared" ref="H272:I272" si="364">SUM(H273:H274)</f>
        <v>0</v>
      </c>
      <c r="I272" s="55">
        <f t="shared" si="364"/>
        <v>0</v>
      </c>
      <c r="J272" s="188">
        <f>SUM(J273:J274)</f>
        <v>0</v>
      </c>
      <c r="K272" s="189">
        <f t="shared" ref="K272:L272" si="365">SUM(K273:K274)</f>
        <v>0</v>
      </c>
      <c r="L272" s="55">
        <f t="shared" si="365"/>
        <v>0</v>
      </c>
      <c r="M272" s="188">
        <f>SUM(M273:M274)</f>
        <v>0</v>
      </c>
      <c r="N272" s="189">
        <f t="shared" ref="N272:O272" si="366">SUM(N273:N274)</f>
        <v>0</v>
      </c>
      <c r="O272" s="55">
        <f t="shared" si="366"/>
        <v>0</v>
      </c>
      <c r="P272" s="57"/>
    </row>
    <row r="273" spans="1:16" s="230" customFormat="1" ht="36" hidden="1" customHeight="1" x14ac:dyDescent="0.25">
      <c r="A273" s="51">
        <v>7221</v>
      </c>
      <c r="B273" s="87" t="s">
        <v>292</v>
      </c>
      <c r="C273" s="88">
        <f t="shared" si="288"/>
        <v>0</v>
      </c>
      <c r="D273" s="193">
        <v>0</v>
      </c>
      <c r="E273" s="194"/>
      <c r="F273" s="55">
        <f t="shared" ref="F273:F275" si="367">D273+E273</f>
        <v>0</v>
      </c>
      <c r="G273" s="53"/>
      <c r="H273" s="54"/>
      <c r="I273" s="55">
        <f t="shared" ref="I273:I275" si="368">G273+H273</f>
        <v>0</v>
      </c>
      <c r="J273" s="53"/>
      <c r="K273" s="54"/>
      <c r="L273" s="55">
        <f t="shared" ref="L273:L275" si="369">K273+J273</f>
        <v>0</v>
      </c>
      <c r="M273" s="53"/>
      <c r="N273" s="54"/>
      <c r="O273" s="55">
        <f t="shared" ref="O273:O275" si="370">N273+M273</f>
        <v>0</v>
      </c>
      <c r="P273" s="57"/>
    </row>
    <row r="274" spans="1:16" s="230" customFormat="1" ht="36" hidden="1" customHeight="1" x14ac:dyDescent="0.25">
      <c r="A274" s="51">
        <v>7222</v>
      </c>
      <c r="B274" s="87" t="s">
        <v>293</v>
      </c>
      <c r="C274" s="88">
        <f t="shared" si="288"/>
        <v>0</v>
      </c>
      <c r="D274" s="193">
        <v>0</v>
      </c>
      <c r="E274" s="194"/>
      <c r="F274" s="55">
        <f t="shared" si="367"/>
        <v>0</v>
      </c>
      <c r="G274" s="53"/>
      <c r="H274" s="54"/>
      <c r="I274" s="55">
        <f t="shared" si="368"/>
        <v>0</v>
      </c>
      <c r="J274" s="53"/>
      <c r="K274" s="54"/>
      <c r="L274" s="55">
        <f t="shared" si="369"/>
        <v>0</v>
      </c>
      <c r="M274" s="53"/>
      <c r="N274" s="54"/>
      <c r="O274" s="55">
        <f t="shared" si="370"/>
        <v>0</v>
      </c>
      <c r="P274" s="57"/>
    </row>
    <row r="275" spans="1:16" ht="24" hidden="1" customHeight="1" x14ac:dyDescent="0.25">
      <c r="A275" s="187">
        <v>7230</v>
      </c>
      <c r="B275" s="87" t="s">
        <v>294</v>
      </c>
      <c r="C275" s="88">
        <f t="shared" si="288"/>
        <v>0</v>
      </c>
      <c r="D275" s="193">
        <v>0</v>
      </c>
      <c r="E275" s="194"/>
      <c r="F275" s="55">
        <f t="shared" si="367"/>
        <v>0</v>
      </c>
      <c r="G275" s="53"/>
      <c r="H275" s="54"/>
      <c r="I275" s="55">
        <f t="shared" si="368"/>
        <v>0</v>
      </c>
      <c r="J275" s="53"/>
      <c r="K275" s="54"/>
      <c r="L275" s="55">
        <f t="shared" si="369"/>
        <v>0</v>
      </c>
      <c r="M275" s="53"/>
      <c r="N275" s="54"/>
      <c r="O275" s="55">
        <f t="shared" si="370"/>
        <v>0</v>
      </c>
      <c r="P275" s="57"/>
    </row>
    <row r="276" spans="1:16" ht="24" hidden="1" x14ac:dyDescent="0.25">
      <c r="A276" s="187">
        <v>7240</v>
      </c>
      <c r="B276" s="87" t="s">
        <v>295</v>
      </c>
      <c r="C276" s="88">
        <f t="shared" ref="C276:C301" si="371">F276+I276+L276+O276</f>
        <v>0</v>
      </c>
      <c r="D276" s="188">
        <f t="shared" ref="D276:O276" si="372">SUM(D277:D279)</f>
        <v>0</v>
      </c>
      <c r="E276" s="189">
        <f t="shared" si="372"/>
        <v>0</v>
      </c>
      <c r="F276" s="55">
        <f t="shared" si="372"/>
        <v>0</v>
      </c>
      <c r="G276" s="188">
        <f t="shared" si="372"/>
        <v>0</v>
      </c>
      <c r="H276" s="189">
        <f t="shared" si="372"/>
        <v>0</v>
      </c>
      <c r="I276" s="55">
        <f t="shared" si="372"/>
        <v>0</v>
      </c>
      <c r="J276" s="188">
        <f>SUM(J277:J279)</f>
        <v>0</v>
      </c>
      <c r="K276" s="189">
        <f t="shared" ref="K276:L276" si="373">SUM(K277:K279)</f>
        <v>0</v>
      </c>
      <c r="L276" s="55">
        <f t="shared" si="373"/>
        <v>0</v>
      </c>
      <c r="M276" s="188">
        <f t="shared" si="372"/>
        <v>0</v>
      </c>
      <c r="N276" s="189">
        <f t="shared" si="372"/>
        <v>0</v>
      </c>
      <c r="O276" s="55">
        <f t="shared" si="372"/>
        <v>0</v>
      </c>
      <c r="P276" s="57"/>
    </row>
    <row r="277" spans="1:16" ht="48" hidden="1" customHeight="1" x14ac:dyDescent="0.25">
      <c r="A277" s="51">
        <v>7245</v>
      </c>
      <c r="B277" s="87" t="s">
        <v>296</v>
      </c>
      <c r="C277" s="88">
        <f t="shared" si="371"/>
        <v>0</v>
      </c>
      <c r="D277" s="193">
        <v>0</v>
      </c>
      <c r="E277" s="194"/>
      <c r="F277" s="55">
        <f t="shared" ref="F277:F280" si="374">D277+E277</f>
        <v>0</v>
      </c>
      <c r="G277" s="53"/>
      <c r="H277" s="54"/>
      <c r="I277" s="55">
        <f t="shared" ref="I277:I280" si="375">G277+H277</f>
        <v>0</v>
      </c>
      <c r="J277" s="53"/>
      <c r="K277" s="54"/>
      <c r="L277" s="55">
        <f t="shared" ref="L277:L280" si="376">K277+J277</f>
        <v>0</v>
      </c>
      <c r="M277" s="53"/>
      <c r="N277" s="54"/>
      <c r="O277" s="55">
        <f t="shared" ref="O277:O280" si="377">N277+M277</f>
        <v>0</v>
      </c>
      <c r="P277" s="57"/>
    </row>
    <row r="278" spans="1:16" ht="84.75" hidden="1" customHeight="1" x14ac:dyDescent="0.25">
      <c r="A278" s="51">
        <v>7246</v>
      </c>
      <c r="B278" s="87" t="s">
        <v>297</v>
      </c>
      <c r="C278" s="88">
        <f t="shared" si="371"/>
        <v>0</v>
      </c>
      <c r="D278" s="193">
        <v>0</v>
      </c>
      <c r="E278" s="194"/>
      <c r="F278" s="55">
        <f t="shared" si="374"/>
        <v>0</v>
      </c>
      <c r="G278" s="53"/>
      <c r="H278" s="54"/>
      <c r="I278" s="55">
        <f t="shared" si="375"/>
        <v>0</v>
      </c>
      <c r="J278" s="53"/>
      <c r="K278" s="54"/>
      <c r="L278" s="55">
        <f t="shared" si="376"/>
        <v>0</v>
      </c>
      <c r="M278" s="53"/>
      <c r="N278" s="54"/>
      <c r="O278" s="55">
        <f t="shared" si="377"/>
        <v>0</v>
      </c>
      <c r="P278" s="57"/>
    </row>
    <row r="279" spans="1:16" ht="36" hidden="1" customHeight="1" x14ac:dyDescent="0.25">
      <c r="A279" s="51">
        <v>7247</v>
      </c>
      <c r="B279" s="87" t="s">
        <v>298</v>
      </c>
      <c r="C279" s="88">
        <f t="shared" si="371"/>
        <v>0</v>
      </c>
      <c r="D279" s="193">
        <v>0</v>
      </c>
      <c r="E279" s="194"/>
      <c r="F279" s="55">
        <f t="shared" si="374"/>
        <v>0</v>
      </c>
      <c r="G279" s="53"/>
      <c r="H279" s="54"/>
      <c r="I279" s="55">
        <f t="shared" si="375"/>
        <v>0</v>
      </c>
      <c r="J279" s="53"/>
      <c r="K279" s="54"/>
      <c r="L279" s="55">
        <f t="shared" si="376"/>
        <v>0</v>
      </c>
      <c r="M279" s="53"/>
      <c r="N279" s="54"/>
      <c r="O279" s="55">
        <f t="shared" si="377"/>
        <v>0</v>
      </c>
      <c r="P279" s="57"/>
    </row>
    <row r="280" spans="1:16" ht="24" hidden="1" customHeight="1" x14ac:dyDescent="0.25">
      <c r="A280" s="470">
        <v>7260</v>
      </c>
      <c r="B280" s="80" t="s">
        <v>299</v>
      </c>
      <c r="C280" s="81">
        <f t="shared" si="371"/>
        <v>0</v>
      </c>
      <c r="D280" s="195">
        <v>0</v>
      </c>
      <c r="E280" s="196"/>
      <c r="F280" s="132">
        <f t="shared" si="374"/>
        <v>0</v>
      </c>
      <c r="G280" s="46"/>
      <c r="H280" s="47"/>
      <c r="I280" s="132">
        <f t="shared" si="375"/>
        <v>0</v>
      </c>
      <c r="J280" s="46"/>
      <c r="K280" s="47"/>
      <c r="L280" s="132">
        <f t="shared" si="376"/>
        <v>0</v>
      </c>
      <c r="M280" s="46"/>
      <c r="N280" s="47"/>
      <c r="O280" s="132">
        <f t="shared" si="377"/>
        <v>0</v>
      </c>
      <c r="P280" s="49"/>
    </row>
    <row r="281" spans="1:16" hidden="1" x14ac:dyDescent="0.25">
      <c r="A281" s="134">
        <v>7700</v>
      </c>
      <c r="B281" s="107" t="s">
        <v>300</v>
      </c>
      <c r="C281" s="108">
        <f t="shared" si="371"/>
        <v>0</v>
      </c>
      <c r="D281" s="231">
        <f t="shared" ref="D281:O281" si="378">D282</f>
        <v>0</v>
      </c>
      <c r="E281" s="232">
        <f t="shared" si="378"/>
        <v>0</v>
      </c>
      <c r="F281" s="129">
        <f t="shared" si="378"/>
        <v>0</v>
      </c>
      <c r="G281" s="231">
        <f t="shared" si="378"/>
        <v>0</v>
      </c>
      <c r="H281" s="232">
        <f t="shared" si="378"/>
        <v>0</v>
      </c>
      <c r="I281" s="129">
        <f t="shared" si="378"/>
        <v>0</v>
      </c>
      <c r="J281" s="231">
        <f t="shared" si="378"/>
        <v>0</v>
      </c>
      <c r="K281" s="232">
        <f t="shared" si="378"/>
        <v>0</v>
      </c>
      <c r="L281" s="129">
        <f t="shared" si="378"/>
        <v>0</v>
      </c>
      <c r="M281" s="231">
        <f t="shared" si="378"/>
        <v>0</v>
      </c>
      <c r="N281" s="232">
        <f t="shared" si="378"/>
        <v>0</v>
      </c>
      <c r="O281" s="129">
        <f t="shared" si="378"/>
        <v>0</v>
      </c>
      <c r="P281" s="117"/>
    </row>
    <row r="282" spans="1:16" ht="12" hidden="1" customHeight="1" x14ac:dyDescent="0.25">
      <c r="A282" s="184">
        <v>7720</v>
      </c>
      <c r="B282" s="80" t="s">
        <v>301</v>
      </c>
      <c r="C282" s="96">
        <f t="shared" si="371"/>
        <v>0</v>
      </c>
      <c r="D282" s="233">
        <v>0</v>
      </c>
      <c r="E282" s="234"/>
      <c r="F282" s="235">
        <f>D282+E282</f>
        <v>0</v>
      </c>
      <c r="G282" s="100"/>
      <c r="H282" s="101"/>
      <c r="I282" s="235">
        <f>G282+H282</f>
        <v>0</v>
      </c>
      <c r="J282" s="100"/>
      <c r="K282" s="101"/>
      <c r="L282" s="235">
        <f>K282+J282</f>
        <v>0</v>
      </c>
      <c r="M282" s="100"/>
      <c r="N282" s="101"/>
      <c r="O282" s="235">
        <f>N282+M282</f>
        <v>0</v>
      </c>
      <c r="P282" s="105"/>
    </row>
    <row r="283" spans="1:16" hidden="1" x14ac:dyDescent="0.25">
      <c r="A283" s="236">
        <v>9000</v>
      </c>
      <c r="B283" s="237" t="s">
        <v>302</v>
      </c>
      <c r="C283" s="238">
        <f t="shared" si="371"/>
        <v>0</v>
      </c>
      <c r="D283" s="239">
        <f t="shared" ref="D283:O284" si="379">D284</f>
        <v>0</v>
      </c>
      <c r="E283" s="240">
        <f t="shared" si="379"/>
        <v>0</v>
      </c>
      <c r="F283" s="241">
        <f t="shared" si="379"/>
        <v>0</v>
      </c>
      <c r="G283" s="239">
        <f>G284</f>
        <v>0</v>
      </c>
      <c r="H283" s="240">
        <f t="shared" ref="H283:I283" si="380">H284</f>
        <v>0</v>
      </c>
      <c r="I283" s="241">
        <f t="shared" si="380"/>
        <v>0</v>
      </c>
      <c r="J283" s="239">
        <f t="shared" si="379"/>
        <v>0</v>
      </c>
      <c r="K283" s="240">
        <f t="shared" si="379"/>
        <v>0</v>
      </c>
      <c r="L283" s="241">
        <f t="shared" si="379"/>
        <v>0</v>
      </c>
      <c r="M283" s="239">
        <f t="shared" si="379"/>
        <v>0</v>
      </c>
      <c r="N283" s="240">
        <f t="shared" si="379"/>
        <v>0</v>
      </c>
      <c r="O283" s="241">
        <f t="shared" si="379"/>
        <v>0</v>
      </c>
      <c r="P283" s="242"/>
    </row>
    <row r="284" spans="1:16" ht="24" hidden="1" x14ac:dyDescent="0.25">
      <c r="A284" s="243">
        <v>9200</v>
      </c>
      <c r="B284" s="87" t="s">
        <v>303</v>
      </c>
      <c r="C284" s="141">
        <f t="shared" si="371"/>
        <v>0</v>
      </c>
      <c r="D284" s="185">
        <f t="shared" si="379"/>
        <v>0</v>
      </c>
      <c r="E284" s="186">
        <f t="shared" si="379"/>
        <v>0</v>
      </c>
      <c r="F284" s="139">
        <f t="shared" si="379"/>
        <v>0</v>
      </c>
      <c r="G284" s="185">
        <f t="shared" si="379"/>
        <v>0</v>
      </c>
      <c r="H284" s="186">
        <f t="shared" si="379"/>
        <v>0</v>
      </c>
      <c r="I284" s="139">
        <f t="shared" si="379"/>
        <v>0</v>
      </c>
      <c r="J284" s="185">
        <f t="shared" si="379"/>
        <v>0</v>
      </c>
      <c r="K284" s="186">
        <f t="shared" si="379"/>
        <v>0</v>
      </c>
      <c r="L284" s="139">
        <f t="shared" si="379"/>
        <v>0</v>
      </c>
      <c r="M284" s="185">
        <f t="shared" si="379"/>
        <v>0</v>
      </c>
      <c r="N284" s="186">
        <f t="shared" si="379"/>
        <v>0</v>
      </c>
      <c r="O284" s="139">
        <f t="shared" si="379"/>
        <v>0</v>
      </c>
      <c r="P284" s="127"/>
    </row>
    <row r="285" spans="1:16" ht="24" hidden="1" customHeight="1" x14ac:dyDescent="0.25">
      <c r="A285" s="244">
        <v>9230</v>
      </c>
      <c r="B285" s="87" t="s">
        <v>304</v>
      </c>
      <c r="C285" s="141">
        <f t="shared" si="371"/>
        <v>0</v>
      </c>
      <c r="D285" s="199">
        <v>0</v>
      </c>
      <c r="E285" s="200"/>
      <c r="F285" s="139">
        <f>D285+E285</f>
        <v>0</v>
      </c>
      <c r="G285" s="142"/>
      <c r="H285" s="143"/>
      <c r="I285" s="139">
        <f>G285+H285</f>
        <v>0</v>
      </c>
      <c r="J285" s="142"/>
      <c r="K285" s="143"/>
      <c r="L285" s="139">
        <f>K285+J285</f>
        <v>0</v>
      </c>
      <c r="M285" s="142"/>
      <c r="N285" s="143"/>
      <c r="O285" s="139">
        <f>N285+M285</f>
        <v>0</v>
      </c>
      <c r="P285" s="127"/>
    </row>
    <row r="286" spans="1:16" hidden="1" x14ac:dyDescent="0.25">
      <c r="A286" s="197"/>
      <c r="B286" s="87" t="s">
        <v>305</v>
      </c>
      <c r="C286" s="88">
        <f t="shared" si="371"/>
        <v>0</v>
      </c>
      <c r="D286" s="188">
        <f>SUM(D287:D288)</f>
        <v>0</v>
      </c>
      <c r="E286" s="189">
        <f t="shared" ref="E286:F286" si="381">SUM(E287:E288)</f>
        <v>0</v>
      </c>
      <c r="F286" s="55">
        <f t="shared" si="381"/>
        <v>0</v>
      </c>
      <c r="G286" s="188">
        <f>SUM(G287:G288)</f>
        <v>0</v>
      </c>
      <c r="H286" s="189">
        <f t="shared" ref="H286:I286" si="382">SUM(H287:H288)</f>
        <v>0</v>
      </c>
      <c r="I286" s="55">
        <f t="shared" si="382"/>
        <v>0</v>
      </c>
      <c r="J286" s="188">
        <f>SUM(J287:J288)</f>
        <v>0</v>
      </c>
      <c r="K286" s="189">
        <f t="shared" ref="K286:L286" si="383">SUM(K287:K288)</f>
        <v>0</v>
      </c>
      <c r="L286" s="55">
        <f t="shared" si="383"/>
        <v>0</v>
      </c>
      <c r="M286" s="188">
        <f>SUM(M287:M288)</f>
        <v>0</v>
      </c>
      <c r="N286" s="189">
        <f t="shared" ref="N286:O286" si="384">SUM(N287:N288)</f>
        <v>0</v>
      </c>
      <c r="O286" s="55">
        <f t="shared" si="384"/>
        <v>0</v>
      </c>
      <c r="P286" s="57"/>
    </row>
    <row r="287" spans="1:16" ht="12" hidden="1" customHeight="1" x14ac:dyDescent="0.25">
      <c r="A287" s="197" t="s">
        <v>306</v>
      </c>
      <c r="B287" s="51" t="s">
        <v>307</v>
      </c>
      <c r="C287" s="88">
        <f t="shared" si="371"/>
        <v>0</v>
      </c>
      <c r="D287" s="193">
        <v>0</v>
      </c>
      <c r="E287" s="194"/>
      <c r="F287" s="55">
        <f t="shared" ref="F287:F288" si="385">D287+E287</f>
        <v>0</v>
      </c>
      <c r="G287" s="53"/>
      <c r="H287" s="54"/>
      <c r="I287" s="55">
        <f t="shared" ref="I287:I288" si="386">G287+H287</f>
        <v>0</v>
      </c>
      <c r="J287" s="53"/>
      <c r="K287" s="54"/>
      <c r="L287" s="55">
        <f t="shared" ref="L287:L288" si="387">K287+J287</f>
        <v>0</v>
      </c>
      <c r="M287" s="53"/>
      <c r="N287" s="54"/>
      <c r="O287" s="55">
        <f t="shared" ref="O287:O288" si="388">N287+M287</f>
        <v>0</v>
      </c>
      <c r="P287" s="57"/>
    </row>
    <row r="288" spans="1:16" ht="24" hidden="1" customHeight="1" x14ac:dyDescent="0.25">
      <c r="A288" s="197" t="s">
        <v>308</v>
      </c>
      <c r="B288" s="245" t="s">
        <v>309</v>
      </c>
      <c r="C288" s="81">
        <f t="shared" si="371"/>
        <v>0</v>
      </c>
      <c r="D288" s="195">
        <v>0</v>
      </c>
      <c r="E288" s="196"/>
      <c r="F288" s="132">
        <f t="shared" si="385"/>
        <v>0</v>
      </c>
      <c r="G288" s="46"/>
      <c r="H288" s="47"/>
      <c r="I288" s="132">
        <f t="shared" si="386"/>
        <v>0</v>
      </c>
      <c r="J288" s="46"/>
      <c r="K288" s="47"/>
      <c r="L288" s="132">
        <f t="shared" si="387"/>
        <v>0</v>
      </c>
      <c r="M288" s="46"/>
      <c r="N288" s="47"/>
      <c r="O288" s="132">
        <f t="shared" si="388"/>
        <v>0</v>
      </c>
      <c r="P288" s="49"/>
    </row>
    <row r="289" spans="1:16" ht="12.75" thickBot="1" x14ac:dyDescent="0.3">
      <c r="A289" s="246"/>
      <c r="B289" s="246" t="s">
        <v>310</v>
      </c>
      <c r="C289" s="247">
        <f t="shared" si="371"/>
        <v>988682</v>
      </c>
      <c r="D289" s="248">
        <f t="shared" ref="D289:O289" si="389">SUM(D286,D269,D230,D195,D187,D173,D75,D53,D283)</f>
        <v>988682</v>
      </c>
      <c r="E289" s="249">
        <f t="shared" si="389"/>
        <v>0</v>
      </c>
      <c r="F289" s="250">
        <f t="shared" si="389"/>
        <v>988682</v>
      </c>
      <c r="G289" s="248">
        <f t="shared" si="389"/>
        <v>0</v>
      </c>
      <c r="H289" s="249">
        <f t="shared" si="389"/>
        <v>0</v>
      </c>
      <c r="I289" s="250">
        <f t="shared" si="389"/>
        <v>0</v>
      </c>
      <c r="J289" s="248">
        <f t="shared" si="389"/>
        <v>0</v>
      </c>
      <c r="K289" s="249">
        <f t="shared" si="389"/>
        <v>0</v>
      </c>
      <c r="L289" s="250">
        <f t="shared" si="389"/>
        <v>0</v>
      </c>
      <c r="M289" s="248">
        <f t="shared" si="389"/>
        <v>0</v>
      </c>
      <c r="N289" s="249">
        <f t="shared" si="389"/>
        <v>0</v>
      </c>
      <c r="O289" s="250">
        <f t="shared" si="389"/>
        <v>0</v>
      </c>
      <c r="P289" s="251"/>
    </row>
    <row r="290" spans="1:16" s="28" customFormat="1" ht="13.5" hidden="1" thickTop="1" thickBot="1" x14ac:dyDescent="0.3">
      <c r="A290" s="519" t="s">
        <v>311</v>
      </c>
      <c r="B290" s="520"/>
      <c r="C290" s="252">
        <f t="shared" si="371"/>
        <v>0</v>
      </c>
      <c r="D290" s="253">
        <f>SUM(D24,D25,D41)-D51</f>
        <v>0</v>
      </c>
      <c r="E290" s="254">
        <f t="shared" ref="E290:F290" si="390">SUM(E24,E25,E41)-E51</f>
        <v>0</v>
      </c>
      <c r="F290" s="255">
        <f t="shared" si="390"/>
        <v>0</v>
      </c>
      <c r="G290" s="253">
        <f>SUM(G24,G25,G41)-G51</f>
        <v>0</v>
      </c>
      <c r="H290" s="254">
        <f t="shared" ref="H290:I290" si="391">SUM(H24,H25,H41)-H51</f>
        <v>0</v>
      </c>
      <c r="I290" s="255">
        <f t="shared" si="391"/>
        <v>0</v>
      </c>
      <c r="J290" s="253">
        <f>(J26+J43)-J51</f>
        <v>0</v>
      </c>
      <c r="K290" s="254">
        <f t="shared" ref="K290:L290" si="392">(K26+K43)-K51</f>
        <v>0</v>
      </c>
      <c r="L290" s="255">
        <f t="shared" si="392"/>
        <v>0</v>
      </c>
      <c r="M290" s="253">
        <f>M45-M51</f>
        <v>0</v>
      </c>
      <c r="N290" s="254">
        <f t="shared" ref="N290:O290" si="393">N45-N51</f>
        <v>0</v>
      </c>
      <c r="O290" s="255">
        <f t="shared" si="393"/>
        <v>0</v>
      </c>
      <c r="P290" s="256"/>
    </row>
    <row r="291" spans="1:16" s="28" customFormat="1" ht="12.75" hidden="1" thickTop="1" x14ac:dyDescent="0.25">
      <c r="A291" s="521" t="s">
        <v>312</v>
      </c>
      <c r="B291" s="522"/>
      <c r="C291" s="257">
        <f t="shared" si="371"/>
        <v>0</v>
      </c>
      <c r="D291" s="258">
        <f t="shared" ref="D291:O291" si="394">SUM(D292,D293)-D300+D301</f>
        <v>0</v>
      </c>
      <c r="E291" s="259">
        <f t="shared" si="394"/>
        <v>0</v>
      </c>
      <c r="F291" s="260">
        <f t="shared" si="394"/>
        <v>0</v>
      </c>
      <c r="G291" s="258">
        <f t="shared" si="394"/>
        <v>0</v>
      </c>
      <c r="H291" s="259">
        <f t="shared" si="394"/>
        <v>0</v>
      </c>
      <c r="I291" s="260">
        <f t="shared" si="394"/>
        <v>0</v>
      </c>
      <c r="J291" s="258">
        <f t="shared" si="394"/>
        <v>0</v>
      </c>
      <c r="K291" s="259">
        <f t="shared" si="394"/>
        <v>0</v>
      </c>
      <c r="L291" s="260">
        <f t="shared" si="394"/>
        <v>0</v>
      </c>
      <c r="M291" s="258">
        <f t="shared" si="394"/>
        <v>0</v>
      </c>
      <c r="N291" s="259">
        <f t="shared" si="394"/>
        <v>0</v>
      </c>
      <c r="O291" s="260">
        <f t="shared" si="394"/>
        <v>0</v>
      </c>
      <c r="P291" s="261"/>
    </row>
    <row r="292" spans="1:16" s="28" customFormat="1" ht="13.5" hidden="1" thickTop="1" thickBot="1" x14ac:dyDescent="0.3">
      <c r="A292" s="155" t="s">
        <v>313</v>
      </c>
      <c r="B292" s="155" t="s">
        <v>314</v>
      </c>
      <c r="C292" s="156">
        <f t="shared" si="371"/>
        <v>0</v>
      </c>
      <c r="D292" s="157">
        <f t="shared" ref="D292:O292" si="395">D21-D286</f>
        <v>0</v>
      </c>
      <c r="E292" s="158">
        <f t="shared" si="395"/>
        <v>0</v>
      </c>
      <c r="F292" s="159">
        <f t="shared" si="395"/>
        <v>0</v>
      </c>
      <c r="G292" s="157">
        <f t="shared" si="395"/>
        <v>0</v>
      </c>
      <c r="H292" s="158">
        <f t="shared" si="395"/>
        <v>0</v>
      </c>
      <c r="I292" s="159">
        <f t="shared" si="395"/>
        <v>0</v>
      </c>
      <c r="J292" s="157">
        <f t="shared" si="395"/>
        <v>0</v>
      </c>
      <c r="K292" s="158">
        <f t="shared" si="395"/>
        <v>0</v>
      </c>
      <c r="L292" s="159">
        <f t="shared" si="395"/>
        <v>0</v>
      </c>
      <c r="M292" s="157">
        <f t="shared" si="395"/>
        <v>0</v>
      </c>
      <c r="N292" s="158">
        <f t="shared" si="395"/>
        <v>0</v>
      </c>
      <c r="O292" s="159">
        <f t="shared" si="395"/>
        <v>0</v>
      </c>
      <c r="P292" s="35"/>
    </row>
    <row r="293" spans="1:16" s="28" customFormat="1" ht="12.75" hidden="1" thickTop="1" x14ac:dyDescent="0.25">
      <c r="A293" s="262" t="s">
        <v>315</v>
      </c>
      <c r="B293" s="262" t="s">
        <v>316</v>
      </c>
      <c r="C293" s="257">
        <f t="shared" si="371"/>
        <v>0</v>
      </c>
      <c r="D293" s="258">
        <f t="shared" ref="D293:O293" si="396">SUM(D294,D296,D298)-SUM(D295,D297,D299)</f>
        <v>0</v>
      </c>
      <c r="E293" s="259">
        <f t="shared" si="396"/>
        <v>0</v>
      </c>
      <c r="F293" s="260">
        <f t="shared" si="396"/>
        <v>0</v>
      </c>
      <c r="G293" s="258">
        <f t="shared" si="396"/>
        <v>0</v>
      </c>
      <c r="H293" s="259">
        <f t="shared" si="396"/>
        <v>0</v>
      </c>
      <c r="I293" s="260">
        <f t="shared" si="396"/>
        <v>0</v>
      </c>
      <c r="J293" s="258">
        <f t="shared" si="396"/>
        <v>0</v>
      </c>
      <c r="K293" s="259">
        <f t="shared" si="396"/>
        <v>0</v>
      </c>
      <c r="L293" s="260">
        <f t="shared" si="396"/>
        <v>0</v>
      </c>
      <c r="M293" s="258">
        <f t="shared" si="396"/>
        <v>0</v>
      </c>
      <c r="N293" s="259">
        <f t="shared" si="396"/>
        <v>0</v>
      </c>
      <c r="O293" s="260">
        <f t="shared" si="396"/>
        <v>0</v>
      </c>
      <c r="P293" s="261"/>
    </row>
    <row r="294" spans="1:16" ht="12" hidden="1" customHeight="1" x14ac:dyDescent="0.25">
      <c r="A294" s="263" t="s">
        <v>317</v>
      </c>
      <c r="B294" s="140" t="s">
        <v>318</v>
      </c>
      <c r="C294" s="96">
        <f t="shared" si="371"/>
        <v>0</v>
      </c>
      <c r="D294" s="233"/>
      <c r="E294" s="234"/>
      <c r="F294" s="235">
        <f t="shared" ref="F294:F301" si="397">D294+E294</f>
        <v>0</v>
      </c>
      <c r="G294" s="100"/>
      <c r="H294" s="101"/>
      <c r="I294" s="235">
        <f t="shared" ref="I294:I301" si="398">G294+H294</f>
        <v>0</v>
      </c>
      <c r="J294" s="100"/>
      <c r="K294" s="101"/>
      <c r="L294" s="235">
        <f t="shared" ref="L294:L301" si="399">K294+J294</f>
        <v>0</v>
      </c>
      <c r="M294" s="100"/>
      <c r="N294" s="101"/>
      <c r="O294" s="235">
        <f t="shared" ref="O294:O301" si="400">N294+M294</f>
        <v>0</v>
      </c>
      <c r="P294" s="105"/>
    </row>
    <row r="295" spans="1:16" ht="24" hidden="1" customHeight="1" x14ac:dyDescent="0.25">
      <c r="A295" s="197" t="s">
        <v>319</v>
      </c>
      <c r="B295" s="50" t="s">
        <v>320</v>
      </c>
      <c r="C295" s="88">
        <f t="shared" si="371"/>
        <v>0</v>
      </c>
      <c r="D295" s="193"/>
      <c r="E295" s="194"/>
      <c r="F295" s="55">
        <f t="shared" si="397"/>
        <v>0</v>
      </c>
      <c r="G295" s="53"/>
      <c r="H295" s="54"/>
      <c r="I295" s="55">
        <f t="shared" si="398"/>
        <v>0</v>
      </c>
      <c r="J295" s="53"/>
      <c r="K295" s="54"/>
      <c r="L295" s="55">
        <f t="shared" si="399"/>
        <v>0</v>
      </c>
      <c r="M295" s="53"/>
      <c r="N295" s="54"/>
      <c r="O295" s="55">
        <f t="shared" si="400"/>
        <v>0</v>
      </c>
      <c r="P295" s="57"/>
    </row>
    <row r="296" spans="1:16" ht="12" hidden="1" customHeight="1" x14ac:dyDescent="0.25">
      <c r="A296" s="197" t="s">
        <v>321</v>
      </c>
      <c r="B296" s="50" t="s">
        <v>322</v>
      </c>
      <c r="C296" s="88">
        <f t="shared" si="371"/>
        <v>0</v>
      </c>
      <c r="D296" s="193"/>
      <c r="E296" s="194"/>
      <c r="F296" s="55">
        <f t="shared" si="397"/>
        <v>0</v>
      </c>
      <c r="G296" s="53"/>
      <c r="H296" s="54"/>
      <c r="I296" s="55">
        <f t="shared" si="398"/>
        <v>0</v>
      </c>
      <c r="J296" s="53"/>
      <c r="K296" s="54"/>
      <c r="L296" s="55">
        <f t="shared" si="399"/>
        <v>0</v>
      </c>
      <c r="M296" s="53"/>
      <c r="N296" s="54"/>
      <c r="O296" s="55">
        <f t="shared" si="400"/>
        <v>0</v>
      </c>
      <c r="P296" s="57"/>
    </row>
    <row r="297" spans="1:16" ht="24" hidden="1" customHeight="1" x14ac:dyDescent="0.25">
      <c r="A297" s="197" t="s">
        <v>323</v>
      </c>
      <c r="B297" s="50" t="s">
        <v>324</v>
      </c>
      <c r="C297" s="88">
        <f t="shared" si="371"/>
        <v>0</v>
      </c>
      <c r="D297" s="193"/>
      <c r="E297" s="194"/>
      <c r="F297" s="55">
        <f t="shared" si="397"/>
        <v>0</v>
      </c>
      <c r="G297" s="53"/>
      <c r="H297" s="54"/>
      <c r="I297" s="55">
        <f t="shared" si="398"/>
        <v>0</v>
      </c>
      <c r="J297" s="53"/>
      <c r="K297" s="54"/>
      <c r="L297" s="55">
        <f t="shared" si="399"/>
        <v>0</v>
      </c>
      <c r="M297" s="53"/>
      <c r="N297" s="54"/>
      <c r="O297" s="55">
        <f t="shared" si="400"/>
        <v>0</v>
      </c>
      <c r="P297" s="57"/>
    </row>
    <row r="298" spans="1:16" ht="12" hidden="1" customHeight="1" x14ac:dyDescent="0.25">
      <c r="A298" s="197" t="s">
        <v>325</v>
      </c>
      <c r="B298" s="50" t="s">
        <v>326</v>
      </c>
      <c r="C298" s="88">
        <f t="shared" si="371"/>
        <v>0</v>
      </c>
      <c r="D298" s="193"/>
      <c r="E298" s="194"/>
      <c r="F298" s="55">
        <f t="shared" si="397"/>
        <v>0</v>
      </c>
      <c r="G298" s="53"/>
      <c r="H298" s="54"/>
      <c r="I298" s="55">
        <f t="shared" si="398"/>
        <v>0</v>
      </c>
      <c r="J298" s="53"/>
      <c r="K298" s="54"/>
      <c r="L298" s="55">
        <f t="shared" si="399"/>
        <v>0</v>
      </c>
      <c r="M298" s="53"/>
      <c r="N298" s="54"/>
      <c r="O298" s="55">
        <f t="shared" si="400"/>
        <v>0</v>
      </c>
      <c r="P298" s="57"/>
    </row>
    <row r="299" spans="1:16" ht="24.75" hidden="1" customHeight="1" thickBot="1" x14ac:dyDescent="0.3">
      <c r="A299" s="264" t="s">
        <v>327</v>
      </c>
      <c r="B299" s="265" t="s">
        <v>328</v>
      </c>
      <c r="C299" s="205">
        <f t="shared" si="371"/>
        <v>0</v>
      </c>
      <c r="D299" s="207"/>
      <c r="E299" s="208"/>
      <c r="F299" s="209">
        <f t="shared" si="397"/>
        <v>0</v>
      </c>
      <c r="G299" s="210"/>
      <c r="H299" s="211"/>
      <c r="I299" s="209">
        <f t="shared" si="398"/>
        <v>0</v>
      </c>
      <c r="J299" s="210"/>
      <c r="K299" s="211"/>
      <c r="L299" s="209">
        <f t="shared" si="399"/>
        <v>0</v>
      </c>
      <c r="M299" s="210"/>
      <c r="N299" s="211"/>
      <c r="O299" s="209">
        <f t="shared" si="400"/>
        <v>0</v>
      </c>
      <c r="P299" s="212"/>
    </row>
    <row r="300" spans="1:16" s="28" customFormat="1" ht="13.5" hidden="1" customHeight="1" thickTop="1" thickBot="1" x14ac:dyDescent="0.3">
      <c r="A300" s="266" t="s">
        <v>329</v>
      </c>
      <c r="B300" s="266" t="s">
        <v>330</v>
      </c>
      <c r="C300" s="252">
        <f t="shared" si="371"/>
        <v>0</v>
      </c>
      <c r="D300" s="267"/>
      <c r="E300" s="268"/>
      <c r="F300" s="255">
        <f t="shared" si="397"/>
        <v>0</v>
      </c>
      <c r="G300" s="267"/>
      <c r="H300" s="268"/>
      <c r="I300" s="269">
        <f t="shared" si="398"/>
        <v>0</v>
      </c>
      <c r="J300" s="267"/>
      <c r="K300" s="268"/>
      <c r="L300" s="269">
        <f t="shared" si="399"/>
        <v>0</v>
      </c>
      <c r="M300" s="267"/>
      <c r="N300" s="268"/>
      <c r="O300" s="269">
        <f t="shared" si="400"/>
        <v>0</v>
      </c>
      <c r="P300" s="270"/>
    </row>
    <row r="301" spans="1:16" s="28" customFormat="1" ht="48.75" hidden="1" customHeight="1" thickTop="1" x14ac:dyDescent="0.25">
      <c r="A301" s="262" t="s">
        <v>331</v>
      </c>
      <c r="B301" s="271" t="s">
        <v>332</v>
      </c>
      <c r="C301" s="257">
        <f t="shared" si="371"/>
        <v>0</v>
      </c>
      <c r="D301" s="201"/>
      <c r="E301" s="202"/>
      <c r="F301" s="71">
        <f t="shared" si="397"/>
        <v>0</v>
      </c>
      <c r="G301" s="201"/>
      <c r="H301" s="202"/>
      <c r="I301" s="71">
        <f t="shared" si="398"/>
        <v>0</v>
      </c>
      <c r="J301" s="201"/>
      <c r="K301" s="202"/>
      <c r="L301" s="71">
        <f t="shared" si="399"/>
        <v>0</v>
      </c>
      <c r="M301" s="201"/>
      <c r="N301" s="202"/>
      <c r="O301" s="71">
        <f t="shared" si="400"/>
        <v>0</v>
      </c>
      <c r="P301" s="75"/>
    </row>
    <row r="302" spans="1:16" ht="12.75" hidden="1" thickTop="1" x14ac:dyDescent="0.25">
      <c r="A302" s="488"/>
      <c r="B302" s="489"/>
      <c r="C302" s="489"/>
      <c r="D302" s="489"/>
      <c r="E302" s="489"/>
      <c r="F302" s="489"/>
      <c r="G302" s="489"/>
      <c r="H302" s="489"/>
      <c r="I302" s="489"/>
      <c r="J302" s="489"/>
      <c r="K302" s="489"/>
      <c r="L302" s="489"/>
      <c r="M302" s="489"/>
      <c r="N302" s="489"/>
      <c r="O302" s="489"/>
      <c r="P302" s="490"/>
    </row>
    <row r="303" spans="1:16" ht="12.75" hidden="1" thickTop="1" x14ac:dyDescent="0.25">
      <c r="A303" s="491"/>
      <c r="B303" s="2"/>
      <c r="C303" s="2"/>
      <c r="D303" s="2"/>
      <c r="E303" s="2"/>
      <c r="F303" s="2"/>
      <c r="G303" s="2"/>
      <c r="H303" s="2"/>
      <c r="I303" s="2"/>
      <c r="J303" s="2"/>
      <c r="K303" s="2"/>
      <c r="L303" s="2"/>
      <c r="M303" s="2"/>
      <c r="N303" s="2"/>
      <c r="O303" s="2"/>
      <c r="P303" s="492"/>
    </row>
    <row r="304" spans="1:16" ht="12.75" hidden="1" thickTop="1" x14ac:dyDescent="0.25">
      <c r="A304" s="491"/>
      <c r="B304" s="2"/>
      <c r="C304" s="2"/>
      <c r="D304" s="2"/>
      <c r="E304" s="2"/>
      <c r="F304" s="2"/>
      <c r="G304" s="2"/>
      <c r="H304" s="2"/>
      <c r="I304" s="2"/>
      <c r="J304" s="2"/>
      <c r="K304" s="2"/>
      <c r="L304" s="2"/>
      <c r="M304" s="2"/>
      <c r="N304" s="2"/>
      <c r="O304" s="2"/>
      <c r="P304" s="492"/>
    </row>
    <row r="305" spans="1:16" ht="12.75" hidden="1" thickTop="1" x14ac:dyDescent="0.25">
      <c r="A305" s="491"/>
      <c r="B305" s="2"/>
      <c r="C305" s="2"/>
      <c r="D305" s="2"/>
      <c r="E305" s="2"/>
      <c r="F305" s="2"/>
      <c r="G305" s="2"/>
      <c r="H305" s="2"/>
      <c r="I305" s="2"/>
      <c r="J305" s="2"/>
      <c r="K305" s="2"/>
      <c r="L305" s="2"/>
      <c r="M305" s="2"/>
      <c r="N305" s="2"/>
      <c r="O305" s="2"/>
      <c r="P305" s="492"/>
    </row>
    <row r="306" spans="1:16" ht="12.75" hidden="1" customHeight="1" x14ac:dyDescent="0.25">
      <c r="A306" s="491"/>
      <c r="B306" s="493"/>
      <c r="C306" s="2"/>
      <c r="D306" s="2"/>
      <c r="E306" s="2"/>
      <c r="F306" s="2"/>
      <c r="G306" s="2"/>
      <c r="H306" s="2"/>
      <c r="I306" s="2"/>
      <c r="J306" s="2"/>
      <c r="K306" s="2"/>
      <c r="L306" s="2"/>
      <c r="M306" s="2"/>
      <c r="N306" s="2"/>
      <c r="O306" s="2"/>
      <c r="P306" s="492"/>
    </row>
    <row r="307" spans="1:16" ht="12.75" hidden="1" thickTop="1" x14ac:dyDescent="0.25">
      <c r="A307" s="491"/>
      <c r="B307" s="2"/>
      <c r="C307" s="2"/>
      <c r="D307" s="2"/>
      <c r="E307" s="2"/>
      <c r="F307" s="2"/>
      <c r="G307" s="2"/>
      <c r="H307" s="2"/>
      <c r="I307" s="2"/>
      <c r="J307" s="2"/>
      <c r="K307" s="2"/>
      <c r="L307" s="2"/>
      <c r="M307" s="2"/>
      <c r="N307" s="2"/>
      <c r="O307" s="2"/>
      <c r="P307" s="492"/>
    </row>
    <row r="308" spans="1:16" ht="12.75" hidden="1" thickTop="1" x14ac:dyDescent="0.25">
      <c r="A308" s="491"/>
      <c r="B308" s="493"/>
      <c r="C308" s="2"/>
      <c r="D308" s="2"/>
      <c r="E308" s="2"/>
      <c r="F308" s="2"/>
      <c r="G308" s="2"/>
      <c r="H308" s="2"/>
      <c r="I308" s="2"/>
      <c r="J308" s="2"/>
      <c r="K308" s="2"/>
      <c r="L308" s="2"/>
      <c r="M308" s="2"/>
      <c r="N308" s="2"/>
      <c r="O308" s="2"/>
      <c r="P308" s="492"/>
    </row>
    <row r="309" spans="1:16" ht="12.75" hidden="1" thickTop="1" x14ac:dyDescent="0.25">
      <c r="A309" s="491"/>
      <c r="B309" s="2"/>
      <c r="C309" s="2"/>
      <c r="D309" s="2"/>
      <c r="E309" s="2"/>
      <c r="F309" s="2"/>
      <c r="G309" s="2"/>
      <c r="H309" s="2"/>
      <c r="I309" s="2"/>
      <c r="J309" s="2"/>
      <c r="K309" s="2"/>
      <c r="L309" s="2"/>
      <c r="M309" s="2"/>
      <c r="N309" s="2"/>
      <c r="O309" s="2"/>
      <c r="P309" s="492"/>
    </row>
    <row r="310" spans="1:16" ht="12.75" hidden="1" thickTop="1" x14ac:dyDescent="0.25">
      <c r="A310" s="494"/>
      <c r="B310" s="495"/>
      <c r="C310" s="495"/>
      <c r="D310" s="495"/>
      <c r="E310" s="495"/>
      <c r="F310" s="495"/>
      <c r="G310" s="495"/>
      <c r="H310" s="495"/>
      <c r="I310" s="495"/>
      <c r="J310" s="495"/>
      <c r="K310" s="495"/>
      <c r="L310" s="495"/>
      <c r="M310" s="495"/>
      <c r="N310" s="495"/>
      <c r="O310" s="495"/>
      <c r="P310" s="496"/>
    </row>
    <row r="311" spans="1:16" ht="12.75" thickTop="1" x14ac:dyDescent="0.25">
      <c r="A311" s="4"/>
      <c r="B311" s="4"/>
      <c r="C311" s="4"/>
      <c r="D311" s="4"/>
      <c r="E311" s="4"/>
      <c r="F311" s="4"/>
      <c r="G311" s="4"/>
      <c r="H311" s="4"/>
      <c r="I311" s="4"/>
      <c r="J311" s="4"/>
      <c r="K311" s="4"/>
      <c r="L311" s="4"/>
      <c r="M311" s="4"/>
    </row>
    <row r="312" spans="1:16" x14ac:dyDescent="0.25">
      <c r="A312" s="4"/>
      <c r="B312" s="4"/>
      <c r="C312" s="4"/>
      <c r="D312" s="4"/>
      <c r="E312" s="4"/>
      <c r="F312" s="4"/>
      <c r="G312" s="4"/>
      <c r="H312" s="4"/>
      <c r="I312" s="4"/>
      <c r="J312" s="4"/>
      <c r="K312" s="4"/>
      <c r="L312" s="4"/>
      <c r="M312" s="4"/>
    </row>
    <row r="313" spans="1:16" x14ac:dyDescent="0.25">
      <c r="A313" s="4"/>
      <c r="B313" s="4"/>
      <c r="C313" s="4"/>
      <c r="D313" s="4"/>
      <c r="E313" s="4"/>
      <c r="F313" s="4"/>
      <c r="G313" s="4"/>
      <c r="H313" s="4"/>
      <c r="I313" s="4"/>
      <c r="J313" s="4"/>
      <c r="K313" s="4"/>
      <c r="L313" s="4"/>
      <c r="M313" s="4"/>
    </row>
    <row r="314" spans="1:16" x14ac:dyDescent="0.25">
      <c r="A314" s="4"/>
      <c r="B314" s="4"/>
      <c r="C314" s="4"/>
      <c r="D314" s="4"/>
      <c r="E314" s="4"/>
      <c r="F314" s="4"/>
      <c r="G314" s="4"/>
      <c r="H314" s="4"/>
      <c r="I314" s="4"/>
      <c r="J314" s="4"/>
      <c r="K314" s="4"/>
      <c r="L314" s="4"/>
      <c r="M314" s="4"/>
    </row>
    <row r="315" spans="1:16" x14ac:dyDescent="0.25">
      <c r="A315" s="4"/>
      <c r="B315" s="4"/>
      <c r="C315" s="4"/>
      <c r="D315" s="4"/>
      <c r="E315" s="4"/>
      <c r="F315" s="4"/>
      <c r="G315" s="4"/>
      <c r="H315" s="4"/>
      <c r="I315" s="4"/>
      <c r="J315" s="4"/>
      <c r="K315" s="4"/>
      <c r="L315" s="4"/>
      <c r="M315" s="4"/>
    </row>
    <row r="316" spans="1:16" x14ac:dyDescent="0.25">
      <c r="A316" s="4"/>
      <c r="B316" s="4"/>
      <c r="C316" s="4"/>
      <c r="D316" s="4"/>
      <c r="E316" s="4"/>
      <c r="F316" s="4"/>
      <c r="G316" s="4"/>
      <c r="H316" s="4"/>
      <c r="I316" s="4"/>
      <c r="J316" s="4"/>
      <c r="K316" s="4"/>
      <c r="L316" s="4"/>
      <c r="M316" s="4"/>
    </row>
    <row r="317" spans="1:16" x14ac:dyDescent="0.25">
      <c r="A317" s="4"/>
      <c r="B317" s="4"/>
      <c r="C317" s="4"/>
      <c r="D317" s="4"/>
      <c r="E317" s="4"/>
      <c r="F317" s="4"/>
      <c r="G317" s="4"/>
      <c r="H317" s="4"/>
      <c r="I317" s="4"/>
      <c r="J317" s="4"/>
      <c r="K317" s="4"/>
      <c r="L317" s="4"/>
      <c r="M317" s="4"/>
    </row>
    <row r="318" spans="1:16" x14ac:dyDescent="0.25">
      <c r="A318" s="4"/>
      <c r="B318" s="4"/>
      <c r="C318" s="4"/>
      <c r="D318" s="4"/>
      <c r="E318" s="4"/>
      <c r="F318" s="4"/>
      <c r="G318" s="4"/>
      <c r="H318" s="4"/>
      <c r="I318" s="4"/>
      <c r="J318" s="4"/>
      <c r="K318" s="4"/>
      <c r="L318" s="4"/>
      <c r="M318" s="4"/>
    </row>
    <row r="319" spans="1:16" x14ac:dyDescent="0.25">
      <c r="A319" s="4"/>
      <c r="B319" s="4"/>
      <c r="C319" s="4"/>
      <c r="D319" s="4"/>
      <c r="E319" s="4"/>
      <c r="F319" s="4"/>
      <c r="G319" s="4"/>
      <c r="H319" s="4"/>
      <c r="I319" s="4"/>
      <c r="J319" s="4"/>
      <c r="K319" s="4"/>
      <c r="L319" s="4"/>
      <c r="M319" s="4"/>
    </row>
    <row r="320" spans="1:16" x14ac:dyDescent="0.25">
      <c r="A320" s="4"/>
      <c r="B320" s="4"/>
      <c r="C320" s="4"/>
      <c r="D320" s="4"/>
      <c r="E320" s="4"/>
      <c r="F320" s="4"/>
      <c r="G320" s="4"/>
      <c r="H320" s="4"/>
      <c r="I320" s="4"/>
      <c r="J320" s="4"/>
      <c r="K320" s="4"/>
      <c r="L320" s="4"/>
      <c r="M320" s="4"/>
    </row>
    <row r="321" spans="1:13" x14ac:dyDescent="0.25">
      <c r="A321" s="4"/>
      <c r="B321" s="4"/>
      <c r="C321" s="4"/>
      <c r="D321" s="4"/>
      <c r="E321" s="4"/>
      <c r="F321" s="4"/>
      <c r="G321" s="4"/>
      <c r="H321" s="4"/>
      <c r="I321" s="4"/>
      <c r="J321" s="4"/>
      <c r="K321" s="4"/>
      <c r="L321" s="4"/>
      <c r="M321" s="4"/>
    </row>
    <row r="322" spans="1:13" x14ac:dyDescent="0.25">
      <c r="A322" s="4"/>
      <c r="B322" s="4"/>
      <c r="C322" s="4"/>
      <c r="D322" s="4"/>
      <c r="E322" s="4"/>
      <c r="F322" s="4"/>
      <c r="G322" s="4"/>
      <c r="H322" s="4"/>
      <c r="I322" s="4"/>
      <c r="J322" s="4"/>
      <c r="K322" s="4"/>
      <c r="L322" s="4"/>
      <c r="M322" s="4"/>
    </row>
    <row r="323" spans="1:13" x14ac:dyDescent="0.25">
      <c r="A323" s="4"/>
      <c r="B323" s="4"/>
      <c r="C323" s="4"/>
      <c r="D323" s="4"/>
      <c r="E323" s="4"/>
      <c r="F323" s="4"/>
      <c r="G323" s="4"/>
      <c r="H323" s="4"/>
      <c r="I323" s="4"/>
      <c r="J323" s="4"/>
      <c r="K323" s="4"/>
      <c r="L323" s="4"/>
      <c r="M323" s="4"/>
    </row>
    <row r="324" spans="1:13" x14ac:dyDescent="0.25">
      <c r="A324" s="4"/>
      <c r="B324" s="4"/>
      <c r="C324" s="4"/>
      <c r="D324" s="4"/>
      <c r="E324" s="4"/>
      <c r="F324" s="4"/>
      <c r="G324" s="4"/>
      <c r="H324" s="4"/>
      <c r="I324" s="4"/>
      <c r="J324" s="4"/>
      <c r="K324" s="4"/>
      <c r="L324" s="4"/>
      <c r="M324" s="4"/>
    </row>
    <row r="325" spans="1:13" x14ac:dyDescent="0.25">
      <c r="A325" s="4"/>
      <c r="B325" s="4"/>
      <c r="C325" s="4"/>
      <c r="D325" s="4"/>
      <c r="E325" s="4"/>
      <c r="F325" s="4"/>
      <c r="G325" s="4"/>
      <c r="H325" s="4"/>
      <c r="I325" s="4"/>
      <c r="J325" s="4"/>
      <c r="K325" s="4"/>
      <c r="L325" s="4"/>
      <c r="M325" s="4"/>
    </row>
    <row r="326" spans="1:13" x14ac:dyDescent="0.25">
      <c r="A326" s="4"/>
      <c r="B326" s="4"/>
      <c r="C326" s="4"/>
      <c r="D326" s="4"/>
      <c r="E326" s="4"/>
      <c r="F326" s="4"/>
      <c r="G326" s="4"/>
      <c r="H326" s="4"/>
      <c r="I326" s="4"/>
      <c r="J326" s="4"/>
      <c r="K326" s="4"/>
      <c r="L326" s="4"/>
      <c r="M326" s="4"/>
    </row>
    <row r="327" spans="1:13" x14ac:dyDescent="0.25">
      <c r="A327" s="4"/>
      <c r="B327" s="4"/>
      <c r="C327" s="4"/>
      <c r="D327" s="4"/>
      <c r="E327" s="4"/>
      <c r="F327" s="4"/>
      <c r="G327" s="4"/>
      <c r="H327" s="4"/>
      <c r="I327" s="4"/>
      <c r="J327" s="4"/>
      <c r="K327" s="4"/>
      <c r="L327" s="4"/>
      <c r="M327" s="4"/>
    </row>
    <row r="328" spans="1:13" x14ac:dyDescent="0.25">
      <c r="A328" s="4"/>
      <c r="B328" s="4"/>
      <c r="C328" s="4"/>
      <c r="D328" s="4"/>
      <c r="E328" s="4"/>
      <c r="F328" s="4"/>
      <c r="G328" s="4"/>
      <c r="H328" s="4"/>
      <c r="I328" s="4"/>
      <c r="J328" s="4"/>
      <c r="K328" s="4"/>
      <c r="L328" s="4"/>
      <c r="M328" s="4"/>
    </row>
    <row r="329" spans="1:13" x14ac:dyDescent="0.25">
      <c r="A329" s="4"/>
      <c r="B329" s="4"/>
      <c r="C329" s="4"/>
      <c r="D329" s="4"/>
      <c r="E329" s="4"/>
      <c r="F329" s="4"/>
      <c r="G329" s="4"/>
      <c r="H329" s="4"/>
      <c r="I329" s="4"/>
      <c r="J329" s="4"/>
      <c r="K329" s="4"/>
      <c r="L329" s="4"/>
      <c r="M329" s="4"/>
    </row>
  </sheetData>
  <sheetProtection algorithmName="SHA-512" hashValue="QByAnWmSNGYACgeTLVWdetfMVHS0COD/pTA5UUdJVYylt+Wtsa0F1cLJBUd0+2caFkYMvwxUvGmh9lAvdP1Scg==" saltValue="aPieWLoMF5yCy9mEcOrcOw==" spinCount="100000" sheet="1" objects="1" scenarios="1" formatCells="0" formatColumns="0" formatRows="0" deleteColumns="0"/>
  <autoFilter ref="A18:P301">
    <filterColumn colId="2">
      <filters>
        <filter val="1 198"/>
        <filter val="1 338"/>
        <filter val="10 843"/>
        <filter val="115"/>
        <filter val="15 109"/>
        <filter val="17 699"/>
        <filter val="186 188"/>
        <filter val="208 887"/>
        <filter val="3 508"/>
        <filter val="4 266"/>
        <filter val="4 291"/>
        <filter val="5 000"/>
        <filter val="5 436"/>
        <filter val="551"/>
        <filter val="581 720"/>
        <filter val="666 405"/>
        <filter val="680 886"/>
        <filter val="682 084"/>
        <filter val="7 041"/>
        <filter val="7 325"/>
        <filter val="758"/>
        <filter val="78 311"/>
        <filter val="82 602"/>
        <filter val="84 685"/>
        <filter val="973 573"/>
        <filter val="988 682"/>
      </filters>
    </filterColumn>
  </autoFilter>
  <mergeCells count="32">
    <mergeCell ref="A290:B290"/>
    <mergeCell ref="A291:B291"/>
    <mergeCell ref="I16:I17"/>
    <mergeCell ref="J16:J17"/>
    <mergeCell ref="K16:K17"/>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C13:P13"/>
    <mergeCell ref="A2:P2"/>
    <mergeCell ref="C3:P3"/>
    <mergeCell ref="C4:P4"/>
    <mergeCell ref="C5:P5"/>
    <mergeCell ref="C6:P6"/>
    <mergeCell ref="C7:P7"/>
    <mergeCell ref="C8:P8"/>
    <mergeCell ref="C9:P9"/>
    <mergeCell ref="C10:P10"/>
    <mergeCell ref="C11:P11"/>
    <mergeCell ref="C12:P12"/>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97.pielikums Jūrmalas pilsētas domes
2019.gada 29.augusta saistošajiem noteikumiem Nr.31
(protokols Nr.12, 20.punkts)
 </firstHeader>
    <firstFooter>&amp;L&amp;9&amp;D; &amp;T&amp;R&amp;9&amp;P (&amp;N)</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8"/>
  <sheetViews>
    <sheetView view="pageLayout" zoomScaleNormal="100" workbookViewId="0">
      <selection activeCell="I6" sqref="I6"/>
    </sheetView>
  </sheetViews>
  <sheetFormatPr defaultRowHeight="12" outlineLevelCol="1" x14ac:dyDescent="0.2"/>
  <cols>
    <col min="1" max="1" width="6.140625" style="306" customWidth="1"/>
    <col min="2" max="2" width="26.85546875" style="306" customWidth="1"/>
    <col min="3" max="3" width="10.5703125" style="306" customWidth="1"/>
    <col min="4" max="4" width="11.85546875" style="306" hidden="1" customWidth="1" outlineLevel="1"/>
    <col min="5" max="5" width="10.85546875" style="306" hidden="1" customWidth="1" outlineLevel="1"/>
    <col min="6" max="6" width="13" style="306" customWidth="1" collapsed="1"/>
    <col min="7" max="7" width="41.5703125" style="306" hidden="1" customWidth="1" outlineLevel="1"/>
    <col min="8" max="8" width="23.85546875" style="505" customWidth="1" collapsed="1"/>
    <col min="9" max="16384" width="9.140625" style="306"/>
  </cols>
  <sheetData>
    <row r="1" spans="1:12" x14ac:dyDescent="0.2">
      <c r="H1" s="274" t="s">
        <v>771</v>
      </c>
    </row>
    <row r="2" spans="1:12" x14ac:dyDescent="0.2">
      <c r="H2" s="274" t="s">
        <v>334</v>
      </c>
    </row>
    <row r="3" spans="1:12" x14ac:dyDescent="0.2">
      <c r="A3" s="662" t="s">
        <v>545</v>
      </c>
      <c r="B3" s="662"/>
      <c r="C3" s="662" t="s">
        <v>539</v>
      </c>
      <c r="D3" s="662"/>
      <c r="E3" s="662"/>
      <c r="F3" s="662"/>
      <c r="G3" s="662"/>
      <c r="H3" s="662"/>
    </row>
    <row r="4" spans="1:12" x14ac:dyDescent="0.2">
      <c r="A4" s="662" t="s">
        <v>546</v>
      </c>
      <c r="B4" s="662"/>
      <c r="C4" s="662">
        <v>90000056357</v>
      </c>
      <c r="D4" s="662"/>
      <c r="E4" s="662"/>
      <c r="F4" s="662"/>
      <c r="G4" s="662"/>
      <c r="H4" s="662"/>
    </row>
    <row r="5" spans="1:12" ht="15.75" x14ac:dyDescent="0.25">
      <c r="A5" s="670" t="s">
        <v>547</v>
      </c>
      <c r="B5" s="670"/>
      <c r="C5" s="670"/>
      <c r="D5" s="670"/>
      <c r="E5" s="670"/>
      <c r="F5" s="670"/>
      <c r="G5" s="670"/>
      <c r="H5" s="670"/>
    </row>
    <row r="6" spans="1:12" ht="15.75" x14ac:dyDescent="0.25">
      <c r="A6" s="497"/>
      <c r="B6" s="497"/>
      <c r="C6" s="497"/>
      <c r="D6" s="497"/>
      <c r="E6" s="497"/>
      <c r="F6" s="497"/>
      <c r="G6" s="497"/>
      <c r="H6" s="498"/>
    </row>
    <row r="7" spans="1:12" ht="15.75" x14ac:dyDescent="0.25">
      <c r="A7" s="422" t="s">
        <v>336</v>
      </c>
      <c r="B7" s="422"/>
      <c r="C7" s="669" t="s">
        <v>772</v>
      </c>
      <c r="D7" s="669"/>
      <c r="E7" s="669"/>
      <c r="F7" s="669"/>
      <c r="G7" s="669"/>
      <c r="H7" s="669"/>
    </row>
    <row r="8" spans="1:12" x14ac:dyDescent="0.2">
      <c r="A8" s="422" t="s">
        <v>337</v>
      </c>
      <c r="B8" s="422"/>
      <c r="C8" s="662" t="s">
        <v>667</v>
      </c>
      <c r="D8" s="662"/>
      <c r="E8" s="662"/>
      <c r="F8" s="662"/>
      <c r="G8" s="662"/>
      <c r="H8" s="662"/>
    </row>
    <row r="9" spans="1:12" x14ac:dyDescent="0.2">
      <c r="A9" s="422" t="s">
        <v>338</v>
      </c>
      <c r="B9" s="422"/>
      <c r="C9" s="663" t="s">
        <v>668</v>
      </c>
      <c r="D9" s="663"/>
      <c r="E9" s="663"/>
      <c r="F9" s="663"/>
      <c r="G9" s="663"/>
      <c r="H9" s="663"/>
    </row>
    <row r="10" spans="1:12" ht="48" x14ac:dyDescent="0.2">
      <c r="A10" s="479" t="s">
        <v>339</v>
      </c>
      <c r="B10" s="479" t="s">
        <v>340</v>
      </c>
      <c r="C10" s="479" t="s">
        <v>341</v>
      </c>
      <c r="D10" s="499" t="s">
        <v>342</v>
      </c>
      <c r="E10" s="499" t="s">
        <v>343</v>
      </c>
      <c r="F10" s="499" t="s">
        <v>344</v>
      </c>
      <c r="G10" s="479" t="s">
        <v>37</v>
      </c>
      <c r="H10" s="479" t="s">
        <v>345</v>
      </c>
    </row>
    <row r="11" spans="1:12" ht="12.75" customHeight="1" x14ac:dyDescent="0.2">
      <c r="A11" s="562" t="s">
        <v>549</v>
      </c>
      <c r="B11" s="562"/>
      <c r="C11" s="391"/>
      <c r="D11" s="391">
        <f>SUM(D12:D17)</f>
        <v>58823</v>
      </c>
      <c r="E11" s="391">
        <f t="shared" ref="E11:F11" si="0">SUM(E12:E17)</f>
        <v>1350</v>
      </c>
      <c r="F11" s="391">
        <f t="shared" si="0"/>
        <v>60173</v>
      </c>
      <c r="G11" s="391"/>
      <c r="H11" s="500"/>
      <c r="L11" s="501"/>
    </row>
    <row r="12" spans="1:12" ht="24.75" customHeight="1" x14ac:dyDescent="0.2">
      <c r="A12" s="555">
        <v>1</v>
      </c>
      <c r="B12" s="664" t="s">
        <v>773</v>
      </c>
      <c r="C12" s="400">
        <v>3263</v>
      </c>
      <c r="D12" s="424">
        <f>21000-5400</f>
        <v>15600</v>
      </c>
      <c r="E12" s="502">
        <v>-136</v>
      </c>
      <c r="F12" s="424">
        <f>D12+E12</f>
        <v>15464</v>
      </c>
      <c r="G12" s="424" t="s">
        <v>774</v>
      </c>
      <c r="H12" s="403" t="s">
        <v>775</v>
      </c>
      <c r="L12" s="501"/>
    </row>
    <row r="13" spans="1:12" ht="24.75" customHeight="1" x14ac:dyDescent="0.2">
      <c r="A13" s="556"/>
      <c r="B13" s="665"/>
      <c r="C13" s="400">
        <v>2314</v>
      </c>
      <c r="D13" s="424">
        <v>210</v>
      </c>
      <c r="E13" s="424"/>
      <c r="F13" s="424">
        <f t="shared" ref="F13:F17" si="1">D13+E13</f>
        <v>210</v>
      </c>
      <c r="G13" s="424"/>
      <c r="H13" s="403" t="s">
        <v>775</v>
      </c>
      <c r="L13" s="501"/>
    </row>
    <row r="14" spans="1:12" ht="27" customHeight="1" x14ac:dyDescent="0.2">
      <c r="A14" s="485">
        <v>2</v>
      </c>
      <c r="B14" s="478" t="s">
        <v>776</v>
      </c>
      <c r="C14" s="400">
        <v>2279</v>
      </c>
      <c r="D14" s="424">
        <f>146+145</f>
        <v>291</v>
      </c>
      <c r="E14" s="503"/>
      <c r="F14" s="424">
        <f t="shared" si="1"/>
        <v>291</v>
      </c>
      <c r="G14" s="424"/>
      <c r="H14" s="403" t="s">
        <v>777</v>
      </c>
      <c r="L14" s="501"/>
    </row>
    <row r="15" spans="1:12" ht="75.75" customHeight="1" x14ac:dyDescent="0.2">
      <c r="A15" s="485">
        <v>3</v>
      </c>
      <c r="B15" s="478" t="s">
        <v>778</v>
      </c>
      <c r="C15" s="400">
        <v>2279</v>
      </c>
      <c r="D15" s="424">
        <f>5000+6220</f>
        <v>11220</v>
      </c>
      <c r="E15" s="502">
        <f>136+1350</f>
        <v>1486</v>
      </c>
      <c r="F15" s="424">
        <f t="shared" si="1"/>
        <v>12706</v>
      </c>
      <c r="G15" s="424" t="s">
        <v>779</v>
      </c>
      <c r="H15" s="403" t="s">
        <v>780</v>
      </c>
      <c r="L15" s="501"/>
    </row>
    <row r="16" spans="1:12" ht="42" customHeight="1" x14ac:dyDescent="0.2">
      <c r="A16" s="485">
        <v>4</v>
      </c>
      <c r="B16" s="478" t="s">
        <v>679</v>
      </c>
      <c r="C16" s="400">
        <v>5240</v>
      </c>
      <c r="D16" s="424">
        <v>26002</v>
      </c>
      <c r="E16" s="503"/>
      <c r="F16" s="424">
        <f t="shared" si="1"/>
        <v>26002</v>
      </c>
      <c r="G16" s="424"/>
      <c r="H16" s="403" t="s">
        <v>680</v>
      </c>
      <c r="L16" s="501"/>
    </row>
    <row r="17" spans="1:12" ht="28.5" customHeight="1" x14ac:dyDescent="0.2">
      <c r="A17" s="485">
        <v>5</v>
      </c>
      <c r="B17" s="478" t="s">
        <v>781</v>
      </c>
      <c r="C17" s="400">
        <v>2279</v>
      </c>
      <c r="D17" s="424">
        <v>5500</v>
      </c>
      <c r="E17" s="503"/>
      <c r="F17" s="424">
        <f t="shared" si="1"/>
        <v>5500</v>
      </c>
      <c r="G17" s="504"/>
      <c r="H17" s="403" t="s">
        <v>782</v>
      </c>
      <c r="L17" s="501"/>
    </row>
    <row r="18" spans="1:12" x14ac:dyDescent="0.2">
      <c r="A18" s="434"/>
      <c r="B18" s="434"/>
      <c r="C18" s="434"/>
      <c r="D18" s="434"/>
      <c r="E18" s="434"/>
      <c r="F18" s="434"/>
      <c r="G18" s="434"/>
      <c r="H18" s="487"/>
    </row>
    <row r="19" spans="1:12" x14ac:dyDescent="0.2">
      <c r="A19" s="306" t="s">
        <v>486</v>
      </c>
    </row>
    <row r="20" spans="1:12" ht="12" customHeight="1" x14ac:dyDescent="0.2">
      <c r="A20" s="666" t="s">
        <v>783</v>
      </c>
      <c r="B20" s="666"/>
      <c r="C20" s="666"/>
      <c r="D20" s="666"/>
      <c r="E20" s="666"/>
      <c r="F20" s="666"/>
      <c r="G20" s="666"/>
      <c r="H20" s="666"/>
    </row>
    <row r="21" spans="1:12" ht="15" customHeight="1" x14ac:dyDescent="0.2">
      <c r="A21" s="666"/>
      <c r="B21" s="666"/>
      <c r="C21" s="666"/>
      <c r="D21" s="666"/>
      <c r="E21" s="666"/>
      <c r="F21" s="666"/>
      <c r="G21" s="666"/>
      <c r="H21" s="666"/>
    </row>
    <row r="22" spans="1:12" s="314" customFormat="1" x14ac:dyDescent="0.2">
      <c r="A22" s="506" t="s">
        <v>784</v>
      </c>
      <c r="B22" s="506"/>
      <c r="C22" s="506"/>
      <c r="D22" s="506"/>
      <c r="E22" s="506"/>
      <c r="F22" s="506"/>
      <c r="G22" s="506"/>
      <c r="H22" s="507"/>
    </row>
    <row r="23" spans="1:12" s="506" customFormat="1" x14ac:dyDescent="0.2">
      <c r="A23" s="508" t="s">
        <v>785</v>
      </c>
      <c r="B23" s="667" t="s">
        <v>786</v>
      </c>
      <c r="C23" s="667"/>
      <c r="D23" s="667"/>
      <c r="E23" s="667"/>
      <c r="F23" s="667"/>
      <c r="G23" s="667"/>
      <c r="H23" s="667"/>
    </row>
    <row r="24" spans="1:12" s="314" customFormat="1" x14ac:dyDescent="0.2">
      <c r="A24" s="508"/>
      <c r="B24" s="667" t="s">
        <v>787</v>
      </c>
      <c r="C24" s="667"/>
      <c r="D24" s="667"/>
      <c r="E24" s="667"/>
      <c r="F24" s="667"/>
      <c r="G24" s="667"/>
      <c r="H24" s="667"/>
    </row>
    <row r="25" spans="1:12" s="314" customFormat="1" x14ac:dyDescent="0.2">
      <c r="A25" s="506" t="s">
        <v>788</v>
      </c>
      <c r="B25" s="506"/>
      <c r="C25" s="506"/>
      <c r="D25" s="506"/>
      <c r="E25" s="506"/>
      <c r="F25" s="506"/>
      <c r="G25" s="506"/>
      <c r="H25" s="507"/>
    </row>
    <row r="26" spans="1:12" s="314" customFormat="1" x14ac:dyDescent="0.2">
      <c r="A26" s="314" t="s">
        <v>789</v>
      </c>
      <c r="B26" s="438" t="s">
        <v>790</v>
      </c>
      <c r="H26" s="509"/>
    </row>
    <row r="27" spans="1:12" s="314" customFormat="1" x14ac:dyDescent="0.2">
      <c r="B27" s="659" t="s">
        <v>791</v>
      </c>
      <c r="C27" s="668"/>
      <c r="D27" s="668"/>
      <c r="E27" s="668"/>
      <c r="F27" s="668"/>
      <c r="G27" s="668"/>
      <c r="H27" s="668"/>
    </row>
    <row r="28" spans="1:12" s="314" customFormat="1" x14ac:dyDescent="0.2">
      <c r="A28" s="314" t="s">
        <v>789</v>
      </c>
      <c r="B28" s="659" t="s">
        <v>790</v>
      </c>
      <c r="C28" s="659"/>
      <c r="D28" s="659"/>
      <c r="E28" s="659"/>
      <c r="F28" s="659"/>
      <c r="G28" s="659"/>
      <c r="H28" s="659"/>
    </row>
    <row r="29" spans="1:12" s="314" customFormat="1" x14ac:dyDescent="0.2">
      <c r="B29" s="659" t="s">
        <v>792</v>
      </c>
      <c r="C29" s="659"/>
      <c r="D29" s="659"/>
      <c r="E29" s="659"/>
      <c r="F29" s="659"/>
      <c r="G29" s="659"/>
      <c r="H29" s="659"/>
    </row>
    <row r="30" spans="1:12" s="314" customFormat="1" x14ac:dyDescent="0.2">
      <c r="A30" s="314" t="s">
        <v>793</v>
      </c>
      <c r="B30" s="510"/>
      <c r="C30" s="510"/>
      <c r="D30" s="510"/>
      <c r="E30" s="510"/>
      <c r="F30" s="510"/>
      <c r="G30" s="510"/>
      <c r="H30" s="511"/>
    </row>
    <row r="31" spans="1:12" s="314" customFormat="1" x14ac:dyDescent="0.2">
      <c r="A31" s="314" t="s">
        <v>794</v>
      </c>
      <c r="B31" s="659" t="s">
        <v>795</v>
      </c>
      <c r="C31" s="659"/>
      <c r="D31" s="659"/>
      <c r="E31" s="659"/>
      <c r="F31" s="659"/>
      <c r="G31" s="659"/>
      <c r="H31" s="659"/>
    </row>
    <row r="32" spans="1:12" s="314" customFormat="1" ht="12" customHeight="1" x14ac:dyDescent="0.2">
      <c r="B32" s="659" t="s">
        <v>796</v>
      </c>
      <c r="C32" s="659"/>
      <c r="D32" s="659"/>
      <c r="E32" s="659"/>
      <c r="F32" s="659"/>
      <c r="G32" s="659"/>
      <c r="H32" s="659"/>
    </row>
    <row r="33" spans="1:11" s="314" customFormat="1" ht="12" customHeight="1" x14ac:dyDescent="0.2">
      <c r="A33" s="314" t="s">
        <v>797</v>
      </c>
      <c r="B33" s="510"/>
      <c r="C33" s="510"/>
      <c r="D33" s="510"/>
      <c r="E33" s="510"/>
      <c r="F33" s="510"/>
      <c r="G33" s="510"/>
      <c r="H33" s="511"/>
    </row>
    <row r="34" spans="1:11" s="314" customFormat="1" ht="12" customHeight="1" x14ac:dyDescent="0.2">
      <c r="A34" s="314" t="s">
        <v>798</v>
      </c>
      <c r="B34" s="659" t="s">
        <v>799</v>
      </c>
      <c r="C34" s="659"/>
      <c r="D34" s="659"/>
      <c r="E34" s="659"/>
      <c r="F34" s="659"/>
      <c r="G34" s="659"/>
      <c r="H34" s="659"/>
    </row>
    <row r="35" spans="1:11" s="314" customFormat="1" x14ac:dyDescent="0.2">
      <c r="B35" s="659" t="s">
        <v>800</v>
      </c>
      <c r="C35" s="659"/>
      <c r="D35" s="659"/>
      <c r="E35" s="659"/>
      <c r="F35" s="659"/>
      <c r="G35" s="659"/>
      <c r="H35" s="659"/>
    </row>
    <row r="36" spans="1:11" s="314" customFormat="1" x14ac:dyDescent="0.2">
      <c r="A36" s="314" t="s">
        <v>797</v>
      </c>
      <c r="B36" s="439"/>
      <c r="C36" s="439"/>
      <c r="D36" s="439"/>
      <c r="E36" s="439"/>
      <c r="F36" s="439"/>
      <c r="G36" s="439"/>
      <c r="H36" s="439"/>
    </row>
    <row r="37" spans="1:11" s="314" customFormat="1" ht="12" customHeight="1" x14ac:dyDescent="0.2">
      <c r="A37" s="314" t="s">
        <v>801</v>
      </c>
      <c r="B37" s="439" t="s">
        <v>802</v>
      </c>
      <c r="C37" s="439"/>
      <c r="D37" s="439"/>
      <c r="E37" s="439"/>
      <c r="F37" s="439"/>
      <c r="G37" s="439"/>
      <c r="H37" s="439"/>
    </row>
    <row r="38" spans="1:11" s="314" customFormat="1" ht="23.25" customHeight="1" x14ac:dyDescent="0.2">
      <c r="B38" s="660" t="s">
        <v>803</v>
      </c>
      <c r="C38" s="660"/>
      <c r="D38" s="660"/>
      <c r="E38" s="660"/>
      <c r="F38" s="660"/>
      <c r="G38" s="660"/>
      <c r="H38" s="660"/>
      <c r="I38" s="660"/>
      <c r="J38" s="660"/>
      <c r="K38" s="660"/>
    </row>
    <row r="39" spans="1:11" s="314" customFormat="1" x14ac:dyDescent="0.2">
      <c r="A39" s="314" t="s">
        <v>804</v>
      </c>
      <c r="B39" s="510"/>
      <c r="C39" s="510"/>
      <c r="D39" s="510"/>
      <c r="E39" s="510"/>
      <c r="F39" s="510"/>
      <c r="G39" s="510"/>
      <c r="H39" s="511"/>
    </row>
    <row r="40" spans="1:11" s="506" customFormat="1" x14ac:dyDescent="0.2">
      <c r="A40" s="314" t="s">
        <v>805</v>
      </c>
      <c r="B40" s="438" t="s">
        <v>806</v>
      </c>
      <c r="C40" s="314"/>
      <c r="D40" s="314"/>
      <c r="E40" s="314"/>
      <c r="F40" s="314"/>
      <c r="G40" s="314"/>
      <c r="H40" s="509"/>
    </row>
    <row r="41" spans="1:11" s="314" customFormat="1" ht="12" customHeight="1" x14ac:dyDescent="0.2">
      <c r="B41" s="661" t="s">
        <v>807</v>
      </c>
      <c r="C41" s="661"/>
      <c r="D41" s="661"/>
      <c r="E41" s="661"/>
      <c r="F41" s="661"/>
      <c r="G41" s="661"/>
      <c r="H41" s="661"/>
    </row>
    <row r="42" spans="1:11" s="314" customFormat="1" x14ac:dyDescent="0.2">
      <c r="A42" s="314" t="s">
        <v>808</v>
      </c>
      <c r="B42" s="510"/>
      <c r="C42" s="510"/>
      <c r="D42" s="510"/>
      <c r="E42" s="510"/>
      <c r="F42" s="510"/>
      <c r="G42" s="510"/>
      <c r="H42" s="511"/>
    </row>
    <row r="43" spans="1:11" s="314" customFormat="1" x14ac:dyDescent="0.2">
      <c r="A43" s="314" t="s">
        <v>809</v>
      </c>
      <c r="B43" s="659" t="s">
        <v>810</v>
      </c>
      <c r="C43" s="659"/>
      <c r="D43" s="659"/>
      <c r="E43" s="659"/>
      <c r="F43" s="659"/>
      <c r="G43" s="659"/>
      <c r="H43" s="659"/>
    </row>
    <row r="44" spans="1:11" s="314" customFormat="1" ht="12" customHeight="1" x14ac:dyDescent="0.2">
      <c r="B44" s="659" t="s">
        <v>811</v>
      </c>
      <c r="C44" s="659"/>
      <c r="D44" s="659"/>
      <c r="E44" s="659"/>
      <c r="F44" s="659"/>
      <c r="G44" s="659"/>
      <c r="H44" s="659"/>
    </row>
    <row r="45" spans="1:11" ht="12" customHeight="1" x14ac:dyDescent="0.2">
      <c r="A45" s="314"/>
      <c r="B45" s="314"/>
      <c r="C45" s="314"/>
      <c r="D45" s="314"/>
      <c r="E45" s="314"/>
      <c r="F45" s="314"/>
      <c r="G45" s="314"/>
      <c r="H45" s="509"/>
    </row>
    <row r="46" spans="1:11" ht="12" customHeight="1" x14ac:dyDescent="0.2">
      <c r="A46" s="512"/>
      <c r="B46" s="512"/>
      <c r="C46" s="512"/>
      <c r="D46" s="512"/>
      <c r="E46" s="512"/>
      <c r="F46" s="512"/>
      <c r="G46" s="512"/>
      <c r="H46" s="513"/>
    </row>
    <row r="47" spans="1:11" ht="20.25" x14ac:dyDescent="0.3">
      <c r="A47" s="514"/>
      <c r="B47" s="437"/>
      <c r="C47" s="437"/>
      <c r="D47" s="437"/>
      <c r="E47" s="437"/>
      <c r="F47" s="437"/>
      <c r="G47" s="437"/>
      <c r="H47" s="515"/>
    </row>
    <row r="48" spans="1:11" x14ac:dyDescent="0.2">
      <c r="A48" s="437"/>
      <c r="B48" s="437"/>
      <c r="C48" s="437"/>
      <c r="D48" s="437"/>
      <c r="E48" s="437"/>
      <c r="F48" s="437"/>
      <c r="G48" s="437"/>
      <c r="H48" s="515"/>
    </row>
  </sheetData>
  <sheetProtection algorithmName="SHA-512" hashValue="KNzMTv3NT32mbCpvqUKW1nVr3SCa66cDEq5hqyHHc+MEO2x0yGHCn27HeLGq6WJgalkhVGj9KgVPI+g75DaBZQ==" saltValue="pytQoDuJTLXwaenyRxu4ag==" spinCount="100000" sheet="1" objects="1" scenarios="1"/>
  <mergeCells count="25">
    <mergeCell ref="C7:H7"/>
    <mergeCell ref="A3:B3"/>
    <mergeCell ref="C3:H3"/>
    <mergeCell ref="A4:B4"/>
    <mergeCell ref="C4:H4"/>
    <mergeCell ref="A5:H5"/>
    <mergeCell ref="B31:H31"/>
    <mergeCell ref="C8:H8"/>
    <mergeCell ref="C9:H9"/>
    <mergeCell ref="A11:B11"/>
    <mergeCell ref="A12:A13"/>
    <mergeCell ref="B12:B13"/>
    <mergeCell ref="A20:H21"/>
    <mergeCell ref="B23:H23"/>
    <mergeCell ref="B24:H24"/>
    <mergeCell ref="B27:H27"/>
    <mergeCell ref="B28:H28"/>
    <mergeCell ref="B29:H29"/>
    <mergeCell ref="B44:H44"/>
    <mergeCell ref="B32:H32"/>
    <mergeCell ref="B34:H34"/>
    <mergeCell ref="B35:H35"/>
    <mergeCell ref="B38:K38"/>
    <mergeCell ref="B41:H41"/>
    <mergeCell ref="B43:H43"/>
  </mergeCells>
  <pageMargins left="0.98425196850393704" right="0.39370078740157483" top="0.59055118110236227" bottom="0.39370078740157483" header="0.23622047244094491" footer="0.23622047244094491"/>
  <pageSetup paperSize="9" scale="70" fitToHeight="0" orientation="portrait" r:id="rId1"/>
  <headerFooter differentFirst="1">
    <oddFooter>&amp;L&amp;"Times New Roman,Regular"&amp;9&amp;D; &amp;T&amp;R&amp;"Times New Roman,Regular"&amp;9&amp;P (&amp;N)</oddFooter>
    <firstHeader xml:space="preserve">&amp;R&amp;"Times New Roman,Regular"&amp;9 98.pielikums Jūrmalas pilsētas domes
2019.gada 29.augusta saistošajiem noteikumiem Nr.31
(protokols Nr.12, 20.punkts)
 </firstHeader>
    <firstFooter>&amp;L&amp;9&amp;D; &amp;T&amp;R&amp;9&amp;P (&amp;N)</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54"/>
  <sheetViews>
    <sheetView view="pageLayout" zoomScaleNormal="100" workbookViewId="0">
      <selection activeCell="O8" sqref="O8"/>
    </sheetView>
  </sheetViews>
  <sheetFormatPr defaultRowHeight="12" outlineLevelCol="1" x14ac:dyDescent="0.2"/>
  <cols>
    <col min="1" max="1" width="4.85546875" style="306" customWidth="1"/>
    <col min="2" max="2" width="26.85546875" style="306" customWidth="1"/>
    <col min="3" max="3" width="10.42578125" style="306" customWidth="1"/>
    <col min="4" max="4" width="10.7109375" style="306" hidden="1" customWidth="1" outlineLevel="1"/>
    <col min="5" max="5" width="9.5703125" style="306" hidden="1" customWidth="1" outlineLevel="1"/>
    <col min="6" max="6" width="12.42578125" style="306" hidden="1" customWidth="1" outlineLevel="1"/>
    <col min="7" max="7" width="9.5703125" style="306" hidden="1" customWidth="1" outlineLevel="1"/>
    <col min="8" max="8" width="10.5703125" style="306" customWidth="1" collapsed="1"/>
    <col min="9" max="9" width="9.5703125" style="306" customWidth="1"/>
    <col min="10" max="10" width="41.28515625" style="306" hidden="1" customWidth="1" outlineLevel="1"/>
    <col min="11" max="11" width="19.42578125" style="306" customWidth="1" collapsed="1"/>
    <col min="12" max="16384" width="9.140625" style="306"/>
  </cols>
  <sheetData>
    <row r="1" spans="1:11" x14ac:dyDescent="0.2">
      <c r="K1" s="274" t="s">
        <v>631</v>
      </c>
    </row>
    <row r="2" spans="1:11" x14ac:dyDescent="0.2">
      <c r="K2" s="274" t="s">
        <v>334</v>
      </c>
    </row>
    <row r="3" spans="1:11" ht="12.75" customHeight="1" x14ac:dyDescent="0.2">
      <c r="A3" s="378" t="s">
        <v>545</v>
      </c>
      <c r="B3" s="379"/>
      <c r="C3" s="380" t="s">
        <v>539</v>
      </c>
      <c r="D3" s="380"/>
      <c r="E3" s="380"/>
      <c r="F3" s="380"/>
      <c r="G3" s="380"/>
      <c r="H3" s="380"/>
      <c r="I3" s="380"/>
      <c r="J3" s="380"/>
      <c r="K3" s="380"/>
    </row>
    <row r="4" spans="1:11" ht="12.75" customHeight="1" x14ac:dyDescent="0.2">
      <c r="A4" s="378" t="s">
        <v>632</v>
      </c>
      <c r="B4" s="379"/>
      <c r="C4" s="381">
        <v>90000056357</v>
      </c>
      <c r="D4" s="381"/>
      <c r="E4" s="381"/>
      <c r="F4" s="381"/>
      <c r="G4" s="381"/>
      <c r="H4" s="381"/>
      <c r="I4" s="381"/>
      <c r="J4" s="381"/>
      <c r="K4" s="381"/>
    </row>
    <row r="5" spans="1:11" ht="12.75" customHeight="1" x14ac:dyDescent="0.2">
      <c r="A5" s="378"/>
      <c r="B5" s="379"/>
      <c r="C5" s="382"/>
      <c r="D5" s="382"/>
      <c r="E5" s="382"/>
      <c r="F5" s="382"/>
      <c r="G5" s="382"/>
      <c r="H5" s="382"/>
      <c r="I5" s="382"/>
      <c r="J5" s="382"/>
      <c r="K5" s="383"/>
    </row>
    <row r="6" spans="1:11" ht="15.75" x14ac:dyDescent="0.25">
      <c r="A6" s="571" t="s">
        <v>335</v>
      </c>
      <c r="B6" s="571"/>
      <c r="C6" s="571"/>
      <c r="D6" s="571"/>
      <c r="E6" s="571"/>
      <c r="F6" s="571"/>
      <c r="G6" s="571"/>
      <c r="H6" s="571"/>
      <c r="I6" s="571"/>
      <c r="J6" s="571"/>
      <c r="K6" s="571"/>
    </row>
    <row r="7" spans="1:11" ht="10.5" customHeight="1" x14ac:dyDescent="0.25">
      <c r="A7" s="486"/>
      <c r="B7" s="486"/>
      <c r="C7" s="486"/>
      <c r="D7" s="486"/>
      <c r="E7" s="486"/>
      <c r="F7" s="486"/>
      <c r="G7" s="486"/>
      <c r="H7" s="486"/>
      <c r="I7" s="486"/>
      <c r="J7" s="486"/>
      <c r="K7" s="486"/>
    </row>
    <row r="8" spans="1:11" ht="17.25" customHeight="1" x14ac:dyDescent="0.25">
      <c r="A8" s="572" t="s">
        <v>336</v>
      </c>
      <c r="B8" s="572"/>
      <c r="C8" s="385" t="s">
        <v>633</v>
      </c>
      <c r="D8" s="385"/>
      <c r="E8" s="385"/>
      <c r="F8" s="385"/>
      <c r="G8" s="385"/>
      <c r="H8" s="385"/>
      <c r="I8" s="385"/>
      <c r="J8" s="385"/>
      <c r="K8" s="385"/>
    </row>
    <row r="9" spans="1:11" ht="12.75" customHeight="1" x14ac:dyDescent="0.2">
      <c r="A9" s="378" t="s">
        <v>337</v>
      </c>
      <c r="B9" s="378"/>
      <c r="C9" s="380" t="s">
        <v>629</v>
      </c>
      <c r="D9" s="380"/>
      <c r="E9" s="380"/>
      <c r="F9" s="380"/>
      <c r="G9" s="380"/>
      <c r="H9" s="380"/>
      <c r="I9" s="380"/>
      <c r="J9" s="380"/>
      <c r="K9" s="380"/>
    </row>
    <row r="10" spans="1:11" ht="12.75" customHeight="1" x14ac:dyDescent="0.2">
      <c r="A10" s="386" t="s">
        <v>338</v>
      </c>
      <c r="B10" s="386"/>
      <c r="C10" s="387" t="s">
        <v>628</v>
      </c>
      <c r="D10" s="387"/>
      <c r="E10" s="387"/>
      <c r="F10" s="387"/>
      <c r="G10" s="387"/>
      <c r="H10" s="387"/>
      <c r="I10" s="387"/>
      <c r="J10" s="387"/>
      <c r="K10" s="387"/>
    </row>
    <row r="11" spans="1:11" ht="25.5" customHeight="1" x14ac:dyDescent="0.2">
      <c r="A11" s="561" t="s">
        <v>339</v>
      </c>
      <c r="B11" s="561" t="s">
        <v>340</v>
      </c>
      <c r="C11" s="561" t="s">
        <v>341</v>
      </c>
      <c r="D11" s="560" t="s">
        <v>342</v>
      </c>
      <c r="E11" s="560"/>
      <c r="F11" s="560" t="s">
        <v>343</v>
      </c>
      <c r="G11" s="560"/>
      <c r="H11" s="560" t="s">
        <v>344</v>
      </c>
      <c r="I11" s="560"/>
      <c r="J11" s="560" t="s">
        <v>37</v>
      </c>
      <c r="K11" s="561" t="s">
        <v>345</v>
      </c>
    </row>
    <row r="12" spans="1:11" ht="29.25" customHeight="1" x14ac:dyDescent="0.2">
      <c r="A12" s="561"/>
      <c r="B12" s="561"/>
      <c r="C12" s="561"/>
      <c r="D12" s="388" t="s">
        <v>346</v>
      </c>
      <c r="E12" s="388" t="s">
        <v>347</v>
      </c>
      <c r="F12" s="388" t="s">
        <v>346</v>
      </c>
      <c r="G12" s="388" t="s">
        <v>347</v>
      </c>
      <c r="H12" s="388" t="s">
        <v>346</v>
      </c>
      <c r="I12" s="388" t="s">
        <v>347</v>
      </c>
      <c r="J12" s="560"/>
      <c r="K12" s="561"/>
    </row>
    <row r="13" spans="1:11" ht="17.25" customHeight="1" x14ac:dyDescent="0.2">
      <c r="A13" s="562" t="s">
        <v>348</v>
      </c>
      <c r="B13" s="562"/>
      <c r="C13" s="480"/>
      <c r="D13" s="390">
        <f>SUM(D14:D26)</f>
        <v>2282340</v>
      </c>
      <c r="E13" s="390">
        <f t="shared" ref="E13:I13" si="0">SUM(E14:E26)</f>
        <v>5896</v>
      </c>
      <c r="F13" s="390">
        <f t="shared" si="0"/>
        <v>0</v>
      </c>
      <c r="G13" s="390">
        <f t="shared" si="0"/>
        <v>0</v>
      </c>
      <c r="H13" s="390">
        <f t="shared" si="0"/>
        <v>2282340</v>
      </c>
      <c r="I13" s="390">
        <f t="shared" si="0"/>
        <v>5896</v>
      </c>
      <c r="J13" s="390"/>
      <c r="K13" s="391"/>
    </row>
    <row r="14" spans="1:11" ht="51" customHeight="1" x14ac:dyDescent="0.2">
      <c r="A14" s="485">
        <v>1</v>
      </c>
      <c r="B14" s="478" t="s">
        <v>634</v>
      </c>
      <c r="C14" s="394">
        <v>3320</v>
      </c>
      <c r="D14" s="395">
        <v>1760000</v>
      </c>
      <c r="E14" s="396"/>
      <c r="F14" s="396"/>
      <c r="G14" s="396"/>
      <c r="H14" s="396">
        <f>D14+F14</f>
        <v>1760000</v>
      </c>
      <c r="I14" s="396">
        <f>E14+G14</f>
        <v>0</v>
      </c>
      <c r="J14" s="396"/>
      <c r="K14" s="397" t="s">
        <v>635</v>
      </c>
    </row>
    <row r="15" spans="1:11" ht="53.25" customHeight="1" x14ac:dyDescent="0.2">
      <c r="A15" s="485">
        <v>2</v>
      </c>
      <c r="B15" s="478" t="s">
        <v>636</v>
      </c>
      <c r="C15" s="394">
        <v>3310</v>
      </c>
      <c r="D15" s="395">
        <v>187000</v>
      </c>
      <c r="E15" s="396"/>
      <c r="F15" s="396"/>
      <c r="G15" s="396"/>
      <c r="H15" s="396">
        <f t="shared" ref="H15:I26" si="1">D15+F15</f>
        <v>187000</v>
      </c>
      <c r="I15" s="396">
        <f t="shared" si="1"/>
        <v>0</v>
      </c>
      <c r="J15" s="396"/>
      <c r="K15" s="397" t="s">
        <v>637</v>
      </c>
    </row>
    <row r="16" spans="1:11" ht="31.5" customHeight="1" x14ac:dyDescent="0.2">
      <c r="A16" s="485">
        <v>3</v>
      </c>
      <c r="B16" s="478" t="s">
        <v>638</v>
      </c>
      <c r="C16" s="394">
        <v>2232</v>
      </c>
      <c r="D16" s="395">
        <v>0</v>
      </c>
      <c r="E16" s="396"/>
      <c r="F16" s="398"/>
      <c r="G16" s="396"/>
      <c r="H16" s="396">
        <f t="shared" si="1"/>
        <v>0</v>
      </c>
      <c r="I16" s="396">
        <f t="shared" si="1"/>
        <v>0</v>
      </c>
      <c r="J16" s="396"/>
      <c r="K16" s="399" t="s">
        <v>637</v>
      </c>
    </row>
    <row r="17" spans="1:11" ht="29.25" customHeight="1" x14ac:dyDescent="0.2">
      <c r="A17" s="485">
        <v>4</v>
      </c>
      <c r="B17" s="478" t="s">
        <v>639</v>
      </c>
      <c r="C17" s="400">
        <v>2314</v>
      </c>
      <c r="D17" s="395">
        <v>7338</v>
      </c>
      <c r="E17" s="396"/>
      <c r="F17" s="398"/>
      <c r="G17" s="396"/>
      <c r="H17" s="396">
        <f t="shared" si="1"/>
        <v>7338</v>
      </c>
      <c r="I17" s="396">
        <f t="shared" si="1"/>
        <v>0</v>
      </c>
      <c r="J17" s="397"/>
      <c r="K17" s="397" t="s">
        <v>637</v>
      </c>
    </row>
    <row r="18" spans="1:11" ht="29.25" customHeight="1" x14ac:dyDescent="0.2">
      <c r="A18" s="485">
        <v>5</v>
      </c>
      <c r="B18" s="478" t="s">
        <v>137</v>
      </c>
      <c r="C18" s="401">
        <v>2262</v>
      </c>
      <c r="D18" s="395">
        <f>114400+3185</f>
        <v>117585</v>
      </c>
      <c r="E18" s="396"/>
      <c r="F18" s="516"/>
      <c r="G18" s="396"/>
      <c r="H18" s="396">
        <f t="shared" si="1"/>
        <v>117585</v>
      </c>
      <c r="I18" s="396">
        <f t="shared" si="1"/>
        <v>0</v>
      </c>
      <c r="J18" s="396"/>
      <c r="K18" s="403" t="s">
        <v>641</v>
      </c>
    </row>
    <row r="19" spans="1:11" ht="18.75" customHeight="1" x14ac:dyDescent="0.2">
      <c r="A19" s="485">
        <v>6</v>
      </c>
      <c r="B19" s="478" t="s">
        <v>642</v>
      </c>
      <c r="C19" s="401">
        <v>2279</v>
      </c>
      <c r="D19" s="395">
        <v>7582</v>
      </c>
      <c r="E19" s="396"/>
      <c r="F19" s="398"/>
      <c r="G19" s="396"/>
      <c r="H19" s="396">
        <f t="shared" si="1"/>
        <v>7582</v>
      </c>
      <c r="I19" s="396">
        <f t="shared" si="1"/>
        <v>0</v>
      </c>
      <c r="J19" s="396"/>
      <c r="K19" s="484" t="s">
        <v>637</v>
      </c>
    </row>
    <row r="20" spans="1:11" ht="18.75" customHeight="1" x14ac:dyDescent="0.2">
      <c r="A20" s="568">
        <v>7</v>
      </c>
      <c r="B20" s="557" t="s">
        <v>643</v>
      </c>
      <c r="C20" s="394">
        <v>5240</v>
      </c>
      <c r="D20" s="395">
        <v>31616</v>
      </c>
      <c r="E20" s="396"/>
      <c r="F20" s="396"/>
      <c r="G20" s="396"/>
      <c r="H20" s="396">
        <f t="shared" si="1"/>
        <v>31616</v>
      </c>
      <c r="I20" s="396">
        <f t="shared" si="1"/>
        <v>0</v>
      </c>
      <c r="J20" s="396"/>
      <c r="K20" s="567" t="s">
        <v>644</v>
      </c>
    </row>
    <row r="21" spans="1:11" ht="18.75" customHeight="1" x14ac:dyDescent="0.2">
      <c r="A21" s="568"/>
      <c r="B21" s="557"/>
      <c r="C21" s="394">
        <v>2390</v>
      </c>
      <c r="D21" s="395">
        <v>40809</v>
      </c>
      <c r="E21" s="396">
        <v>5896</v>
      </c>
      <c r="F21" s="396"/>
      <c r="G21" s="396"/>
      <c r="H21" s="396">
        <f t="shared" si="1"/>
        <v>40809</v>
      </c>
      <c r="I21" s="396">
        <f t="shared" si="1"/>
        <v>5896</v>
      </c>
      <c r="J21" s="396"/>
      <c r="K21" s="570"/>
    </row>
    <row r="22" spans="1:11" ht="18.75" customHeight="1" x14ac:dyDescent="0.2">
      <c r="A22" s="568"/>
      <c r="B22" s="557"/>
      <c r="C22" s="394">
        <v>5239</v>
      </c>
      <c r="D22" s="395">
        <v>2695</v>
      </c>
      <c r="E22" s="396"/>
      <c r="F22" s="396"/>
      <c r="G22" s="396"/>
      <c r="H22" s="396">
        <f t="shared" si="1"/>
        <v>2695</v>
      </c>
      <c r="I22" s="396">
        <f t="shared" si="1"/>
        <v>0</v>
      </c>
      <c r="J22" s="396"/>
      <c r="K22" s="570"/>
    </row>
    <row r="23" spans="1:11" ht="18.75" customHeight="1" x14ac:dyDescent="0.2">
      <c r="A23" s="568"/>
      <c r="B23" s="557"/>
      <c r="C23" s="394">
        <v>2259</v>
      </c>
      <c r="D23" s="395">
        <v>84358</v>
      </c>
      <c r="E23" s="396"/>
      <c r="F23" s="396"/>
      <c r="G23" s="396"/>
      <c r="H23" s="396">
        <f t="shared" si="1"/>
        <v>84358</v>
      </c>
      <c r="I23" s="396">
        <f t="shared" si="1"/>
        <v>0</v>
      </c>
      <c r="J23" s="396"/>
      <c r="K23" s="570"/>
    </row>
    <row r="24" spans="1:11" ht="18.75" customHeight="1" x14ac:dyDescent="0.2">
      <c r="A24" s="568"/>
      <c r="B24" s="557"/>
      <c r="C24" s="394">
        <v>2279</v>
      </c>
      <c r="D24" s="395">
        <v>38000</v>
      </c>
      <c r="E24" s="396"/>
      <c r="F24" s="396"/>
      <c r="G24" s="396"/>
      <c r="H24" s="396">
        <f t="shared" si="1"/>
        <v>38000</v>
      </c>
      <c r="I24" s="396">
        <f t="shared" si="1"/>
        <v>0</v>
      </c>
      <c r="J24" s="396"/>
      <c r="K24" s="570"/>
    </row>
    <row r="25" spans="1:11" ht="18.75" customHeight="1" x14ac:dyDescent="0.2">
      <c r="A25" s="568"/>
      <c r="B25" s="557"/>
      <c r="C25" s="394">
        <v>1150</v>
      </c>
      <c r="D25" s="395">
        <f>5095-965</f>
        <v>4130</v>
      </c>
      <c r="E25" s="396"/>
      <c r="F25" s="398"/>
      <c r="G25" s="396"/>
      <c r="H25" s="396">
        <f t="shared" si="1"/>
        <v>4130</v>
      </c>
      <c r="I25" s="396">
        <f t="shared" si="1"/>
        <v>0</v>
      </c>
      <c r="J25" s="397"/>
      <c r="K25" s="570"/>
    </row>
    <row r="26" spans="1:11" ht="18.75" customHeight="1" x14ac:dyDescent="0.2">
      <c r="A26" s="568"/>
      <c r="B26" s="557"/>
      <c r="C26" s="394">
        <v>1210</v>
      </c>
      <c r="D26" s="395">
        <v>1227</v>
      </c>
      <c r="E26" s="396"/>
      <c r="F26" s="396"/>
      <c r="G26" s="396"/>
      <c r="H26" s="396">
        <f t="shared" si="1"/>
        <v>1227</v>
      </c>
      <c r="I26" s="396">
        <f t="shared" si="1"/>
        <v>0</v>
      </c>
      <c r="J26" s="396"/>
      <c r="K26" s="570"/>
    </row>
    <row r="27" spans="1:11" x14ac:dyDescent="0.2">
      <c r="A27" s="405"/>
      <c r="B27" s="406"/>
      <c r="C27" s="411"/>
      <c r="D27" s="412"/>
      <c r="E27" s="413"/>
      <c r="F27" s="413"/>
      <c r="G27" s="413"/>
      <c r="H27" s="413"/>
      <c r="I27" s="413"/>
      <c r="J27" s="413"/>
      <c r="K27" s="410"/>
    </row>
    <row r="28" spans="1:11" s="378" customFormat="1" x14ac:dyDescent="0.2">
      <c r="A28" s="378" t="s">
        <v>337</v>
      </c>
      <c r="C28" s="380" t="s">
        <v>645</v>
      </c>
      <c r="D28" s="380"/>
      <c r="E28" s="380"/>
      <c r="F28" s="380"/>
      <c r="G28" s="380"/>
      <c r="H28" s="380"/>
      <c r="I28" s="380"/>
      <c r="J28" s="380"/>
      <c r="K28" s="380"/>
    </row>
    <row r="29" spans="1:11" s="378" customFormat="1" x14ac:dyDescent="0.2">
      <c r="A29" s="386" t="s">
        <v>338</v>
      </c>
      <c r="B29" s="386"/>
      <c r="C29" s="414" t="s">
        <v>646</v>
      </c>
      <c r="D29" s="414"/>
      <c r="E29" s="414"/>
      <c r="F29" s="414"/>
      <c r="G29" s="414"/>
      <c r="H29" s="414"/>
      <c r="I29" s="414"/>
      <c r="J29" s="414"/>
      <c r="K29" s="414"/>
    </row>
    <row r="30" spans="1:11" s="378" customFormat="1" ht="27" customHeight="1" x14ac:dyDescent="0.2">
      <c r="A30" s="561" t="s">
        <v>339</v>
      </c>
      <c r="B30" s="561" t="s">
        <v>340</v>
      </c>
      <c r="C30" s="561" t="s">
        <v>341</v>
      </c>
      <c r="D30" s="560" t="s">
        <v>342</v>
      </c>
      <c r="E30" s="560"/>
      <c r="F30" s="560" t="s">
        <v>343</v>
      </c>
      <c r="G30" s="560"/>
      <c r="H30" s="560" t="s">
        <v>344</v>
      </c>
      <c r="I30" s="560"/>
      <c r="J30" s="560" t="s">
        <v>37</v>
      </c>
      <c r="K30" s="561" t="s">
        <v>345</v>
      </c>
    </row>
    <row r="31" spans="1:11" s="378" customFormat="1" ht="28.5" customHeight="1" x14ac:dyDescent="0.2">
      <c r="A31" s="561"/>
      <c r="B31" s="561"/>
      <c r="C31" s="561"/>
      <c r="D31" s="388" t="s">
        <v>346</v>
      </c>
      <c r="E31" s="388" t="s">
        <v>347</v>
      </c>
      <c r="F31" s="388" t="s">
        <v>346</v>
      </c>
      <c r="G31" s="388" t="s">
        <v>347</v>
      </c>
      <c r="H31" s="388" t="s">
        <v>346</v>
      </c>
      <c r="I31" s="388" t="s">
        <v>347</v>
      </c>
      <c r="J31" s="560"/>
      <c r="K31" s="561"/>
    </row>
    <row r="32" spans="1:11" s="378" customFormat="1" ht="14.25" customHeight="1" x14ac:dyDescent="0.2">
      <c r="A32" s="562" t="s">
        <v>348</v>
      </c>
      <c r="B32" s="562"/>
      <c r="C32" s="390"/>
      <c r="D32" s="390">
        <f>SUM(D33:D48)</f>
        <v>153248</v>
      </c>
      <c r="E32" s="390">
        <f t="shared" ref="E32:I32" si="2">SUM(E33:E48)</f>
        <v>0</v>
      </c>
      <c r="F32" s="390">
        <f t="shared" si="2"/>
        <v>0</v>
      </c>
      <c r="G32" s="390">
        <f t="shared" si="2"/>
        <v>0</v>
      </c>
      <c r="H32" s="390">
        <f t="shared" si="2"/>
        <v>153248</v>
      </c>
      <c r="I32" s="390">
        <f t="shared" si="2"/>
        <v>0</v>
      </c>
      <c r="J32" s="390"/>
      <c r="K32" s="391"/>
    </row>
    <row r="33" spans="1:11" s="378" customFormat="1" ht="22.5" customHeight="1" x14ac:dyDescent="0.2">
      <c r="A33" s="568">
        <v>1</v>
      </c>
      <c r="B33" s="569" t="s">
        <v>647</v>
      </c>
      <c r="C33" s="394">
        <v>2279</v>
      </c>
      <c r="D33" s="395">
        <v>16800</v>
      </c>
      <c r="E33" s="395"/>
      <c r="F33" s="415"/>
      <c r="G33" s="395"/>
      <c r="H33" s="396">
        <f t="shared" ref="H33:I48" si="3">D33+F33</f>
        <v>16800</v>
      </c>
      <c r="I33" s="396">
        <f t="shared" si="3"/>
        <v>0</v>
      </c>
      <c r="J33" s="397"/>
      <c r="K33" s="567" t="s">
        <v>648</v>
      </c>
    </row>
    <row r="34" spans="1:11" s="378" customFormat="1" ht="22.5" customHeight="1" x14ac:dyDescent="0.2">
      <c r="A34" s="568"/>
      <c r="B34" s="569"/>
      <c r="C34" s="400">
        <v>1150</v>
      </c>
      <c r="D34" s="395">
        <v>0</v>
      </c>
      <c r="E34" s="395"/>
      <c r="F34" s="415"/>
      <c r="G34" s="395"/>
      <c r="H34" s="396">
        <f t="shared" si="3"/>
        <v>0</v>
      </c>
      <c r="I34" s="396">
        <f t="shared" si="3"/>
        <v>0</v>
      </c>
      <c r="J34" s="395"/>
      <c r="K34" s="567"/>
    </row>
    <row r="35" spans="1:11" s="378" customFormat="1" ht="20.25" customHeight="1" x14ac:dyDescent="0.2">
      <c r="A35" s="568">
        <v>2</v>
      </c>
      <c r="B35" s="566" t="s">
        <v>649</v>
      </c>
      <c r="C35" s="394">
        <v>2121</v>
      </c>
      <c r="D35" s="395">
        <v>330</v>
      </c>
      <c r="E35" s="395"/>
      <c r="F35" s="416"/>
      <c r="G35" s="395"/>
      <c r="H35" s="396">
        <f t="shared" si="3"/>
        <v>330</v>
      </c>
      <c r="I35" s="396">
        <f t="shared" si="3"/>
        <v>0</v>
      </c>
      <c r="J35" s="395"/>
      <c r="K35" s="567" t="s">
        <v>650</v>
      </c>
    </row>
    <row r="36" spans="1:11" s="378" customFormat="1" ht="20.25" customHeight="1" x14ac:dyDescent="0.2">
      <c r="A36" s="568"/>
      <c r="B36" s="566"/>
      <c r="C36" s="394">
        <v>2279</v>
      </c>
      <c r="D36" s="395">
        <v>500</v>
      </c>
      <c r="E36" s="395"/>
      <c r="F36" s="415"/>
      <c r="G36" s="395"/>
      <c r="H36" s="396">
        <f t="shared" si="3"/>
        <v>500</v>
      </c>
      <c r="I36" s="396">
        <f t="shared" si="3"/>
        <v>0</v>
      </c>
      <c r="J36" s="397"/>
      <c r="K36" s="567"/>
    </row>
    <row r="37" spans="1:11" s="378" customFormat="1" ht="20.25" customHeight="1" x14ac:dyDescent="0.2">
      <c r="A37" s="568"/>
      <c r="B37" s="566"/>
      <c r="C37" s="394">
        <v>2122</v>
      </c>
      <c r="D37" s="395">
        <v>1200</v>
      </c>
      <c r="E37" s="395"/>
      <c r="F37" s="395"/>
      <c r="G37" s="395"/>
      <c r="H37" s="396">
        <f t="shared" si="3"/>
        <v>1200</v>
      </c>
      <c r="I37" s="396">
        <f t="shared" si="3"/>
        <v>0</v>
      </c>
      <c r="J37" s="395"/>
      <c r="K37" s="567"/>
    </row>
    <row r="38" spans="1:11" s="378" customFormat="1" ht="45.75" customHeight="1" x14ac:dyDescent="0.2">
      <c r="A38" s="482">
        <v>3</v>
      </c>
      <c r="B38" s="483" t="s">
        <v>651</v>
      </c>
      <c r="C38" s="394">
        <v>2279</v>
      </c>
      <c r="D38" s="395">
        <v>14900</v>
      </c>
      <c r="E38" s="395"/>
      <c r="F38" s="395"/>
      <c r="G38" s="395"/>
      <c r="H38" s="396">
        <f t="shared" si="3"/>
        <v>14900</v>
      </c>
      <c r="I38" s="396">
        <f t="shared" si="3"/>
        <v>0</v>
      </c>
      <c r="J38" s="395"/>
      <c r="K38" s="403" t="s">
        <v>652</v>
      </c>
    </row>
    <row r="39" spans="1:11" s="378" customFormat="1" ht="41.25" customHeight="1" x14ac:dyDescent="0.2">
      <c r="A39" s="482">
        <v>4</v>
      </c>
      <c r="B39" s="483" t="s">
        <v>653</v>
      </c>
      <c r="C39" s="394">
        <v>2121</v>
      </c>
      <c r="D39" s="395">
        <v>174</v>
      </c>
      <c r="E39" s="395"/>
      <c r="F39" s="395"/>
      <c r="G39" s="395"/>
      <c r="H39" s="396">
        <f t="shared" si="3"/>
        <v>174</v>
      </c>
      <c r="I39" s="396">
        <f t="shared" si="3"/>
        <v>0</v>
      </c>
      <c r="J39" s="395"/>
      <c r="K39" s="403" t="s">
        <v>654</v>
      </c>
    </row>
    <row r="40" spans="1:11" s="378" customFormat="1" ht="32.25" customHeight="1" x14ac:dyDescent="0.2">
      <c r="A40" s="565">
        <v>5</v>
      </c>
      <c r="B40" s="566" t="s">
        <v>655</v>
      </c>
      <c r="C40" s="394">
        <v>2239</v>
      </c>
      <c r="D40" s="395">
        <v>1400</v>
      </c>
      <c r="E40" s="395"/>
      <c r="F40" s="395"/>
      <c r="G40" s="395"/>
      <c r="H40" s="396">
        <f t="shared" si="3"/>
        <v>1400</v>
      </c>
      <c r="I40" s="396">
        <f t="shared" si="3"/>
        <v>0</v>
      </c>
      <c r="J40" s="395"/>
      <c r="K40" s="567" t="s">
        <v>656</v>
      </c>
    </row>
    <row r="41" spans="1:11" s="378" customFormat="1" ht="32.25" customHeight="1" x14ac:dyDescent="0.2">
      <c r="A41" s="565"/>
      <c r="B41" s="566"/>
      <c r="C41" s="394">
        <v>2231</v>
      </c>
      <c r="D41" s="395">
        <v>600</v>
      </c>
      <c r="E41" s="395"/>
      <c r="F41" s="395"/>
      <c r="G41" s="395"/>
      <c r="H41" s="396">
        <f t="shared" si="3"/>
        <v>600</v>
      </c>
      <c r="I41" s="396">
        <f t="shared" si="3"/>
        <v>0</v>
      </c>
      <c r="J41" s="395"/>
      <c r="K41" s="567"/>
    </row>
    <row r="42" spans="1:11" s="378" customFormat="1" ht="18.75" customHeight="1" x14ac:dyDescent="0.2">
      <c r="A42" s="485">
        <v>7</v>
      </c>
      <c r="B42" s="483" t="s">
        <v>657</v>
      </c>
      <c r="C42" s="394">
        <v>2279</v>
      </c>
      <c r="D42" s="395">
        <v>150</v>
      </c>
      <c r="E42" s="395"/>
      <c r="F42" s="395"/>
      <c r="G42" s="395"/>
      <c r="H42" s="396">
        <f t="shared" si="3"/>
        <v>150</v>
      </c>
      <c r="I42" s="396">
        <f t="shared" si="3"/>
        <v>0</v>
      </c>
      <c r="J42" s="395"/>
      <c r="K42" s="484" t="s">
        <v>658</v>
      </c>
    </row>
    <row r="43" spans="1:11" s="378" customFormat="1" ht="18.75" customHeight="1" x14ac:dyDescent="0.2">
      <c r="A43" s="568">
        <v>8</v>
      </c>
      <c r="B43" s="566" t="s">
        <v>659</v>
      </c>
      <c r="C43" s="394">
        <v>2279</v>
      </c>
      <c r="D43" s="395">
        <v>81400</v>
      </c>
      <c r="E43" s="395"/>
      <c r="F43" s="395"/>
      <c r="G43" s="395"/>
      <c r="H43" s="396">
        <f t="shared" si="3"/>
        <v>81400</v>
      </c>
      <c r="I43" s="396">
        <f t="shared" si="3"/>
        <v>0</v>
      </c>
      <c r="J43" s="395"/>
      <c r="K43" s="567" t="s">
        <v>660</v>
      </c>
    </row>
    <row r="44" spans="1:11" s="378" customFormat="1" ht="18.75" customHeight="1" x14ac:dyDescent="0.2">
      <c r="A44" s="568"/>
      <c r="B44" s="566"/>
      <c r="C44" s="400">
        <v>2222</v>
      </c>
      <c r="D44" s="395">
        <v>1500</v>
      </c>
      <c r="E44" s="395"/>
      <c r="F44" s="395"/>
      <c r="G44" s="395"/>
      <c r="H44" s="396">
        <f t="shared" si="3"/>
        <v>1500</v>
      </c>
      <c r="I44" s="396">
        <f t="shared" si="3"/>
        <v>0</v>
      </c>
      <c r="J44" s="395"/>
      <c r="K44" s="567"/>
    </row>
    <row r="45" spans="1:11" s="378" customFormat="1" ht="18.75" customHeight="1" x14ac:dyDescent="0.2">
      <c r="A45" s="568"/>
      <c r="B45" s="566"/>
      <c r="C45" s="400">
        <v>2223</v>
      </c>
      <c r="D45" s="395">
        <v>18500</v>
      </c>
      <c r="E45" s="395"/>
      <c r="F45" s="395"/>
      <c r="G45" s="395"/>
      <c r="H45" s="396">
        <f t="shared" si="3"/>
        <v>18500</v>
      </c>
      <c r="I45" s="396">
        <f t="shared" si="3"/>
        <v>0</v>
      </c>
      <c r="J45" s="395"/>
      <c r="K45" s="567"/>
    </row>
    <row r="46" spans="1:11" s="378" customFormat="1" ht="32.25" customHeight="1" x14ac:dyDescent="0.2">
      <c r="A46" s="485">
        <v>9</v>
      </c>
      <c r="B46" s="419" t="s">
        <v>661</v>
      </c>
      <c r="C46" s="394">
        <v>2279</v>
      </c>
      <c r="D46" s="395">
        <v>4254</v>
      </c>
      <c r="E46" s="395"/>
      <c r="F46" s="395"/>
      <c r="G46" s="395"/>
      <c r="H46" s="396">
        <f t="shared" si="3"/>
        <v>4254</v>
      </c>
      <c r="I46" s="396">
        <f t="shared" si="3"/>
        <v>0</v>
      </c>
      <c r="J46" s="395"/>
      <c r="K46" s="420" t="s">
        <v>662</v>
      </c>
    </row>
    <row r="47" spans="1:11" s="378" customFormat="1" ht="45.75" customHeight="1" x14ac:dyDescent="0.2">
      <c r="A47" s="484">
        <v>10</v>
      </c>
      <c r="B47" s="397" t="s">
        <v>663</v>
      </c>
      <c r="C47" s="394">
        <v>3263</v>
      </c>
      <c r="D47" s="395">
        <v>1440</v>
      </c>
      <c r="E47" s="395"/>
      <c r="F47" s="395"/>
      <c r="G47" s="395"/>
      <c r="H47" s="396">
        <f t="shared" si="3"/>
        <v>1440</v>
      </c>
      <c r="I47" s="396">
        <f t="shared" si="3"/>
        <v>0</v>
      </c>
      <c r="J47" s="395"/>
      <c r="K47" s="420" t="s">
        <v>664</v>
      </c>
    </row>
    <row r="48" spans="1:11" s="378" customFormat="1" ht="46.5" customHeight="1" x14ac:dyDescent="0.2">
      <c r="A48" s="484">
        <v>11</v>
      </c>
      <c r="B48" s="397" t="s">
        <v>665</v>
      </c>
      <c r="C48" s="394">
        <v>2279</v>
      </c>
      <c r="D48" s="395">
        <f>10100</f>
        <v>10100</v>
      </c>
      <c r="E48" s="395"/>
      <c r="F48" s="395"/>
      <c r="G48" s="395"/>
      <c r="H48" s="396">
        <f t="shared" si="3"/>
        <v>10100</v>
      </c>
      <c r="I48" s="396">
        <f t="shared" si="3"/>
        <v>0</v>
      </c>
      <c r="J48" s="395"/>
      <c r="K48" s="420" t="s">
        <v>666</v>
      </c>
    </row>
    <row r="49" spans="1:11" s="378" customFormat="1" x14ac:dyDescent="0.2">
      <c r="A49" s="564"/>
      <c r="B49" s="564"/>
      <c r="C49" s="564"/>
      <c r="D49" s="564"/>
      <c r="E49" s="564"/>
      <c r="F49" s="564"/>
      <c r="G49" s="564"/>
      <c r="H49" s="564"/>
      <c r="I49" s="564"/>
      <c r="J49" s="564"/>
      <c r="K49" s="564"/>
    </row>
    <row r="50" spans="1:11" s="378" customFormat="1" x14ac:dyDescent="0.2">
      <c r="A50" s="411"/>
      <c r="B50" s="481"/>
      <c r="C50" s="411"/>
      <c r="D50" s="411"/>
      <c r="E50" s="411"/>
      <c r="F50" s="411"/>
      <c r="G50" s="411"/>
      <c r="H50" s="411"/>
      <c r="I50" s="411"/>
      <c r="J50" s="411"/>
      <c r="K50" s="411"/>
    </row>
    <row r="51" spans="1:11" s="378" customFormat="1" ht="12" customHeight="1" x14ac:dyDescent="0.2">
      <c r="A51" s="422" t="s">
        <v>337</v>
      </c>
      <c r="B51" s="422"/>
      <c r="C51" s="422" t="s">
        <v>667</v>
      </c>
      <c r="D51" s="422"/>
      <c r="E51" s="422"/>
      <c r="F51" s="422"/>
      <c r="G51" s="422"/>
      <c r="H51" s="422"/>
      <c r="I51" s="422"/>
      <c r="J51" s="422"/>
      <c r="K51" s="422"/>
    </row>
    <row r="52" spans="1:11" s="378" customFormat="1" x14ac:dyDescent="0.2">
      <c r="A52" s="422" t="s">
        <v>338</v>
      </c>
      <c r="B52" s="422"/>
      <c r="C52" s="423" t="s">
        <v>668</v>
      </c>
      <c r="D52" s="423"/>
      <c r="E52" s="423"/>
      <c r="F52" s="423"/>
      <c r="G52" s="423"/>
      <c r="H52" s="423"/>
      <c r="I52" s="423"/>
      <c r="J52" s="423"/>
      <c r="K52" s="423"/>
    </row>
    <row r="53" spans="1:11" s="378" customFormat="1" ht="25.5" customHeight="1" x14ac:dyDescent="0.2">
      <c r="A53" s="561" t="s">
        <v>339</v>
      </c>
      <c r="B53" s="561" t="s">
        <v>340</v>
      </c>
      <c r="C53" s="561" t="s">
        <v>341</v>
      </c>
      <c r="D53" s="560" t="s">
        <v>342</v>
      </c>
      <c r="E53" s="560"/>
      <c r="F53" s="560" t="s">
        <v>343</v>
      </c>
      <c r="G53" s="560"/>
      <c r="H53" s="560" t="s">
        <v>344</v>
      </c>
      <c r="I53" s="560"/>
      <c r="J53" s="560" t="s">
        <v>37</v>
      </c>
      <c r="K53" s="561" t="s">
        <v>345</v>
      </c>
    </row>
    <row r="54" spans="1:11" s="378" customFormat="1" ht="26.25" customHeight="1" x14ac:dyDescent="0.2">
      <c r="A54" s="561"/>
      <c r="B54" s="561"/>
      <c r="C54" s="561"/>
      <c r="D54" s="388" t="s">
        <v>346</v>
      </c>
      <c r="E54" s="388" t="s">
        <v>347</v>
      </c>
      <c r="F54" s="388" t="s">
        <v>346</v>
      </c>
      <c r="G54" s="388" t="s">
        <v>347</v>
      </c>
      <c r="H54" s="388" t="s">
        <v>346</v>
      </c>
      <c r="I54" s="388" t="s">
        <v>347</v>
      </c>
      <c r="J54" s="560"/>
      <c r="K54" s="561"/>
    </row>
    <row r="55" spans="1:11" s="378" customFormat="1" ht="12" customHeight="1" x14ac:dyDescent="0.2">
      <c r="A55" s="562" t="s">
        <v>348</v>
      </c>
      <c r="B55" s="562"/>
      <c r="C55" s="391"/>
      <c r="D55" s="390">
        <f>SUM(D56:D64)</f>
        <v>201207</v>
      </c>
      <c r="E55" s="390">
        <f t="shared" ref="E55:I55" si="4">SUM(E56:E64)</f>
        <v>0</v>
      </c>
      <c r="F55" s="390">
        <f t="shared" si="4"/>
        <v>-1350</v>
      </c>
      <c r="G55" s="390">
        <f t="shared" si="4"/>
        <v>0</v>
      </c>
      <c r="H55" s="390">
        <f t="shared" si="4"/>
        <v>199857</v>
      </c>
      <c r="I55" s="390">
        <f t="shared" si="4"/>
        <v>0</v>
      </c>
      <c r="J55" s="390"/>
      <c r="K55" s="391"/>
    </row>
    <row r="56" spans="1:11" s="425" customFormat="1" ht="26.25" customHeight="1" x14ac:dyDescent="0.25">
      <c r="A56" s="555">
        <v>1</v>
      </c>
      <c r="B56" s="557" t="s">
        <v>669</v>
      </c>
      <c r="C56" s="400">
        <v>2279</v>
      </c>
      <c r="D56" s="424">
        <v>32600</v>
      </c>
      <c r="E56" s="424"/>
      <c r="F56" s="424"/>
      <c r="G56" s="424"/>
      <c r="H56" s="396">
        <f t="shared" ref="H56:I64" si="5">D56+F56</f>
        <v>32600</v>
      </c>
      <c r="I56" s="396">
        <f t="shared" si="5"/>
        <v>0</v>
      </c>
      <c r="J56" s="424"/>
      <c r="K56" s="558" t="s">
        <v>670</v>
      </c>
    </row>
    <row r="57" spans="1:11" s="378" customFormat="1" ht="26.25" customHeight="1" x14ac:dyDescent="0.2">
      <c r="A57" s="563"/>
      <c r="B57" s="557"/>
      <c r="C57" s="400">
        <v>3262</v>
      </c>
      <c r="D57" s="426">
        <v>33421</v>
      </c>
      <c r="E57" s="390"/>
      <c r="F57" s="390"/>
      <c r="G57" s="390"/>
      <c r="H57" s="396">
        <f t="shared" si="5"/>
        <v>33421</v>
      </c>
      <c r="I57" s="396">
        <f t="shared" si="5"/>
        <v>0</v>
      </c>
      <c r="J57" s="390"/>
      <c r="K57" s="558"/>
    </row>
    <row r="58" spans="1:11" s="378" customFormat="1" ht="26.25" customHeight="1" x14ac:dyDescent="0.2">
      <c r="A58" s="556"/>
      <c r="B58" s="557"/>
      <c r="C58" s="400">
        <v>2231</v>
      </c>
      <c r="D58" s="426">
        <v>12500</v>
      </c>
      <c r="E58" s="426"/>
      <c r="F58" s="426"/>
      <c r="G58" s="426"/>
      <c r="H58" s="396">
        <f t="shared" si="5"/>
        <v>12500</v>
      </c>
      <c r="I58" s="396">
        <f t="shared" si="5"/>
        <v>0</v>
      </c>
      <c r="J58" s="426"/>
      <c r="K58" s="558"/>
    </row>
    <row r="59" spans="1:11" s="378" customFormat="1" ht="15" customHeight="1" x14ac:dyDescent="0.2">
      <c r="A59" s="555">
        <v>2</v>
      </c>
      <c r="B59" s="557" t="s">
        <v>671</v>
      </c>
      <c r="C59" s="400">
        <v>3262</v>
      </c>
      <c r="D59" s="426">
        <v>8600</v>
      </c>
      <c r="E59" s="390"/>
      <c r="F59" s="432"/>
      <c r="G59" s="390"/>
      <c r="H59" s="396">
        <f t="shared" si="5"/>
        <v>8600</v>
      </c>
      <c r="I59" s="396">
        <f t="shared" si="5"/>
        <v>0</v>
      </c>
      <c r="J59" s="390"/>
      <c r="K59" s="558" t="s">
        <v>672</v>
      </c>
    </row>
    <row r="60" spans="1:11" s="378" customFormat="1" ht="15" customHeight="1" x14ac:dyDescent="0.2">
      <c r="A60" s="556"/>
      <c r="B60" s="557"/>
      <c r="C60" s="400">
        <v>2279</v>
      </c>
      <c r="D60" s="426">
        <v>8000</v>
      </c>
      <c r="E60" s="390"/>
      <c r="F60" s="517">
        <v>-1350</v>
      </c>
      <c r="G60" s="390"/>
      <c r="H60" s="396">
        <f t="shared" si="5"/>
        <v>6650</v>
      </c>
      <c r="I60" s="396">
        <f t="shared" si="5"/>
        <v>0</v>
      </c>
      <c r="J60" s="433" t="s">
        <v>812</v>
      </c>
      <c r="K60" s="558"/>
    </row>
    <row r="61" spans="1:11" s="378" customFormat="1" ht="24" customHeight="1" x14ac:dyDescent="0.2">
      <c r="A61" s="427">
        <v>3</v>
      </c>
      <c r="B61" s="478" t="s">
        <v>673</v>
      </c>
      <c r="C61" s="400">
        <v>2261</v>
      </c>
      <c r="D61" s="426">
        <v>3300</v>
      </c>
      <c r="E61" s="390"/>
      <c r="F61" s="390"/>
      <c r="G61" s="390"/>
      <c r="H61" s="396">
        <f t="shared" si="5"/>
        <v>3300</v>
      </c>
      <c r="I61" s="396">
        <f t="shared" si="5"/>
        <v>0</v>
      </c>
      <c r="J61" s="390"/>
      <c r="K61" s="428" t="s">
        <v>674</v>
      </c>
    </row>
    <row r="62" spans="1:11" s="378" customFormat="1" ht="40.5" customHeight="1" x14ac:dyDescent="0.2">
      <c r="A62" s="427">
        <v>4</v>
      </c>
      <c r="B62" s="478" t="s">
        <v>675</v>
      </c>
      <c r="C62" s="400">
        <v>2262</v>
      </c>
      <c r="D62" s="426">
        <v>2000</v>
      </c>
      <c r="E62" s="390"/>
      <c r="F62" s="390"/>
      <c r="G62" s="390"/>
      <c r="H62" s="396">
        <f t="shared" si="5"/>
        <v>2000</v>
      </c>
      <c r="I62" s="396">
        <f t="shared" si="5"/>
        <v>0</v>
      </c>
      <c r="J62" s="390"/>
      <c r="K62" s="429" t="s">
        <v>676</v>
      </c>
    </row>
    <row r="63" spans="1:11" s="378" customFormat="1" ht="41.25" customHeight="1" x14ac:dyDescent="0.2">
      <c r="A63" s="430">
        <v>5</v>
      </c>
      <c r="B63" s="483" t="s">
        <v>677</v>
      </c>
      <c r="C63" s="400">
        <v>5250</v>
      </c>
      <c r="D63" s="426">
        <v>49000</v>
      </c>
      <c r="E63" s="390"/>
      <c r="F63" s="390"/>
      <c r="G63" s="390"/>
      <c r="H63" s="396">
        <f t="shared" si="5"/>
        <v>49000</v>
      </c>
      <c r="I63" s="396">
        <f t="shared" si="5"/>
        <v>0</v>
      </c>
      <c r="J63" s="390"/>
      <c r="K63" s="352" t="s">
        <v>678</v>
      </c>
    </row>
    <row r="64" spans="1:11" s="378" customFormat="1" ht="38.25" customHeight="1" x14ac:dyDescent="0.2">
      <c r="A64" s="430">
        <v>6</v>
      </c>
      <c r="B64" s="483" t="s">
        <v>679</v>
      </c>
      <c r="C64" s="431">
        <v>5240</v>
      </c>
      <c r="D64" s="426">
        <f>77788-26002</f>
        <v>51786</v>
      </c>
      <c r="E64" s="390"/>
      <c r="F64" s="432"/>
      <c r="G64" s="390"/>
      <c r="H64" s="396">
        <f t="shared" si="5"/>
        <v>51786</v>
      </c>
      <c r="I64" s="396">
        <f t="shared" si="5"/>
        <v>0</v>
      </c>
      <c r="J64" s="433"/>
      <c r="K64" s="420" t="s">
        <v>680</v>
      </c>
    </row>
    <row r="65" spans="1:11" x14ac:dyDescent="0.2">
      <c r="A65" s="306" t="s">
        <v>486</v>
      </c>
      <c r="D65" s="434"/>
      <c r="E65" s="378"/>
      <c r="F65" s="378"/>
      <c r="G65" s="378"/>
      <c r="H65" s="378"/>
      <c r="I65" s="378"/>
      <c r="J65" s="378"/>
      <c r="K65" s="378"/>
    </row>
    <row r="66" spans="1:11" x14ac:dyDescent="0.2">
      <c r="A66" s="306" t="s">
        <v>487</v>
      </c>
      <c r="D66" s="434"/>
      <c r="E66" s="378"/>
      <c r="F66" s="378"/>
      <c r="G66" s="378"/>
      <c r="H66" s="378"/>
      <c r="I66" s="378"/>
      <c r="J66" s="378"/>
      <c r="K66" s="378"/>
    </row>
    <row r="67" spans="1:11" x14ac:dyDescent="0.2">
      <c r="B67" s="435" t="s">
        <v>681</v>
      </c>
      <c r="D67" s="381"/>
      <c r="E67" s="436"/>
      <c r="F67" s="436"/>
      <c r="G67" s="436"/>
      <c r="H67" s="436"/>
      <c r="I67" s="436"/>
      <c r="J67" s="436"/>
      <c r="K67" s="436"/>
    </row>
    <row r="68" spans="1:11" x14ac:dyDescent="0.2">
      <c r="B68" s="435" t="s">
        <v>682</v>
      </c>
      <c r="D68" s="437"/>
      <c r="E68" s="437"/>
      <c r="F68" s="437"/>
      <c r="G68" s="437"/>
      <c r="H68" s="437"/>
      <c r="I68" s="437"/>
      <c r="J68" s="437"/>
      <c r="K68" s="437"/>
    </row>
    <row r="69" spans="1:11" x14ac:dyDescent="0.2">
      <c r="A69" s="437"/>
      <c r="B69" s="438" t="s">
        <v>683</v>
      </c>
      <c r="C69" s="437"/>
      <c r="D69" s="437"/>
      <c r="E69" s="437"/>
      <c r="F69" s="437"/>
      <c r="G69" s="437"/>
      <c r="H69" s="437"/>
      <c r="I69" s="437"/>
      <c r="J69" s="437"/>
      <c r="K69" s="437"/>
    </row>
    <row r="70" spans="1:11" x14ac:dyDescent="0.2">
      <c r="A70" s="437"/>
      <c r="B70" s="438" t="s">
        <v>684</v>
      </c>
      <c r="C70" s="437"/>
      <c r="D70" s="437"/>
      <c r="E70" s="437"/>
      <c r="F70" s="437"/>
      <c r="G70" s="437"/>
      <c r="H70" s="437"/>
      <c r="I70" s="437"/>
      <c r="J70" s="437"/>
      <c r="K70" s="437"/>
    </row>
    <row r="71" spans="1:11" x14ac:dyDescent="0.2">
      <c r="A71" s="437"/>
      <c r="B71" s="435" t="s">
        <v>685</v>
      </c>
      <c r="C71" s="437"/>
      <c r="D71" s="437"/>
      <c r="E71" s="437"/>
      <c r="F71" s="437"/>
      <c r="G71" s="437"/>
      <c r="H71" s="437"/>
      <c r="I71" s="437"/>
      <c r="J71" s="437"/>
      <c r="K71" s="437"/>
    </row>
    <row r="72" spans="1:11" x14ac:dyDescent="0.2">
      <c r="A72" s="437"/>
      <c r="B72" s="438" t="s">
        <v>686</v>
      </c>
      <c r="C72" s="437"/>
      <c r="D72" s="437"/>
      <c r="E72" s="437"/>
      <c r="F72" s="437"/>
      <c r="G72" s="437"/>
      <c r="H72" s="437"/>
      <c r="I72" s="437"/>
      <c r="J72" s="437"/>
      <c r="K72" s="437"/>
    </row>
    <row r="73" spans="1:11" x14ac:dyDescent="0.2">
      <c r="A73" s="437"/>
      <c r="B73" s="438" t="s">
        <v>593</v>
      </c>
      <c r="C73" s="437"/>
      <c r="D73" s="437"/>
      <c r="E73" s="437"/>
      <c r="F73" s="437"/>
      <c r="G73" s="437"/>
      <c r="H73" s="437"/>
      <c r="I73" s="437"/>
      <c r="J73" s="437"/>
      <c r="K73" s="437"/>
    </row>
    <row r="74" spans="1:11" x14ac:dyDescent="0.2">
      <c r="A74" s="437"/>
      <c r="B74" s="435" t="s">
        <v>687</v>
      </c>
      <c r="C74" s="437"/>
      <c r="D74" s="437"/>
      <c r="E74" s="437"/>
      <c r="F74" s="437"/>
      <c r="G74" s="437"/>
      <c r="H74" s="437"/>
      <c r="I74" s="437"/>
      <c r="J74" s="437"/>
      <c r="K74" s="437"/>
    </row>
    <row r="75" spans="1:11" x14ac:dyDescent="0.2">
      <c r="A75" s="437"/>
      <c r="B75" s="438" t="s">
        <v>688</v>
      </c>
      <c r="C75" s="437"/>
      <c r="D75" s="437"/>
      <c r="E75" s="437"/>
      <c r="F75" s="437"/>
      <c r="G75" s="437"/>
      <c r="H75" s="437"/>
      <c r="I75" s="437"/>
      <c r="J75" s="437"/>
      <c r="K75" s="437"/>
    </row>
    <row r="76" spans="1:11" x14ac:dyDescent="0.2">
      <c r="A76" s="437"/>
      <c r="B76" s="438" t="s">
        <v>689</v>
      </c>
      <c r="C76" s="437"/>
      <c r="D76" s="437"/>
      <c r="E76" s="437"/>
      <c r="F76" s="437"/>
      <c r="G76" s="437"/>
      <c r="H76" s="437"/>
      <c r="I76" s="437"/>
      <c r="J76" s="437"/>
      <c r="K76" s="437"/>
    </row>
    <row r="77" spans="1:11" x14ac:dyDescent="0.2">
      <c r="A77" s="437"/>
      <c r="B77" s="435" t="s">
        <v>690</v>
      </c>
      <c r="C77" s="437"/>
      <c r="D77" s="437"/>
      <c r="E77" s="437"/>
      <c r="F77" s="437"/>
      <c r="G77" s="437"/>
      <c r="H77" s="437"/>
      <c r="I77" s="437"/>
      <c r="J77" s="437"/>
      <c r="K77" s="437"/>
    </row>
    <row r="78" spans="1:11" x14ac:dyDescent="0.2">
      <c r="A78" s="437"/>
      <c r="B78" s="438" t="s">
        <v>691</v>
      </c>
      <c r="C78" s="437"/>
      <c r="D78" s="437"/>
      <c r="E78" s="437"/>
      <c r="F78" s="437"/>
      <c r="G78" s="437"/>
      <c r="H78" s="437"/>
      <c r="I78" s="437"/>
      <c r="J78" s="437"/>
      <c r="K78" s="437"/>
    </row>
    <row r="79" spans="1:11" x14ac:dyDescent="0.2">
      <c r="A79" s="437"/>
      <c r="B79" s="438" t="s">
        <v>692</v>
      </c>
      <c r="C79" s="437"/>
      <c r="D79" s="437"/>
      <c r="E79" s="437"/>
      <c r="F79" s="437"/>
      <c r="G79" s="437"/>
      <c r="H79" s="437"/>
      <c r="I79" s="437"/>
      <c r="J79" s="437"/>
      <c r="K79" s="437"/>
    </row>
    <row r="80" spans="1:11" x14ac:dyDescent="0.2">
      <c r="A80" s="437"/>
      <c r="B80" s="435" t="s">
        <v>693</v>
      </c>
      <c r="C80" s="437"/>
      <c r="D80" s="437"/>
      <c r="E80" s="437"/>
      <c r="F80" s="437"/>
      <c r="G80" s="437"/>
      <c r="H80" s="437"/>
      <c r="I80" s="437"/>
      <c r="J80" s="437"/>
      <c r="K80" s="437"/>
    </row>
    <row r="81" spans="2:11" x14ac:dyDescent="0.2">
      <c r="B81" s="438" t="s">
        <v>694</v>
      </c>
      <c r="D81" s="437"/>
      <c r="E81" s="437"/>
      <c r="F81" s="437"/>
      <c r="G81" s="437"/>
      <c r="H81" s="437"/>
      <c r="I81" s="437"/>
      <c r="J81" s="437"/>
      <c r="K81" s="437"/>
    </row>
    <row r="82" spans="2:11" x14ac:dyDescent="0.2">
      <c r="B82" s="438" t="s">
        <v>695</v>
      </c>
      <c r="D82" s="437"/>
      <c r="E82" s="437"/>
      <c r="F82" s="437"/>
      <c r="G82" s="437"/>
      <c r="H82" s="437"/>
      <c r="I82" s="437"/>
      <c r="J82" s="437"/>
      <c r="K82" s="437"/>
    </row>
    <row r="83" spans="2:11" x14ac:dyDescent="0.2">
      <c r="B83" s="435" t="s">
        <v>696</v>
      </c>
    </row>
    <row r="84" spans="2:11" x14ac:dyDescent="0.2">
      <c r="B84" s="356" t="s">
        <v>697</v>
      </c>
    </row>
    <row r="85" spans="2:11" x14ac:dyDescent="0.2">
      <c r="B85" s="356" t="s">
        <v>698</v>
      </c>
    </row>
    <row r="86" spans="2:11" x14ac:dyDescent="0.2">
      <c r="B86" s="435" t="s">
        <v>699</v>
      </c>
    </row>
    <row r="87" spans="2:11" x14ac:dyDescent="0.2">
      <c r="B87" s="438" t="s">
        <v>700</v>
      </c>
    </row>
    <row r="88" spans="2:11" x14ac:dyDescent="0.2">
      <c r="B88" s="438" t="s">
        <v>701</v>
      </c>
    </row>
    <row r="89" spans="2:11" x14ac:dyDescent="0.2">
      <c r="B89" s="435" t="s">
        <v>702</v>
      </c>
    </row>
    <row r="90" spans="2:11" x14ac:dyDescent="0.2">
      <c r="B90" s="438" t="s">
        <v>703</v>
      </c>
    </row>
    <row r="91" spans="2:11" x14ac:dyDescent="0.2">
      <c r="B91" s="438" t="s">
        <v>704</v>
      </c>
    </row>
    <row r="92" spans="2:11" x14ac:dyDescent="0.2">
      <c r="B92" s="438" t="s">
        <v>705</v>
      </c>
    </row>
    <row r="93" spans="2:11" x14ac:dyDescent="0.2">
      <c r="B93" s="438" t="s">
        <v>706</v>
      </c>
    </row>
    <row r="94" spans="2:11" x14ac:dyDescent="0.2">
      <c r="B94" s="438" t="s">
        <v>707</v>
      </c>
    </row>
    <row r="95" spans="2:11" x14ac:dyDescent="0.2">
      <c r="B95" s="438" t="s">
        <v>708</v>
      </c>
    </row>
    <row r="96" spans="2:11" x14ac:dyDescent="0.2">
      <c r="B96" s="438" t="s">
        <v>709</v>
      </c>
    </row>
    <row r="97" spans="2:2" x14ac:dyDescent="0.2">
      <c r="B97" s="438" t="s">
        <v>710</v>
      </c>
    </row>
    <row r="98" spans="2:2" x14ac:dyDescent="0.2">
      <c r="B98" s="439"/>
    </row>
    <row r="99" spans="2:2" x14ac:dyDescent="0.2">
      <c r="B99" s="435" t="s">
        <v>711</v>
      </c>
    </row>
    <row r="100" spans="2:2" x14ac:dyDescent="0.2">
      <c r="B100" s="435" t="s">
        <v>712</v>
      </c>
    </row>
    <row r="101" spans="2:2" x14ac:dyDescent="0.2">
      <c r="B101" s="438" t="s">
        <v>713</v>
      </c>
    </row>
    <row r="102" spans="2:2" x14ac:dyDescent="0.2">
      <c r="B102" s="435" t="s">
        <v>714</v>
      </c>
    </row>
    <row r="103" spans="2:2" x14ac:dyDescent="0.2">
      <c r="B103" s="438" t="s">
        <v>715</v>
      </c>
    </row>
    <row r="104" spans="2:2" x14ac:dyDescent="0.2">
      <c r="B104" s="435" t="s">
        <v>716</v>
      </c>
    </row>
    <row r="105" spans="2:2" x14ac:dyDescent="0.2">
      <c r="B105" s="438" t="s">
        <v>717</v>
      </c>
    </row>
    <row r="106" spans="2:2" x14ac:dyDescent="0.2">
      <c r="B106" s="438" t="s">
        <v>718</v>
      </c>
    </row>
    <row r="107" spans="2:2" x14ac:dyDescent="0.2">
      <c r="B107" s="440" t="s">
        <v>719</v>
      </c>
    </row>
    <row r="108" spans="2:2" ht="12" customHeight="1" x14ac:dyDescent="0.2">
      <c r="B108" s="441" t="s">
        <v>720</v>
      </c>
    </row>
    <row r="109" spans="2:2" x14ac:dyDescent="0.2">
      <c r="B109" s="442" t="s">
        <v>721</v>
      </c>
    </row>
    <row r="110" spans="2:2" x14ac:dyDescent="0.2">
      <c r="B110" s="439" t="s">
        <v>722</v>
      </c>
    </row>
    <row r="111" spans="2:2" x14ac:dyDescent="0.2">
      <c r="B111" s="442" t="s">
        <v>723</v>
      </c>
    </row>
    <row r="112" spans="2:2" ht="12" customHeight="1" x14ac:dyDescent="0.2">
      <c r="B112" s="443" t="s">
        <v>724</v>
      </c>
    </row>
    <row r="113" spans="2:3" ht="12" customHeight="1" x14ac:dyDescent="0.2">
      <c r="B113" s="444" t="s">
        <v>725</v>
      </c>
      <c r="C113" s="445"/>
    </row>
    <row r="114" spans="2:3" ht="12" customHeight="1" x14ac:dyDescent="0.2">
      <c r="B114" s="444" t="s">
        <v>726</v>
      </c>
      <c r="C114" s="445"/>
    </row>
    <row r="115" spans="2:3" ht="12" customHeight="1" x14ac:dyDescent="0.2">
      <c r="B115" s="446" t="s">
        <v>727</v>
      </c>
      <c r="C115" s="445"/>
    </row>
    <row r="116" spans="2:3" ht="12" customHeight="1" x14ac:dyDescent="0.2">
      <c r="B116" s="443" t="s">
        <v>728</v>
      </c>
      <c r="C116" s="445"/>
    </row>
    <row r="117" spans="2:3" ht="12" customHeight="1" x14ac:dyDescent="0.2">
      <c r="B117" s="443" t="s">
        <v>729</v>
      </c>
      <c r="C117" s="445"/>
    </row>
    <row r="118" spans="2:3" ht="12" customHeight="1" x14ac:dyDescent="0.2">
      <c r="B118" s="447" t="s">
        <v>730</v>
      </c>
      <c r="C118" s="445"/>
    </row>
    <row r="119" spans="2:3" ht="12" customHeight="1" x14ac:dyDescent="0.2">
      <c r="B119" s="444" t="s">
        <v>731</v>
      </c>
      <c r="C119" s="445"/>
    </row>
    <row r="120" spans="2:3" ht="12" customHeight="1" x14ac:dyDescent="0.2">
      <c r="B120" s="444" t="s">
        <v>732</v>
      </c>
      <c r="C120" s="445"/>
    </row>
    <row r="121" spans="2:3" ht="12" customHeight="1" x14ac:dyDescent="0.2">
      <c r="B121" s="448" t="s">
        <v>733</v>
      </c>
      <c r="C121" s="445"/>
    </row>
    <row r="122" spans="2:3" ht="12" customHeight="1" x14ac:dyDescent="0.2">
      <c r="B122" s="444" t="s">
        <v>734</v>
      </c>
      <c r="C122" s="445"/>
    </row>
    <row r="123" spans="2:3" ht="12" customHeight="1" x14ac:dyDescent="0.2">
      <c r="B123" s="448" t="s">
        <v>735</v>
      </c>
      <c r="C123" s="445"/>
    </row>
    <row r="124" spans="2:3" ht="12" customHeight="1" x14ac:dyDescent="0.2">
      <c r="B124" s="444" t="s">
        <v>736</v>
      </c>
      <c r="C124" s="445"/>
    </row>
    <row r="125" spans="2:3" ht="12" customHeight="1" x14ac:dyDescent="0.2">
      <c r="B125" s="448" t="s">
        <v>737</v>
      </c>
      <c r="C125" s="445"/>
    </row>
    <row r="126" spans="2:3" ht="12" customHeight="1" x14ac:dyDescent="0.2">
      <c r="B126" s="444" t="s">
        <v>738</v>
      </c>
      <c r="C126" s="441"/>
    </row>
    <row r="127" spans="2:3" x14ac:dyDescent="0.2">
      <c r="B127" s="435" t="s">
        <v>739</v>
      </c>
    </row>
    <row r="128" spans="2:3" ht="12" customHeight="1" x14ac:dyDescent="0.2">
      <c r="B128" s="449" t="s">
        <v>740</v>
      </c>
    </row>
    <row r="129" spans="2:3" ht="12" customHeight="1" x14ac:dyDescent="0.2">
      <c r="B129" s="450" t="s">
        <v>741</v>
      </c>
    </row>
    <row r="130" spans="2:3" ht="12" customHeight="1" x14ac:dyDescent="0.2">
      <c r="B130" s="444" t="s">
        <v>742</v>
      </c>
      <c r="C130" s="451"/>
    </row>
    <row r="131" spans="2:3" ht="12" customHeight="1" x14ac:dyDescent="0.2">
      <c r="B131" s="444" t="s">
        <v>743</v>
      </c>
      <c r="C131" s="451"/>
    </row>
    <row r="132" spans="2:3" x14ac:dyDescent="0.2">
      <c r="B132" s="422"/>
    </row>
    <row r="133" spans="2:3" ht="11.25" customHeight="1" x14ac:dyDescent="0.2">
      <c r="B133" s="452" t="s">
        <v>744</v>
      </c>
    </row>
    <row r="134" spans="2:3" x14ac:dyDescent="0.2">
      <c r="B134" s="453" t="s">
        <v>745</v>
      </c>
    </row>
    <row r="135" spans="2:3" x14ac:dyDescent="0.2">
      <c r="B135" s="422" t="s">
        <v>746</v>
      </c>
    </row>
    <row r="137" spans="2:3" x14ac:dyDescent="0.2">
      <c r="B137" s="440" t="s">
        <v>747</v>
      </c>
    </row>
    <row r="138" spans="2:3" x14ac:dyDescent="0.2">
      <c r="B138" s="440" t="s">
        <v>748</v>
      </c>
    </row>
    <row r="139" spans="2:3" x14ac:dyDescent="0.2">
      <c r="B139" s="306" t="s">
        <v>749</v>
      </c>
    </row>
    <row r="140" spans="2:3" x14ac:dyDescent="0.2">
      <c r="B140" s="306" t="s">
        <v>750</v>
      </c>
    </row>
    <row r="141" spans="2:3" x14ac:dyDescent="0.2">
      <c r="B141" s="306" t="s">
        <v>751</v>
      </c>
    </row>
    <row r="142" spans="2:3" x14ac:dyDescent="0.2">
      <c r="B142" s="306" t="s">
        <v>752</v>
      </c>
    </row>
    <row r="144" spans="2:3" x14ac:dyDescent="0.2">
      <c r="B144" s="454" t="s">
        <v>753</v>
      </c>
    </row>
    <row r="145" spans="2:11" ht="9.75" customHeight="1" x14ac:dyDescent="0.2">
      <c r="B145" s="559" t="s">
        <v>754</v>
      </c>
      <c r="C145" s="559"/>
      <c r="D145" s="559"/>
      <c r="E145" s="559"/>
      <c r="F145" s="559"/>
      <c r="G145" s="559"/>
      <c r="H145" s="559"/>
      <c r="I145" s="559"/>
      <c r="J145" s="559"/>
      <c r="K145" s="559"/>
    </row>
    <row r="146" spans="2:11" ht="15" customHeight="1" x14ac:dyDescent="0.2">
      <c r="B146" s="559"/>
      <c r="C146" s="559"/>
      <c r="D146" s="559"/>
      <c r="E146" s="559"/>
      <c r="F146" s="559"/>
      <c r="G146" s="559"/>
      <c r="H146" s="559"/>
      <c r="I146" s="559"/>
      <c r="J146" s="559"/>
      <c r="K146" s="559"/>
    </row>
    <row r="147" spans="2:11" x14ac:dyDescent="0.2">
      <c r="B147" s="330" t="s">
        <v>755</v>
      </c>
    </row>
    <row r="148" spans="2:11" x14ac:dyDescent="0.2">
      <c r="B148" s="306" t="s">
        <v>756</v>
      </c>
    </row>
    <row r="150" spans="2:11" x14ac:dyDescent="0.2">
      <c r="B150" s="455" t="s">
        <v>757</v>
      </c>
    </row>
    <row r="151" spans="2:11" x14ac:dyDescent="0.2">
      <c r="B151" s="456" t="s">
        <v>758</v>
      </c>
    </row>
    <row r="154" spans="2:11" ht="20.25" x14ac:dyDescent="0.3">
      <c r="B154" s="518"/>
    </row>
  </sheetData>
  <sheetProtection algorithmName="SHA-512" hashValue="akhSF3m8NnV6J35lBNxxWdDKyLF+8W0XGOCMREzotcdaVLgAu0LQBX0IE1PeRIB/M6aBQyMaruDXMfrD9mHDqQ==" saltValue="I0zB/F4A2wL9PpgYIK/psA==" spinCount="100000" sheet="1" objects="1" scenarios="1"/>
  <mergeCells count="52">
    <mergeCell ref="A6:K6"/>
    <mergeCell ref="A8:B8"/>
    <mergeCell ref="A11:A12"/>
    <mergeCell ref="B11:B12"/>
    <mergeCell ref="C11:C12"/>
    <mergeCell ref="D11:E11"/>
    <mergeCell ref="F11:G11"/>
    <mergeCell ref="H11:I11"/>
    <mergeCell ref="J11:J12"/>
    <mergeCell ref="K11:K12"/>
    <mergeCell ref="A13:B13"/>
    <mergeCell ref="A20:A26"/>
    <mergeCell ref="B20:B26"/>
    <mergeCell ref="K20:K26"/>
    <mergeCell ref="A30:A31"/>
    <mergeCell ref="B30:B31"/>
    <mergeCell ref="C30:C31"/>
    <mergeCell ref="D30:E30"/>
    <mergeCell ref="F30:G30"/>
    <mergeCell ref="H30:I30"/>
    <mergeCell ref="J30:J31"/>
    <mergeCell ref="K30:K31"/>
    <mergeCell ref="A32:B32"/>
    <mergeCell ref="A33:A34"/>
    <mergeCell ref="B33:B34"/>
    <mergeCell ref="K33:K34"/>
    <mergeCell ref="A35:A37"/>
    <mergeCell ref="B35:B37"/>
    <mergeCell ref="K35:K37"/>
    <mergeCell ref="A40:A41"/>
    <mergeCell ref="B40:B41"/>
    <mergeCell ref="K40:K41"/>
    <mergeCell ref="A43:A45"/>
    <mergeCell ref="B43:B45"/>
    <mergeCell ref="K43:K45"/>
    <mergeCell ref="A49:K49"/>
    <mergeCell ref="A53:A54"/>
    <mergeCell ref="B53:B54"/>
    <mergeCell ref="C53:C54"/>
    <mergeCell ref="D53:E53"/>
    <mergeCell ref="F53:G53"/>
    <mergeCell ref="H53:I53"/>
    <mergeCell ref="A59:A60"/>
    <mergeCell ref="B59:B60"/>
    <mergeCell ref="K59:K60"/>
    <mergeCell ref="B145:K146"/>
    <mergeCell ref="J53:J54"/>
    <mergeCell ref="K53:K54"/>
    <mergeCell ref="A55:B55"/>
    <mergeCell ref="A56:A58"/>
    <mergeCell ref="B56:B58"/>
    <mergeCell ref="K56:K58"/>
  </mergeCells>
  <pageMargins left="0.98425196850393704" right="0.39370078740157483" top="0.59055118110236227" bottom="0.39370078740157483" header="0.23622047244094491" footer="0.23622047244094491"/>
  <pageSetup paperSize="9" scale="70" fitToHeight="0" orientation="portrait" r:id="rId1"/>
  <headerFooter differentFirst="1">
    <oddFooter>&amp;L&amp;"Times New Roman,Regular"&amp;9&amp;D; &amp;T&amp;R&amp;"Times New Roman,Regular"&amp;9&amp;P (&amp;N)</oddFooter>
    <firstHeader xml:space="preserve">&amp;R&amp;"Times New Roman,Regular"&amp;9 99.pielikums Jūrmalas pilsētas domes
2019.gada 29.augusta saistošajiem noteikumiem Nr.31
(protokols Nr.12, 20.punkts)
 </firstHeader>
    <firstFooter>&amp;L&amp;9&amp;D; &amp;T&amp;R&amp;9&amp;P (&amp;N)</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03"/>
  <sheetViews>
    <sheetView tabSelected="1" view="pageLayout" zoomScaleNormal="100" workbookViewId="0">
      <selection activeCell="M7" sqref="M7"/>
    </sheetView>
  </sheetViews>
  <sheetFormatPr defaultColWidth="9.140625" defaultRowHeight="12" outlineLevelCol="1" x14ac:dyDescent="0.2"/>
  <cols>
    <col min="1" max="1" width="6.140625" style="325" customWidth="1"/>
    <col min="2" max="2" width="26.85546875" style="325" customWidth="1"/>
    <col min="3" max="3" width="10.5703125" style="325" customWidth="1"/>
    <col min="4" max="4" width="12.28515625" style="325" hidden="1" customWidth="1" outlineLevel="1"/>
    <col min="5" max="5" width="11.140625" style="325" hidden="1" customWidth="1" outlineLevel="1"/>
    <col min="6" max="6" width="13.5703125" style="325" customWidth="1" collapsed="1"/>
    <col min="7" max="7" width="26.5703125" style="325" hidden="1" customWidth="1" outlineLevel="1"/>
    <col min="8" max="8" width="19.140625" style="325" customWidth="1" collapsed="1"/>
    <col min="9" max="16384" width="9.140625" style="325"/>
  </cols>
  <sheetData>
    <row r="1" spans="1:8" x14ac:dyDescent="0.2">
      <c r="H1" s="326" t="s">
        <v>544</v>
      </c>
    </row>
    <row r="2" spans="1:8" x14ac:dyDescent="0.2">
      <c r="H2" s="326" t="s">
        <v>334</v>
      </c>
    </row>
    <row r="3" spans="1:8" x14ac:dyDescent="0.2">
      <c r="A3" s="573" t="s">
        <v>545</v>
      </c>
      <c r="B3" s="573"/>
      <c r="C3" s="327" t="s">
        <v>539</v>
      </c>
      <c r="D3" s="327"/>
      <c r="E3" s="327"/>
      <c r="F3" s="327"/>
      <c r="G3" s="327"/>
      <c r="H3" s="327"/>
    </row>
    <row r="4" spans="1:8" x14ac:dyDescent="0.2">
      <c r="A4" s="573" t="s">
        <v>546</v>
      </c>
      <c r="B4" s="573"/>
      <c r="C4" s="328">
        <v>90000056357</v>
      </c>
      <c r="D4" s="328"/>
      <c r="E4" s="328"/>
      <c r="F4" s="328"/>
      <c r="G4" s="328"/>
      <c r="H4" s="328"/>
    </row>
    <row r="5" spans="1:8" ht="15.75" x14ac:dyDescent="0.25">
      <c r="A5" s="574" t="s">
        <v>547</v>
      </c>
      <c r="B5" s="574"/>
      <c r="C5" s="574"/>
      <c r="D5" s="574"/>
      <c r="E5" s="574"/>
      <c r="F5" s="574"/>
      <c r="G5" s="574"/>
      <c r="H5" s="574"/>
    </row>
    <row r="6" spans="1:8" ht="15.75" x14ac:dyDescent="0.25">
      <c r="A6" s="329"/>
      <c r="B6" s="329"/>
      <c r="C6" s="329"/>
      <c r="D6" s="329"/>
      <c r="E6" s="329"/>
      <c r="F6" s="329"/>
      <c r="G6" s="329"/>
      <c r="H6" s="329"/>
    </row>
    <row r="7" spans="1:8" ht="15.75" x14ac:dyDescent="0.25">
      <c r="A7" s="330" t="s">
        <v>336</v>
      </c>
      <c r="B7" s="330"/>
      <c r="C7" s="331" t="s">
        <v>548</v>
      </c>
      <c r="D7" s="331"/>
      <c r="E7" s="331"/>
      <c r="F7" s="331"/>
      <c r="G7" s="331"/>
      <c r="H7" s="331"/>
    </row>
    <row r="8" spans="1:8" x14ac:dyDescent="0.2">
      <c r="A8" s="330" t="s">
        <v>337</v>
      </c>
      <c r="B8" s="330"/>
      <c r="C8" s="327" t="s">
        <v>542</v>
      </c>
      <c r="D8" s="327"/>
      <c r="E8" s="327"/>
      <c r="F8" s="327"/>
      <c r="G8" s="327"/>
      <c r="H8" s="327"/>
    </row>
    <row r="9" spans="1:8" x14ac:dyDescent="0.2">
      <c r="A9" s="330" t="s">
        <v>338</v>
      </c>
      <c r="B9" s="330"/>
      <c r="C9" s="332" t="s">
        <v>9</v>
      </c>
      <c r="D9" s="332"/>
      <c r="E9" s="332"/>
      <c r="F9" s="332"/>
      <c r="G9" s="332"/>
      <c r="H9" s="332"/>
    </row>
    <row r="10" spans="1:8" ht="12" customHeight="1" x14ac:dyDescent="0.2">
      <c r="A10" s="575" t="s">
        <v>339</v>
      </c>
      <c r="B10" s="577" t="s">
        <v>340</v>
      </c>
      <c r="C10" s="579" t="s">
        <v>341</v>
      </c>
      <c r="D10" s="581" t="s">
        <v>342</v>
      </c>
      <c r="E10" s="581" t="s">
        <v>343</v>
      </c>
      <c r="F10" s="581" t="s">
        <v>344</v>
      </c>
      <c r="G10" s="581" t="s">
        <v>37</v>
      </c>
      <c r="H10" s="581" t="s">
        <v>345</v>
      </c>
    </row>
    <row r="11" spans="1:8" ht="38.25" customHeight="1" x14ac:dyDescent="0.2">
      <c r="A11" s="576"/>
      <c r="B11" s="578"/>
      <c r="C11" s="580"/>
      <c r="D11" s="582"/>
      <c r="E11" s="582"/>
      <c r="F11" s="582"/>
      <c r="G11" s="582"/>
      <c r="H11" s="582"/>
    </row>
    <row r="12" spans="1:8" ht="12.75" customHeight="1" x14ac:dyDescent="0.2">
      <c r="A12" s="583" t="s">
        <v>549</v>
      </c>
      <c r="B12" s="583"/>
      <c r="C12" s="333"/>
      <c r="D12" s="333">
        <f>SUM(D13:D60)</f>
        <v>988682</v>
      </c>
      <c r="E12" s="333">
        <f t="shared" ref="E12:F12" si="0">SUM(E13:E60)</f>
        <v>0</v>
      </c>
      <c r="F12" s="333">
        <f t="shared" si="0"/>
        <v>988682</v>
      </c>
      <c r="G12" s="333"/>
      <c r="H12" s="333"/>
    </row>
    <row r="13" spans="1:8" s="337" customFormat="1" x14ac:dyDescent="0.25">
      <c r="A13" s="584">
        <v>1</v>
      </c>
      <c r="B13" s="587" t="s">
        <v>550</v>
      </c>
      <c r="C13" s="334">
        <v>2275</v>
      </c>
      <c r="D13" s="335">
        <v>2110</v>
      </c>
      <c r="E13" s="336"/>
      <c r="F13" s="335">
        <f>SUM(D13:E13)</f>
        <v>2110</v>
      </c>
      <c r="G13" s="335"/>
      <c r="H13" s="590" t="s">
        <v>551</v>
      </c>
    </row>
    <row r="14" spans="1:8" s="337" customFormat="1" ht="15" customHeight="1" x14ac:dyDescent="0.25">
      <c r="A14" s="585"/>
      <c r="B14" s="588"/>
      <c r="C14" s="334">
        <v>1150</v>
      </c>
      <c r="D14" s="335">
        <v>7250</v>
      </c>
      <c r="E14" s="336"/>
      <c r="F14" s="335">
        <f t="shared" ref="F14:F60" si="1">SUM(D14:E14)</f>
        <v>7250</v>
      </c>
      <c r="G14" s="593"/>
      <c r="H14" s="591"/>
    </row>
    <row r="15" spans="1:8" s="337" customFormat="1" ht="15" customHeight="1" x14ac:dyDescent="0.25">
      <c r="A15" s="585"/>
      <c r="B15" s="588"/>
      <c r="C15" s="334">
        <v>1210</v>
      </c>
      <c r="D15" s="335">
        <v>764</v>
      </c>
      <c r="E15" s="336"/>
      <c r="F15" s="335">
        <f t="shared" si="1"/>
        <v>764</v>
      </c>
      <c r="G15" s="594"/>
      <c r="H15" s="591"/>
    </row>
    <row r="16" spans="1:8" s="337" customFormat="1" ht="15" customHeight="1" x14ac:dyDescent="0.25">
      <c r="A16" s="585"/>
      <c r="B16" s="588"/>
      <c r="C16" s="334">
        <v>2264</v>
      </c>
      <c r="D16" s="335">
        <v>650</v>
      </c>
      <c r="E16" s="336"/>
      <c r="F16" s="335">
        <f t="shared" si="1"/>
        <v>650</v>
      </c>
      <c r="G16" s="335"/>
      <c r="H16" s="591"/>
    </row>
    <row r="17" spans="1:8" s="337" customFormat="1" x14ac:dyDescent="0.25">
      <c r="A17" s="585"/>
      <c r="B17" s="588"/>
      <c r="C17" s="334">
        <v>2314</v>
      </c>
      <c r="D17" s="335">
        <v>1050</v>
      </c>
      <c r="E17" s="336"/>
      <c r="F17" s="335">
        <f t="shared" si="1"/>
        <v>1050</v>
      </c>
      <c r="G17" s="335"/>
      <c r="H17" s="591"/>
    </row>
    <row r="18" spans="1:8" s="337" customFormat="1" x14ac:dyDescent="0.25">
      <c r="A18" s="585"/>
      <c r="B18" s="588"/>
      <c r="C18" s="334">
        <v>2231</v>
      </c>
      <c r="D18" s="335">
        <v>2254</v>
      </c>
      <c r="E18" s="336"/>
      <c r="F18" s="335">
        <f t="shared" si="1"/>
        <v>2254</v>
      </c>
      <c r="G18" s="335"/>
      <c r="H18" s="591"/>
    </row>
    <row r="19" spans="1:8" s="337" customFormat="1" x14ac:dyDescent="0.25">
      <c r="A19" s="585"/>
      <c r="B19" s="588"/>
      <c r="C19" s="334">
        <v>2261</v>
      </c>
      <c r="D19" s="335">
        <v>596</v>
      </c>
      <c r="E19" s="336"/>
      <c r="F19" s="335">
        <f t="shared" si="1"/>
        <v>596</v>
      </c>
      <c r="G19" s="335"/>
      <c r="H19" s="591"/>
    </row>
    <row r="20" spans="1:8" s="337" customFormat="1" x14ac:dyDescent="0.25">
      <c r="A20" s="586"/>
      <c r="B20" s="589"/>
      <c r="C20" s="334">
        <v>2279</v>
      </c>
      <c r="D20" s="335">
        <v>2110</v>
      </c>
      <c r="E20" s="336"/>
      <c r="F20" s="335">
        <f t="shared" si="1"/>
        <v>2110</v>
      </c>
      <c r="G20" s="335"/>
      <c r="H20" s="592"/>
    </row>
    <row r="21" spans="1:8" ht="16.5" customHeight="1" x14ac:dyDescent="0.2">
      <c r="A21" s="595">
        <v>2</v>
      </c>
      <c r="B21" s="569" t="s">
        <v>552</v>
      </c>
      <c r="C21" s="338">
        <v>2275</v>
      </c>
      <c r="D21" s="339">
        <v>0</v>
      </c>
      <c r="E21" s="336"/>
      <c r="F21" s="335">
        <f t="shared" si="1"/>
        <v>0</v>
      </c>
      <c r="G21" s="339"/>
      <c r="H21" s="596" t="s">
        <v>553</v>
      </c>
    </row>
    <row r="22" spans="1:8" ht="16.5" customHeight="1" x14ac:dyDescent="0.2">
      <c r="A22" s="595"/>
      <c r="B22" s="569"/>
      <c r="C22" s="338">
        <v>3261</v>
      </c>
      <c r="D22" s="339">
        <v>5000</v>
      </c>
      <c r="E22" s="336"/>
      <c r="F22" s="335">
        <f t="shared" si="1"/>
        <v>5000</v>
      </c>
      <c r="G22" s="335"/>
      <c r="H22" s="596"/>
    </row>
    <row r="23" spans="1:8" ht="16.5" customHeight="1" x14ac:dyDescent="0.2">
      <c r="A23" s="595"/>
      <c r="B23" s="569"/>
      <c r="C23" s="338">
        <v>3262</v>
      </c>
      <c r="D23" s="339">
        <v>13619</v>
      </c>
      <c r="E23" s="336"/>
      <c r="F23" s="335">
        <f t="shared" si="1"/>
        <v>13619</v>
      </c>
      <c r="G23" s="335"/>
      <c r="H23" s="596"/>
    </row>
    <row r="24" spans="1:8" ht="16.5" customHeight="1" x14ac:dyDescent="0.2">
      <c r="A24" s="595"/>
      <c r="B24" s="569"/>
      <c r="C24" s="338">
        <v>3263</v>
      </c>
      <c r="D24" s="339">
        <v>106581</v>
      </c>
      <c r="E24" s="336"/>
      <c r="F24" s="335">
        <f t="shared" si="1"/>
        <v>106581</v>
      </c>
      <c r="G24" s="335"/>
      <c r="H24" s="596"/>
    </row>
    <row r="25" spans="1:8" ht="51" customHeight="1" x14ac:dyDescent="0.2">
      <c r="A25" s="476">
        <v>3</v>
      </c>
      <c r="B25" s="471" t="s">
        <v>554</v>
      </c>
      <c r="C25" s="338">
        <v>3263</v>
      </c>
      <c r="D25" s="339">
        <v>17000</v>
      </c>
      <c r="E25" s="335"/>
      <c r="F25" s="335">
        <f t="shared" si="1"/>
        <v>17000</v>
      </c>
      <c r="G25" s="339"/>
      <c r="H25" s="474" t="s">
        <v>555</v>
      </c>
    </row>
    <row r="26" spans="1:8" ht="15" customHeight="1" x14ac:dyDescent="0.2">
      <c r="A26" s="595">
        <v>4</v>
      </c>
      <c r="B26" s="569" t="s">
        <v>556</v>
      </c>
      <c r="C26" s="338">
        <v>2275</v>
      </c>
      <c r="D26" s="339">
        <v>25575</v>
      </c>
      <c r="E26" s="336"/>
      <c r="F26" s="335">
        <f t="shared" si="1"/>
        <v>25575</v>
      </c>
      <c r="G26" s="339"/>
      <c r="H26" s="596" t="s">
        <v>557</v>
      </c>
    </row>
    <row r="27" spans="1:8" ht="29.25" customHeight="1" x14ac:dyDescent="0.2">
      <c r="A27" s="595"/>
      <c r="B27" s="569"/>
      <c r="C27" s="338">
        <v>3262</v>
      </c>
      <c r="D27" s="339">
        <v>4080</v>
      </c>
      <c r="E27" s="335"/>
      <c r="F27" s="335">
        <f t="shared" si="1"/>
        <v>4080</v>
      </c>
      <c r="G27" s="339"/>
      <c r="H27" s="596"/>
    </row>
    <row r="28" spans="1:8" x14ac:dyDescent="0.2">
      <c r="A28" s="595"/>
      <c r="B28" s="569"/>
      <c r="C28" s="338">
        <v>3263</v>
      </c>
      <c r="D28" s="339">
        <v>57281</v>
      </c>
      <c r="E28" s="336"/>
      <c r="F28" s="335">
        <f t="shared" si="1"/>
        <v>57281</v>
      </c>
      <c r="G28" s="339"/>
      <c r="H28" s="596"/>
    </row>
    <row r="29" spans="1:8" x14ac:dyDescent="0.2">
      <c r="A29" s="597">
        <v>5</v>
      </c>
      <c r="B29" s="598" t="s">
        <v>558</v>
      </c>
      <c r="C29" s="338">
        <v>1150</v>
      </c>
      <c r="D29" s="343">
        <v>380</v>
      </c>
      <c r="E29" s="344"/>
      <c r="F29" s="335">
        <f t="shared" si="1"/>
        <v>380</v>
      </c>
      <c r="G29" s="343"/>
      <c r="H29" s="596" t="s">
        <v>559</v>
      </c>
    </row>
    <row r="30" spans="1:8" x14ac:dyDescent="0.2">
      <c r="A30" s="597"/>
      <c r="B30" s="598"/>
      <c r="C30" s="338">
        <v>1210</v>
      </c>
      <c r="D30" s="343">
        <v>19</v>
      </c>
      <c r="E30" s="344"/>
      <c r="F30" s="335">
        <f t="shared" si="1"/>
        <v>19</v>
      </c>
      <c r="G30" s="343"/>
      <c r="H30" s="596"/>
    </row>
    <row r="31" spans="1:8" x14ac:dyDescent="0.2">
      <c r="A31" s="597"/>
      <c r="B31" s="598"/>
      <c r="C31" s="338">
        <v>2262</v>
      </c>
      <c r="D31" s="343">
        <v>551</v>
      </c>
      <c r="E31" s="345"/>
      <c r="F31" s="335">
        <f t="shared" si="1"/>
        <v>551</v>
      </c>
      <c r="G31" s="346"/>
      <c r="H31" s="596"/>
    </row>
    <row r="32" spans="1:8" ht="35.25" customHeight="1" x14ac:dyDescent="0.2">
      <c r="A32" s="584">
        <v>6</v>
      </c>
      <c r="B32" s="587" t="s">
        <v>560</v>
      </c>
      <c r="C32" s="338">
        <v>2279</v>
      </c>
      <c r="D32" s="343">
        <v>242622</v>
      </c>
      <c r="E32" s="345"/>
      <c r="F32" s="335">
        <f t="shared" si="1"/>
        <v>242622</v>
      </c>
      <c r="G32" s="346"/>
      <c r="H32" s="599" t="s">
        <v>561</v>
      </c>
    </row>
    <row r="33" spans="1:8" ht="35.25" customHeight="1" x14ac:dyDescent="0.2">
      <c r="A33" s="585"/>
      <c r="B33" s="588"/>
      <c r="C33" s="338">
        <v>1150</v>
      </c>
      <c r="D33" s="343">
        <v>8653</v>
      </c>
      <c r="E33" s="345"/>
      <c r="F33" s="335">
        <f t="shared" si="1"/>
        <v>8653</v>
      </c>
      <c r="G33" s="343"/>
      <c r="H33" s="600"/>
    </row>
    <row r="34" spans="1:8" ht="35.25" customHeight="1" x14ac:dyDescent="0.2">
      <c r="A34" s="586"/>
      <c r="B34" s="589"/>
      <c r="C34" s="338">
        <v>1210</v>
      </c>
      <c r="D34" s="343">
        <v>405</v>
      </c>
      <c r="E34" s="345"/>
      <c r="F34" s="335">
        <f t="shared" si="1"/>
        <v>405</v>
      </c>
      <c r="G34" s="343"/>
      <c r="H34" s="601"/>
    </row>
    <row r="35" spans="1:8" ht="21.75" customHeight="1" x14ac:dyDescent="0.2">
      <c r="A35" s="584">
        <v>7</v>
      </c>
      <c r="B35" s="587" t="s">
        <v>562</v>
      </c>
      <c r="C35" s="338">
        <v>2279</v>
      </c>
      <c r="D35" s="343">
        <f>187542-5305</f>
        <v>182237</v>
      </c>
      <c r="E35" s="344">
        <v>-1814</v>
      </c>
      <c r="F35" s="335">
        <f t="shared" si="1"/>
        <v>180423</v>
      </c>
      <c r="G35" s="602"/>
      <c r="H35" s="599" t="s">
        <v>564</v>
      </c>
    </row>
    <row r="36" spans="1:8" ht="21.75" customHeight="1" x14ac:dyDescent="0.2">
      <c r="A36" s="585"/>
      <c r="B36" s="588"/>
      <c r="C36" s="338">
        <v>2264</v>
      </c>
      <c r="D36" s="343">
        <v>1499</v>
      </c>
      <c r="E36" s="344">
        <v>1814</v>
      </c>
      <c r="F36" s="335">
        <f t="shared" si="1"/>
        <v>3313</v>
      </c>
      <c r="G36" s="603"/>
      <c r="H36" s="600"/>
    </row>
    <row r="37" spans="1:8" ht="21.75" customHeight="1" x14ac:dyDescent="0.2">
      <c r="A37" s="585"/>
      <c r="B37" s="588"/>
      <c r="C37" s="338">
        <v>2248</v>
      </c>
      <c r="D37" s="343">
        <v>115</v>
      </c>
      <c r="E37" s="345"/>
      <c r="F37" s="335">
        <f t="shared" si="1"/>
        <v>115</v>
      </c>
      <c r="G37" s="603"/>
      <c r="H37" s="600"/>
    </row>
    <row r="38" spans="1:8" ht="21.75" customHeight="1" x14ac:dyDescent="0.2">
      <c r="A38" s="585"/>
      <c r="B38" s="588"/>
      <c r="C38" s="338">
        <v>1150</v>
      </c>
      <c r="D38" s="343">
        <f>45198+3515</f>
        <v>48713</v>
      </c>
      <c r="E38" s="345"/>
      <c r="F38" s="335">
        <f t="shared" si="1"/>
        <v>48713</v>
      </c>
      <c r="G38" s="603"/>
      <c r="H38" s="600"/>
    </row>
    <row r="39" spans="1:8" ht="21.75" customHeight="1" x14ac:dyDescent="0.2">
      <c r="A39" s="586"/>
      <c r="B39" s="589"/>
      <c r="C39" s="338">
        <v>1210</v>
      </c>
      <c r="D39" s="343">
        <f>2260+176</f>
        <v>2436</v>
      </c>
      <c r="E39" s="345"/>
      <c r="F39" s="335">
        <f t="shared" si="1"/>
        <v>2436</v>
      </c>
      <c r="G39" s="604"/>
      <c r="H39" s="601"/>
    </row>
    <row r="40" spans="1:8" x14ac:dyDescent="0.2">
      <c r="A40" s="605">
        <v>8</v>
      </c>
      <c r="B40" s="598" t="s">
        <v>565</v>
      </c>
      <c r="C40" s="338">
        <v>6422</v>
      </c>
      <c r="D40" s="339">
        <v>3508</v>
      </c>
      <c r="E40" s="335"/>
      <c r="F40" s="335">
        <f t="shared" si="1"/>
        <v>3508</v>
      </c>
      <c r="G40" s="339"/>
      <c r="H40" s="596" t="s">
        <v>566</v>
      </c>
    </row>
    <row r="41" spans="1:8" x14ac:dyDescent="0.2">
      <c r="A41" s="605"/>
      <c r="B41" s="598"/>
      <c r="C41" s="338">
        <v>1150</v>
      </c>
      <c r="D41" s="339">
        <v>12365</v>
      </c>
      <c r="E41" s="336"/>
      <c r="F41" s="335">
        <f t="shared" si="1"/>
        <v>12365</v>
      </c>
      <c r="G41" s="339"/>
      <c r="H41" s="596"/>
    </row>
    <row r="42" spans="1:8" ht="15" customHeight="1" x14ac:dyDescent="0.2">
      <c r="A42" s="605"/>
      <c r="B42" s="598"/>
      <c r="C42" s="338">
        <v>1210</v>
      </c>
      <c r="D42" s="339">
        <v>619</v>
      </c>
      <c r="E42" s="336"/>
      <c r="F42" s="335">
        <f t="shared" si="1"/>
        <v>619</v>
      </c>
      <c r="G42" s="339"/>
      <c r="H42" s="596"/>
    </row>
    <row r="43" spans="1:8" ht="15" customHeight="1" x14ac:dyDescent="0.2">
      <c r="A43" s="605"/>
      <c r="B43" s="598"/>
      <c r="C43" s="338">
        <v>2231</v>
      </c>
      <c r="D43" s="339">
        <v>4787</v>
      </c>
      <c r="E43" s="336"/>
      <c r="F43" s="335">
        <f t="shared" si="1"/>
        <v>4787</v>
      </c>
      <c r="G43" s="339"/>
      <c r="H43" s="596"/>
    </row>
    <row r="44" spans="1:8" ht="15" customHeight="1" x14ac:dyDescent="0.2">
      <c r="A44" s="605"/>
      <c r="B44" s="598"/>
      <c r="C44" s="338">
        <v>2264</v>
      </c>
      <c r="D44" s="339">
        <v>1473</v>
      </c>
      <c r="E44" s="336"/>
      <c r="F44" s="335">
        <f t="shared" si="1"/>
        <v>1473</v>
      </c>
      <c r="G44" s="339"/>
      <c r="H44" s="596"/>
    </row>
    <row r="45" spans="1:8" ht="15" customHeight="1" x14ac:dyDescent="0.2">
      <c r="A45" s="605"/>
      <c r="B45" s="598"/>
      <c r="C45" s="338">
        <v>2314</v>
      </c>
      <c r="D45" s="339">
        <v>148</v>
      </c>
      <c r="E45" s="336"/>
      <c r="F45" s="335">
        <f t="shared" si="1"/>
        <v>148</v>
      </c>
      <c r="G45" s="339"/>
      <c r="H45" s="596"/>
    </row>
    <row r="46" spans="1:8" ht="15" customHeight="1" x14ac:dyDescent="0.2">
      <c r="A46" s="605"/>
      <c r="B46" s="598"/>
      <c r="C46" s="348">
        <v>2279</v>
      </c>
      <c r="D46" s="339">
        <v>765</v>
      </c>
      <c r="E46" s="336"/>
      <c r="F46" s="335">
        <f t="shared" si="1"/>
        <v>765</v>
      </c>
      <c r="G46" s="339"/>
      <c r="H46" s="596"/>
    </row>
    <row r="47" spans="1:8" ht="60.75" customHeight="1" x14ac:dyDescent="0.2">
      <c r="A47" s="475">
        <v>9</v>
      </c>
      <c r="B47" s="473" t="s">
        <v>567</v>
      </c>
      <c r="C47" s="348">
        <v>2279</v>
      </c>
      <c r="D47" s="339">
        <v>50000</v>
      </c>
      <c r="E47" s="339"/>
      <c r="F47" s="335">
        <f t="shared" si="1"/>
        <v>50000</v>
      </c>
      <c r="G47" s="339"/>
      <c r="H47" s="474" t="s">
        <v>568</v>
      </c>
    </row>
    <row r="48" spans="1:8" ht="30" customHeight="1" x14ac:dyDescent="0.2">
      <c r="A48" s="472">
        <v>10</v>
      </c>
      <c r="B48" s="473" t="s">
        <v>569</v>
      </c>
      <c r="C48" s="338">
        <v>2275</v>
      </c>
      <c r="D48" s="339">
        <v>27000</v>
      </c>
      <c r="E48" s="336"/>
      <c r="F48" s="335">
        <f t="shared" si="1"/>
        <v>27000</v>
      </c>
      <c r="G48" s="339"/>
      <c r="H48" s="352" t="s">
        <v>570</v>
      </c>
    </row>
    <row r="49" spans="1:8" ht="12.6" customHeight="1" x14ac:dyDescent="0.2">
      <c r="A49" s="597">
        <v>11</v>
      </c>
      <c r="B49" s="598" t="s">
        <v>571</v>
      </c>
      <c r="C49" s="338">
        <v>2261</v>
      </c>
      <c r="D49" s="339">
        <v>742</v>
      </c>
      <c r="E49" s="339"/>
      <c r="F49" s="335">
        <f t="shared" si="1"/>
        <v>742</v>
      </c>
      <c r="G49" s="339"/>
      <c r="H49" s="596" t="s">
        <v>572</v>
      </c>
    </row>
    <row r="50" spans="1:8" ht="12.75" customHeight="1" x14ac:dyDescent="0.2">
      <c r="A50" s="597"/>
      <c r="B50" s="598"/>
      <c r="C50" s="338">
        <v>6423</v>
      </c>
      <c r="D50" s="339">
        <v>758</v>
      </c>
      <c r="E50" s="339"/>
      <c r="F50" s="335">
        <f t="shared" si="1"/>
        <v>758</v>
      </c>
      <c r="G50" s="339"/>
      <c r="H50" s="596"/>
    </row>
    <row r="51" spans="1:8" ht="36" x14ac:dyDescent="0.2">
      <c r="A51" s="472">
        <v>12</v>
      </c>
      <c r="B51" s="473" t="s">
        <v>573</v>
      </c>
      <c r="C51" s="353">
        <v>5240</v>
      </c>
      <c r="D51" s="354">
        <v>10843</v>
      </c>
      <c r="E51" s="354"/>
      <c r="F51" s="335">
        <f t="shared" si="1"/>
        <v>10843</v>
      </c>
      <c r="G51" s="354"/>
      <c r="H51" s="472" t="s">
        <v>574</v>
      </c>
    </row>
    <row r="52" spans="1:8" ht="17.25" customHeight="1" x14ac:dyDescent="0.2">
      <c r="A52" s="584">
        <v>13</v>
      </c>
      <c r="B52" s="587" t="s">
        <v>575</v>
      </c>
      <c r="C52" s="353">
        <v>5240</v>
      </c>
      <c r="D52" s="354">
        <v>0</v>
      </c>
      <c r="E52" s="355"/>
      <c r="F52" s="335">
        <f t="shared" si="1"/>
        <v>0</v>
      </c>
      <c r="G52" s="354"/>
      <c r="H52" s="584" t="s">
        <v>574</v>
      </c>
    </row>
    <row r="53" spans="1:8" ht="17.25" customHeight="1" x14ac:dyDescent="0.2">
      <c r="A53" s="585"/>
      <c r="B53" s="588"/>
      <c r="C53" s="353">
        <v>1150</v>
      </c>
      <c r="D53" s="354">
        <v>950</v>
      </c>
      <c r="E53" s="355"/>
      <c r="F53" s="335">
        <f t="shared" si="1"/>
        <v>950</v>
      </c>
      <c r="G53" s="354"/>
      <c r="H53" s="585"/>
    </row>
    <row r="54" spans="1:8" ht="17.25" customHeight="1" x14ac:dyDescent="0.2">
      <c r="A54" s="586"/>
      <c r="B54" s="589"/>
      <c r="C54" s="353">
        <v>1210</v>
      </c>
      <c r="D54" s="354">
        <v>48</v>
      </c>
      <c r="E54" s="355"/>
      <c r="F54" s="335">
        <f t="shared" si="1"/>
        <v>48</v>
      </c>
      <c r="G54" s="354"/>
      <c r="H54" s="586"/>
    </row>
    <row r="55" spans="1:8" ht="38.25" customHeight="1" x14ac:dyDescent="0.2">
      <c r="A55" s="472">
        <v>14</v>
      </c>
      <c r="B55" s="473" t="s">
        <v>576</v>
      </c>
      <c r="C55" s="353">
        <v>2279</v>
      </c>
      <c r="D55" s="354">
        <v>100000</v>
      </c>
      <c r="E55" s="354"/>
      <c r="F55" s="335">
        <f t="shared" si="1"/>
        <v>100000</v>
      </c>
      <c r="G55" s="354"/>
      <c r="H55" s="472" t="s">
        <v>577</v>
      </c>
    </row>
    <row r="56" spans="1:8" ht="36" x14ac:dyDescent="0.2">
      <c r="A56" s="472">
        <v>15</v>
      </c>
      <c r="B56" s="473" t="s">
        <v>578</v>
      </c>
      <c r="C56" s="353">
        <v>2275</v>
      </c>
      <c r="D56" s="339">
        <v>30000</v>
      </c>
      <c r="E56" s="339"/>
      <c r="F56" s="335">
        <f t="shared" si="1"/>
        <v>30000</v>
      </c>
      <c r="G56" s="339"/>
      <c r="H56" s="476" t="s">
        <v>579</v>
      </c>
    </row>
    <row r="57" spans="1:8" ht="44.25" customHeight="1" x14ac:dyDescent="0.2">
      <c r="A57" s="472">
        <v>16</v>
      </c>
      <c r="B57" s="473" t="s">
        <v>580</v>
      </c>
      <c r="C57" s="353">
        <v>2279</v>
      </c>
      <c r="D57" s="339">
        <v>2400</v>
      </c>
      <c r="E57" s="336"/>
      <c r="F57" s="335">
        <f t="shared" si="1"/>
        <v>2400</v>
      </c>
      <c r="G57" s="339"/>
      <c r="H57" s="476" t="s">
        <v>581</v>
      </c>
    </row>
    <row r="58" spans="1:8" ht="57" customHeight="1" x14ac:dyDescent="0.2">
      <c r="A58" s="472">
        <v>17</v>
      </c>
      <c r="B58" s="473" t="s">
        <v>582</v>
      </c>
      <c r="C58" s="353">
        <v>3263</v>
      </c>
      <c r="D58" s="339">
        <v>5326</v>
      </c>
      <c r="E58" s="336"/>
      <c r="F58" s="335">
        <f t="shared" si="1"/>
        <v>5326</v>
      </c>
      <c r="G58" s="339"/>
      <c r="H58" s="476" t="s">
        <v>583</v>
      </c>
    </row>
    <row r="59" spans="1:8" ht="39" customHeight="1" x14ac:dyDescent="0.2">
      <c r="A59" s="472">
        <v>18</v>
      </c>
      <c r="B59" s="473" t="s">
        <v>584</v>
      </c>
      <c r="C59" s="353">
        <v>2279</v>
      </c>
      <c r="D59" s="339">
        <v>2600</v>
      </c>
      <c r="E59" s="336"/>
      <c r="F59" s="335">
        <f t="shared" si="1"/>
        <v>2600</v>
      </c>
      <c r="G59" s="339"/>
      <c r="H59" s="472" t="s">
        <v>585</v>
      </c>
    </row>
    <row r="60" spans="1:8" ht="39.75" customHeight="1" x14ac:dyDescent="0.2">
      <c r="A60" s="472">
        <v>19</v>
      </c>
      <c r="B60" s="473" t="s">
        <v>586</v>
      </c>
      <c r="C60" s="353">
        <v>2279</v>
      </c>
      <c r="D60" s="339">
        <v>800</v>
      </c>
      <c r="E60" s="336"/>
      <c r="F60" s="335">
        <f t="shared" si="1"/>
        <v>800</v>
      </c>
      <c r="G60" s="339"/>
      <c r="H60" s="472" t="s">
        <v>587</v>
      </c>
    </row>
    <row r="61" spans="1:8" x14ac:dyDescent="0.2">
      <c r="A61" s="356"/>
      <c r="B61" s="356"/>
      <c r="C61" s="356"/>
      <c r="D61" s="357"/>
      <c r="E61" s="357"/>
      <c r="F61" s="357"/>
      <c r="G61" s="357"/>
      <c r="H61" s="357"/>
    </row>
    <row r="62" spans="1:8" x14ac:dyDescent="0.2">
      <c r="A62" s="356" t="s">
        <v>486</v>
      </c>
      <c r="B62" s="356"/>
      <c r="C62" s="356"/>
      <c r="D62" s="356"/>
      <c r="E62" s="356"/>
      <c r="F62" s="356"/>
      <c r="G62" s="356"/>
      <c r="H62" s="356"/>
    </row>
    <row r="63" spans="1:8" x14ac:dyDescent="0.2">
      <c r="A63" s="356" t="s">
        <v>487</v>
      </c>
      <c r="B63" s="356"/>
      <c r="C63" s="356"/>
      <c r="D63" s="356"/>
      <c r="E63" s="356"/>
      <c r="F63" s="356"/>
      <c r="G63" s="356"/>
      <c r="H63" s="356"/>
    </row>
    <row r="64" spans="1:8" x14ac:dyDescent="0.2">
      <c r="A64" s="358" t="s">
        <v>588</v>
      </c>
      <c r="B64" s="356"/>
      <c r="C64" s="356"/>
      <c r="D64" s="356"/>
      <c r="E64" s="356"/>
      <c r="F64" s="356"/>
      <c r="G64" s="356"/>
      <c r="H64" s="356"/>
    </row>
    <row r="65" spans="1:9" x14ac:dyDescent="0.2">
      <c r="A65" s="356" t="s">
        <v>589</v>
      </c>
      <c r="B65" s="356"/>
      <c r="C65" s="356"/>
      <c r="D65" s="357"/>
      <c r="E65" s="357"/>
      <c r="F65" s="357"/>
      <c r="G65" s="357"/>
      <c r="H65" s="356"/>
      <c r="I65" s="359"/>
    </row>
    <row r="66" spans="1:9" x14ac:dyDescent="0.2">
      <c r="A66" s="337"/>
      <c r="B66" s="337" t="s">
        <v>590</v>
      </c>
      <c r="C66" s="337"/>
      <c r="D66" s="360"/>
      <c r="E66" s="360"/>
      <c r="F66" s="360"/>
      <c r="G66" s="360"/>
      <c r="H66" s="337"/>
      <c r="I66" s="359"/>
    </row>
    <row r="67" spans="1:9" x14ac:dyDescent="0.2">
      <c r="A67" s="337" t="s">
        <v>591</v>
      </c>
      <c r="B67" s="337"/>
      <c r="C67" s="337"/>
      <c r="D67" s="337"/>
      <c r="E67" s="337"/>
      <c r="F67" s="337"/>
      <c r="G67" s="337"/>
      <c r="H67" s="337"/>
      <c r="I67" s="361"/>
    </row>
    <row r="68" spans="1:9" x14ac:dyDescent="0.2">
      <c r="A68" s="337"/>
      <c r="B68" s="337" t="s">
        <v>592</v>
      </c>
      <c r="C68" s="337"/>
      <c r="D68" s="337"/>
      <c r="E68" s="337"/>
      <c r="F68" s="337"/>
      <c r="G68" s="337"/>
      <c r="H68" s="337"/>
      <c r="I68" s="362"/>
    </row>
    <row r="69" spans="1:9" x14ac:dyDescent="0.2">
      <c r="A69" s="337"/>
      <c r="B69" s="337" t="s">
        <v>593</v>
      </c>
      <c r="C69" s="337"/>
      <c r="D69" s="337"/>
      <c r="E69" s="337"/>
      <c r="F69" s="337"/>
      <c r="G69" s="337"/>
      <c r="H69" s="337"/>
      <c r="I69" s="362"/>
    </row>
    <row r="70" spans="1:9" x14ac:dyDescent="0.2">
      <c r="A70" s="337" t="s">
        <v>594</v>
      </c>
      <c r="B70" s="337"/>
      <c r="C70" s="337"/>
      <c r="D70" s="337"/>
      <c r="E70" s="337"/>
      <c r="F70" s="337"/>
      <c r="G70" s="337"/>
      <c r="H70" s="337"/>
      <c r="I70" s="362"/>
    </row>
    <row r="71" spans="1:9" x14ac:dyDescent="0.2">
      <c r="A71" s="337"/>
      <c r="B71" s="337" t="s">
        <v>595</v>
      </c>
      <c r="C71" s="337"/>
      <c r="D71" s="337"/>
      <c r="E71" s="337"/>
      <c r="F71" s="337"/>
      <c r="G71" s="337"/>
      <c r="H71" s="337"/>
      <c r="I71" s="362"/>
    </row>
    <row r="72" spans="1:9" x14ac:dyDescent="0.2">
      <c r="A72" s="337"/>
      <c r="B72" s="337" t="s">
        <v>596</v>
      </c>
      <c r="C72" s="337"/>
      <c r="D72" s="337"/>
      <c r="E72" s="337"/>
      <c r="F72" s="337"/>
      <c r="G72" s="337"/>
      <c r="H72" s="337"/>
      <c r="I72" s="362"/>
    </row>
    <row r="73" spans="1:9" x14ac:dyDescent="0.2">
      <c r="A73" s="337"/>
      <c r="B73" s="337" t="s">
        <v>597</v>
      </c>
      <c r="C73" s="337"/>
      <c r="D73" s="337"/>
      <c r="E73" s="337"/>
      <c r="F73" s="337"/>
      <c r="G73" s="337"/>
      <c r="H73" s="337"/>
      <c r="I73" s="362"/>
    </row>
    <row r="74" spans="1:9" x14ac:dyDescent="0.2">
      <c r="A74" s="337"/>
      <c r="B74" s="337" t="s">
        <v>598</v>
      </c>
      <c r="C74" s="337"/>
      <c r="D74" s="337"/>
      <c r="E74" s="337"/>
      <c r="F74" s="337"/>
      <c r="G74" s="337"/>
      <c r="H74" s="337"/>
      <c r="I74" s="362"/>
    </row>
    <row r="75" spans="1:9" x14ac:dyDescent="0.2">
      <c r="A75" s="337"/>
      <c r="B75" s="337"/>
      <c r="C75" s="337"/>
      <c r="D75" s="337"/>
      <c r="E75" s="337"/>
      <c r="F75" s="337"/>
      <c r="G75" s="337"/>
      <c r="H75" s="337"/>
      <c r="I75" s="362"/>
    </row>
    <row r="76" spans="1:9" x14ac:dyDescent="0.2">
      <c r="A76" s="606" t="s">
        <v>599</v>
      </c>
      <c r="B76" s="606"/>
      <c r="C76" s="606"/>
      <c r="D76" s="606"/>
      <c r="E76" s="606"/>
      <c r="F76" s="606"/>
      <c r="G76" s="606"/>
      <c r="H76" s="606"/>
      <c r="I76" s="356"/>
    </row>
    <row r="77" spans="1:9" x14ac:dyDescent="0.2">
      <c r="A77" s="337" t="s">
        <v>600</v>
      </c>
      <c r="B77" s="337"/>
      <c r="C77" s="337"/>
      <c r="D77" s="337"/>
      <c r="E77" s="337"/>
      <c r="F77" s="337"/>
      <c r="G77" s="337"/>
      <c r="H77" s="337"/>
      <c r="I77" s="356"/>
    </row>
    <row r="78" spans="1:9" x14ac:dyDescent="0.2">
      <c r="A78" s="337"/>
      <c r="B78" s="337" t="s">
        <v>601</v>
      </c>
      <c r="C78" s="337"/>
      <c r="D78" s="337"/>
      <c r="E78" s="337"/>
      <c r="F78" s="337"/>
      <c r="G78" s="337"/>
      <c r="H78" s="337"/>
      <c r="I78" s="356"/>
    </row>
    <row r="79" spans="1:9" x14ac:dyDescent="0.2">
      <c r="A79" s="337"/>
      <c r="B79" s="337" t="s">
        <v>602</v>
      </c>
      <c r="C79" s="337"/>
      <c r="D79" s="337"/>
      <c r="E79" s="337"/>
      <c r="F79" s="337"/>
      <c r="G79" s="337"/>
      <c r="H79" s="337"/>
      <c r="I79" s="356"/>
    </row>
    <row r="80" spans="1:9" x14ac:dyDescent="0.2">
      <c r="A80" s="337" t="s">
        <v>603</v>
      </c>
      <c r="B80" s="337"/>
      <c r="C80" s="337"/>
      <c r="D80" s="337"/>
      <c r="E80" s="337"/>
      <c r="F80" s="337"/>
      <c r="G80" s="337"/>
      <c r="H80" s="337"/>
      <c r="I80" s="356"/>
    </row>
    <row r="81" spans="1:13" x14ac:dyDescent="0.2">
      <c r="A81" s="337"/>
      <c r="B81" s="337" t="s">
        <v>604</v>
      </c>
      <c r="C81" s="337"/>
      <c r="D81" s="337"/>
      <c r="E81" s="337"/>
      <c r="F81" s="337"/>
      <c r="G81" s="337"/>
      <c r="H81" s="337"/>
      <c r="I81" s="356"/>
    </row>
    <row r="82" spans="1:13" ht="21.75" customHeight="1" x14ac:dyDescent="0.2">
      <c r="A82" s="337"/>
      <c r="B82" s="608" t="s">
        <v>605</v>
      </c>
      <c r="C82" s="608"/>
      <c r="D82" s="608"/>
      <c r="E82" s="608"/>
      <c r="F82" s="608"/>
      <c r="G82" s="608"/>
      <c r="H82" s="608"/>
      <c r="I82" s="608"/>
      <c r="J82" s="608"/>
      <c r="K82" s="608"/>
      <c r="L82" s="608"/>
      <c r="M82" s="608"/>
    </row>
    <row r="83" spans="1:13" x14ac:dyDescent="0.2">
      <c r="A83" s="337"/>
      <c r="B83" s="337" t="s">
        <v>606</v>
      </c>
      <c r="C83" s="337"/>
      <c r="D83" s="337"/>
      <c r="E83" s="337"/>
      <c r="F83" s="337"/>
      <c r="G83" s="337"/>
      <c r="H83" s="337"/>
      <c r="I83" s="356"/>
    </row>
    <row r="84" spans="1:13" x14ac:dyDescent="0.2">
      <c r="A84" s="337" t="s">
        <v>607</v>
      </c>
      <c r="B84" s="337"/>
      <c r="C84" s="337"/>
      <c r="D84" s="337"/>
      <c r="E84" s="337"/>
      <c r="F84" s="337"/>
      <c r="G84" s="337"/>
      <c r="H84" s="337"/>
      <c r="I84" s="356"/>
    </row>
    <row r="85" spans="1:13" x14ac:dyDescent="0.2">
      <c r="A85" s="337"/>
      <c r="B85" s="337" t="s">
        <v>608</v>
      </c>
      <c r="C85" s="337"/>
      <c r="D85" s="337"/>
      <c r="E85" s="337"/>
      <c r="F85" s="337"/>
      <c r="G85" s="337"/>
      <c r="H85" s="337"/>
      <c r="I85" s="356"/>
    </row>
    <row r="86" spans="1:13" x14ac:dyDescent="0.2">
      <c r="A86" s="337"/>
      <c r="B86" s="337" t="s">
        <v>609</v>
      </c>
      <c r="C86" s="337"/>
      <c r="D86" s="337"/>
      <c r="E86" s="337"/>
      <c r="F86" s="337"/>
      <c r="G86" s="337"/>
      <c r="H86" s="337"/>
      <c r="I86" s="356"/>
    </row>
    <row r="87" spans="1:13" ht="24" customHeight="1" x14ac:dyDescent="0.2">
      <c r="A87" s="337"/>
      <c r="B87" s="608" t="s">
        <v>610</v>
      </c>
      <c r="C87" s="608"/>
      <c r="D87" s="608"/>
      <c r="E87" s="608"/>
      <c r="F87" s="608"/>
      <c r="G87" s="608"/>
      <c r="H87" s="608"/>
      <c r="I87" s="608"/>
      <c r="J87" s="608"/>
      <c r="K87" s="608"/>
      <c r="L87" s="608"/>
      <c r="M87" s="608"/>
    </row>
    <row r="88" spans="1:13" x14ac:dyDescent="0.2">
      <c r="A88" s="337"/>
      <c r="B88" s="337" t="s">
        <v>611</v>
      </c>
      <c r="C88" s="337"/>
      <c r="D88" s="337"/>
      <c r="E88" s="337"/>
      <c r="F88" s="337"/>
      <c r="G88" s="337"/>
      <c r="H88" s="337"/>
      <c r="I88" s="356"/>
    </row>
    <row r="89" spans="1:13" x14ac:dyDescent="0.2">
      <c r="A89" s="337" t="s">
        <v>612</v>
      </c>
      <c r="B89" s="337"/>
      <c r="C89" s="337"/>
      <c r="D89" s="337"/>
      <c r="E89" s="337"/>
      <c r="F89" s="337"/>
      <c r="G89" s="337"/>
      <c r="H89" s="337"/>
      <c r="I89" s="356"/>
    </row>
    <row r="90" spans="1:13" x14ac:dyDescent="0.2">
      <c r="A90" s="337"/>
      <c r="B90" s="608" t="s">
        <v>613</v>
      </c>
      <c r="C90" s="608"/>
      <c r="D90" s="608"/>
      <c r="E90" s="608"/>
      <c r="F90" s="608"/>
      <c r="G90" s="608"/>
      <c r="H90" s="608"/>
      <c r="I90" s="608"/>
      <c r="J90" s="608"/>
      <c r="K90" s="608"/>
      <c r="L90" s="608"/>
      <c r="M90" s="608"/>
    </row>
    <row r="91" spans="1:13" x14ac:dyDescent="0.2">
      <c r="A91" s="337"/>
      <c r="B91" s="337" t="s">
        <v>614</v>
      </c>
      <c r="C91" s="337"/>
      <c r="D91" s="337"/>
      <c r="E91" s="337"/>
      <c r="F91" s="337"/>
      <c r="G91" s="337"/>
      <c r="H91" s="337"/>
      <c r="I91" s="356"/>
    </row>
    <row r="92" spans="1:13" x14ac:dyDescent="0.2">
      <c r="A92" s="337" t="s">
        <v>615</v>
      </c>
      <c r="B92" s="337"/>
      <c r="C92" s="337"/>
      <c r="D92" s="337"/>
      <c r="E92" s="337"/>
      <c r="F92" s="337"/>
      <c r="G92" s="337"/>
      <c r="H92" s="337"/>
      <c r="I92" s="356"/>
    </row>
    <row r="93" spans="1:13" x14ac:dyDescent="0.2">
      <c r="A93" s="337"/>
      <c r="B93" s="337" t="s">
        <v>616</v>
      </c>
      <c r="C93" s="337"/>
      <c r="D93" s="337"/>
      <c r="E93" s="337"/>
      <c r="F93" s="337"/>
      <c r="G93" s="337"/>
      <c r="H93" s="337"/>
      <c r="I93" s="356"/>
    </row>
    <row r="94" spans="1:13" x14ac:dyDescent="0.2">
      <c r="A94" s="337"/>
      <c r="B94" s="337" t="s">
        <v>617</v>
      </c>
      <c r="C94" s="337"/>
      <c r="D94" s="337"/>
      <c r="E94" s="337"/>
      <c r="F94" s="337"/>
      <c r="G94" s="337"/>
      <c r="H94" s="337"/>
      <c r="I94" s="356"/>
    </row>
    <row r="95" spans="1:13" x14ac:dyDescent="0.2">
      <c r="A95" s="337"/>
      <c r="B95" s="337" t="s">
        <v>618</v>
      </c>
      <c r="C95" s="337"/>
      <c r="D95" s="337"/>
      <c r="E95" s="337"/>
      <c r="F95" s="337"/>
      <c r="G95" s="337"/>
      <c r="H95" s="337"/>
      <c r="I95" s="356"/>
    </row>
    <row r="96" spans="1:13" x14ac:dyDescent="0.2">
      <c r="A96" s="337"/>
      <c r="B96" s="337"/>
      <c r="C96" s="337"/>
      <c r="D96" s="337"/>
      <c r="E96" s="337"/>
      <c r="F96" s="337"/>
      <c r="G96" s="337"/>
      <c r="H96" s="337"/>
      <c r="I96" s="356"/>
    </row>
    <row r="97" spans="1:14" x14ac:dyDescent="0.2">
      <c r="A97" s="363" t="s">
        <v>619</v>
      </c>
      <c r="B97" s="356"/>
      <c r="C97" s="356"/>
      <c r="D97" s="356"/>
      <c r="E97" s="356"/>
      <c r="F97" s="356"/>
      <c r="G97" s="356"/>
      <c r="H97" s="356"/>
      <c r="I97" s="356"/>
    </row>
    <row r="98" spans="1:14" x14ac:dyDescent="0.2">
      <c r="B98" s="325" t="s">
        <v>620</v>
      </c>
    </row>
    <row r="99" spans="1:14" x14ac:dyDescent="0.2">
      <c r="B99" s="325" t="s">
        <v>621</v>
      </c>
    </row>
    <row r="102" spans="1:14" s="365" customFormat="1" ht="23.25" customHeight="1" x14ac:dyDescent="0.3">
      <c r="A102" s="607"/>
      <c r="B102" s="607"/>
      <c r="C102" s="607"/>
      <c r="D102" s="607"/>
      <c r="E102" s="607"/>
      <c r="F102" s="607"/>
      <c r="G102" s="607"/>
      <c r="H102" s="607"/>
      <c r="I102" s="364"/>
      <c r="J102" s="364"/>
      <c r="K102" s="364"/>
      <c r="L102" s="364"/>
      <c r="M102" s="364"/>
      <c r="N102" s="364"/>
    </row>
    <row r="103" spans="1:14" s="306" customFormat="1" ht="21" customHeight="1" x14ac:dyDescent="0.3">
      <c r="A103" s="364"/>
      <c r="B103" s="364"/>
      <c r="C103" s="364"/>
      <c r="D103" s="364"/>
      <c r="E103" s="364"/>
      <c r="F103" s="364"/>
      <c r="G103" s="364"/>
      <c r="H103" s="364"/>
    </row>
  </sheetData>
  <sheetProtection algorithmName="SHA-512" hashValue="lg+DosGXkS1QP0z6ZHVWBO905zfNjMuxI5JOvG8gD6DKUhAavx5XboD+r2r89BSl8Lkn3ibNBp8mRXxU2e69Pw==" saltValue="ILaEOPpTHcvGb2bJj4otlA==" spinCount="100000" sheet="1" objects="1" scenarios="1"/>
  <mergeCells count="46">
    <mergeCell ref="A76:H76"/>
    <mergeCell ref="B82:M82"/>
    <mergeCell ref="B87:M87"/>
    <mergeCell ref="B90:M90"/>
    <mergeCell ref="A102:H102"/>
    <mergeCell ref="A49:A50"/>
    <mergeCell ref="B49:B50"/>
    <mergeCell ref="H49:H50"/>
    <mergeCell ref="A52:A54"/>
    <mergeCell ref="B52:B54"/>
    <mergeCell ref="H52:H54"/>
    <mergeCell ref="A35:A39"/>
    <mergeCell ref="B35:B39"/>
    <mergeCell ref="G35:G39"/>
    <mergeCell ref="H35:H39"/>
    <mergeCell ref="A40:A46"/>
    <mergeCell ref="B40:B46"/>
    <mergeCell ref="H40:H46"/>
    <mergeCell ref="A29:A31"/>
    <mergeCell ref="B29:B31"/>
    <mergeCell ref="H29:H31"/>
    <mergeCell ref="A32:A34"/>
    <mergeCell ref="B32:B34"/>
    <mergeCell ref="H32:H34"/>
    <mergeCell ref="A21:A24"/>
    <mergeCell ref="B21:B24"/>
    <mergeCell ref="H21:H24"/>
    <mergeCell ref="A26:A28"/>
    <mergeCell ref="B26:B28"/>
    <mergeCell ref="H26:H28"/>
    <mergeCell ref="A12:B12"/>
    <mergeCell ref="A13:A20"/>
    <mergeCell ref="B13:B20"/>
    <mergeCell ref="H13:H20"/>
    <mergeCell ref="G14:G15"/>
    <mergeCell ref="A3:B3"/>
    <mergeCell ref="A4:B4"/>
    <mergeCell ref="A5:H5"/>
    <mergeCell ref="A10:A11"/>
    <mergeCell ref="B10:B11"/>
    <mergeCell ref="C10:C11"/>
    <mergeCell ref="D10:D11"/>
    <mergeCell ref="E10:E11"/>
    <mergeCell ref="F10:F11"/>
    <mergeCell ref="G10:G11"/>
    <mergeCell ref="H10:H11"/>
  </mergeCells>
  <pageMargins left="0.98425196850393704" right="0.39370078740157483" top="0.59055118110236227" bottom="0.39370078740157483" header="0.23622047244094491" footer="0.23622047244094491"/>
  <pageSetup paperSize="9" scale="70" fitToHeight="0" orientation="portrait" r:id="rId1"/>
  <headerFooter differentFirst="1">
    <oddFooter>&amp;L&amp;"Times New Roman,Regular"&amp;9&amp;D; &amp;T&amp;R&amp;"Times New Roman,Regular"&amp;9&amp;P (&amp;N)</oddFooter>
    <firstHeader xml:space="preserve">&amp;R&amp;"Times New Roman,Regular"&amp;9 100.pielikums Jūrmalas pilsētas domes
2019.gada 29.augusta saistošajiem noteikumiem Nr.31
(protokols Nr.12, 20.punkts)
 </firstHeader>
    <firstFooter>&amp;L&amp;9&amp;D; &amp;T&amp;R&amp;9&amp;P (&amp;N)</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18"/>
  <sheetViews>
    <sheetView showGridLines="0" view="pageLayout" zoomScaleNormal="100" workbookViewId="0">
      <selection activeCell="T2" sqref="T2"/>
    </sheetView>
  </sheetViews>
  <sheetFormatPr defaultRowHeight="12" outlineLevelCol="1" x14ac:dyDescent="0.25"/>
  <cols>
    <col min="1" max="1" width="10.85546875" style="272" customWidth="1"/>
    <col min="2" max="2" width="28" style="272" customWidth="1"/>
    <col min="3" max="3" width="8" style="272" customWidth="1"/>
    <col min="4" max="5" width="8.7109375" style="272" hidden="1" customWidth="1" outlineLevel="1"/>
    <col min="6" max="6" width="8.7109375" style="272" customWidth="1" collapsed="1"/>
    <col min="7" max="8" width="8.7109375" style="272" hidden="1" customWidth="1" outlineLevel="1"/>
    <col min="9" max="9" width="8.7109375" style="272" customWidth="1" collapsed="1"/>
    <col min="10" max="11" width="8.28515625" style="272" hidden="1" customWidth="1" outlineLevel="1"/>
    <col min="12" max="12" width="8.28515625" style="272" customWidth="1" collapsed="1"/>
    <col min="13" max="13" width="7.42578125" style="272" hidden="1" customWidth="1" outlineLevel="1"/>
    <col min="14" max="14" width="7.42578125" style="4" hidden="1" customWidth="1" outlineLevel="1"/>
    <col min="15" max="15" width="6.85546875" style="4" customWidth="1" collapsed="1"/>
    <col min="16" max="16" width="26.7109375" style="4" hidden="1" customWidth="1" outlineLevel="1"/>
    <col min="17" max="17" width="9.140625" style="4" collapsed="1"/>
    <col min="18" max="16384" width="9.140625" style="4"/>
  </cols>
  <sheetData>
    <row r="1" spans="1:17" x14ac:dyDescent="0.25">
      <c r="A1" s="1"/>
      <c r="B1" s="1"/>
      <c r="C1" s="1"/>
      <c r="D1" s="1"/>
      <c r="E1" s="1"/>
      <c r="F1" s="1"/>
      <c r="G1" s="1"/>
      <c r="H1" s="1"/>
      <c r="I1" s="1"/>
      <c r="J1" s="1"/>
      <c r="K1" s="1"/>
      <c r="L1" s="1"/>
      <c r="M1" s="1"/>
      <c r="N1" s="2"/>
      <c r="O1" s="3" t="s">
        <v>627</v>
      </c>
      <c r="P1" s="1"/>
    </row>
    <row r="2" spans="1:17" ht="35.25" customHeight="1" x14ac:dyDescent="0.25">
      <c r="A2" s="548" t="s">
        <v>1</v>
      </c>
      <c r="B2" s="549"/>
      <c r="C2" s="549"/>
      <c r="D2" s="549"/>
      <c r="E2" s="549"/>
      <c r="F2" s="549"/>
      <c r="G2" s="549"/>
      <c r="H2" s="549"/>
      <c r="I2" s="549"/>
      <c r="J2" s="549"/>
      <c r="K2" s="549"/>
      <c r="L2" s="549"/>
      <c r="M2" s="549"/>
      <c r="N2" s="549"/>
      <c r="O2" s="549"/>
      <c r="P2" s="550"/>
      <c r="Q2" s="366"/>
    </row>
    <row r="3" spans="1:17" ht="12.75" customHeight="1" x14ac:dyDescent="0.25">
      <c r="A3" s="5" t="s">
        <v>2</v>
      </c>
      <c r="B3" s="6"/>
      <c r="C3" s="551" t="s">
        <v>539</v>
      </c>
      <c r="D3" s="551"/>
      <c r="E3" s="551"/>
      <c r="F3" s="551"/>
      <c r="G3" s="551"/>
      <c r="H3" s="551"/>
      <c r="I3" s="551"/>
      <c r="J3" s="551"/>
      <c r="K3" s="551"/>
      <c r="L3" s="551"/>
      <c r="M3" s="551"/>
      <c r="N3" s="551"/>
      <c r="O3" s="551"/>
      <c r="P3" s="552"/>
      <c r="Q3" s="366"/>
    </row>
    <row r="4" spans="1:17" ht="12.75" customHeight="1" x14ac:dyDescent="0.25">
      <c r="A4" s="5" t="s">
        <v>4</v>
      </c>
      <c r="B4" s="6"/>
      <c r="C4" s="551" t="s">
        <v>540</v>
      </c>
      <c r="D4" s="551"/>
      <c r="E4" s="551"/>
      <c r="F4" s="551"/>
      <c r="G4" s="551"/>
      <c r="H4" s="551"/>
      <c r="I4" s="551"/>
      <c r="J4" s="551"/>
      <c r="K4" s="551"/>
      <c r="L4" s="551"/>
      <c r="M4" s="551"/>
      <c r="N4" s="551"/>
      <c r="O4" s="551"/>
      <c r="P4" s="552"/>
      <c r="Q4" s="366"/>
    </row>
    <row r="5" spans="1:17" ht="12.75" customHeight="1" x14ac:dyDescent="0.25">
      <c r="A5" s="7" t="s">
        <v>6</v>
      </c>
      <c r="B5" s="8"/>
      <c r="C5" s="546" t="s">
        <v>541</v>
      </c>
      <c r="D5" s="546"/>
      <c r="E5" s="546"/>
      <c r="F5" s="546"/>
      <c r="G5" s="546"/>
      <c r="H5" s="546"/>
      <c r="I5" s="546"/>
      <c r="J5" s="546"/>
      <c r="K5" s="546"/>
      <c r="L5" s="546"/>
      <c r="M5" s="546"/>
      <c r="N5" s="546"/>
      <c r="O5" s="546"/>
      <c r="P5" s="547"/>
      <c r="Q5" s="366"/>
    </row>
    <row r="6" spans="1:17" ht="12.75" customHeight="1" x14ac:dyDescent="0.25">
      <c r="A6" s="7" t="s">
        <v>8</v>
      </c>
      <c r="B6" s="8"/>
      <c r="C6" s="546" t="s">
        <v>628</v>
      </c>
      <c r="D6" s="546"/>
      <c r="E6" s="546"/>
      <c r="F6" s="546"/>
      <c r="G6" s="546"/>
      <c r="H6" s="546"/>
      <c r="I6" s="546"/>
      <c r="J6" s="546"/>
      <c r="K6" s="546"/>
      <c r="L6" s="546"/>
      <c r="M6" s="546"/>
      <c r="N6" s="546"/>
      <c r="O6" s="546"/>
      <c r="P6" s="547"/>
      <c r="Q6" s="366"/>
    </row>
    <row r="7" spans="1:17" ht="12.75" customHeight="1" x14ac:dyDescent="0.25">
      <c r="A7" s="7" t="s">
        <v>10</v>
      </c>
      <c r="B7" s="8"/>
      <c r="C7" s="551" t="s">
        <v>629</v>
      </c>
      <c r="D7" s="551"/>
      <c r="E7" s="551"/>
      <c r="F7" s="551"/>
      <c r="G7" s="551"/>
      <c r="H7" s="551"/>
      <c r="I7" s="551"/>
      <c r="J7" s="551"/>
      <c r="K7" s="551"/>
      <c r="L7" s="551"/>
      <c r="M7" s="551"/>
      <c r="N7" s="551"/>
      <c r="O7" s="551"/>
      <c r="P7" s="552"/>
      <c r="Q7" s="366"/>
    </row>
    <row r="8" spans="1:17" ht="12.75" customHeight="1" x14ac:dyDescent="0.25">
      <c r="A8" s="9" t="s">
        <v>12</v>
      </c>
      <c r="B8" s="8"/>
      <c r="C8" s="553"/>
      <c r="D8" s="553"/>
      <c r="E8" s="553"/>
      <c r="F8" s="553"/>
      <c r="G8" s="553"/>
      <c r="H8" s="553"/>
      <c r="I8" s="553"/>
      <c r="J8" s="553"/>
      <c r="K8" s="553"/>
      <c r="L8" s="553"/>
      <c r="M8" s="553"/>
      <c r="N8" s="553"/>
      <c r="O8" s="553"/>
      <c r="P8" s="554"/>
      <c r="Q8" s="366"/>
    </row>
    <row r="9" spans="1:17" ht="12.75" customHeight="1" x14ac:dyDescent="0.25">
      <c r="A9" s="7"/>
      <c r="B9" s="8" t="s">
        <v>13</v>
      </c>
      <c r="C9" s="546" t="s">
        <v>543</v>
      </c>
      <c r="D9" s="546"/>
      <c r="E9" s="546"/>
      <c r="F9" s="546"/>
      <c r="G9" s="546"/>
      <c r="H9" s="546"/>
      <c r="I9" s="546"/>
      <c r="J9" s="546"/>
      <c r="K9" s="546"/>
      <c r="L9" s="546"/>
      <c r="M9" s="546"/>
      <c r="N9" s="546"/>
      <c r="O9" s="546"/>
      <c r="P9" s="547"/>
      <c r="Q9" s="366"/>
    </row>
    <row r="10" spans="1:17" ht="12.75" customHeight="1" x14ac:dyDescent="0.25">
      <c r="A10" s="7"/>
      <c r="B10" s="8" t="s">
        <v>15</v>
      </c>
      <c r="C10" s="546"/>
      <c r="D10" s="546"/>
      <c r="E10" s="546"/>
      <c r="F10" s="546"/>
      <c r="G10" s="546"/>
      <c r="H10" s="546"/>
      <c r="I10" s="546"/>
      <c r="J10" s="546"/>
      <c r="K10" s="546"/>
      <c r="L10" s="546"/>
      <c r="M10" s="546"/>
      <c r="N10" s="546"/>
      <c r="O10" s="546"/>
      <c r="P10" s="547"/>
      <c r="Q10" s="366"/>
    </row>
    <row r="11" spans="1:17" ht="12.75" customHeight="1" x14ac:dyDescent="0.25">
      <c r="A11" s="7"/>
      <c r="B11" s="8" t="s">
        <v>17</v>
      </c>
      <c r="C11" s="553"/>
      <c r="D11" s="553"/>
      <c r="E11" s="553"/>
      <c r="F11" s="553"/>
      <c r="G11" s="553"/>
      <c r="H11" s="553"/>
      <c r="I11" s="553"/>
      <c r="J11" s="553"/>
      <c r="K11" s="553"/>
      <c r="L11" s="553"/>
      <c r="M11" s="553"/>
      <c r="N11" s="553"/>
      <c r="O11" s="553"/>
      <c r="P11" s="554"/>
      <c r="Q11" s="366"/>
    </row>
    <row r="12" spans="1:17" ht="12.75" customHeight="1" x14ac:dyDescent="0.25">
      <c r="A12" s="7"/>
      <c r="B12" s="8" t="s">
        <v>18</v>
      </c>
      <c r="C12" s="546" t="s">
        <v>630</v>
      </c>
      <c r="D12" s="546"/>
      <c r="E12" s="546"/>
      <c r="F12" s="546"/>
      <c r="G12" s="546"/>
      <c r="H12" s="546"/>
      <c r="I12" s="546"/>
      <c r="J12" s="546"/>
      <c r="K12" s="546"/>
      <c r="L12" s="546"/>
      <c r="M12" s="546"/>
      <c r="N12" s="546"/>
      <c r="O12" s="546"/>
      <c r="P12" s="547"/>
      <c r="Q12" s="366"/>
    </row>
    <row r="13" spans="1:17" ht="12.75" customHeight="1" x14ac:dyDescent="0.25">
      <c r="A13" s="7"/>
      <c r="B13" s="8" t="s">
        <v>20</v>
      </c>
      <c r="C13" s="546"/>
      <c r="D13" s="546"/>
      <c r="E13" s="546"/>
      <c r="F13" s="546"/>
      <c r="G13" s="546"/>
      <c r="H13" s="546"/>
      <c r="I13" s="546"/>
      <c r="J13" s="546"/>
      <c r="K13" s="546"/>
      <c r="L13" s="546"/>
      <c r="M13" s="546"/>
      <c r="N13" s="546"/>
      <c r="O13" s="546"/>
      <c r="P13" s="547"/>
      <c r="Q13" s="366"/>
    </row>
    <row r="14" spans="1:17" ht="12.75" customHeight="1" x14ac:dyDescent="0.25">
      <c r="A14" s="10"/>
      <c r="B14" s="11"/>
      <c r="C14" s="526"/>
      <c r="D14" s="526"/>
      <c r="E14" s="526"/>
      <c r="F14" s="526"/>
      <c r="G14" s="526"/>
      <c r="H14" s="526"/>
      <c r="I14" s="526"/>
      <c r="J14" s="526"/>
      <c r="K14" s="526"/>
      <c r="L14" s="526"/>
      <c r="M14" s="526"/>
      <c r="N14" s="526"/>
      <c r="O14" s="526"/>
      <c r="P14" s="527"/>
      <c r="Q14" s="366"/>
    </row>
    <row r="15" spans="1:17" s="12" customFormat="1" ht="12.75" customHeight="1" x14ac:dyDescent="0.25">
      <c r="A15" s="528" t="s">
        <v>21</v>
      </c>
      <c r="B15" s="531" t="s">
        <v>22</v>
      </c>
      <c r="C15" s="533" t="s">
        <v>23</v>
      </c>
      <c r="D15" s="534"/>
      <c r="E15" s="534"/>
      <c r="F15" s="534"/>
      <c r="G15" s="534"/>
      <c r="H15" s="534"/>
      <c r="I15" s="534"/>
      <c r="J15" s="534"/>
      <c r="K15" s="534"/>
      <c r="L15" s="534"/>
      <c r="M15" s="534"/>
      <c r="N15" s="534"/>
      <c r="O15" s="534"/>
      <c r="P15" s="535"/>
      <c r="Q15" s="367"/>
    </row>
    <row r="16" spans="1:17" s="12" customFormat="1" ht="12.75" customHeight="1" x14ac:dyDescent="0.25">
      <c r="A16" s="529"/>
      <c r="B16" s="532"/>
      <c r="C16" s="536" t="s">
        <v>24</v>
      </c>
      <c r="D16" s="538" t="s">
        <v>25</v>
      </c>
      <c r="E16" s="540" t="s">
        <v>26</v>
      </c>
      <c r="F16" s="542" t="s">
        <v>27</v>
      </c>
      <c r="G16" s="524" t="s">
        <v>28</v>
      </c>
      <c r="H16" s="525" t="s">
        <v>29</v>
      </c>
      <c r="I16" s="523" t="s">
        <v>30</v>
      </c>
      <c r="J16" s="524" t="s">
        <v>31</v>
      </c>
      <c r="K16" s="525" t="s">
        <v>32</v>
      </c>
      <c r="L16" s="523" t="s">
        <v>33</v>
      </c>
      <c r="M16" s="524" t="s">
        <v>34</v>
      </c>
      <c r="N16" s="525" t="s">
        <v>35</v>
      </c>
      <c r="O16" s="523" t="s">
        <v>36</v>
      </c>
      <c r="P16" s="544" t="s">
        <v>37</v>
      </c>
    </row>
    <row r="17" spans="1:16" s="13" customFormat="1" ht="70.5" customHeight="1" thickBot="1" x14ac:dyDescent="0.3">
      <c r="A17" s="530"/>
      <c r="B17" s="532"/>
      <c r="C17" s="537"/>
      <c r="D17" s="539"/>
      <c r="E17" s="541"/>
      <c r="F17" s="543"/>
      <c r="G17" s="524"/>
      <c r="H17" s="525"/>
      <c r="I17" s="523"/>
      <c r="J17" s="524"/>
      <c r="K17" s="525"/>
      <c r="L17" s="523"/>
      <c r="M17" s="524"/>
      <c r="N17" s="525"/>
      <c r="O17" s="523"/>
      <c r="P17" s="545"/>
    </row>
    <row r="18" spans="1:16" s="13" customFormat="1" ht="9.75" customHeight="1" thickTop="1" x14ac:dyDescent="0.25">
      <c r="A18" s="14" t="s">
        <v>38</v>
      </c>
      <c r="B18" s="14">
        <v>2</v>
      </c>
      <c r="C18" s="15">
        <v>3</v>
      </c>
      <c r="D18" s="16">
        <v>4</v>
      </c>
      <c r="E18" s="17">
        <v>5</v>
      </c>
      <c r="F18" s="18">
        <v>6</v>
      </c>
      <c r="G18" s="16">
        <v>7</v>
      </c>
      <c r="H18" s="19">
        <v>8</v>
      </c>
      <c r="I18" s="20">
        <v>9</v>
      </c>
      <c r="J18" s="19">
        <v>10</v>
      </c>
      <c r="K18" s="17">
        <v>11</v>
      </c>
      <c r="L18" s="21">
        <v>12</v>
      </c>
      <c r="M18" s="15">
        <v>13</v>
      </c>
      <c r="N18" s="17">
        <v>14</v>
      </c>
      <c r="O18" s="20">
        <v>15</v>
      </c>
      <c r="P18" s="20">
        <v>16</v>
      </c>
    </row>
    <row r="19" spans="1:16" s="28" customFormat="1" ht="12" hidden="1" customHeight="1" x14ac:dyDescent="0.25">
      <c r="A19" s="22"/>
      <c r="B19" s="23" t="s">
        <v>39</v>
      </c>
      <c r="C19" s="24"/>
      <c r="D19" s="25"/>
      <c r="E19" s="26"/>
      <c r="F19" s="27"/>
      <c r="G19" s="25"/>
      <c r="H19" s="26"/>
      <c r="I19" s="27"/>
      <c r="J19" s="25"/>
      <c r="K19" s="26"/>
      <c r="L19" s="27"/>
      <c r="M19" s="25"/>
      <c r="N19" s="26"/>
      <c r="O19" s="27"/>
      <c r="P19" s="27"/>
    </row>
    <row r="20" spans="1:16" s="28" customFormat="1" ht="12.75" thickBot="1" x14ac:dyDescent="0.3">
      <c r="A20" s="29"/>
      <c r="B20" s="30" t="s">
        <v>40</v>
      </c>
      <c r="C20" s="31">
        <f t="shared" ref="C20:C83" si="0">F20+I20+L20+O20</f>
        <v>2288236</v>
      </c>
      <c r="D20" s="32">
        <f>SUM(D21,D24,D25,D41,D43)</f>
        <v>2092155</v>
      </c>
      <c r="E20" s="33">
        <f t="shared" ref="E20:F20" si="1">SUM(E21,E24,E25,E41,E43)</f>
        <v>3185</v>
      </c>
      <c r="F20" s="34">
        <f t="shared" si="1"/>
        <v>2095340</v>
      </c>
      <c r="G20" s="32">
        <f>SUM(G21,G24,G43)</f>
        <v>187000</v>
      </c>
      <c r="H20" s="33">
        <f t="shared" ref="H20:I20" si="2">SUM(H21,H24,H43)</f>
        <v>0</v>
      </c>
      <c r="I20" s="34">
        <f t="shared" si="2"/>
        <v>187000</v>
      </c>
      <c r="J20" s="32">
        <f>SUM(J21,J26,J43)</f>
        <v>5896</v>
      </c>
      <c r="K20" s="33">
        <f t="shared" ref="K20:L20" si="3">SUM(K21,K26,K43)</f>
        <v>0</v>
      </c>
      <c r="L20" s="34">
        <f t="shared" si="3"/>
        <v>5896</v>
      </c>
      <c r="M20" s="32">
        <f>SUM(M21,M45)</f>
        <v>0</v>
      </c>
      <c r="N20" s="33">
        <f t="shared" ref="N20:O20" si="4">SUM(N21,N45)</f>
        <v>0</v>
      </c>
      <c r="O20" s="34">
        <f t="shared" si="4"/>
        <v>0</v>
      </c>
      <c r="P20" s="35"/>
    </row>
    <row r="21" spans="1:16" ht="12.75" thickTop="1" x14ac:dyDescent="0.25">
      <c r="A21" s="36"/>
      <c r="B21" s="37" t="s">
        <v>41</v>
      </c>
      <c r="C21" s="38">
        <f t="shared" si="0"/>
        <v>4839</v>
      </c>
      <c r="D21" s="39">
        <f>SUM(D22:D23)</f>
        <v>0</v>
      </c>
      <c r="E21" s="40">
        <f t="shared" ref="E21:F21" si="5">SUM(E22:E23)</f>
        <v>0</v>
      </c>
      <c r="F21" s="41">
        <f t="shared" si="5"/>
        <v>0</v>
      </c>
      <c r="G21" s="39">
        <f>SUM(G22:G23)</f>
        <v>0</v>
      </c>
      <c r="H21" s="40">
        <f t="shared" ref="H21:I21" si="6">SUM(H22:H23)</f>
        <v>0</v>
      </c>
      <c r="I21" s="41">
        <f t="shared" si="6"/>
        <v>0</v>
      </c>
      <c r="J21" s="39">
        <f>SUM(J22:J23)</f>
        <v>4839</v>
      </c>
      <c r="K21" s="40">
        <f t="shared" ref="K21:L21" si="7">SUM(K22:K23)</f>
        <v>0</v>
      </c>
      <c r="L21" s="41">
        <f t="shared" si="7"/>
        <v>4839</v>
      </c>
      <c r="M21" s="39">
        <f>SUM(M22:M23)</f>
        <v>0</v>
      </c>
      <c r="N21" s="40">
        <f t="shared" ref="N21:O21" si="8">SUM(N22:N23)</f>
        <v>0</v>
      </c>
      <c r="O21" s="41">
        <f t="shared" si="8"/>
        <v>0</v>
      </c>
      <c r="P21" s="42"/>
    </row>
    <row r="22" spans="1:16" ht="12" hidden="1" customHeight="1" x14ac:dyDescent="0.25">
      <c r="A22" s="43"/>
      <c r="B22" s="44" t="s">
        <v>42</v>
      </c>
      <c r="C22" s="45">
        <f t="shared" si="0"/>
        <v>0</v>
      </c>
      <c r="D22" s="46"/>
      <c r="E22" s="47"/>
      <c r="F22" s="48">
        <f>D22+E22</f>
        <v>0</v>
      </c>
      <c r="G22" s="46"/>
      <c r="H22" s="47"/>
      <c r="I22" s="48">
        <f>G22+H22</f>
        <v>0</v>
      </c>
      <c r="J22" s="46"/>
      <c r="K22" s="47"/>
      <c r="L22" s="48">
        <f>K22+J22</f>
        <v>0</v>
      </c>
      <c r="M22" s="46"/>
      <c r="N22" s="47"/>
      <c r="O22" s="48">
        <f>N22+M22</f>
        <v>0</v>
      </c>
      <c r="P22" s="49"/>
    </row>
    <row r="23" spans="1:16" x14ac:dyDescent="0.25">
      <c r="A23" s="50"/>
      <c r="B23" s="51" t="s">
        <v>43</v>
      </c>
      <c r="C23" s="52">
        <f t="shared" si="0"/>
        <v>4839</v>
      </c>
      <c r="D23" s="53"/>
      <c r="E23" s="54"/>
      <c r="F23" s="55">
        <f t="shared" ref="F23:F25" si="9">D23+E23</f>
        <v>0</v>
      </c>
      <c r="G23" s="53"/>
      <c r="H23" s="54"/>
      <c r="I23" s="55">
        <f t="shared" ref="I23:I24" si="10">G23+H23</f>
        <v>0</v>
      </c>
      <c r="J23" s="53">
        <v>4839</v>
      </c>
      <c r="K23" s="54"/>
      <c r="L23" s="56">
        <f>K23+J23</f>
        <v>4839</v>
      </c>
      <c r="M23" s="53"/>
      <c r="N23" s="54"/>
      <c r="O23" s="55">
        <f>N23+M23</f>
        <v>0</v>
      </c>
      <c r="P23" s="57"/>
    </row>
    <row r="24" spans="1:16" s="28" customFormat="1" ht="24.75" customHeight="1" thickBot="1" x14ac:dyDescent="0.3">
      <c r="A24" s="58">
        <v>19300</v>
      </c>
      <c r="B24" s="58" t="s">
        <v>44</v>
      </c>
      <c r="C24" s="59">
        <f>F24+I24</f>
        <v>2282340</v>
      </c>
      <c r="D24" s="60">
        <f>D51</f>
        <v>2092155</v>
      </c>
      <c r="E24" s="320">
        <f>3185</f>
        <v>3185</v>
      </c>
      <c r="F24" s="62">
        <f t="shared" si="9"/>
        <v>2095340</v>
      </c>
      <c r="G24" s="60">
        <v>187000</v>
      </c>
      <c r="H24" s="61"/>
      <c r="I24" s="62">
        <f t="shared" si="10"/>
        <v>187000</v>
      </c>
      <c r="J24" s="63" t="s">
        <v>45</v>
      </c>
      <c r="K24" s="64" t="s">
        <v>45</v>
      </c>
      <c r="L24" s="65" t="s">
        <v>45</v>
      </c>
      <c r="M24" s="63" t="s">
        <v>45</v>
      </c>
      <c r="N24" s="64" t="s">
        <v>45</v>
      </c>
      <c r="O24" s="65" t="s">
        <v>45</v>
      </c>
      <c r="P24" s="66"/>
    </row>
    <row r="25" spans="1:16" s="28" customFormat="1" ht="24.75" hidden="1" customHeight="1" thickTop="1" x14ac:dyDescent="0.25">
      <c r="A25" s="321"/>
      <c r="B25" s="67" t="s">
        <v>46</v>
      </c>
      <c r="C25" s="68">
        <f>F25</f>
        <v>0</v>
      </c>
      <c r="D25" s="69"/>
      <c r="E25" s="70"/>
      <c r="F25" s="71">
        <f t="shared" si="9"/>
        <v>0</v>
      </c>
      <c r="G25" s="72" t="s">
        <v>45</v>
      </c>
      <c r="H25" s="73" t="s">
        <v>45</v>
      </c>
      <c r="I25" s="74" t="s">
        <v>45</v>
      </c>
      <c r="J25" s="72" t="s">
        <v>45</v>
      </c>
      <c r="K25" s="73" t="s">
        <v>45</v>
      </c>
      <c r="L25" s="74" t="s">
        <v>45</v>
      </c>
      <c r="M25" s="72" t="s">
        <v>45</v>
      </c>
      <c r="N25" s="73" t="s">
        <v>45</v>
      </c>
      <c r="O25" s="74" t="s">
        <v>45</v>
      </c>
      <c r="P25" s="75"/>
    </row>
    <row r="26" spans="1:16" s="28" customFormat="1" ht="36" customHeight="1" thickTop="1" x14ac:dyDescent="0.25">
      <c r="A26" s="67">
        <v>21300</v>
      </c>
      <c r="B26" s="67" t="s">
        <v>47</v>
      </c>
      <c r="C26" s="68">
        <f>L26</f>
        <v>1057</v>
      </c>
      <c r="D26" s="72" t="s">
        <v>45</v>
      </c>
      <c r="E26" s="73" t="s">
        <v>45</v>
      </c>
      <c r="F26" s="74" t="s">
        <v>45</v>
      </c>
      <c r="G26" s="72" t="s">
        <v>45</v>
      </c>
      <c r="H26" s="73" t="s">
        <v>45</v>
      </c>
      <c r="I26" s="74" t="s">
        <v>45</v>
      </c>
      <c r="J26" s="76">
        <f>SUM(J27,J31,J33,J36)</f>
        <v>1057</v>
      </c>
      <c r="K26" s="77">
        <f t="shared" ref="K26:L26" si="11">SUM(K27,K31,K33,K36)</f>
        <v>0</v>
      </c>
      <c r="L26" s="78">
        <f t="shared" si="11"/>
        <v>1057</v>
      </c>
      <c r="M26" s="76" t="s">
        <v>45</v>
      </c>
      <c r="N26" s="77" t="s">
        <v>45</v>
      </c>
      <c r="O26" s="78" t="s">
        <v>45</v>
      </c>
      <c r="P26" s="75"/>
    </row>
    <row r="27" spans="1:16" s="28" customFormat="1" ht="24" hidden="1" customHeight="1" x14ac:dyDescent="0.25">
      <c r="A27" s="79">
        <v>21350</v>
      </c>
      <c r="B27" s="67" t="s">
        <v>48</v>
      </c>
      <c r="C27" s="68">
        <f t="shared" ref="C27:C30" si="12">L27</f>
        <v>0</v>
      </c>
      <c r="D27" s="72" t="s">
        <v>45</v>
      </c>
      <c r="E27" s="73" t="s">
        <v>45</v>
      </c>
      <c r="F27" s="74" t="s">
        <v>45</v>
      </c>
      <c r="G27" s="72" t="s">
        <v>45</v>
      </c>
      <c r="H27" s="73" t="s">
        <v>45</v>
      </c>
      <c r="I27" s="74" t="s">
        <v>45</v>
      </c>
      <c r="J27" s="76">
        <f>SUM(J28:J30)</f>
        <v>0</v>
      </c>
      <c r="K27" s="77">
        <f t="shared" ref="K27:L27" si="13">SUM(K28:K30)</f>
        <v>0</v>
      </c>
      <c r="L27" s="78">
        <f t="shared" si="13"/>
        <v>0</v>
      </c>
      <c r="M27" s="76" t="s">
        <v>45</v>
      </c>
      <c r="N27" s="77" t="s">
        <v>45</v>
      </c>
      <c r="O27" s="78" t="s">
        <v>45</v>
      </c>
      <c r="P27" s="75"/>
    </row>
    <row r="28" spans="1:16" ht="12" hidden="1" customHeight="1" x14ac:dyDescent="0.25">
      <c r="A28" s="43">
        <v>21351</v>
      </c>
      <c r="B28" s="80" t="s">
        <v>49</v>
      </c>
      <c r="C28" s="81">
        <f t="shared" si="12"/>
        <v>0</v>
      </c>
      <c r="D28" s="82" t="s">
        <v>45</v>
      </c>
      <c r="E28" s="83" t="s">
        <v>45</v>
      </c>
      <c r="F28" s="84" t="s">
        <v>45</v>
      </c>
      <c r="G28" s="82" t="s">
        <v>45</v>
      </c>
      <c r="H28" s="83" t="s">
        <v>45</v>
      </c>
      <c r="I28" s="84" t="s">
        <v>45</v>
      </c>
      <c r="J28" s="46"/>
      <c r="K28" s="47"/>
      <c r="L28" s="48">
        <f t="shared" ref="L28:L30" si="14">K28+J28</f>
        <v>0</v>
      </c>
      <c r="M28" s="85" t="s">
        <v>45</v>
      </c>
      <c r="N28" s="86" t="s">
        <v>45</v>
      </c>
      <c r="O28" s="48" t="s">
        <v>45</v>
      </c>
      <c r="P28" s="49"/>
    </row>
    <row r="29" spans="1:16" ht="12" hidden="1" customHeight="1" x14ac:dyDescent="0.25">
      <c r="A29" s="50">
        <v>21352</v>
      </c>
      <c r="B29" s="87" t="s">
        <v>50</v>
      </c>
      <c r="C29" s="88">
        <f t="shared" si="12"/>
        <v>0</v>
      </c>
      <c r="D29" s="89" t="s">
        <v>45</v>
      </c>
      <c r="E29" s="90" t="s">
        <v>45</v>
      </c>
      <c r="F29" s="91" t="s">
        <v>45</v>
      </c>
      <c r="G29" s="89" t="s">
        <v>45</v>
      </c>
      <c r="H29" s="90" t="s">
        <v>45</v>
      </c>
      <c r="I29" s="91" t="s">
        <v>45</v>
      </c>
      <c r="J29" s="53"/>
      <c r="K29" s="54"/>
      <c r="L29" s="56">
        <f t="shared" si="14"/>
        <v>0</v>
      </c>
      <c r="M29" s="92" t="s">
        <v>45</v>
      </c>
      <c r="N29" s="93" t="s">
        <v>45</v>
      </c>
      <c r="O29" s="56" t="s">
        <v>45</v>
      </c>
      <c r="P29" s="57"/>
    </row>
    <row r="30" spans="1:16" ht="24" hidden="1" customHeight="1" x14ac:dyDescent="0.25">
      <c r="A30" s="50">
        <v>21359</v>
      </c>
      <c r="B30" s="87" t="s">
        <v>51</v>
      </c>
      <c r="C30" s="88">
        <f t="shared" si="12"/>
        <v>0</v>
      </c>
      <c r="D30" s="89" t="s">
        <v>45</v>
      </c>
      <c r="E30" s="90" t="s">
        <v>45</v>
      </c>
      <c r="F30" s="91" t="s">
        <v>45</v>
      </c>
      <c r="G30" s="89" t="s">
        <v>45</v>
      </c>
      <c r="H30" s="90" t="s">
        <v>45</v>
      </c>
      <c r="I30" s="91" t="s">
        <v>45</v>
      </c>
      <c r="J30" s="53"/>
      <c r="K30" s="54"/>
      <c r="L30" s="56">
        <f t="shared" si="14"/>
        <v>0</v>
      </c>
      <c r="M30" s="92" t="s">
        <v>45</v>
      </c>
      <c r="N30" s="93" t="s">
        <v>45</v>
      </c>
      <c r="O30" s="56" t="s">
        <v>45</v>
      </c>
      <c r="P30" s="57"/>
    </row>
    <row r="31" spans="1:16" s="28" customFormat="1" ht="36" customHeight="1" x14ac:dyDescent="0.25">
      <c r="A31" s="79">
        <v>21370</v>
      </c>
      <c r="B31" s="67" t="s">
        <v>52</v>
      </c>
      <c r="C31" s="68">
        <f>L31</f>
        <v>1057</v>
      </c>
      <c r="D31" s="72" t="s">
        <v>45</v>
      </c>
      <c r="E31" s="73" t="s">
        <v>45</v>
      </c>
      <c r="F31" s="74" t="s">
        <v>45</v>
      </c>
      <c r="G31" s="72" t="s">
        <v>45</v>
      </c>
      <c r="H31" s="73" t="s">
        <v>45</v>
      </c>
      <c r="I31" s="74" t="s">
        <v>45</v>
      </c>
      <c r="J31" s="76">
        <f>SUM(J32)</f>
        <v>1057</v>
      </c>
      <c r="K31" s="77">
        <f t="shared" ref="K31:L31" si="15">SUM(K32)</f>
        <v>0</v>
      </c>
      <c r="L31" s="78">
        <f t="shared" si="15"/>
        <v>1057</v>
      </c>
      <c r="M31" s="76" t="s">
        <v>45</v>
      </c>
      <c r="N31" s="77" t="s">
        <v>45</v>
      </c>
      <c r="O31" s="78" t="s">
        <v>45</v>
      </c>
      <c r="P31" s="75"/>
    </row>
    <row r="32" spans="1:16" ht="36" customHeight="1" x14ac:dyDescent="0.25">
      <c r="A32" s="94">
        <v>21379</v>
      </c>
      <c r="B32" s="95" t="s">
        <v>53</v>
      </c>
      <c r="C32" s="96">
        <f t="shared" ref="C32:C40" si="16">L32</f>
        <v>1057</v>
      </c>
      <c r="D32" s="97" t="s">
        <v>45</v>
      </c>
      <c r="E32" s="98" t="s">
        <v>45</v>
      </c>
      <c r="F32" s="99" t="s">
        <v>45</v>
      </c>
      <c r="G32" s="97" t="s">
        <v>45</v>
      </c>
      <c r="H32" s="98" t="s">
        <v>45</v>
      </c>
      <c r="I32" s="99" t="s">
        <v>45</v>
      </c>
      <c r="J32" s="100">
        <v>1057</v>
      </c>
      <c r="K32" s="101"/>
      <c r="L32" s="102">
        <f>K32+J32</f>
        <v>1057</v>
      </c>
      <c r="M32" s="103" t="s">
        <v>45</v>
      </c>
      <c r="N32" s="104" t="s">
        <v>45</v>
      </c>
      <c r="O32" s="102" t="s">
        <v>45</v>
      </c>
      <c r="P32" s="105"/>
    </row>
    <row r="33" spans="1:16" s="28" customFormat="1" ht="12" hidden="1" customHeight="1" x14ac:dyDescent="0.25">
      <c r="A33" s="79">
        <v>21380</v>
      </c>
      <c r="B33" s="67" t="s">
        <v>54</v>
      </c>
      <c r="C33" s="68">
        <f t="shared" si="16"/>
        <v>0</v>
      </c>
      <c r="D33" s="72" t="s">
        <v>45</v>
      </c>
      <c r="E33" s="73" t="s">
        <v>45</v>
      </c>
      <c r="F33" s="74" t="s">
        <v>45</v>
      </c>
      <c r="G33" s="72" t="s">
        <v>45</v>
      </c>
      <c r="H33" s="73" t="s">
        <v>45</v>
      </c>
      <c r="I33" s="74" t="s">
        <v>45</v>
      </c>
      <c r="J33" s="76">
        <f>SUM(J34:J35)</f>
        <v>0</v>
      </c>
      <c r="K33" s="77">
        <f t="shared" ref="K33:L33" si="17">SUM(K34:K35)</f>
        <v>0</v>
      </c>
      <c r="L33" s="78">
        <f t="shared" si="17"/>
        <v>0</v>
      </c>
      <c r="M33" s="76" t="s">
        <v>45</v>
      </c>
      <c r="N33" s="77" t="s">
        <v>45</v>
      </c>
      <c r="O33" s="78" t="s">
        <v>45</v>
      </c>
      <c r="P33" s="75"/>
    </row>
    <row r="34" spans="1:16" ht="12" hidden="1" customHeight="1" x14ac:dyDescent="0.25">
      <c r="A34" s="44">
        <v>21381</v>
      </c>
      <c r="B34" s="80" t="s">
        <v>55</v>
      </c>
      <c r="C34" s="81">
        <f t="shared" si="16"/>
        <v>0</v>
      </c>
      <c r="D34" s="82" t="s">
        <v>45</v>
      </c>
      <c r="E34" s="83" t="s">
        <v>45</v>
      </c>
      <c r="F34" s="84" t="s">
        <v>45</v>
      </c>
      <c r="G34" s="82" t="s">
        <v>45</v>
      </c>
      <c r="H34" s="83" t="s">
        <v>45</v>
      </c>
      <c r="I34" s="84" t="s">
        <v>45</v>
      </c>
      <c r="J34" s="46"/>
      <c r="K34" s="47"/>
      <c r="L34" s="48">
        <f t="shared" ref="L34:L35" si="18">K34+J34</f>
        <v>0</v>
      </c>
      <c r="M34" s="85" t="s">
        <v>45</v>
      </c>
      <c r="N34" s="86" t="s">
        <v>45</v>
      </c>
      <c r="O34" s="48" t="s">
        <v>45</v>
      </c>
      <c r="P34" s="49"/>
    </row>
    <row r="35" spans="1:16" ht="24" hidden="1" customHeight="1" x14ac:dyDescent="0.25">
      <c r="A35" s="51">
        <v>21383</v>
      </c>
      <c r="B35" s="87" t="s">
        <v>56</v>
      </c>
      <c r="C35" s="88">
        <f t="shared" si="16"/>
        <v>0</v>
      </c>
      <c r="D35" s="89" t="s">
        <v>45</v>
      </c>
      <c r="E35" s="90" t="s">
        <v>45</v>
      </c>
      <c r="F35" s="91" t="s">
        <v>45</v>
      </c>
      <c r="G35" s="89" t="s">
        <v>45</v>
      </c>
      <c r="H35" s="90" t="s">
        <v>45</v>
      </c>
      <c r="I35" s="91" t="s">
        <v>45</v>
      </c>
      <c r="J35" s="53"/>
      <c r="K35" s="54"/>
      <c r="L35" s="56">
        <f t="shared" si="18"/>
        <v>0</v>
      </c>
      <c r="M35" s="92" t="s">
        <v>45</v>
      </c>
      <c r="N35" s="93" t="s">
        <v>45</v>
      </c>
      <c r="O35" s="56" t="s">
        <v>45</v>
      </c>
      <c r="P35" s="57"/>
    </row>
    <row r="36" spans="1:16" s="28" customFormat="1" ht="25.5" hidden="1" customHeight="1" x14ac:dyDescent="0.25">
      <c r="A36" s="79">
        <v>21390</v>
      </c>
      <c r="B36" s="67" t="s">
        <v>57</v>
      </c>
      <c r="C36" s="68">
        <f t="shared" si="16"/>
        <v>0</v>
      </c>
      <c r="D36" s="72" t="s">
        <v>45</v>
      </c>
      <c r="E36" s="73" t="s">
        <v>45</v>
      </c>
      <c r="F36" s="74" t="s">
        <v>45</v>
      </c>
      <c r="G36" s="72" t="s">
        <v>45</v>
      </c>
      <c r="H36" s="73" t="s">
        <v>45</v>
      </c>
      <c r="I36" s="74" t="s">
        <v>45</v>
      </c>
      <c r="J36" s="76">
        <f>SUM(J37:J40)</f>
        <v>0</v>
      </c>
      <c r="K36" s="77">
        <f t="shared" ref="K36:L36" si="19">SUM(K37:K40)</f>
        <v>0</v>
      </c>
      <c r="L36" s="78">
        <f t="shared" si="19"/>
        <v>0</v>
      </c>
      <c r="M36" s="76" t="s">
        <v>45</v>
      </c>
      <c r="N36" s="77" t="s">
        <v>45</v>
      </c>
      <c r="O36" s="78" t="s">
        <v>45</v>
      </c>
      <c r="P36" s="75"/>
    </row>
    <row r="37" spans="1:16" ht="24" hidden="1" customHeight="1" x14ac:dyDescent="0.25">
      <c r="A37" s="44">
        <v>21391</v>
      </c>
      <c r="B37" s="80" t="s">
        <v>58</v>
      </c>
      <c r="C37" s="81">
        <f t="shared" si="16"/>
        <v>0</v>
      </c>
      <c r="D37" s="82" t="s">
        <v>45</v>
      </c>
      <c r="E37" s="83" t="s">
        <v>45</v>
      </c>
      <c r="F37" s="84" t="s">
        <v>45</v>
      </c>
      <c r="G37" s="82" t="s">
        <v>45</v>
      </c>
      <c r="H37" s="83" t="s">
        <v>45</v>
      </c>
      <c r="I37" s="84" t="s">
        <v>45</v>
      </c>
      <c r="J37" s="46"/>
      <c r="K37" s="47"/>
      <c r="L37" s="48">
        <f t="shared" ref="L37:L40" si="20">K37+J37</f>
        <v>0</v>
      </c>
      <c r="M37" s="85" t="s">
        <v>45</v>
      </c>
      <c r="N37" s="86" t="s">
        <v>45</v>
      </c>
      <c r="O37" s="48" t="s">
        <v>45</v>
      </c>
      <c r="P37" s="49"/>
    </row>
    <row r="38" spans="1:16" ht="12" hidden="1" customHeight="1" x14ac:dyDescent="0.25">
      <c r="A38" s="51">
        <v>21393</v>
      </c>
      <c r="B38" s="87" t="s">
        <v>59</v>
      </c>
      <c r="C38" s="88">
        <f t="shared" si="16"/>
        <v>0</v>
      </c>
      <c r="D38" s="89" t="s">
        <v>45</v>
      </c>
      <c r="E38" s="90" t="s">
        <v>45</v>
      </c>
      <c r="F38" s="91" t="s">
        <v>45</v>
      </c>
      <c r="G38" s="89" t="s">
        <v>45</v>
      </c>
      <c r="H38" s="90" t="s">
        <v>45</v>
      </c>
      <c r="I38" s="91" t="s">
        <v>45</v>
      </c>
      <c r="J38" s="53"/>
      <c r="K38" s="54"/>
      <c r="L38" s="56">
        <f t="shared" si="20"/>
        <v>0</v>
      </c>
      <c r="M38" s="92" t="s">
        <v>45</v>
      </c>
      <c r="N38" s="93" t="s">
        <v>45</v>
      </c>
      <c r="O38" s="56" t="s">
        <v>45</v>
      </c>
      <c r="P38" s="57"/>
    </row>
    <row r="39" spans="1:16" ht="12" hidden="1" customHeight="1" x14ac:dyDescent="0.25">
      <c r="A39" s="51">
        <v>21395</v>
      </c>
      <c r="B39" s="87" t="s">
        <v>60</v>
      </c>
      <c r="C39" s="88">
        <f t="shared" si="16"/>
        <v>0</v>
      </c>
      <c r="D39" s="89" t="s">
        <v>45</v>
      </c>
      <c r="E39" s="90" t="s">
        <v>45</v>
      </c>
      <c r="F39" s="91" t="s">
        <v>45</v>
      </c>
      <c r="G39" s="89" t="s">
        <v>45</v>
      </c>
      <c r="H39" s="90" t="s">
        <v>45</v>
      </c>
      <c r="I39" s="91" t="s">
        <v>45</v>
      </c>
      <c r="J39" s="53"/>
      <c r="K39" s="54"/>
      <c r="L39" s="56">
        <f t="shared" si="20"/>
        <v>0</v>
      </c>
      <c r="M39" s="92" t="s">
        <v>45</v>
      </c>
      <c r="N39" s="93" t="s">
        <v>45</v>
      </c>
      <c r="O39" s="56" t="s">
        <v>45</v>
      </c>
      <c r="P39" s="57"/>
    </row>
    <row r="40" spans="1:16" ht="24" hidden="1" customHeight="1" x14ac:dyDescent="0.25">
      <c r="A40" s="106">
        <v>21399</v>
      </c>
      <c r="B40" s="107" t="s">
        <v>61</v>
      </c>
      <c r="C40" s="108">
        <f t="shared" si="16"/>
        <v>0</v>
      </c>
      <c r="D40" s="109" t="s">
        <v>45</v>
      </c>
      <c r="E40" s="110" t="s">
        <v>45</v>
      </c>
      <c r="F40" s="111" t="s">
        <v>45</v>
      </c>
      <c r="G40" s="109" t="s">
        <v>45</v>
      </c>
      <c r="H40" s="110" t="s">
        <v>45</v>
      </c>
      <c r="I40" s="111" t="s">
        <v>45</v>
      </c>
      <c r="J40" s="112"/>
      <c r="K40" s="113"/>
      <c r="L40" s="114">
        <f t="shared" si="20"/>
        <v>0</v>
      </c>
      <c r="M40" s="115" t="s">
        <v>45</v>
      </c>
      <c r="N40" s="116" t="s">
        <v>45</v>
      </c>
      <c r="O40" s="114" t="s">
        <v>45</v>
      </c>
      <c r="P40" s="117"/>
    </row>
    <row r="41" spans="1:16" s="28" customFormat="1" ht="26.25" hidden="1" customHeight="1" x14ac:dyDescent="0.25">
      <c r="A41" s="118">
        <v>21420</v>
      </c>
      <c r="B41" s="119" t="s">
        <v>62</v>
      </c>
      <c r="C41" s="120">
        <f>F41</f>
        <v>0</v>
      </c>
      <c r="D41" s="121">
        <f>SUM(D42)</f>
        <v>0</v>
      </c>
      <c r="E41" s="122">
        <f t="shared" ref="E41:F41" si="21">SUM(E42)</f>
        <v>0</v>
      </c>
      <c r="F41" s="123">
        <f t="shared" si="21"/>
        <v>0</v>
      </c>
      <c r="G41" s="124" t="s">
        <v>45</v>
      </c>
      <c r="H41" s="125" t="s">
        <v>45</v>
      </c>
      <c r="I41" s="126" t="s">
        <v>45</v>
      </c>
      <c r="J41" s="124" t="s">
        <v>45</v>
      </c>
      <c r="K41" s="125" t="s">
        <v>45</v>
      </c>
      <c r="L41" s="126" t="s">
        <v>45</v>
      </c>
      <c r="M41" s="124" t="s">
        <v>45</v>
      </c>
      <c r="N41" s="125" t="s">
        <v>45</v>
      </c>
      <c r="O41" s="126" t="s">
        <v>45</v>
      </c>
      <c r="P41" s="127"/>
    </row>
    <row r="42" spans="1:16" s="28" customFormat="1" ht="26.25" hidden="1" customHeight="1" x14ac:dyDescent="0.25">
      <c r="A42" s="106">
        <v>21429</v>
      </c>
      <c r="B42" s="107" t="s">
        <v>63</v>
      </c>
      <c r="C42" s="128">
        <f>F42</f>
        <v>0</v>
      </c>
      <c r="D42" s="112"/>
      <c r="E42" s="113"/>
      <c r="F42" s="129">
        <f>D42+E42</f>
        <v>0</v>
      </c>
      <c r="G42" s="109" t="s">
        <v>45</v>
      </c>
      <c r="H42" s="110" t="s">
        <v>45</v>
      </c>
      <c r="I42" s="111" t="s">
        <v>45</v>
      </c>
      <c r="J42" s="109" t="s">
        <v>45</v>
      </c>
      <c r="K42" s="110" t="s">
        <v>45</v>
      </c>
      <c r="L42" s="111" t="s">
        <v>45</v>
      </c>
      <c r="M42" s="109" t="s">
        <v>45</v>
      </c>
      <c r="N42" s="110" t="s">
        <v>45</v>
      </c>
      <c r="O42" s="111" t="s">
        <v>45</v>
      </c>
      <c r="P42" s="117"/>
    </row>
    <row r="43" spans="1:16" s="28" customFormat="1" ht="24" hidden="1" x14ac:dyDescent="0.25">
      <c r="A43" s="79">
        <v>21490</v>
      </c>
      <c r="B43" s="67" t="s">
        <v>64</v>
      </c>
      <c r="C43" s="130">
        <f>F43+I43+L43</f>
        <v>0</v>
      </c>
      <c r="D43" s="76">
        <f>D44</f>
        <v>0</v>
      </c>
      <c r="E43" s="77">
        <f t="shared" ref="E43:L43" si="22">E44</f>
        <v>0</v>
      </c>
      <c r="F43" s="78">
        <f t="shared" si="22"/>
        <v>0</v>
      </c>
      <c r="G43" s="76">
        <f t="shared" si="22"/>
        <v>0</v>
      </c>
      <c r="H43" s="77">
        <f t="shared" si="22"/>
        <v>0</v>
      </c>
      <c r="I43" s="78">
        <f t="shared" si="22"/>
        <v>0</v>
      </c>
      <c r="J43" s="76">
        <f t="shared" si="22"/>
        <v>0</v>
      </c>
      <c r="K43" s="77">
        <f t="shared" si="22"/>
        <v>0</v>
      </c>
      <c r="L43" s="78">
        <f t="shared" si="22"/>
        <v>0</v>
      </c>
      <c r="M43" s="76" t="s">
        <v>45</v>
      </c>
      <c r="N43" s="77" t="s">
        <v>45</v>
      </c>
      <c r="O43" s="78" t="s">
        <v>45</v>
      </c>
      <c r="P43" s="75"/>
    </row>
    <row r="44" spans="1:16" s="28" customFormat="1" ht="24" hidden="1" customHeight="1" x14ac:dyDescent="0.25">
      <c r="A44" s="51">
        <v>21499</v>
      </c>
      <c r="B44" s="87" t="s">
        <v>65</v>
      </c>
      <c r="C44" s="131">
        <f>F44+I44+L44</f>
        <v>0</v>
      </c>
      <c r="D44" s="46"/>
      <c r="E44" s="47"/>
      <c r="F44" s="132">
        <f>D44+E44</f>
        <v>0</v>
      </c>
      <c r="G44" s="46"/>
      <c r="H44" s="47"/>
      <c r="I44" s="132">
        <f>G44+H44</f>
        <v>0</v>
      </c>
      <c r="J44" s="46"/>
      <c r="K44" s="47"/>
      <c r="L44" s="48">
        <f>K44+J44</f>
        <v>0</v>
      </c>
      <c r="M44" s="85" t="s">
        <v>45</v>
      </c>
      <c r="N44" s="86" t="s">
        <v>45</v>
      </c>
      <c r="O44" s="48" t="s">
        <v>45</v>
      </c>
      <c r="P44" s="49"/>
    </row>
    <row r="45" spans="1:16" ht="12.75" hidden="1" customHeight="1" x14ac:dyDescent="0.25">
      <c r="A45" s="133">
        <v>23000</v>
      </c>
      <c r="B45" s="134" t="s">
        <v>66</v>
      </c>
      <c r="C45" s="130">
        <f>O45</f>
        <v>0</v>
      </c>
      <c r="D45" s="109" t="s">
        <v>45</v>
      </c>
      <c r="E45" s="110" t="s">
        <v>45</v>
      </c>
      <c r="F45" s="111" t="s">
        <v>45</v>
      </c>
      <c r="G45" s="109" t="s">
        <v>45</v>
      </c>
      <c r="H45" s="110" t="s">
        <v>45</v>
      </c>
      <c r="I45" s="111" t="s">
        <v>45</v>
      </c>
      <c r="J45" s="115" t="s">
        <v>45</v>
      </c>
      <c r="K45" s="116" t="s">
        <v>45</v>
      </c>
      <c r="L45" s="114" t="s">
        <v>45</v>
      </c>
      <c r="M45" s="115">
        <f>SUM(M46:M47)</f>
        <v>0</v>
      </c>
      <c r="N45" s="116">
        <f t="shared" ref="N45:O45" si="23">SUM(N46:N47)</f>
        <v>0</v>
      </c>
      <c r="O45" s="114">
        <f t="shared" si="23"/>
        <v>0</v>
      </c>
      <c r="P45" s="117"/>
    </row>
    <row r="46" spans="1:16" ht="24" hidden="1" customHeight="1" x14ac:dyDescent="0.25">
      <c r="A46" s="135">
        <v>23410</v>
      </c>
      <c r="B46" s="136" t="s">
        <v>67</v>
      </c>
      <c r="C46" s="120">
        <f t="shared" ref="C46:C47" si="24">O46</f>
        <v>0</v>
      </c>
      <c r="D46" s="124" t="s">
        <v>45</v>
      </c>
      <c r="E46" s="125" t="s">
        <v>45</v>
      </c>
      <c r="F46" s="126" t="s">
        <v>45</v>
      </c>
      <c r="G46" s="124" t="s">
        <v>45</v>
      </c>
      <c r="H46" s="125" t="s">
        <v>45</v>
      </c>
      <c r="I46" s="126" t="s">
        <v>45</v>
      </c>
      <c r="J46" s="124" t="s">
        <v>45</v>
      </c>
      <c r="K46" s="125" t="s">
        <v>45</v>
      </c>
      <c r="L46" s="126" t="s">
        <v>45</v>
      </c>
      <c r="M46" s="137"/>
      <c r="N46" s="138"/>
      <c r="O46" s="139">
        <f t="shared" ref="O46:O47" si="25">N46+M46</f>
        <v>0</v>
      </c>
      <c r="P46" s="127"/>
    </row>
    <row r="47" spans="1:16" ht="24" hidden="1" customHeight="1" x14ac:dyDescent="0.25">
      <c r="A47" s="135">
        <v>23510</v>
      </c>
      <c r="B47" s="136" t="s">
        <v>68</v>
      </c>
      <c r="C47" s="120">
        <f t="shared" si="24"/>
        <v>0</v>
      </c>
      <c r="D47" s="124" t="s">
        <v>45</v>
      </c>
      <c r="E47" s="125" t="s">
        <v>45</v>
      </c>
      <c r="F47" s="126" t="s">
        <v>45</v>
      </c>
      <c r="G47" s="124" t="s">
        <v>45</v>
      </c>
      <c r="H47" s="125" t="s">
        <v>45</v>
      </c>
      <c r="I47" s="126" t="s">
        <v>45</v>
      </c>
      <c r="J47" s="124" t="s">
        <v>45</v>
      </c>
      <c r="K47" s="125" t="s">
        <v>45</v>
      </c>
      <c r="L47" s="126" t="s">
        <v>45</v>
      </c>
      <c r="M47" s="137"/>
      <c r="N47" s="138"/>
      <c r="O47" s="139">
        <f t="shared" si="25"/>
        <v>0</v>
      </c>
      <c r="P47" s="127"/>
    </row>
    <row r="48" spans="1:16" ht="12" hidden="1" customHeight="1" x14ac:dyDescent="0.25">
      <c r="A48" s="140"/>
      <c r="B48" s="136"/>
      <c r="C48" s="141"/>
      <c r="D48" s="142"/>
      <c r="E48" s="143"/>
      <c r="F48" s="139"/>
      <c r="G48" s="142"/>
      <c r="H48" s="143"/>
      <c r="I48" s="139"/>
      <c r="J48" s="142"/>
      <c r="K48" s="143"/>
      <c r="L48" s="123"/>
      <c r="M48" s="142"/>
      <c r="N48" s="143"/>
      <c r="O48" s="139"/>
      <c r="P48" s="127"/>
    </row>
    <row r="49" spans="1:16" s="28" customFormat="1" ht="12" hidden="1" customHeight="1" x14ac:dyDescent="0.25">
      <c r="A49" s="144"/>
      <c r="B49" s="145" t="s">
        <v>69</v>
      </c>
      <c r="C49" s="146"/>
      <c r="D49" s="147"/>
      <c r="E49" s="148"/>
      <c r="F49" s="149"/>
      <c r="G49" s="150"/>
      <c r="H49" s="151"/>
      <c r="I49" s="152"/>
      <c r="J49" s="150"/>
      <c r="K49" s="151"/>
      <c r="L49" s="153"/>
      <c r="M49" s="150"/>
      <c r="N49" s="151"/>
      <c r="O49" s="152"/>
      <c r="P49" s="154"/>
    </row>
    <row r="50" spans="1:16" s="28" customFormat="1" ht="12.75" thickBot="1" x14ac:dyDescent="0.3">
      <c r="A50" s="155"/>
      <c r="B50" s="29" t="s">
        <v>70</v>
      </c>
      <c r="C50" s="156">
        <f t="shared" si="0"/>
        <v>2288236</v>
      </c>
      <c r="D50" s="157">
        <f>SUM(D51,D286)</f>
        <v>2092155</v>
      </c>
      <c r="E50" s="158">
        <f t="shared" ref="E50:F50" si="26">SUM(E51,E286)</f>
        <v>3185</v>
      </c>
      <c r="F50" s="159">
        <f t="shared" si="26"/>
        <v>2095340</v>
      </c>
      <c r="G50" s="157">
        <f>SUM(G51,G286)</f>
        <v>187000</v>
      </c>
      <c r="H50" s="158">
        <f>SUM(H51,H286)</f>
        <v>0</v>
      </c>
      <c r="I50" s="159">
        <f t="shared" ref="I50" si="27">SUM(I51,I286)</f>
        <v>187000</v>
      </c>
      <c r="J50" s="32">
        <f>SUM(J51,J286)</f>
        <v>5896</v>
      </c>
      <c r="K50" s="33">
        <f t="shared" ref="K50:L50" si="28">SUM(K51,K286)</f>
        <v>0</v>
      </c>
      <c r="L50" s="34">
        <f t="shared" si="28"/>
        <v>5896</v>
      </c>
      <c r="M50" s="32">
        <f>SUM(M51,M286)</f>
        <v>0</v>
      </c>
      <c r="N50" s="33">
        <f t="shared" ref="N50:O50" si="29">SUM(N51,N286)</f>
        <v>0</v>
      </c>
      <c r="O50" s="34">
        <f t="shared" si="29"/>
        <v>0</v>
      </c>
      <c r="P50" s="35"/>
    </row>
    <row r="51" spans="1:16" s="28" customFormat="1" ht="36.75" thickTop="1" x14ac:dyDescent="0.25">
      <c r="A51" s="160"/>
      <c r="B51" s="161" t="s">
        <v>71</v>
      </c>
      <c r="C51" s="162">
        <f t="shared" si="0"/>
        <v>2288236</v>
      </c>
      <c r="D51" s="163">
        <f>SUM(D52,D194)</f>
        <v>2092155</v>
      </c>
      <c r="E51" s="164">
        <f t="shared" ref="E51:F51" si="30">SUM(E52,E194)</f>
        <v>3185</v>
      </c>
      <c r="F51" s="165">
        <f t="shared" si="30"/>
        <v>2095340</v>
      </c>
      <c r="G51" s="163">
        <f>SUM(G52,G194)</f>
        <v>187000</v>
      </c>
      <c r="H51" s="164">
        <f t="shared" ref="H51:I51" si="31">SUM(H52,H194)</f>
        <v>0</v>
      </c>
      <c r="I51" s="165">
        <f t="shared" si="31"/>
        <v>187000</v>
      </c>
      <c r="J51" s="166">
        <f>SUM(J52,J194)</f>
        <v>5896</v>
      </c>
      <c r="K51" s="167">
        <f t="shared" ref="K51:L51" si="32">SUM(K52,K194)</f>
        <v>0</v>
      </c>
      <c r="L51" s="168">
        <f t="shared" si="32"/>
        <v>5896</v>
      </c>
      <c r="M51" s="166">
        <f>SUM(M52,M194)</f>
        <v>0</v>
      </c>
      <c r="N51" s="167">
        <f t="shared" ref="N51:O51" si="33">SUM(N52,N194)</f>
        <v>0</v>
      </c>
      <c r="O51" s="168">
        <f t="shared" si="33"/>
        <v>0</v>
      </c>
      <c r="P51" s="169"/>
    </row>
    <row r="52" spans="1:16" s="28" customFormat="1" ht="24" x14ac:dyDescent="0.25">
      <c r="A52" s="24"/>
      <c r="B52" s="22" t="s">
        <v>72</v>
      </c>
      <c r="C52" s="170">
        <f t="shared" si="0"/>
        <v>2253925</v>
      </c>
      <c r="D52" s="171">
        <f>SUM(D53,D75,D173,D187)</f>
        <v>2057844</v>
      </c>
      <c r="E52" s="172">
        <f t="shared" ref="E52:F52" si="34">SUM(E53,E75,E173,E187)</f>
        <v>3185</v>
      </c>
      <c r="F52" s="173">
        <f t="shared" si="34"/>
        <v>2061029</v>
      </c>
      <c r="G52" s="171">
        <f>SUM(G53,G75,G173,G187)</f>
        <v>187000</v>
      </c>
      <c r="H52" s="172">
        <f t="shared" ref="H52:I52" si="35">SUM(H53,H75,H173,H187)</f>
        <v>0</v>
      </c>
      <c r="I52" s="173">
        <f t="shared" si="35"/>
        <v>187000</v>
      </c>
      <c r="J52" s="171">
        <f>SUM(J53,J75,J173,J187)</f>
        <v>5896</v>
      </c>
      <c r="K52" s="172">
        <f t="shared" ref="K52:L52" si="36">SUM(K53,K75,K173,K187)</f>
        <v>0</v>
      </c>
      <c r="L52" s="173">
        <f t="shared" si="36"/>
        <v>5896</v>
      </c>
      <c r="M52" s="171">
        <f>SUM(M53,M75,M173,M187)</f>
        <v>0</v>
      </c>
      <c r="N52" s="172">
        <f t="shared" ref="N52:O52" si="37">SUM(N53,N75,N173,N187)</f>
        <v>0</v>
      </c>
      <c r="O52" s="173">
        <f t="shared" si="37"/>
        <v>0</v>
      </c>
      <c r="P52" s="174"/>
    </row>
    <row r="53" spans="1:16" s="28" customFormat="1" x14ac:dyDescent="0.25">
      <c r="A53" s="175">
        <v>1000</v>
      </c>
      <c r="B53" s="175" t="s">
        <v>73</v>
      </c>
      <c r="C53" s="176">
        <f t="shared" si="0"/>
        <v>5357</v>
      </c>
      <c r="D53" s="177">
        <f>SUM(D54,D67)</f>
        <v>5357</v>
      </c>
      <c r="E53" s="178">
        <f t="shared" ref="E53:F53" si="38">SUM(E54,E67)</f>
        <v>0</v>
      </c>
      <c r="F53" s="179">
        <f t="shared" si="38"/>
        <v>5357</v>
      </c>
      <c r="G53" s="177">
        <f>SUM(G54,G67)</f>
        <v>0</v>
      </c>
      <c r="H53" s="178">
        <f t="shared" ref="H53:I53" si="39">SUM(H54,H67)</f>
        <v>0</v>
      </c>
      <c r="I53" s="179">
        <f t="shared" si="39"/>
        <v>0</v>
      </c>
      <c r="J53" s="177">
        <f>SUM(J54,J67)</f>
        <v>0</v>
      </c>
      <c r="K53" s="178">
        <f t="shared" ref="K53:L53" si="40">SUM(K54,K67)</f>
        <v>0</v>
      </c>
      <c r="L53" s="179">
        <f t="shared" si="40"/>
        <v>0</v>
      </c>
      <c r="M53" s="177">
        <f>SUM(M54,M67)</f>
        <v>0</v>
      </c>
      <c r="N53" s="178">
        <f t="shared" ref="N53:O53" si="41">SUM(N54,N67)</f>
        <v>0</v>
      </c>
      <c r="O53" s="179">
        <f t="shared" si="41"/>
        <v>0</v>
      </c>
      <c r="P53" s="180"/>
    </row>
    <row r="54" spans="1:16" x14ac:dyDescent="0.25">
      <c r="A54" s="67">
        <v>1100</v>
      </c>
      <c r="B54" s="181" t="s">
        <v>74</v>
      </c>
      <c r="C54" s="68">
        <f t="shared" si="0"/>
        <v>4130</v>
      </c>
      <c r="D54" s="182">
        <f>SUM(D55,D58,D66)</f>
        <v>4130</v>
      </c>
      <c r="E54" s="183">
        <f t="shared" ref="E54:F54" si="42">SUM(E55,E58,E66)</f>
        <v>0</v>
      </c>
      <c r="F54" s="71">
        <f t="shared" si="42"/>
        <v>4130</v>
      </c>
      <c r="G54" s="182">
        <f>SUM(G55,G58,G66)</f>
        <v>0</v>
      </c>
      <c r="H54" s="183">
        <f t="shared" ref="H54:I54" si="43">SUM(H55,H58,H66)</f>
        <v>0</v>
      </c>
      <c r="I54" s="71">
        <f t="shared" si="43"/>
        <v>0</v>
      </c>
      <c r="J54" s="182">
        <f>SUM(J55,J58,J66)</f>
        <v>0</v>
      </c>
      <c r="K54" s="183">
        <f t="shared" ref="K54:L54" si="44">SUM(K55,K58,K66)</f>
        <v>0</v>
      </c>
      <c r="L54" s="71">
        <f t="shared" si="44"/>
        <v>0</v>
      </c>
      <c r="M54" s="182">
        <f>SUM(M55,M58,M66)</f>
        <v>0</v>
      </c>
      <c r="N54" s="183">
        <f t="shared" ref="N54:O54" si="45">SUM(N55,N58,N66)</f>
        <v>0</v>
      </c>
      <c r="O54" s="71">
        <f t="shared" si="45"/>
        <v>0</v>
      </c>
      <c r="P54" s="75"/>
    </row>
    <row r="55" spans="1:16" hidden="1" x14ac:dyDescent="0.25">
      <c r="A55" s="184">
        <v>1110</v>
      </c>
      <c r="B55" s="136" t="s">
        <v>75</v>
      </c>
      <c r="C55" s="141">
        <f t="shared" si="0"/>
        <v>0</v>
      </c>
      <c r="D55" s="185">
        <f>SUM(D56:D57)</f>
        <v>0</v>
      </c>
      <c r="E55" s="186">
        <f t="shared" ref="E55:F55" si="46">SUM(E56:E57)</f>
        <v>0</v>
      </c>
      <c r="F55" s="139">
        <f t="shared" si="46"/>
        <v>0</v>
      </c>
      <c r="G55" s="185">
        <f>SUM(G56:G57)</f>
        <v>0</v>
      </c>
      <c r="H55" s="186">
        <f t="shared" ref="H55:I55" si="47">SUM(H56:H57)</f>
        <v>0</v>
      </c>
      <c r="I55" s="139">
        <f t="shared" si="47"/>
        <v>0</v>
      </c>
      <c r="J55" s="185">
        <f>SUM(J56:J57)</f>
        <v>0</v>
      </c>
      <c r="K55" s="186">
        <f t="shared" ref="K55:L55" si="48">SUM(K56:K57)</f>
        <v>0</v>
      </c>
      <c r="L55" s="139">
        <f t="shared" si="48"/>
        <v>0</v>
      </c>
      <c r="M55" s="185">
        <f>SUM(M56:M57)</f>
        <v>0</v>
      </c>
      <c r="N55" s="186">
        <f t="shared" ref="N55:O55" si="49">SUM(N56:N57)</f>
        <v>0</v>
      </c>
      <c r="O55" s="139">
        <f t="shared" si="49"/>
        <v>0</v>
      </c>
      <c r="P55" s="127"/>
    </row>
    <row r="56" spans="1:16" ht="12" hidden="1" customHeight="1" x14ac:dyDescent="0.25">
      <c r="A56" s="44">
        <v>1111</v>
      </c>
      <c r="B56" s="80" t="s">
        <v>76</v>
      </c>
      <c r="C56" s="81">
        <f t="shared" si="0"/>
        <v>0</v>
      </c>
      <c r="D56" s="46">
        <v>0</v>
      </c>
      <c r="E56" s="47"/>
      <c r="F56" s="132">
        <f t="shared" ref="F56:F57" si="50">D56+E56</f>
        <v>0</v>
      </c>
      <c r="G56" s="46"/>
      <c r="H56" s="47"/>
      <c r="I56" s="132">
        <f t="shared" ref="I56:I57" si="51">G56+H56</f>
        <v>0</v>
      </c>
      <c r="J56" s="46"/>
      <c r="K56" s="47"/>
      <c r="L56" s="132">
        <f t="shared" ref="L56:L57" si="52">K56+J56</f>
        <v>0</v>
      </c>
      <c r="M56" s="46"/>
      <c r="N56" s="47"/>
      <c r="O56" s="132">
        <f t="shared" ref="O56:O57" si="53">N56+M56</f>
        <v>0</v>
      </c>
      <c r="P56" s="49"/>
    </row>
    <row r="57" spans="1:16" ht="24" hidden="1" customHeight="1" x14ac:dyDescent="0.25">
      <c r="A57" s="51">
        <v>1119</v>
      </c>
      <c r="B57" s="87" t="s">
        <v>77</v>
      </c>
      <c r="C57" s="88">
        <f t="shared" si="0"/>
        <v>0</v>
      </c>
      <c r="D57" s="53">
        <v>0</v>
      </c>
      <c r="E57" s="54"/>
      <c r="F57" s="55">
        <f t="shared" si="50"/>
        <v>0</v>
      </c>
      <c r="G57" s="53"/>
      <c r="H57" s="54"/>
      <c r="I57" s="55">
        <f t="shared" si="51"/>
        <v>0</v>
      </c>
      <c r="J57" s="53"/>
      <c r="K57" s="54"/>
      <c r="L57" s="55">
        <f t="shared" si="52"/>
        <v>0</v>
      </c>
      <c r="M57" s="53"/>
      <c r="N57" s="54"/>
      <c r="O57" s="55">
        <f t="shared" si="53"/>
        <v>0</v>
      </c>
      <c r="P57" s="57"/>
    </row>
    <row r="58" spans="1:16" hidden="1" x14ac:dyDescent="0.25">
      <c r="A58" s="187">
        <v>1140</v>
      </c>
      <c r="B58" s="87" t="s">
        <v>78</v>
      </c>
      <c r="C58" s="88">
        <f t="shared" si="0"/>
        <v>0</v>
      </c>
      <c r="D58" s="188">
        <f>SUM(D59:D65)</f>
        <v>0</v>
      </c>
      <c r="E58" s="189">
        <f>SUM(E59:E65)</f>
        <v>0</v>
      </c>
      <c r="F58" s="55">
        <f t="shared" ref="F58" si="54">SUM(F59:F65)</f>
        <v>0</v>
      </c>
      <c r="G58" s="188">
        <f>SUM(G59:G65)</f>
        <v>0</v>
      </c>
      <c r="H58" s="189">
        <f t="shared" ref="H58:I58" si="55">SUM(H59:H65)</f>
        <v>0</v>
      </c>
      <c r="I58" s="55">
        <f t="shared" si="55"/>
        <v>0</v>
      </c>
      <c r="J58" s="188">
        <f>SUM(J59:J65)</f>
        <v>0</v>
      </c>
      <c r="K58" s="189">
        <f t="shared" ref="K58:L58" si="56">SUM(K59:K65)</f>
        <v>0</v>
      </c>
      <c r="L58" s="55">
        <f t="shared" si="56"/>
        <v>0</v>
      </c>
      <c r="M58" s="188">
        <f>SUM(M59:M65)</f>
        <v>0</v>
      </c>
      <c r="N58" s="189">
        <f t="shared" ref="N58:O58" si="57">SUM(N59:N65)</f>
        <v>0</v>
      </c>
      <c r="O58" s="55">
        <f t="shared" si="57"/>
        <v>0</v>
      </c>
      <c r="P58" s="57"/>
    </row>
    <row r="59" spans="1:16" ht="12" hidden="1" customHeight="1" x14ac:dyDescent="0.25">
      <c r="A59" s="51">
        <v>1141</v>
      </c>
      <c r="B59" s="87" t="s">
        <v>79</v>
      </c>
      <c r="C59" s="88">
        <f t="shared" si="0"/>
        <v>0</v>
      </c>
      <c r="D59" s="53">
        <v>0</v>
      </c>
      <c r="E59" s="54"/>
      <c r="F59" s="55">
        <f t="shared" ref="F59:F66" si="58">D59+E59</f>
        <v>0</v>
      </c>
      <c r="G59" s="53"/>
      <c r="H59" s="54"/>
      <c r="I59" s="55">
        <f t="shared" ref="I59:I66" si="59">G59+H59</f>
        <v>0</v>
      </c>
      <c r="J59" s="53"/>
      <c r="K59" s="54"/>
      <c r="L59" s="55">
        <f t="shared" ref="L59:L66" si="60">K59+J59</f>
        <v>0</v>
      </c>
      <c r="M59" s="53"/>
      <c r="N59" s="54"/>
      <c r="O59" s="55">
        <f t="shared" ref="O59:O66" si="61">N59+M59</f>
        <v>0</v>
      </c>
      <c r="P59" s="57"/>
    </row>
    <row r="60" spans="1:16" ht="24.75" hidden="1" customHeight="1" x14ac:dyDescent="0.25">
      <c r="A60" s="51">
        <v>1142</v>
      </c>
      <c r="B60" s="87" t="s">
        <v>80</v>
      </c>
      <c r="C60" s="88">
        <f t="shared" si="0"/>
        <v>0</v>
      </c>
      <c r="D60" s="53">
        <v>0</v>
      </c>
      <c r="E60" s="54"/>
      <c r="F60" s="55">
        <f t="shared" si="58"/>
        <v>0</v>
      </c>
      <c r="G60" s="53"/>
      <c r="H60" s="54"/>
      <c r="I60" s="55">
        <f t="shared" si="59"/>
        <v>0</v>
      </c>
      <c r="J60" s="53"/>
      <c r="K60" s="54"/>
      <c r="L60" s="55">
        <f t="shared" si="60"/>
        <v>0</v>
      </c>
      <c r="M60" s="53"/>
      <c r="N60" s="54"/>
      <c r="O60" s="55">
        <f t="shared" si="61"/>
        <v>0</v>
      </c>
      <c r="P60" s="57"/>
    </row>
    <row r="61" spans="1:16" ht="24" hidden="1" customHeight="1" x14ac:dyDescent="0.25">
      <c r="A61" s="51">
        <v>1145</v>
      </c>
      <c r="B61" s="87" t="s">
        <v>81</v>
      </c>
      <c r="C61" s="88">
        <f t="shared" si="0"/>
        <v>0</v>
      </c>
      <c r="D61" s="53">
        <v>0</v>
      </c>
      <c r="E61" s="54"/>
      <c r="F61" s="55">
        <f t="shared" si="58"/>
        <v>0</v>
      </c>
      <c r="G61" s="53"/>
      <c r="H61" s="54"/>
      <c r="I61" s="55">
        <f t="shared" si="59"/>
        <v>0</v>
      </c>
      <c r="J61" s="53"/>
      <c r="K61" s="54"/>
      <c r="L61" s="55">
        <f t="shared" si="60"/>
        <v>0</v>
      </c>
      <c r="M61" s="53"/>
      <c r="N61" s="54"/>
      <c r="O61" s="55">
        <f t="shared" si="61"/>
        <v>0</v>
      </c>
      <c r="P61" s="57"/>
    </row>
    <row r="62" spans="1:16" ht="27.75" hidden="1" customHeight="1" x14ac:dyDescent="0.25">
      <c r="A62" s="51">
        <v>1146</v>
      </c>
      <c r="B62" s="87" t="s">
        <v>82</v>
      </c>
      <c r="C62" s="88">
        <f t="shared" si="0"/>
        <v>0</v>
      </c>
      <c r="D62" s="53">
        <v>0</v>
      </c>
      <c r="E62" s="54"/>
      <c r="F62" s="55">
        <f t="shared" si="58"/>
        <v>0</v>
      </c>
      <c r="G62" s="53"/>
      <c r="H62" s="54"/>
      <c r="I62" s="55">
        <f t="shared" si="59"/>
        <v>0</v>
      </c>
      <c r="J62" s="53"/>
      <c r="K62" s="54"/>
      <c r="L62" s="55">
        <f t="shared" si="60"/>
        <v>0</v>
      </c>
      <c r="M62" s="53"/>
      <c r="N62" s="54"/>
      <c r="O62" s="55">
        <f t="shared" si="61"/>
        <v>0</v>
      </c>
      <c r="P62" s="57"/>
    </row>
    <row r="63" spans="1:16" ht="12" hidden="1" customHeight="1" x14ac:dyDescent="0.25">
      <c r="A63" s="51">
        <v>1147</v>
      </c>
      <c r="B63" s="87" t="s">
        <v>83</v>
      </c>
      <c r="C63" s="88">
        <f t="shared" si="0"/>
        <v>0</v>
      </c>
      <c r="D63" s="53">
        <v>0</v>
      </c>
      <c r="E63" s="54"/>
      <c r="F63" s="55">
        <f t="shared" si="58"/>
        <v>0</v>
      </c>
      <c r="G63" s="53"/>
      <c r="H63" s="54"/>
      <c r="I63" s="55">
        <f t="shared" si="59"/>
        <v>0</v>
      </c>
      <c r="J63" s="53"/>
      <c r="K63" s="54"/>
      <c r="L63" s="55">
        <f t="shared" si="60"/>
        <v>0</v>
      </c>
      <c r="M63" s="53"/>
      <c r="N63" s="54"/>
      <c r="O63" s="55">
        <f t="shared" si="61"/>
        <v>0</v>
      </c>
      <c r="P63" s="57"/>
    </row>
    <row r="64" spans="1:16" ht="12" hidden="1" customHeight="1" x14ac:dyDescent="0.25">
      <c r="A64" s="51">
        <v>1148</v>
      </c>
      <c r="B64" s="87" t="s">
        <v>84</v>
      </c>
      <c r="C64" s="88">
        <f t="shared" si="0"/>
        <v>0</v>
      </c>
      <c r="D64" s="53">
        <v>0</v>
      </c>
      <c r="E64" s="54"/>
      <c r="F64" s="55">
        <f t="shared" si="58"/>
        <v>0</v>
      </c>
      <c r="G64" s="53"/>
      <c r="H64" s="54"/>
      <c r="I64" s="55">
        <f t="shared" si="59"/>
        <v>0</v>
      </c>
      <c r="J64" s="53"/>
      <c r="K64" s="54"/>
      <c r="L64" s="55">
        <f t="shared" si="60"/>
        <v>0</v>
      </c>
      <c r="M64" s="53"/>
      <c r="N64" s="54"/>
      <c r="O64" s="55">
        <f t="shared" si="61"/>
        <v>0</v>
      </c>
      <c r="P64" s="57"/>
    </row>
    <row r="65" spans="1:16" ht="24" hidden="1" customHeight="1" x14ac:dyDescent="0.25">
      <c r="A65" s="51">
        <v>1149</v>
      </c>
      <c r="B65" s="87" t="s">
        <v>85</v>
      </c>
      <c r="C65" s="88">
        <f t="shared" si="0"/>
        <v>0</v>
      </c>
      <c r="D65" s="53">
        <v>0</v>
      </c>
      <c r="E65" s="54"/>
      <c r="F65" s="55">
        <f t="shared" si="58"/>
        <v>0</v>
      </c>
      <c r="G65" s="53"/>
      <c r="H65" s="54"/>
      <c r="I65" s="55">
        <f t="shared" si="59"/>
        <v>0</v>
      </c>
      <c r="J65" s="53"/>
      <c r="K65" s="54"/>
      <c r="L65" s="55">
        <f t="shared" si="60"/>
        <v>0</v>
      </c>
      <c r="M65" s="53"/>
      <c r="N65" s="54"/>
      <c r="O65" s="55">
        <f t="shared" si="61"/>
        <v>0</v>
      </c>
      <c r="P65" s="57"/>
    </row>
    <row r="66" spans="1:16" ht="36" customHeight="1" x14ac:dyDescent="0.25">
      <c r="A66" s="184">
        <v>1150</v>
      </c>
      <c r="B66" s="136" t="s">
        <v>86</v>
      </c>
      <c r="C66" s="141">
        <f t="shared" si="0"/>
        <v>4130</v>
      </c>
      <c r="D66" s="142">
        <v>4130</v>
      </c>
      <c r="E66" s="143"/>
      <c r="F66" s="139">
        <f t="shared" si="58"/>
        <v>4130</v>
      </c>
      <c r="G66" s="142"/>
      <c r="H66" s="143"/>
      <c r="I66" s="139">
        <f t="shared" si="59"/>
        <v>0</v>
      </c>
      <c r="J66" s="142"/>
      <c r="K66" s="143"/>
      <c r="L66" s="139">
        <f t="shared" si="60"/>
        <v>0</v>
      </c>
      <c r="M66" s="142"/>
      <c r="N66" s="143"/>
      <c r="O66" s="139">
        <f t="shared" si="61"/>
        <v>0</v>
      </c>
      <c r="P66" s="127"/>
    </row>
    <row r="67" spans="1:16" ht="24" x14ac:dyDescent="0.25">
      <c r="A67" s="67">
        <v>1200</v>
      </c>
      <c r="B67" s="181" t="s">
        <v>88</v>
      </c>
      <c r="C67" s="68">
        <f t="shared" si="0"/>
        <v>1227</v>
      </c>
      <c r="D67" s="182">
        <f>SUM(D68:D69)</f>
        <v>1227</v>
      </c>
      <c r="E67" s="183">
        <f t="shared" ref="E67:F67" si="62">SUM(E68:E69)</f>
        <v>0</v>
      </c>
      <c r="F67" s="71">
        <f t="shared" si="62"/>
        <v>1227</v>
      </c>
      <c r="G67" s="182">
        <f>SUM(G68:G69)</f>
        <v>0</v>
      </c>
      <c r="H67" s="183">
        <f t="shared" ref="H67:I67" si="63">SUM(H68:H69)</f>
        <v>0</v>
      </c>
      <c r="I67" s="71">
        <f t="shared" si="63"/>
        <v>0</v>
      </c>
      <c r="J67" s="182">
        <f>SUM(J68:J69)</f>
        <v>0</v>
      </c>
      <c r="K67" s="183">
        <f t="shared" ref="K67:L67" si="64">SUM(K68:K69)</f>
        <v>0</v>
      </c>
      <c r="L67" s="71">
        <f t="shared" si="64"/>
        <v>0</v>
      </c>
      <c r="M67" s="182">
        <f>SUM(M68:M69)</f>
        <v>0</v>
      </c>
      <c r="N67" s="183">
        <f t="shared" ref="N67:O67" si="65">SUM(N68:N69)</f>
        <v>0</v>
      </c>
      <c r="O67" s="71">
        <f t="shared" si="65"/>
        <v>0</v>
      </c>
      <c r="P67" s="75"/>
    </row>
    <row r="68" spans="1:16" ht="24" customHeight="1" x14ac:dyDescent="0.25">
      <c r="A68" s="375">
        <v>1210</v>
      </c>
      <c r="B68" s="80" t="s">
        <v>89</v>
      </c>
      <c r="C68" s="81">
        <f t="shared" si="0"/>
        <v>1227</v>
      </c>
      <c r="D68" s="46">
        <v>1227</v>
      </c>
      <c r="E68" s="47"/>
      <c r="F68" s="132">
        <f>D68+E68</f>
        <v>1227</v>
      </c>
      <c r="G68" s="46"/>
      <c r="H68" s="47"/>
      <c r="I68" s="132">
        <f>G68+H68</f>
        <v>0</v>
      </c>
      <c r="J68" s="46"/>
      <c r="K68" s="47"/>
      <c r="L68" s="132">
        <f>K68+J68</f>
        <v>0</v>
      </c>
      <c r="M68" s="46"/>
      <c r="N68" s="47"/>
      <c r="O68" s="132">
        <f>N68+M68</f>
        <v>0</v>
      </c>
      <c r="P68" s="49"/>
    </row>
    <row r="69" spans="1:16" ht="24" hidden="1" x14ac:dyDescent="0.25">
      <c r="A69" s="187">
        <v>1220</v>
      </c>
      <c r="B69" s="87" t="s">
        <v>90</v>
      </c>
      <c r="C69" s="88">
        <f t="shared" si="0"/>
        <v>0</v>
      </c>
      <c r="D69" s="188">
        <f>SUM(D70:D74)</f>
        <v>0</v>
      </c>
      <c r="E69" s="189">
        <f t="shared" ref="E69:F69" si="66">SUM(E70:E74)</f>
        <v>0</v>
      </c>
      <c r="F69" s="55">
        <f t="shared" si="66"/>
        <v>0</v>
      </c>
      <c r="G69" s="188">
        <f>SUM(G70:G74)</f>
        <v>0</v>
      </c>
      <c r="H69" s="189">
        <f t="shared" ref="H69:I69" si="67">SUM(H70:H74)</f>
        <v>0</v>
      </c>
      <c r="I69" s="55">
        <f t="shared" si="67"/>
        <v>0</v>
      </c>
      <c r="J69" s="188">
        <f>SUM(J70:J74)</f>
        <v>0</v>
      </c>
      <c r="K69" s="189">
        <f t="shared" ref="K69:L69" si="68">SUM(K70:K74)</f>
        <v>0</v>
      </c>
      <c r="L69" s="55">
        <f t="shared" si="68"/>
        <v>0</v>
      </c>
      <c r="M69" s="188">
        <f>SUM(M70:M74)</f>
        <v>0</v>
      </c>
      <c r="N69" s="189">
        <f t="shared" ref="N69:O69" si="69">SUM(N70:N74)</f>
        <v>0</v>
      </c>
      <c r="O69" s="55">
        <f t="shared" si="69"/>
        <v>0</v>
      </c>
      <c r="P69" s="57"/>
    </row>
    <row r="70" spans="1:16" ht="48" hidden="1" customHeight="1" x14ac:dyDescent="0.25">
      <c r="A70" s="51">
        <v>1221</v>
      </c>
      <c r="B70" s="87" t="s">
        <v>91</v>
      </c>
      <c r="C70" s="88">
        <f t="shared" si="0"/>
        <v>0</v>
      </c>
      <c r="D70" s="53">
        <v>0</v>
      </c>
      <c r="E70" s="54"/>
      <c r="F70" s="55">
        <f t="shared" ref="F70:F74" si="70">D70+E70</f>
        <v>0</v>
      </c>
      <c r="G70" s="53"/>
      <c r="H70" s="54"/>
      <c r="I70" s="55">
        <f t="shared" ref="I70:I74" si="71">G70+H70</f>
        <v>0</v>
      </c>
      <c r="J70" s="53"/>
      <c r="K70" s="54"/>
      <c r="L70" s="55">
        <f t="shared" ref="L70:L74" si="72">K70+J70</f>
        <v>0</v>
      </c>
      <c r="M70" s="53"/>
      <c r="N70" s="54"/>
      <c r="O70" s="55">
        <f t="shared" ref="O70:O74" si="73">N70+M70</f>
        <v>0</v>
      </c>
      <c r="P70" s="57"/>
    </row>
    <row r="71" spans="1:16" ht="12" hidden="1" customHeight="1" x14ac:dyDescent="0.25">
      <c r="A71" s="51">
        <v>1223</v>
      </c>
      <c r="B71" s="87" t="s">
        <v>92</v>
      </c>
      <c r="C71" s="88">
        <f t="shared" si="0"/>
        <v>0</v>
      </c>
      <c r="D71" s="53">
        <v>0</v>
      </c>
      <c r="E71" s="54"/>
      <c r="F71" s="55">
        <f t="shared" si="70"/>
        <v>0</v>
      </c>
      <c r="G71" s="53"/>
      <c r="H71" s="54"/>
      <c r="I71" s="55">
        <f t="shared" si="71"/>
        <v>0</v>
      </c>
      <c r="J71" s="53"/>
      <c r="K71" s="54"/>
      <c r="L71" s="55">
        <f t="shared" si="72"/>
        <v>0</v>
      </c>
      <c r="M71" s="53"/>
      <c r="N71" s="54"/>
      <c r="O71" s="55">
        <f t="shared" si="73"/>
        <v>0</v>
      </c>
      <c r="P71" s="57"/>
    </row>
    <row r="72" spans="1:16" ht="24" hidden="1" customHeight="1" x14ac:dyDescent="0.25">
      <c r="A72" s="51">
        <v>1225</v>
      </c>
      <c r="B72" s="87" t="s">
        <v>93</v>
      </c>
      <c r="C72" s="88">
        <f t="shared" si="0"/>
        <v>0</v>
      </c>
      <c r="D72" s="53">
        <v>0</v>
      </c>
      <c r="E72" s="54"/>
      <c r="F72" s="55">
        <f t="shared" si="70"/>
        <v>0</v>
      </c>
      <c r="G72" s="53"/>
      <c r="H72" s="54"/>
      <c r="I72" s="55">
        <f t="shared" si="71"/>
        <v>0</v>
      </c>
      <c r="J72" s="53"/>
      <c r="K72" s="54"/>
      <c r="L72" s="55">
        <f t="shared" si="72"/>
        <v>0</v>
      </c>
      <c r="M72" s="53"/>
      <c r="N72" s="54"/>
      <c r="O72" s="55">
        <f t="shared" si="73"/>
        <v>0</v>
      </c>
      <c r="P72" s="57"/>
    </row>
    <row r="73" spans="1:16" ht="36" hidden="1" customHeight="1" x14ac:dyDescent="0.25">
      <c r="A73" s="51">
        <v>1227</v>
      </c>
      <c r="B73" s="87" t="s">
        <v>94</v>
      </c>
      <c r="C73" s="88">
        <f t="shared" si="0"/>
        <v>0</v>
      </c>
      <c r="D73" s="53">
        <v>0</v>
      </c>
      <c r="E73" s="54"/>
      <c r="F73" s="55">
        <f t="shared" si="70"/>
        <v>0</v>
      </c>
      <c r="G73" s="53"/>
      <c r="H73" s="54"/>
      <c r="I73" s="55">
        <f t="shared" si="71"/>
        <v>0</v>
      </c>
      <c r="J73" s="53"/>
      <c r="K73" s="54"/>
      <c r="L73" s="55">
        <f t="shared" si="72"/>
        <v>0</v>
      </c>
      <c r="M73" s="53"/>
      <c r="N73" s="54"/>
      <c r="O73" s="55">
        <f t="shared" si="73"/>
        <v>0</v>
      </c>
      <c r="P73" s="57"/>
    </row>
    <row r="74" spans="1:16" ht="48" hidden="1" customHeight="1" x14ac:dyDescent="0.25">
      <c r="A74" s="51">
        <v>1228</v>
      </c>
      <c r="B74" s="87" t="s">
        <v>95</v>
      </c>
      <c r="C74" s="88">
        <f t="shared" si="0"/>
        <v>0</v>
      </c>
      <c r="D74" s="53">
        <v>0</v>
      </c>
      <c r="E74" s="54"/>
      <c r="F74" s="55">
        <f t="shared" si="70"/>
        <v>0</v>
      </c>
      <c r="G74" s="53"/>
      <c r="H74" s="54"/>
      <c r="I74" s="55">
        <f t="shared" si="71"/>
        <v>0</v>
      </c>
      <c r="J74" s="53"/>
      <c r="K74" s="54"/>
      <c r="L74" s="55">
        <f t="shared" si="72"/>
        <v>0</v>
      </c>
      <c r="M74" s="53"/>
      <c r="N74" s="54"/>
      <c r="O74" s="55">
        <f t="shared" si="73"/>
        <v>0</v>
      </c>
      <c r="P74" s="57"/>
    </row>
    <row r="75" spans="1:16" x14ac:dyDescent="0.25">
      <c r="A75" s="175">
        <v>2000</v>
      </c>
      <c r="B75" s="175" t="s">
        <v>96</v>
      </c>
      <c r="C75" s="176">
        <f t="shared" si="0"/>
        <v>301568</v>
      </c>
      <c r="D75" s="177">
        <f>SUM(D76,D83,D130,D164,D165,D172)</f>
        <v>292487</v>
      </c>
      <c r="E75" s="178">
        <f t="shared" ref="E75:F75" si="74">SUM(E76,E83,E130,E164,E165,E172)</f>
        <v>3185</v>
      </c>
      <c r="F75" s="179">
        <f t="shared" si="74"/>
        <v>295672</v>
      </c>
      <c r="G75" s="177">
        <f>SUM(G76,G83,G130,G164,G165,G172)</f>
        <v>0</v>
      </c>
      <c r="H75" s="178">
        <f t="shared" ref="H75:I75" si="75">SUM(H76,H83,H130,H164,H165,H172)</f>
        <v>0</v>
      </c>
      <c r="I75" s="179">
        <f t="shared" si="75"/>
        <v>0</v>
      </c>
      <c r="J75" s="177">
        <f>SUM(J76,J83,J130,J164,J165,J172)</f>
        <v>5896</v>
      </c>
      <c r="K75" s="178">
        <f t="shared" ref="K75:L75" si="76">SUM(K76,K83,K130,K164,K165,K172)</f>
        <v>0</v>
      </c>
      <c r="L75" s="179">
        <f t="shared" si="76"/>
        <v>5896</v>
      </c>
      <c r="M75" s="177">
        <f>SUM(M76,M83,M130,M164,M165,M172)</f>
        <v>0</v>
      </c>
      <c r="N75" s="178">
        <f t="shared" ref="N75:O75" si="77">SUM(N76,N83,N130,N164,N165,N172)</f>
        <v>0</v>
      </c>
      <c r="O75" s="179">
        <f t="shared" si="77"/>
        <v>0</v>
      </c>
      <c r="P75" s="180"/>
    </row>
    <row r="76" spans="1:16" ht="24" hidden="1" x14ac:dyDescent="0.25">
      <c r="A76" s="67">
        <v>2100</v>
      </c>
      <c r="B76" s="181" t="s">
        <v>97</v>
      </c>
      <c r="C76" s="68">
        <f t="shared" si="0"/>
        <v>0</v>
      </c>
      <c r="D76" s="182">
        <f>SUM(D77,D80)</f>
        <v>0</v>
      </c>
      <c r="E76" s="183">
        <f t="shared" ref="E76:F76" si="78">SUM(E77,E80)</f>
        <v>0</v>
      </c>
      <c r="F76" s="71">
        <f t="shared" si="78"/>
        <v>0</v>
      </c>
      <c r="G76" s="182">
        <f>SUM(G77,G80)</f>
        <v>0</v>
      </c>
      <c r="H76" s="183">
        <f t="shared" ref="H76:I76" si="79">SUM(H77,H80)</f>
        <v>0</v>
      </c>
      <c r="I76" s="71">
        <f t="shared" si="79"/>
        <v>0</v>
      </c>
      <c r="J76" s="182">
        <f>SUM(J77,J80)</f>
        <v>0</v>
      </c>
      <c r="K76" s="183">
        <f t="shared" ref="K76:L76" si="80">SUM(K77,K80)</f>
        <v>0</v>
      </c>
      <c r="L76" s="71">
        <f t="shared" si="80"/>
        <v>0</v>
      </c>
      <c r="M76" s="182">
        <f>SUM(M77,M80)</f>
        <v>0</v>
      </c>
      <c r="N76" s="183">
        <f t="shared" ref="N76:O76" si="81">SUM(N77,N80)</f>
        <v>0</v>
      </c>
      <c r="O76" s="71">
        <f t="shared" si="81"/>
        <v>0</v>
      </c>
      <c r="P76" s="75"/>
    </row>
    <row r="77" spans="1:16" ht="24" hidden="1" x14ac:dyDescent="0.25">
      <c r="A77" s="375">
        <v>2110</v>
      </c>
      <c r="B77" s="80" t="s">
        <v>98</v>
      </c>
      <c r="C77" s="81">
        <f t="shared" si="0"/>
        <v>0</v>
      </c>
      <c r="D77" s="191">
        <f>SUM(D78:D79)</f>
        <v>0</v>
      </c>
      <c r="E77" s="192">
        <f t="shared" ref="E77:F77" si="82">SUM(E78:E79)</f>
        <v>0</v>
      </c>
      <c r="F77" s="132">
        <f t="shared" si="82"/>
        <v>0</v>
      </c>
      <c r="G77" s="191">
        <f>SUM(G78:G79)</f>
        <v>0</v>
      </c>
      <c r="H77" s="192">
        <f t="shared" ref="H77:I77" si="83">SUM(H78:H79)</f>
        <v>0</v>
      </c>
      <c r="I77" s="132">
        <f t="shared" si="83"/>
        <v>0</v>
      </c>
      <c r="J77" s="191">
        <f>SUM(J78:J79)</f>
        <v>0</v>
      </c>
      <c r="K77" s="192">
        <f t="shared" ref="K77:L77" si="84">SUM(K78:K79)</f>
        <v>0</v>
      </c>
      <c r="L77" s="132">
        <f t="shared" si="84"/>
        <v>0</v>
      </c>
      <c r="M77" s="191">
        <f>SUM(M78:M79)</f>
        <v>0</v>
      </c>
      <c r="N77" s="192">
        <f t="shared" ref="N77:O77" si="85">SUM(N78:N79)</f>
        <v>0</v>
      </c>
      <c r="O77" s="132">
        <f t="shared" si="85"/>
        <v>0</v>
      </c>
      <c r="P77" s="49"/>
    </row>
    <row r="78" spans="1:16" ht="12" hidden="1" customHeight="1" x14ac:dyDescent="0.25">
      <c r="A78" s="51">
        <v>2111</v>
      </c>
      <c r="B78" s="87" t="s">
        <v>99</v>
      </c>
      <c r="C78" s="88">
        <f t="shared" si="0"/>
        <v>0</v>
      </c>
      <c r="D78" s="193">
        <v>0</v>
      </c>
      <c r="E78" s="194"/>
      <c r="F78" s="55">
        <f t="shared" ref="F78:F79" si="86">D78+E78</f>
        <v>0</v>
      </c>
      <c r="G78" s="53"/>
      <c r="H78" s="54"/>
      <c r="I78" s="55">
        <f t="shared" ref="I78:I79" si="87">G78+H78</f>
        <v>0</v>
      </c>
      <c r="J78" s="53"/>
      <c r="K78" s="54"/>
      <c r="L78" s="55">
        <f t="shared" ref="L78:L79" si="88">K78+J78</f>
        <v>0</v>
      </c>
      <c r="M78" s="53"/>
      <c r="N78" s="54"/>
      <c r="O78" s="55">
        <f t="shared" ref="O78:O79" si="89">N78+M78</f>
        <v>0</v>
      </c>
      <c r="P78" s="57"/>
    </row>
    <row r="79" spans="1:16" ht="24" hidden="1" customHeight="1" x14ac:dyDescent="0.25">
      <c r="A79" s="51">
        <v>2112</v>
      </c>
      <c r="B79" s="87" t="s">
        <v>100</v>
      </c>
      <c r="C79" s="88">
        <f t="shared" si="0"/>
        <v>0</v>
      </c>
      <c r="D79" s="193">
        <v>0</v>
      </c>
      <c r="E79" s="194"/>
      <c r="F79" s="55">
        <f t="shared" si="86"/>
        <v>0</v>
      </c>
      <c r="G79" s="53"/>
      <c r="H79" s="54"/>
      <c r="I79" s="55">
        <f t="shared" si="87"/>
        <v>0</v>
      </c>
      <c r="J79" s="53"/>
      <c r="K79" s="54"/>
      <c r="L79" s="55">
        <f t="shared" si="88"/>
        <v>0</v>
      </c>
      <c r="M79" s="53"/>
      <c r="N79" s="54"/>
      <c r="O79" s="55">
        <f t="shared" si="89"/>
        <v>0</v>
      </c>
      <c r="P79" s="57"/>
    </row>
    <row r="80" spans="1:16" ht="24" hidden="1" x14ac:dyDescent="0.25">
      <c r="A80" s="187">
        <v>2120</v>
      </c>
      <c r="B80" s="87" t="s">
        <v>101</v>
      </c>
      <c r="C80" s="88">
        <f t="shared" si="0"/>
        <v>0</v>
      </c>
      <c r="D80" s="188">
        <f>SUM(D81:D82)</f>
        <v>0</v>
      </c>
      <c r="E80" s="189">
        <f t="shared" ref="E80:F80" si="90">SUM(E81:E82)</f>
        <v>0</v>
      </c>
      <c r="F80" s="55">
        <f t="shared" si="90"/>
        <v>0</v>
      </c>
      <c r="G80" s="188">
        <f>SUM(G81:G82)</f>
        <v>0</v>
      </c>
      <c r="H80" s="189">
        <f t="shared" ref="H80:I80" si="91">SUM(H81:H82)</f>
        <v>0</v>
      </c>
      <c r="I80" s="55">
        <f t="shared" si="91"/>
        <v>0</v>
      </c>
      <c r="J80" s="188">
        <f>SUM(J81:J82)</f>
        <v>0</v>
      </c>
      <c r="K80" s="189">
        <f t="shared" ref="K80:L80" si="92">SUM(K81:K82)</f>
        <v>0</v>
      </c>
      <c r="L80" s="55">
        <f t="shared" si="92"/>
        <v>0</v>
      </c>
      <c r="M80" s="188">
        <f>SUM(M81:M82)</f>
        <v>0</v>
      </c>
      <c r="N80" s="189">
        <f t="shared" ref="N80:O80" si="93">SUM(N81:N82)</f>
        <v>0</v>
      </c>
      <c r="O80" s="55">
        <f t="shared" si="93"/>
        <v>0</v>
      </c>
      <c r="P80" s="57"/>
    </row>
    <row r="81" spans="1:16" ht="12" hidden="1" customHeight="1" x14ac:dyDescent="0.25">
      <c r="A81" s="51">
        <v>2121</v>
      </c>
      <c r="B81" s="87" t="s">
        <v>99</v>
      </c>
      <c r="C81" s="88">
        <f t="shared" si="0"/>
        <v>0</v>
      </c>
      <c r="D81" s="193">
        <v>0</v>
      </c>
      <c r="E81" s="194"/>
      <c r="F81" s="55">
        <f t="shared" ref="F81:F82" si="94">D81+E81</f>
        <v>0</v>
      </c>
      <c r="G81" s="53"/>
      <c r="H81" s="54"/>
      <c r="I81" s="55">
        <f t="shared" ref="I81:I82" si="95">G81+H81</f>
        <v>0</v>
      </c>
      <c r="J81" s="53"/>
      <c r="K81" s="54"/>
      <c r="L81" s="55">
        <f t="shared" ref="L81:L82" si="96">K81+J81</f>
        <v>0</v>
      </c>
      <c r="M81" s="53"/>
      <c r="N81" s="54"/>
      <c r="O81" s="55">
        <f t="shared" ref="O81:O82" si="97">N81+M81</f>
        <v>0</v>
      </c>
      <c r="P81" s="57"/>
    </row>
    <row r="82" spans="1:16" ht="24" hidden="1" customHeight="1" x14ac:dyDescent="0.25">
      <c r="A82" s="51">
        <v>2122</v>
      </c>
      <c r="B82" s="87" t="s">
        <v>100</v>
      </c>
      <c r="C82" s="88">
        <f t="shared" si="0"/>
        <v>0</v>
      </c>
      <c r="D82" s="193">
        <v>0</v>
      </c>
      <c r="E82" s="194"/>
      <c r="F82" s="55">
        <f t="shared" si="94"/>
        <v>0</v>
      </c>
      <c r="G82" s="53"/>
      <c r="H82" s="54"/>
      <c r="I82" s="55">
        <f t="shared" si="95"/>
        <v>0</v>
      </c>
      <c r="J82" s="53"/>
      <c r="K82" s="54"/>
      <c r="L82" s="55">
        <f t="shared" si="96"/>
        <v>0</v>
      </c>
      <c r="M82" s="53"/>
      <c r="N82" s="54"/>
      <c r="O82" s="55">
        <f t="shared" si="97"/>
        <v>0</v>
      </c>
      <c r="P82" s="57"/>
    </row>
    <row r="83" spans="1:16" x14ac:dyDescent="0.25">
      <c r="A83" s="67">
        <v>2200</v>
      </c>
      <c r="B83" s="181" t="s">
        <v>102</v>
      </c>
      <c r="C83" s="68">
        <f t="shared" si="0"/>
        <v>247525</v>
      </c>
      <c r="D83" s="182">
        <f>SUM(D84,D89,D95,D103,D112,D116,D122,D128)</f>
        <v>244340</v>
      </c>
      <c r="E83" s="183">
        <f t="shared" ref="E83:F83" si="98">SUM(E84,E89,E95,E103,E112,E116,E122,E128)</f>
        <v>3185</v>
      </c>
      <c r="F83" s="71">
        <f t="shared" si="98"/>
        <v>247525</v>
      </c>
      <c r="G83" s="182">
        <f>SUM(G84,G89,G95,G103,G112,G116,G122,G128)</f>
        <v>0</v>
      </c>
      <c r="H83" s="183">
        <f t="shared" ref="H83:I83" si="99">SUM(H84,H89,H95,H103,H112,H116,H122,H128)</f>
        <v>0</v>
      </c>
      <c r="I83" s="71">
        <f t="shared" si="99"/>
        <v>0</v>
      </c>
      <c r="J83" s="182">
        <f>SUM(J84,J89,J95,J103,J112,J116,J122,J128)</f>
        <v>0</v>
      </c>
      <c r="K83" s="183">
        <f t="shared" ref="K83:L83" si="100">SUM(K84,K89,K95,K103,K112,K116,K122,K128)</f>
        <v>0</v>
      </c>
      <c r="L83" s="71">
        <f t="shared" si="100"/>
        <v>0</v>
      </c>
      <c r="M83" s="182">
        <f>SUM(M84,M89,M95,M103,M112,M116,M122,M128)</f>
        <v>0</v>
      </c>
      <c r="N83" s="183">
        <f t="shared" ref="N83:O83" si="101">SUM(N84,N89,N95,N103,N112,N116,N122,N128)</f>
        <v>0</v>
      </c>
      <c r="O83" s="71">
        <f t="shared" si="101"/>
        <v>0</v>
      </c>
      <c r="P83" s="75"/>
    </row>
    <row r="84" spans="1:16" hidden="1" x14ac:dyDescent="0.25">
      <c r="A84" s="184">
        <v>2210</v>
      </c>
      <c r="B84" s="136" t="s">
        <v>103</v>
      </c>
      <c r="C84" s="141">
        <f t="shared" ref="C84:C147" si="102">F84+I84+L84+O84</f>
        <v>0</v>
      </c>
      <c r="D84" s="185">
        <f>SUM(D85:D88)</f>
        <v>0</v>
      </c>
      <c r="E84" s="186">
        <f t="shared" ref="E84:F84" si="103">SUM(E85:E88)</f>
        <v>0</v>
      </c>
      <c r="F84" s="139">
        <f t="shared" si="103"/>
        <v>0</v>
      </c>
      <c r="G84" s="185">
        <f>SUM(G85:G88)</f>
        <v>0</v>
      </c>
      <c r="H84" s="186">
        <f t="shared" ref="H84:I84" si="104">SUM(H85:H88)</f>
        <v>0</v>
      </c>
      <c r="I84" s="139">
        <f t="shared" si="104"/>
        <v>0</v>
      </c>
      <c r="J84" s="185">
        <f>SUM(J85:J88)</f>
        <v>0</v>
      </c>
      <c r="K84" s="186">
        <f t="shared" ref="K84:L84" si="105">SUM(K85:K88)</f>
        <v>0</v>
      </c>
      <c r="L84" s="139">
        <f t="shared" si="105"/>
        <v>0</v>
      </c>
      <c r="M84" s="185">
        <f>SUM(M85:M88)</f>
        <v>0</v>
      </c>
      <c r="N84" s="186">
        <f t="shared" ref="N84:O84" si="106">SUM(N85:N88)</f>
        <v>0</v>
      </c>
      <c r="O84" s="139">
        <f t="shared" si="106"/>
        <v>0</v>
      </c>
      <c r="P84" s="127"/>
    </row>
    <row r="85" spans="1:16" ht="24" hidden="1" customHeight="1" x14ac:dyDescent="0.25">
      <c r="A85" s="44">
        <v>2211</v>
      </c>
      <c r="B85" s="80" t="s">
        <v>104</v>
      </c>
      <c r="C85" s="81">
        <f t="shared" si="102"/>
        <v>0</v>
      </c>
      <c r="D85" s="195">
        <v>0</v>
      </c>
      <c r="E85" s="196"/>
      <c r="F85" s="132">
        <f t="shared" ref="F85:F88" si="107">D85+E85</f>
        <v>0</v>
      </c>
      <c r="G85" s="46"/>
      <c r="H85" s="47"/>
      <c r="I85" s="132">
        <f t="shared" ref="I85:I88" si="108">G85+H85</f>
        <v>0</v>
      </c>
      <c r="J85" s="46"/>
      <c r="K85" s="47"/>
      <c r="L85" s="132">
        <f t="shared" ref="L85:L88" si="109">K85+J85</f>
        <v>0</v>
      </c>
      <c r="M85" s="46"/>
      <c r="N85" s="47"/>
      <c r="O85" s="132">
        <f t="shared" ref="O85:O88" si="110">N85+M85</f>
        <v>0</v>
      </c>
      <c r="P85" s="49"/>
    </row>
    <row r="86" spans="1:16" ht="36" hidden="1" customHeight="1" x14ac:dyDescent="0.25">
      <c r="A86" s="51">
        <v>2212</v>
      </c>
      <c r="B86" s="87" t="s">
        <v>105</v>
      </c>
      <c r="C86" s="88">
        <f t="shared" si="102"/>
        <v>0</v>
      </c>
      <c r="D86" s="193">
        <v>0</v>
      </c>
      <c r="E86" s="194"/>
      <c r="F86" s="55">
        <f t="shared" si="107"/>
        <v>0</v>
      </c>
      <c r="G86" s="53"/>
      <c r="H86" s="54"/>
      <c r="I86" s="55">
        <f t="shared" si="108"/>
        <v>0</v>
      </c>
      <c r="J86" s="53"/>
      <c r="K86" s="54"/>
      <c r="L86" s="55">
        <f t="shared" si="109"/>
        <v>0</v>
      </c>
      <c r="M86" s="53"/>
      <c r="N86" s="54"/>
      <c r="O86" s="55">
        <f t="shared" si="110"/>
        <v>0</v>
      </c>
      <c r="P86" s="57"/>
    </row>
    <row r="87" spans="1:16" ht="24" hidden="1" customHeight="1" x14ac:dyDescent="0.25">
      <c r="A87" s="51">
        <v>2214</v>
      </c>
      <c r="B87" s="87" t="s">
        <v>106</v>
      </c>
      <c r="C87" s="88">
        <f t="shared" si="102"/>
        <v>0</v>
      </c>
      <c r="D87" s="193">
        <v>0</v>
      </c>
      <c r="E87" s="194"/>
      <c r="F87" s="55">
        <f t="shared" si="107"/>
        <v>0</v>
      </c>
      <c r="G87" s="53"/>
      <c r="H87" s="54"/>
      <c r="I87" s="55">
        <f t="shared" si="108"/>
        <v>0</v>
      </c>
      <c r="J87" s="53"/>
      <c r="K87" s="54"/>
      <c r="L87" s="55">
        <f t="shared" si="109"/>
        <v>0</v>
      </c>
      <c r="M87" s="53"/>
      <c r="N87" s="54"/>
      <c r="O87" s="55">
        <f t="shared" si="110"/>
        <v>0</v>
      </c>
      <c r="P87" s="57"/>
    </row>
    <row r="88" spans="1:16" ht="12" hidden="1" customHeight="1" x14ac:dyDescent="0.25">
      <c r="A88" s="51">
        <v>2219</v>
      </c>
      <c r="B88" s="87" t="s">
        <v>107</v>
      </c>
      <c r="C88" s="88">
        <f t="shared" si="102"/>
        <v>0</v>
      </c>
      <c r="D88" s="193">
        <v>0</v>
      </c>
      <c r="E88" s="194"/>
      <c r="F88" s="55">
        <f t="shared" si="107"/>
        <v>0</v>
      </c>
      <c r="G88" s="53"/>
      <c r="H88" s="54"/>
      <c r="I88" s="55">
        <f t="shared" si="108"/>
        <v>0</v>
      </c>
      <c r="J88" s="53"/>
      <c r="K88" s="54"/>
      <c r="L88" s="55">
        <f t="shared" si="109"/>
        <v>0</v>
      </c>
      <c r="M88" s="53"/>
      <c r="N88" s="54"/>
      <c r="O88" s="55">
        <f t="shared" si="110"/>
        <v>0</v>
      </c>
      <c r="P88" s="57"/>
    </row>
    <row r="89" spans="1:16" ht="24" hidden="1" x14ac:dyDescent="0.25">
      <c r="A89" s="187">
        <v>2220</v>
      </c>
      <c r="B89" s="87" t="s">
        <v>108</v>
      </c>
      <c r="C89" s="88">
        <f t="shared" si="102"/>
        <v>0</v>
      </c>
      <c r="D89" s="188">
        <f>SUM(D90:D94)</f>
        <v>0</v>
      </c>
      <c r="E89" s="189">
        <f t="shared" ref="E89:F89" si="111">SUM(E90:E94)</f>
        <v>0</v>
      </c>
      <c r="F89" s="55">
        <f t="shared" si="111"/>
        <v>0</v>
      </c>
      <c r="G89" s="188">
        <f>SUM(G90:G94)</f>
        <v>0</v>
      </c>
      <c r="H89" s="189">
        <f t="shared" ref="H89:I89" si="112">SUM(H90:H94)</f>
        <v>0</v>
      </c>
      <c r="I89" s="55">
        <f t="shared" si="112"/>
        <v>0</v>
      </c>
      <c r="J89" s="188">
        <f>SUM(J90:J94)</f>
        <v>0</v>
      </c>
      <c r="K89" s="189">
        <f t="shared" ref="K89:L89" si="113">SUM(K90:K94)</f>
        <v>0</v>
      </c>
      <c r="L89" s="55">
        <f t="shared" si="113"/>
        <v>0</v>
      </c>
      <c r="M89" s="188">
        <f>SUM(M90:M94)</f>
        <v>0</v>
      </c>
      <c r="N89" s="189">
        <f t="shared" ref="N89:O89" si="114">SUM(N90:N94)</f>
        <v>0</v>
      </c>
      <c r="O89" s="55">
        <f t="shared" si="114"/>
        <v>0</v>
      </c>
      <c r="P89" s="57"/>
    </row>
    <row r="90" spans="1:16" ht="24" hidden="1" customHeight="1" x14ac:dyDescent="0.25">
      <c r="A90" s="51">
        <v>2221</v>
      </c>
      <c r="B90" s="87" t="s">
        <v>109</v>
      </c>
      <c r="C90" s="88">
        <f t="shared" si="102"/>
        <v>0</v>
      </c>
      <c r="D90" s="193">
        <v>0</v>
      </c>
      <c r="E90" s="194"/>
      <c r="F90" s="55">
        <f t="shared" ref="F90:F94" si="115">D90+E90</f>
        <v>0</v>
      </c>
      <c r="G90" s="53"/>
      <c r="H90" s="54"/>
      <c r="I90" s="55">
        <f t="shared" ref="I90:I94" si="116">G90+H90</f>
        <v>0</v>
      </c>
      <c r="J90" s="53"/>
      <c r="K90" s="54"/>
      <c r="L90" s="55">
        <f t="shared" ref="L90:L94" si="117">K90+J90</f>
        <v>0</v>
      </c>
      <c r="M90" s="53"/>
      <c r="N90" s="54"/>
      <c r="O90" s="55">
        <f t="shared" ref="O90:O94" si="118">N90+M90</f>
        <v>0</v>
      </c>
      <c r="P90" s="57"/>
    </row>
    <row r="91" spans="1:16" ht="12" hidden="1" customHeight="1" x14ac:dyDescent="0.25">
      <c r="A91" s="51">
        <v>2222</v>
      </c>
      <c r="B91" s="87" t="s">
        <v>110</v>
      </c>
      <c r="C91" s="88">
        <f t="shared" si="102"/>
        <v>0</v>
      </c>
      <c r="D91" s="193">
        <v>0</v>
      </c>
      <c r="E91" s="194"/>
      <c r="F91" s="55">
        <f t="shared" si="115"/>
        <v>0</v>
      </c>
      <c r="G91" s="53"/>
      <c r="H91" s="54"/>
      <c r="I91" s="55">
        <f t="shared" si="116"/>
        <v>0</v>
      </c>
      <c r="J91" s="53"/>
      <c r="K91" s="54"/>
      <c r="L91" s="55">
        <f t="shared" si="117"/>
        <v>0</v>
      </c>
      <c r="M91" s="53"/>
      <c r="N91" s="54"/>
      <c r="O91" s="55">
        <f t="shared" si="118"/>
        <v>0</v>
      </c>
      <c r="P91" s="57"/>
    </row>
    <row r="92" spans="1:16" ht="12" hidden="1" customHeight="1" x14ac:dyDescent="0.25">
      <c r="A92" s="51">
        <v>2223</v>
      </c>
      <c r="B92" s="87" t="s">
        <v>111</v>
      </c>
      <c r="C92" s="88">
        <f t="shared" si="102"/>
        <v>0</v>
      </c>
      <c r="D92" s="193">
        <v>0</v>
      </c>
      <c r="E92" s="194"/>
      <c r="F92" s="55">
        <f t="shared" si="115"/>
        <v>0</v>
      </c>
      <c r="G92" s="53"/>
      <c r="H92" s="54"/>
      <c r="I92" s="55">
        <f t="shared" si="116"/>
        <v>0</v>
      </c>
      <c r="J92" s="53"/>
      <c r="K92" s="54"/>
      <c r="L92" s="55">
        <f t="shared" si="117"/>
        <v>0</v>
      </c>
      <c r="M92" s="53"/>
      <c r="N92" s="54"/>
      <c r="O92" s="55">
        <f t="shared" si="118"/>
        <v>0</v>
      </c>
      <c r="P92" s="57"/>
    </row>
    <row r="93" spans="1:16" ht="48" hidden="1" customHeight="1" x14ac:dyDescent="0.25">
      <c r="A93" s="51">
        <v>2224</v>
      </c>
      <c r="B93" s="87" t="s">
        <v>112</v>
      </c>
      <c r="C93" s="88">
        <f t="shared" si="102"/>
        <v>0</v>
      </c>
      <c r="D93" s="193">
        <v>0</v>
      </c>
      <c r="E93" s="194"/>
      <c r="F93" s="55">
        <f t="shared" si="115"/>
        <v>0</v>
      </c>
      <c r="G93" s="53"/>
      <c r="H93" s="54"/>
      <c r="I93" s="55">
        <f t="shared" si="116"/>
        <v>0</v>
      </c>
      <c r="J93" s="53"/>
      <c r="K93" s="54"/>
      <c r="L93" s="55">
        <f t="shared" si="117"/>
        <v>0</v>
      </c>
      <c r="M93" s="53"/>
      <c r="N93" s="54"/>
      <c r="O93" s="55">
        <f t="shared" si="118"/>
        <v>0</v>
      </c>
      <c r="P93" s="57"/>
    </row>
    <row r="94" spans="1:16" ht="24" hidden="1" customHeight="1" x14ac:dyDescent="0.25">
      <c r="A94" s="51">
        <v>2229</v>
      </c>
      <c r="B94" s="87" t="s">
        <v>113</v>
      </c>
      <c r="C94" s="88">
        <f t="shared" si="102"/>
        <v>0</v>
      </c>
      <c r="D94" s="193">
        <v>0</v>
      </c>
      <c r="E94" s="194"/>
      <c r="F94" s="55">
        <f t="shared" si="115"/>
        <v>0</v>
      </c>
      <c r="G94" s="53"/>
      <c r="H94" s="54"/>
      <c r="I94" s="55">
        <f t="shared" si="116"/>
        <v>0</v>
      </c>
      <c r="J94" s="53"/>
      <c r="K94" s="54"/>
      <c r="L94" s="55">
        <f t="shared" si="117"/>
        <v>0</v>
      </c>
      <c r="M94" s="53"/>
      <c r="N94" s="54"/>
      <c r="O94" s="55">
        <f t="shared" si="118"/>
        <v>0</v>
      </c>
      <c r="P94" s="57"/>
    </row>
    <row r="95" spans="1:16" ht="36" hidden="1" x14ac:dyDescent="0.25">
      <c r="A95" s="187">
        <v>2230</v>
      </c>
      <c r="B95" s="87" t="s">
        <v>114</v>
      </c>
      <c r="C95" s="88">
        <f t="shared" si="102"/>
        <v>0</v>
      </c>
      <c r="D95" s="188">
        <f>SUM(D96:D102)</f>
        <v>0</v>
      </c>
      <c r="E95" s="189">
        <f t="shared" ref="E95:F95" si="119">SUM(E96:E102)</f>
        <v>0</v>
      </c>
      <c r="F95" s="55">
        <f t="shared" si="119"/>
        <v>0</v>
      </c>
      <c r="G95" s="188">
        <f>SUM(G96:G102)</f>
        <v>0</v>
      </c>
      <c r="H95" s="189">
        <f t="shared" ref="H95:I95" si="120">SUM(H96:H102)</f>
        <v>0</v>
      </c>
      <c r="I95" s="55">
        <f t="shared" si="120"/>
        <v>0</v>
      </c>
      <c r="J95" s="188">
        <f>SUM(J96:J102)</f>
        <v>0</v>
      </c>
      <c r="K95" s="189">
        <f t="shared" ref="K95:L95" si="121">SUM(K96:K102)</f>
        <v>0</v>
      </c>
      <c r="L95" s="55">
        <f t="shared" si="121"/>
        <v>0</v>
      </c>
      <c r="M95" s="188">
        <f>SUM(M96:M102)</f>
        <v>0</v>
      </c>
      <c r="N95" s="189">
        <f t="shared" ref="N95:O95" si="122">SUM(N96:N102)</f>
        <v>0</v>
      </c>
      <c r="O95" s="55">
        <f t="shared" si="122"/>
        <v>0</v>
      </c>
      <c r="P95" s="57"/>
    </row>
    <row r="96" spans="1:16" ht="24" hidden="1" customHeight="1" x14ac:dyDescent="0.25">
      <c r="A96" s="51">
        <v>2231</v>
      </c>
      <c r="B96" s="87" t="s">
        <v>115</v>
      </c>
      <c r="C96" s="88">
        <f t="shared" si="102"/>
        <v>0</v>
      </c>
      <c r="D96" s="193">
        <v>0</v>
      </c>
      <c r="E96" s="194"/>
      <c r="F96" s="55">
        <f t="shared" ref="F96:F102" si="123">D96+E96</f>
        <v>0</v>
      </c>
      <c r="G96" s="53"/>
      <c r="H96" s="54"/>
      <c r="I96" s="55">
        <f t="shared" ref="I96:I102" si="124">G96+H96</f>
        <v>0</v>
      </c>
      <c r="J96" s="53"/>
      <c r="K96" s="54"/>
      <c r="L96" s="55">
        <f t="shared" ref="L96:L102" si="125">K96+J96</f>
        <v>0</v>
      </c>
      <c r="M96" s="53"/>
      <c r="N96" s="54"/>
      <c r="O96" s="55">
        <f t="shared" ref="O96:O102" si="126">N96+M96</f>
        <v>0</v>
      </c>
      <c r="P96" s="57"/>
    </row>
    <row r="97" spans="1:16" ht="24.75" hidden="1" customHeight="1" x14ac:dyDescent="0.25">
      <c r="A97" s="51">
        <v>2232</v>
      </c>
      <c r="B97" s="87" t="s">
        <v>116</v>
      </c>
      <c r="C97" s="88">
        <f t="shared" si="102"/>
        <v>0</v>
      </c>
      <c r="D97" s="193">
        <v>0</v>
      </c>
      <c r="E97" s="194"/>
      <c r="F97" s="55">
        <f t="shared" si="123"/>
        <v>0</v>
      </c>
      <c r="G97" s="53"/>
      <c r="H97" s="54"/>
      <c r="I97" s="55">
        <f t="shared" si="124"/>
        <v>0</v>
      </c>
      <c r="J97" s="53"/>
      <c r="K97" s="54"/>
      <c r="L97" s="55">
        <f t="shared" si="125"/>
        <v>0</v>
      </c>
      <c r="M97" s="53"/>
      <c r="N97" s="54"/>
      <c r="O97" s="55">
        <f t="shared" si="126"/>
        <v>0</v>
      </c>
      <c r="P97" s="57"/>
    </row>
    <row r="98" spans="1:16" ht="24" hidden="1" customHeight="1" x14ac:dyDescent="0.25">
      <c r="A98" s="44">
        <v>2233</v>
      </c>
      <c r="B98" s="80" t="s">
        <v>117</v>
      </c>
      <c r="C98" s="81">
        <f t="shared" si="102"/>
        <v>0</v>
      </c>
      <c r="D98" s="195">
        <v>0</v>
      </c>
      <c r="E98" s="196"/>
      <c r="F98" s="132">
        <f t="shared" si="123"/>
        <v>0</v>
      </c>
      <c r="G98" s="46"/>
      <c r="H98" s="47"/>
      <c r="I98" s="132">
        <f t="shared" si="124"/>
        <v>0</v>
      </c>
      <c r="J98" s="46"/>
      <c r="K98" s="47"/>
      <c r="L98" s="132">
        <f t="shared" si="125"/>
        <v>0</v>
      </c>
      <c r="M98" s="46"/>
      <c r="N98" s="47"/>
      <c r="O98" s="132">
        <f t="shared" si="126"/>
        <v>0</v>
      </c>
      <c r="P98" s="49"/>
    </row>
    <row r="99" spans="1:16" ht="36" hidden="1" customHeight="1" x14ac:dyDescent="0.25">
      <c r="A99" s="51">
        <v>2234</v>
      </c>
      <c r="B99" s="87" t="s">
        <v>118</v>
      </c>
      <c r="C99" s="88">
        <f t="shared" si="102"/>
        <v>0</v>
      </c>
      <c r="D99" s="193">
        <v>0</v>
      </c>
      <c r="E99" s="194"/>
      <c r="F99" s="55">
        <f t="shared" si="123"/>
        <v>0</v>
      </c>
      <c r="G99" s="53"/>
      <c r="H99" s="54"/>
      <c r="I99" s="55">
        <f t="shared" si="124"/>
        <v>0</v>
      </c>
      <c r="J99" s="53"/>
      <c r="K99" s="54"/>
      <c r="L99" s="55">
        <f t="shared" si="125"/>
        <v>0</v>
      </c>
      <c r="M99" s="53"/>
      <c r="N99" s="54"/>
      <c r="O99" s="55">
        <f t="shared" si="126"/>
        <v>0</v>
      </c>
      <c r="P99" s="57"/>
    </row>
    <row r="100" spans="1:16" ht="24" hidden="1" customHeight="1" x14ac:dyDescent="0.25">
      <c r="A100" s="51">
        <v>2235</v>
      </c>
      <c r="B100" s="87" t="s">
        <v>119</v>
      </c>
      <c r="C100" s="88">
        <f t="shared" si="102"/>
        <v>0</v>
      </c>
      <c r="D100" s="193">
        <v>0</v>
      </c>
      <c r="E100" s="194"/>
      <c r="F100" s="55">
        <f t="shared" si="123"/>
        <v>0</v>
      </c>
      <c r="G100" s="53"/>
      <c r="H100" s="54"/>
      <c r="I100" s="55">
        <f t="shared" si="124"/>
        <v>0</v>
      </c>
      <c r="J100" s="53"/>
      <c r="K100" s="54"/>
      <c r="L100" s="55">
        <f t="shared" si="125"/>
        <v>0</v>
      </c>
      <c r="M100" s="53"/>
      <c r="N100" s="54"/>
      <c r="O100" s="55">
        <f t="shared" si="126"/>
        <v>0</v>
      </c>
      <c r="P100" s="57"/>
    </row>
    <row r="101" spans="1:16" ht="12" hidden="1" customHeight="1" x14ac:dyDescent="0.25">
      <c r="A101" s="51">
        <v>2236</v>
      </c>
      <c r="B101" s="87" t="s">
        <v>120</v>
      </c>
      <c r="C101" s="88">
        <f t="shared" si="102"/>
        <v>0</v>
      </c>
      <c r="D101" s="193">
        <v>0</v>
      </c>
      <c r="E101" s="194"/>
      <c r="F101" s="55">
        <f t="shared" si="123"/>
        <v>0</v>
      </c>
      <c r="G101" s="53"/>
      <c r="H101" s="54"/>
      <c r="I101" s="55">
        <f t="shared" si="124"/>
        <v>0</v>
      </c>
      <c r="J101" s="53"/>
      <c r="K101" s="54"/>
      <c r="L101" s="55">
        <f t="shared" si="125"/>
        <v>0</v>
      </c>
      <c r="M101" s="53"/>
      <c r="N101" s="54"/>
      <c r="O101" s="55">
        <f t="shared" si="126"/>
        <v>0</v>
      </c>
      <c r="P101" s="57"/>
    </row>
    <row r="102" spans="1:16" ht="24" hidden="1" customHeight="1" x14ac:dyDescent="0.25">
      <c r="A102" s="51">
        <v>2239</v>
      </c>
      <c r="B102" s="87" t="s">
        <v>121</v>
      </c>
      <c r="C102" s="88">
        <f t="shared" si="102"/>
        <v>0</v>
      </c>
      <c r="D102" s="193">
        <v>0</v>
      </c>
      <c r="E102" s="194"/>
      <c r="F102" s="55">
        <f t="shared" si="123"/>
        <v>0</v>
      </c>
      <c r="G102" s="53"/>
      <c r="H102" s="54"/>
      <c r="I102" s="55">
        <f t="shared" si="124"/>
        <v>0</v>
      </c>
      <c r="J102" s="53"/>
      <c r="K102" s="54"/>
      <c r="L102" s="55">
        <f t="shared" si="125"/>
        <v>0</v>
      </c>
      <c r="M102" s="53"/>
      <c r="N102" s="54"/>
      <c r="O102" s="55">
        <f t="shared" si="126"/>
        <v>0</v>
      </c>
      <c r="P102" s="57"/>
    </row>
    <row r="103" spans="1:16" ht="36" hidden="1" x14ac:dyDescent="0.25">
      <c r="A103" s="187">
        <v>2240</v>
      </c>
      <c r="B103" s="87" t="s">
        <v>122</v>
      </c>
      <c r="C103" s="88">
        <f t="shared" si="102"/>
        <v>0</v>
      </c>
      <c r="D103" s="188">
        <f>SUM(D104:D111)</f>
        <v>0</v>
      </c>
      <c r="E103" s="189">
        <f t="shared" ref="E103:F103" si="127">SUM(E104:E111)</f>
        <v>0</v>
      </c>
      <c r="F103" s="55">
        <f t="shared" si="127"/>
        <v>0</v>
      </c>
      <c r="G103" s="188">
        <f>SUM(G104:G111)</f>
        <v>0</v>
      </c>
      <c r="H103" s="189">
        <f t="shared" ref="H103:I103" si="128">SUM(H104:H111)</f>
        <v>0</v>
      </c>
      <c r="I103" s="55">
        <f t="shared" si="128"/>
        <v>0</v>
      </c>
      <c r="J103" s="188">
        <f>SUM(J104:J111)</f>
        <v>0</v>
      </c>
      <c r="K103" s="189">
        <f t="shared" ref="K103:L103" si="129">SUM(K104:K111)</f>
        <v>0</v>
      </c>
      <c r="L103" s="55">
        <f t="shared" si="129"/>
        <v>0</v>
      </c>
      <c r="M103" s="188">
        <f>SUM(M104:M111)</f>
        <v>0</v>
      </c>
      <c r="N103" s="189">
        <f t="shared" ref="N103:O103" si="130">SUM(N104:N111)</f>
        <v>0</v>
      </c>
      <c r="O103" s="55">
        <f t="shared" si="130"/>
        <v>0</v>
      </c>
      <c r="P103" s="57"/>
    </row>
    <row r="104" spans="1:16" ht="12" hidden="1" customHeight="1" x14ac:dyDescent="0.25">
      <c r="A104" s="51">
        <v>2241</v>
      </c>
      <c r="B104" s="87" t="s">
        <v>123</v>
      </c>
      <c r="C104" s="88">
        <f t="shared" si="102"/>
        <v>0</v>
      </c>
      <c r="D104" s="193">
        <v>0</v>
      </c>
      <c r="E104" s="194"/>
      <c r="F104" s="55">
        <f t="shared" ref="F104:F111" si="131">D104+E104</f>
        <v>0</v>
      </c>
      <c r="G104" s="53"/>
      <c r="H104" s="54"/>
      <c r="I104" s="55">
        <f t="shared" ref="I104:I111" si="132">G104+H104</f>
        <v>0</v>
      </c>
      <c r="J104" s="53"/>
      <c r="K104" s="54"/>
      <c r="L104" s="55">
        <f t="shared" ref="L104:L111" si="133">K104+J104</f>
        <v>0</v>
      </c>
      <c r="M104" s="53"/>
      <c r="N104" s="54"/>
      <c r="O104" s="55">
        <f t="shared" ref="O104:O111" si="134">N104+M104</f>
        <v>0</v>
      </c>
      <c r="P104" s="57"/>
    </row>
    <row r="105" spans="1:16" ht="24" hidden="1" customHeight="1" x14ac:dyDescent="0.25">
      <c r="A105" s="51">
        <v>2242</v>
      </c>
      <c r="B105" s="87" t="s">
        <v>124</v>
      </c>
      <c r="C105" s="88">
        <f t="shared" si="102"/>
        <v>0</v>
      </c>
      <c r="D105" s="193">
        <v>0</v>
      </c>
      <c r="E105" s="194"/>
      <c r="F105" s="55">
        <f t="shared" si="131"/>
        <v>0</v>
      </c>
      <c r="G105" s="53"/>
      <c r="H105" s="54"/>
      <c r="I105" s="55">
        <f t="shared" si="132"/>
        <v>0</v>
      </c>
      <c r="J105" s="53"/>
      <c r="K105" s="54"/>
      <c r="L105" s="55">
        <f t="shared" si="133"/>
        <v>0</v>
      </c>
      <c r="M105" s="53"/>
      <c r="N105" s="54"/>
      <c r="O105" s="55">
        <f t="shared" si="134"/>
        <v>0</v>
      </c>
      <c r="P105" s="57"/>
    </row>
    <row r="106" spans="1:16" ht="24" hidden="1" customHeight="1" x14ac:dyDescent="0.25">
      <c r="A106" s="51">
        <v>2243</v>
      </c>
      <c r="B106" s="87" t="s">
        <v>125</v>
      </c>
      <c r="C106" s="88">
        <f t="shared" si="102"/>
        <v>0</v>
      </c>
      <c r="D106" s="193">
        <v>0</v>
      </c>
      <c r="E106" s="194"/>
      <c r="F106" s="55">
        <f t="shared" si="131"/>
        <v>0</v>
      </c>
      <c r="G106" s="53"/>
      <c r="H106" s="54"/>
      <c r="I106" s="55">
        <f t="shared" si="132"/>
        <v>0</v>
      </c>
      <c r="J106" s="53"/>
      <c r="K106" s="54"/>
      <c r="L106" s="55">
        <f t="shared" si="133"/>
        <v>0</v>
      </c>
      <c r="M106" s="53"/>
      <c r="N106" s="54"/>
      <c r="O106" s="55">
        <f t="shared" si="134"/>
        <v>0</v>
      </c>
      <c r="P106" s="57"/>
    </row>
    <row r="107" spans="1:16" ht="12" hidden="1" customHeight="1" x14ac:dyDescent="0.25">
      <c r="A107" s="51">
        <v>2244</v>
      </c>
      <c r="B107" s="87" t="s">
        <v>126</v>
      </c>
      <c r="C107" s="88">
        <f t="shared" si="102"/>
        <v>0</v>
      </c>
      <c r="D107" s="193">
        <v>0</v>
      </c>
      <c r="E107" s="194"/>
      <c r="F107" s="55">
        <f t="shared" si="131"/>
        <v>0</v>
      </c>
      <c r="G107" s="53"/>
      <c r="H107" s="54"/>
      <c r="I107" s="55">
        <f t="shared" si="132"/>
        <v>0</v>
      </c>
      <c r="J107" s="53"/>
      <c r="K107" s="54"/>
      <c r="L107" s="55">
        <f t="shared" si="133"/>
        <v>0</v>
      </c>
      <c r="M107" s="53"/>
      <c r="N107" s="54"/>
      <c r="O107" s="55">
        <f t="shared" si="134"/>
        <v>0</v>
      </c>
      <c r="P107" s="57"/>
    </row>
    <row r="108" spans="1:16" ht="24" hidden="1" customHeight="1" x14ac:dyDescent="0.25">
      <c r="A108" s="51">
        <v>2246</v>
      </c>
      <c r="B108" s="87" t="s">
        <v>127</v>
      </c>
      <c r="C108" s="88">
        <f t="shared" si="102"/>
        <v>0</v>
      </c>
      <c r="D108" s="193">
        <v>0</v>
      </c>
      <c r="E108" s="194"/>
      <c r="F108" s="55">
        <f t="shared" si="131"/>
        <v>0</v>
      </c>
      <c r="G108" s="53"/>
      <c r="H108" s="54"/>
      <c r="I108" s="55">
        <f t="shared" si="132"/>
        <v>0</v>
      </c>
      <c r="J108" s="53"/>
      <c r="K108" s="54"/>
      <c r="L108" s="55">
        <f t="shared" si="133"/>
        <v>0</v>
      </c>
      <c r="M108" s="53"/>
      <c r="N108" s="54"/>
      <c r="O108" s="55">
        <f t="shared" si="134"/>
        <v>0</v>
      </c>
      <c r="P108" s="57"/>
    </row>
    <row r="109" spans="1:16" ht="12" hidden="1" customHeight="1" x14ac:dyDescent="0.25">
      <c r="A109" s="51">
        <v>2247</v>
      </c>
      <c r="B109" s="87" t="s">
        <v>128</v>
      </c>
      <c r="C109" s="88">
        <f t="shared" si="102"/>
        <v>0</v>
      </c>
      <c r="D109" s="193">
        <v>0</v>
      </c>
      <c r="E109" s="194"/>
      <c r="F109" s="55">
        <f t="shared" si="131"/>
        <v>0</v>
      </c>
      <c r="G109" s="53"/>
      <c r="H109" s="54"/>
      <c r="I109" s="55">
        <f t="shared" si="132"/>
        <v>0</v>
      </c>
      <c r="J109" s="53"/>
      <c r="K109" s="54"/>
      <c r="L109" s="55">
        <f t="shared" si="133"/>
        <v>0</v>
      </c>
      <c r="M109" s="53"/>
      <c r="N109" s="54"/>
      <c r="O109" s="55">
        <f t="shared" si="134"/>
        <v>0</v>
      </c>
      <c r="P109" s="57"/>
    </row>
    <row r="110" spans="1:16" ht="24" hidden="1" customHeight="1" x14ac:dyDescent="0.25">
      <c r="A110" s="51">
        <v>2248</v>
      </c>
      <c r="B110" s="87" t="s">
        <v>129</v>
      </c>
      <c r="C110" s="88">
        <f t="shared" si="102"/>
        <v>0</v>
      </c>
      <c r="D110" s="193">
        <v>0</v>
      </c>
      <c r="E110" s="194"/>
      <c r="F110" s="55">
        <f t="shared" si="131"/>
        <v>0</v>
      </c>
      <c r="G110" s="53"/>
      <c r="H110" s="54"/>
      <c r="I110" s="55">
        <f t="shared" si="132"/>
        <v>0</v>
      </c>
      <c r="J110" s="53"/>
      <c r="K110" s="54"/>
      <c r="L110" s="55">
        <f t="shared" si="133"/>
        <v>0</v>
      </c>
      <c r="M110" s="53"/>
      <c r="N110" s="54"/>
      <c r="O110" s="55">
        <f t="shared" si="134"/>
        <v>0</v>
      </c>
      <c r="P110" s="57"/>
    </row>
    <row r="111" spans="1:16" ht="24" hidden="1" customHeight="1" x14ac:dyDescent="0.25">
      <c r="A111" s="51">
        <v>2249</v>
      </c>
      <c r="B111" s="87" t="s">
        <v>130</v>
      </c>
      <c r="C111" s="88">
        <f t="shared" si="102"/>
        <v>0</v>
      </c>
      <c r="D111" s="193">
        <v>0</v>
      </c>
      <c r="E111" s="194"/>
      <c r="F111" s="55">
        <f t="shared" si="131"/>
        <v>0</v>
      </c>
      <c r="G111" s="53"/>
      <c r="H111" s="54"/>
      <c r="I111" s="55">
        <f t="shared" si="132"/>
        <v>0</v>
      </c>
      <c r="J111" s="53"/>
      <c r="K111" s="54"/>
      <c r="L111" s="55">
        <f t="shared" si="133"/>
        <v>0</v>
      </c>
      <c r="M111" s="53"/>
      <c r="N111" s="54"/>
      <c r="O111" s="55">
        <f t="shared" si="134"/>
        <v>0</v>
      </c>
      <c r="P111" s="57"/>
    </row>
    <row r="112" spans="1:16" x14ac:dyDescent="0.25">
      <c r="A112" s="187">
        <v>2250</v>
      </c>
      <c r="B112" s="87" t="s">
        <v>131</v>
      </c>
      <c r="C112" s="88">
        <f t="shared" si="102"/>
        <v>84358</v>
      </c>
      <c r="D112" s="188">
        <f>SUM(D113:D115)</f>
        <v>84358</v>
      </c>
      <c r="E112" s="189">
        <f t="shared" ref="E112:F112" si="135">SUM(E113:E115)</f>
        <v>0</v>
      </c>
      <c r="F112" s="55">
        <f t="shared" si="135"/>
        <v>84358</v>
      </c>
      <c r="G112" s="188">
        <f>SUM(G113:G115)</f>
        <v>0</v>
      </c>
      <c r="H112" s="189">
        <f t="shared" ref="H112:I112" si="136">SUM(H113:H115)</f>
        <v>0</v>
      </c>
      <c r="I112" s="55">
        <f t="shared" si="136"/>
        <v>0</v>
      </c>
      <c r="J112" s="188">
        <f>SUM(J113:J115)</f>
        <v>0</v>
      </c>
      <c r="K112" s="189">
        <f t="shared" ref="K112:L112" si="137">SUM(K113:K115)</f>
        <v>0</v>
      </c>
      <c r="L112" s="55">
        <f t="shared" si="137"/>
        <v>0</v>
      </c>
      <c r="M112" s="188">
        <f>SUM(M113:M115)</f>
        <v>0</v>
      </c>
      <c r="N112" s="189">
        <f t="shared" ref="N112:O112" si="138">SUM(N113:N115)</f>
        <v>0</v>
      </c>
      <c r="O112" s="55">
        <f t="shared" si="138"/>
        <v>0</v>
      </c>
      <c r="P112" s="57"/>
    </row>
    <row r="113" spans="1:16" ht="12" hidden="1" customHeight="1" x14ac:dyDescent="0.25">
      <c r="A113" s="51">
        <v>2251</v>
      </c>
      <c r="B113" s="87" t="s">
        <v>132</v>
      </c>
      <c r="C113" s="88">
        <f t="shared" si="102"/>
        <v>0</v>
      </c>
      <c r="D113" s="193">
        <v>0</v>
      </c>
      <c r="E113" s="194"/>
      <c r="F113" s="55">
        <f t="shared" ref="F113:F115" si="139">D113+E113</f>
        <v>0</v>
      </c>
      <c r="G113" s="53"/>
      <c r="H113" s="54"/>
      <c r="I113" s="55">
        <f t="shared" ref="I113:I115" si="140">G113+H113</f>
        <v>0</v>
      </c>
      <c r="J113" s="53"/>
      <c r="K113" s="54"/>
      <c r="L113" s="55">
        <f t="shared" ref="L113:L115" si="141">K113+J113</f>
        <v>0</v>
      </c>
      <c r="M113" s="53"/>
      <c r="N113" s="54"/>
      <c r="O113" s="55">
        <f t="shared" ref="O113:O115" si="142">N113+M113</f>
        <v>0</v>
      </c>
      <c r="P113" s="57"/>
    </row>
    <row r="114" spans="1:16" ht="24" hidden="1" customHeight="1" x14ac:dyDescent="0.25">
      <c r="A114" s="51">
        <v>2252</v>
      </c>
      <c r="B114" s="87" t="s">
        <v>133</v>
      </c>
      <c r="C114" s="88">
        <f t="shared" si="102"/>
        <v>0</v>
      </c>
      <c r="D114" s="193">
        <v>0</v>
      </c>
      <c r="E114" s="194"/>
      <c r="F114" s="55">
        <f t="shared" si="139"/>
        <v>0</v>
      </c>
      <c r="G114" s="53"/>
      <c r="H114" s="54"/>
      <c r="I114" s="55">
        <f t="shared" si="140"/>
        <v>0</v>
      </c>
      <c r="J114" s="53"/>
      <c r="K114" s="54"/>
      <c r="L114" s="55">
        <f t="shared" si="141"/>
        <v>0</v>
      </c>
      <c r="M114" s="53"/>
      <c r="N114" s="54"/>
      <c r="O114" s="55">
        <f t="shared" si="142"/>
        <v>0</v>
      </c>
      <c r="P114" s="57"/>
    </row>
    <row r="115" spans="1:16" ht="24" customHeight="1" x14ac:dyDescent="0.25">
      <c r="A115" s="51">
        <v>2259</v>
      </c>
      <c r="B115" s="87" t="s">
        <v>134</v>
      </c>
      <c r="C115" s="88">
        <f t="shared" si="102"/>
        <v>84358</v>
      </c>
      <c r="D115" s="193">
        <v>84358</v>
      </c>
      <c r="E115" s="194"/>
      <c r="F115" s="55">
        <f t="shared" si="139"/>
        <v>84358</v>
      </c>
      <c r="G115" s="53"/>
      <c r="H115" s="54"/>
      <c r="I115" s="55">
        <f t="shared" si="140"/>
        <v>0</v>
      </c>
      <c r="J115" s="53"/>
      <c r="K115" s="54"/>
      <c r="L115" s="55">
        <f t="shared" si="141"/>
        <v>0</v>
      </c>
      <c r="M115" s="53"/>
      <c r="N115" s="54"/>
      <c r="O115" s="55">
        <f t="shared" si="142"/>
        <v>0</v>
      </c>
      <c r="P115" s="57"/>
    </row>
    <row r="116" spans="1:16" x14ac:dyDescent="0.25">
      <c r="A116" s="187">
        <v>2260</v>
      </c>
      <c r="B116" s="87" t="s">
        <v>135</v>
      </c>
      <c r="C116" s="88">
        <f t="shared" si="102"/>
        <v>117585</v>
      </c>
      <c r="D116" s="188">
        <f>SUM(D117:D121)</f>
        <v>114400</v>
      </c>
      <c r="E116" s="189">
        <f t="shared" ref="E116:F116" si="143">SUM(E117:E121)</f>
        <v>3185</v>
      </c>
      <c r="F116" s="55">
        <f t="shared" si="143"/>
        <v>117585</v>
      </c>
      <c r="G116" s="188">
        <f>SUM(G117:G121)</f>
        <v>0</v>
      </c>
      <c r="H116" s="189">
        <f t="shared" ref="H116:I116" si="144">SUM(H117:H121)</f>
        <v>0</v>
      </c>
      <c r="I116" s="55">
        <f t="shared" si="144"/>
        <v>0</v>
      </c>
      <c r="J116" s="188">
        <f>SUM(J117:J121)</f>
        <v>0</v>
      </c>
      <c r="K116" s="189">
        <f t="shared" ref="K116:L116" si="145">SUM(K117:K121)</f>
        <v>0</v>
      </c>
      <c r="L116" s="55">
        <f t="shared" si="145"/>
        <v>0</v>
      </c>
      <c r="M116" s="188">
        <f>SUM(M117:M121)</f>
        <v>0</v>
      </c>
      <c r="N116" s="189">
        <f t="shared" ref="N116:O116" si="146">SUM(N117:N121)</f>
        <v>0</v>
      </c>
      <c r="O116" s="55">
        <f t="shared" si="146"/>
        <v>0</v>
      </c>
      <c r="P116" s="57"/>
    </row>
    <row r="117" spans="1:16" ht="12" hidden="1" customHeight="1" x14ac:dyDescent="0.25">
      <c r="A117" s="51">
        <v>2261</v>
      </c>
      <c r="B117" s="87" t="s">
        <v>136</v>
      </c>
      <c r="C117" s="88">
        <f t="shared" si="102"/>
        <v>0</v>
      </c>
      <c r="D117" s="193">
        <v>0</v>
      </c>
      <c r="E117" s="194"/>
      <c r="F117" s="55">
        <f t="shared" ref="F117:F121" si="147">D117+E117</f>
        <v>0</v>
      </c>
      <c r="G117" s="53"/>
      <c r="H117" s="54"/>
      <c r="I117" s="55">
        <f t="shared" ref="I117:I121" si="148">G117+H117</f>
        <v>0</v>
      </c>
      <c r="J117" s="53"/>
      <c r="K117" s="54"/>
      <c r="L117" s="55">
        <f t="shared" ref="L117:L121" si="149">K117+J117</f>
        <v>0</v>
      </c>
      <c r="M117" s="53"/>
      <c r="N117" s="54"/>
      <c r="O117" s="55">
        <f t="shared" ref="O117:O121" si="150">N117+M117</f>
        <v>0</v>
      </c>
      <c r="P117" s="57"/>
    </row>
    <row r="118" spans="1:16" ht="12" customHeight="1" x14ac:dyDescent="0.25">
      <c r="A118" s="51">
        <v>2262</v>
      </c>
      <c r="B118" s="87" t="s">
        <v>137</v>
      </c>
      <c r="C118" s="88">
        <f t="shared" si="102"/>
        <v>117585</v>
      </c>
      <c r="D118" s="193">
        <v>114400</v>
      </c>
      <c r="E118" s="324">
        <f>3185</f>
        <v>3185</v>
      </c>
      <c r="F118" s="55">
        <f t="shared" si="147"/>
        <v>117585</v>
      </c>
      <c r="G118" s="53"/>
      <c r="H118" s="54"/>
      <c r="I118" s="55">
        <f t="shared" si="148"/>
        <v>0</v>
      </c>
      <c r="J118" s="53"/>
      <c r="K118" s="54"/>
      <c r="L118" s="55">
        <f t="shared" si="149"/>
        <v>0</v>
      </c>
      <c r="M118" s="53"/>
      <c r="N118" s="54"/>
      <c r="O118" s="55">
        <f t="shared" si="150"/>
        <v>0</v>
      </c>
      <c r="P118" s="57"/>
    </row>
    <row r="119" spans="1:16" ht="12" hidden="1" customHeight="1" x14ac:dyDescent="0.25">
      <c r="A119" s="51">
        <v>2263</v>
      </c>
      <c r="B119" s="87" t="s">
        <v>138</v>
      </c>
      <c r="C119" s="88">
        <f t="shared" si="102"/>
        <v>0</v>
      </c>
      <c r="D119" s="193">
        <v>0</v>
      </c>
      <c r="E119" s="194"/>
      <c r="F119" s="55">
        <f t="shared" si="147"/>
        <v>0</v>
      </c>
      <c r="G119" s="53"/>
      <c r="H119" s="54"/>
      <c r="I119" s="55">
        <f t="shared" si="148"/>
        <v>0</v>
      </c>
      <c r="J119" s="53"/>
      <c r="K119" s="54"/>
      <c r="L119" s="55">
        <f t="shared" si="149"/>
        <v>0</v>
      </c>
      <c r="M119" s="53"/>
      <c r="N119" s="54"/>
      <c r="O119" s="55">
        <f t="shared" si="150"/>
        <v>0</v>
      </c>
      <c r="P119" s="57"/>
    </row>
    <row r="120" spans="1:16" ht="24" hidden="1" customHeight="1" x14ac:dyDescent="0.25">
      <c r="A120" s="51">
        <v>2264</v>
      </c>
      <c r="B120" s="87" t="s">
        <v>139</v>
      </c>
      <c r="C120" s="88">
        <f t="shared" si="102"/>
        <v>0</v>
      </c>
      <c r="D120" s="193">
        <v>0</v>
      </c>
      <c r="E120" s="194"/>
      <c r="F120" s="55">
        <f t="shared" si="147"/>
        <v>0</v>
      </c>
      <c r="G120" s="53"/>
      <c r="H120" s="54"/>
      <c r="I120" s="55">
        <f t="shared" si="148"/>
        <v>0</v>
      </c>
      <c r="J120" s="53"/>
      <c r="K120" s="54"/>
      <c r="L120" s="55">
        <f t="shared" si="149"/>
        <v>0</v>
      </c>
      <c r="M120" s="53"/>
      <c r="N120" s="54"/>
      <c r="O120" s="55">
        <f t="shared" si="150"/>
        <v>0</v>
      </c>
      <c r="P120" s="57"/>
    </row>
    <row r="121" spans="1:16" ht="12" hidden="1" customHeight="1" x14ac:dyDescent="0.25">
      <c r="A121" s="51">
        <v>2269</v>
      </c>
      <c r="B121" s="87" t="s">
        <v>140</v>
      </c>
      <c r="C121" s="88">
        <f t="shared" si="102"/>
        <v>0</v>
      </c>
      <c r="D121" s="193">
        <v>0</v>
      </c>
      <c r="E121" s="194"/>
      <c r="F121" s="55">
        <f t="shared" si="147"/>
        <v>0</v>
      </c>
      <c r="G121" s="53"/>
      <c r="H121" s="54"/>
      <c r="I121" s="55">
        <f t="shared" si="148"/>
        <v>0</v>
      </c>
      <c r="J121" s="53"/>
      <c r="K121" s="54"/>
      <c r="L121" s="55">
        <f t="shared" si="149"/>
        <v>0</v>
      </c>
      <c r="M121" s="53"/>
      <c r="N121" s="54"/>
      <c r="O121" s="55">
        <f t="shared" si="150"/>
        <v>0</v>
      </c>
      <c r="P121" s="57"/>
    </row>
    <row r="122" spans="1:16" x14ac:dyDescent="0.25">
      <c r="A122" s="187">
        <v>2270</v>
      </c>
      <c r="B122" s="87" t="s">
        <v>141</v>
      </c>
      <c r="C122" s="88">
        <f t="shared" si="102"/>
        <v>45582</v>
      </c>
      <c r="D122" s="188">
        <f>SUM(D123:D127)</f>
        <v>45582</v>
      </c>
      <c r="E122" s="189">
        <f t="shared" ref="E122:F122" si="151">SUM(E123:E127)</f>
        <v>0</v>
      </c>
      <c r="F122" s="55">
        <f t="shared" si="151"/>
        <v>45582</v>
      </c>
      <c r="G122" s="188">
        <f>SUM(G123:G127)</f>
        <v>0</v>
      </c>
      <c r="H122" s="189">
        <f t="shared" ref="H122:I122" si="152">SUM(H123:H127)</f>
        <v>0</v>
      </c>
      <c r="I122" s="55">
        <f t="shared" si="152"/>
        <v>0</v>
      </c>
      <c r="J122" s="188">
        <f>SUM(J123:J127)</f>
        <v>0</v>
      </c>
      <c r="K122" s="189">
        <f t="shared" ref="K122:L122" si="153">SUM(K123:K127)</f>
        <v>0</v>
      </c>
      <c r="L122" s="55">
        <f t="shared" si="153"/>
        <v>0</v>
      </c>
      <c r="M122" s="188">
        <f>SUM(M123:M127)</f>
        <v>0</v>
      </c>
      <c r="N122" s="189">
        <f t="shared" ref="N122:O122" si="154">SUM(N123:N127)</f>
        <v>0</v>
      </c>
      <c r="O122" s="55">
        <f t="shared" si="154"/>
        <v>0</v>
      </c>
      <c r="P122" s="57"/>
    </row>
    <row r="123" spans="1:16" ht="12" hidden="1" customHeight="1" x14ac:dyDescent="0.25">
      <c r="A123" s="51">
        <v>2272</v>
      </c>
      <c r="B123" s="197" t="s">
        <v>142</v>
      </c>
      <c r="C123" s="88">
        <f t="shared" si="102"/>
        <v>0</v>
      </c>
      <c r="D123" s="193">
        <v>0</v>
      </c>
      <c r="E123" s="194"/>
      <c r="F123" s="55">
        <f t="shared" ref="F123:F127" si="155">D123+E123</f>
        <v>0</v>
      </c>
      <c r="G123" s="53"/>
      <c r="H123" s="54"/>
      <c r="I123" s="55">
        <f t="shared" ref="I123:I127" si="156">G123+H123</f>
        <v>0</v>
      </c>
      <c r="J123" s="53"/>
      <c r="K123" s="54"/>
      <c r="L123" s="55">
        <f t="shared" ref="L123:L127" si="157">K123+J123</f>
        <v>0</v>
      </c>
      <c r="M123" s="53"/>
      <c r="N123" s="54"/>
      <c r="O123" s="55">
        <f t="shared" ref="O123:O127" si="158">N123+M123</f>
        <v>0</v>
      </c>
      <c r="P123" s="57"/>
    </row>
    <row r="124" spans="1:16" ht="24" hidden="1" customHeight="1" x14ac:dyDescent="0.25">
      <c r="A124" s="51">
        <v>2274</v>
      </c>
      <c r="B124" s="198" t="s">
        <v>143</v>
      </c>
      <c r="C124" s="88">
        <f t="shared" si="102"/>
        <v>0</v>
      </c>
      <c r="D124" s="193">
        <v>0</v>
      </c>
      <c r="E124" s="194"/>
      <c r="F124" s="55">
        <f t="shared" si="155"/>
        <v>0</v>
      </c>
      <c r="G124" s="53"/>
      <c r="H124" s="54"/>
      <c r="I124" s="55">
        <f t="shared" si="156"/>
        <v>0</v>
      </c>
      <c r="J124" s="53"/>
      <c r="K124" s="54"/>
      <c r="L124" s="55">
        <f t="shared" si="157"/>
        <v>0</v>
      </c>
      <c r="M124" s="53"/>
      <c r="N124" s="54"/>
      <c r="O124" s="55">
        <f t="shared" si="158"/>
        <v>0</v>
      </c>
      <c r="P124" s="57"/>
    </row>
    <row r="125" spans="1:16" ht="24" hidden="1" customHeight="1" x14ac:dyDescent="0.25">
      <c r="A125" s="51">
        <v>2275</v>
      </c>
      <c r="B125" s="87" t="s">
        <v>144</v>
      </c>
      <c r="C125" s="88">
        <f t="shared" si="102"/>
        <v>0</v>
      </c>
      <c r="D125" s="193">
        <v>0</v>
      </c>
      <c r="E125" s="194"/>
      <c r="F125" s="55">
        <f t="shared" si="155"/>
        <v>0</v>
      </c>
      <c r="G125" s="53"/>
      <c r="H125" s="54"/>
      <c r="I125" s="55">
        <f t="shared" si="156"/>
        <v>0</v>
      </c>
      <c r="J125" s="53"/>
      <c r="K125" s="54"/>
      <c r="L125" s="55">
        <f t="shared" si="157"/>
        <v>0</v>
      </c>
      <c r="M125" s="53"/>
      <c r="N125" s="54"/>
      <c r="O125" s="55">
        <f t="shared" si="158"/>
        <v>0</v>
      </c>
      <c r="P125" s="57"/>
    </row>
    <row r="126" spans="1:16" ht="36" hidden="1" customHeight="1" x14ac:dyDescent="0.25">
      <c r="A126" s="51">
        <v>2276</v>
      </c>
      <c r="B126" s="87" t="s">
        <v>145</v>
      </c>
      <c r="C126" s="88">
        <f t="shared" si="102"/>
        <v>0</v>
      </c>
      <c r="D126" s="193">
        <v>0</v>
      </c>
      <c r="E126" s="194"/>
      <c r="F126" s="55">
        <f t="shared" si="155"/>
        <v>0</v>
      </c>
      <c r="G126" s="53"/>
      <c r="H126" s="54"/>
      <c r="I126" s="55">
        <f t="shared" si="156"/>
        <v>0</v>
      </c>
      <c r="J126" s="53"/>
      <c r="K126" s="54"/>
      <c r="L126" s="55">
        <f t="shared" si="157"/>
        <v>0</v>
      </c>
      <c r="M126" s="53"/>
      <c r="N126" s="54"/>
      <c r="O126" s="55">
        <f t="shared" si="158"/>
        <v>0</v>
      </c>
      <c r="P126" s="57"/>
    </row>
    <row r="127" spans="1:16" ht="24" customHeight="1" x14ac:dyDescent="0.25">
      <c r="A127" s="51">
        <v>2279</v>
      </c>
      <c r="B127" s="87" t="s">
        <v>146</v>
      </c>
      <c r="C127" s="88">
        <f t="shared" si="102"/>
        <v>45582</v>
      </c>
      <c r="D127" s="193">
        <v>45582</v>
      </c>
      <c r="E127" s="194"/>
      <c r="F127" s="55">
        <f t="shared" si="155"/>
        <v>45582</v>
      </c>
      <c r="G127" s="53"/>
      <c r="H127" s="54"/>
      <c r="I127" s="55">
        <f t="shared" si="156"/>
        <v>0</v>
      </c>
      <c r="J127" s="53"/>
      <c r="K127" s="54"/>
      <c r="L127" s="55">
        <f t="shared" si="157"/>
        <v>0</v>
      </c>
      <c r="M127" s="53"/>
      <c r="N127" s="54"/>
      <c r="O127" s="55">
        <f t="shared" si="158"/>
        <v>0</v>
      </c>
      <c r="P127" s="57"/>
    </row>
    <row r="128" spans="1:16" ht="48" hidden="1" x14ac:dyDescent="0.25">
      <c r="A128" s="375">
        <v>2280</v>
      </c>
      <c r="B128" s="80" t="s">
        <v>147</v>
      </c>
      <c r="C128" s="81">
        <f t="shared" si="102"/>
        <v>0</v>
      </c>
      <c r="D128" s="191">
        <f t="shared" ref="D128:O128" si="159">SUM(D129)</f>
        <v>0</v>
      </c>
      <c r="E128" s="192">
        <f t="shared" si="159"/>
        <v>0</v>
      </c>
      <c r="F128" s="132">
        <f t="shared" si="159"/>
        <v>0</v>
      </c>
      <c r="G128" s="191">
        <f t="shared" si="159"/>
        <v>0</v>
      </c>
      <c r="H128" s="192">
        <f t="shared" si="159"/>
        <v>0</v>
      </c>
      <c r="I128" s="132">
        <f t="shared" si="159"/>
        <v>0</v>
      </c>
      <c r="J128" s="191">
        <f t="shared" si="159"/>
        <v>0</v>
      </c>
      <c r="K128" s="192">
        <f t="shared" si="159"/>
        <v>0</v>
      </c>
      <c r="L128" s="132">
        <f t="shared" si="159"/>
        <v>0</v>
      </c>
      <c r="M128" s="191">
        <f t="shared" si="159"/>
        <v>0</v>
      </c>
      <c r="N128" s="192">
        <f t="shared" si="159"/>
        <v>0</v>
      </c>
      <c r="O128" s="132">
        <f t="shared" si="159"/>
        <v>0</v>
      </c>
      <c r="P128" s="49"/>
    </row>
    <row r="129" spans="1:16" ht="24" hidden="1" customHeight="1" x14ac:dyDescent="0.25">
      <c r="A129" s="51">
        <v>2283</v>
      </c>
      <c r="B129" s="87" t="s">
        <v>148</v>
      </c>
      <c r="C129" s="88">
        <f t="shared" si="102"/>
        <v>0</v>
      </c>
      <c r="D129" s="193">
        <v>0</v>
      </c>
      <c r="E129" s="194"/>
      <c r="F129" s="55">
        <f>D129+E129</f>
        <v>0</v>
      </c>
      <c r="G129" s="53"/>
      <c r="H129" s="54"/>
      <c r="I129" s="55">
        <f>G129+H129</f>
        <v>0</v>
      </c>
      <c r="J129" s="53"/>
      <c r="K129" s="54"/>
      <c r="L129" s="55">
        <f>K129+J129</f>
        <v>0</v>
      </c>
      <c r="M129" s="53"/>
      <c r="N129" s="54"/>
      <c r="O129" s="55">
        <f>N129+M129</f>
        <v>0</v>
      </c>
      <c r="P129" s="57"/>
    </row>
    <row r="130" spans="1:16" ht="38.25" customHeight="1" x14ac:dyDescent="0.25">
      <c r="A130" s="67">
        <v>2300</v>
      </c>
      <c r="B130" s="181" t="s">
        <v>149</v>
      </c>
      <c r="C130" s="68">
        <f t="shared" si="102"/>
        <v>54043</v>
      </c>
      <c r="D130" s="182">
        <f>SUM(D131,D136,D140,D141,D144,D151,D159,D160,D163)</f>
        <v>48147</v>
      </c>
      <c r="E130" s="183">
        <f t="shared" ref="E130:F130" si="160">SUM(E131,E136,E140,E141,E144,E151,E159,E160,E163)</f>
        <v>0</v>
      </c>
      <c r="F130" s="71">
        <f t="shared" si="160"/>
        <v>48147</v>
      </c>
      <c r="G130" s="182">
        <f>SUM(G131,G136,G140,G141,G144,G151,G159,G160,G163)</f>
        <v>0</v>
      </c>
      <c r="H130" s="183">
        <f t="shared" ref="H130:I130" si="161">SUM(H131,H136,H140,H141,H144,H151,H159,H160,H163)</f>
        <v>0</v>
      </c>
      <c r="I130" s="71">
        <f t="shared" si="161"/>
        <v>0</v>
      </c>
      <c r="J130" s="182">
        <f>SUM(J131,J136,J140,J141,J144,J151,J159,J160,J163)</f>
        <v>5896</v>
      </c>
      <c r="K130" s="183">
        <f t="shared" ref="K130:L130" si="162">SUM(K131,K136,K140,K141,K144,K151,K159,K160,K163)</f>
        <v>0</v>
      </c>
      <c r="L130" s="71">
        <f t="shared" si="162"/>
        <v>5896</v>
      </c>
      <c r="M130" s="182">
        <f>SUM(M131,M136,M140,M141,M144,M151,M159,M160,M163)</f>
        <v>0</v>
      </c>
      <c r="N130" s="183">
        <f t="shared" ref="N130:O130" si="163">SUM(N131,N136,N140,N141,N144,N151,N159,N160,N163)</f>
        <v>0</v>
      </c>
      <c r="O130" s="71">
        <f t="shared" si="163"/>
        <v>0</v>
      </c>
      <c r="P130" s="75"/>
    </row>
    <row r="131" spans="1:16" ht="24" x14ac:dyDescent="0.25">
      <c r="A131" s="375">
        <v>2310</v>
      </c>
      <c r="B131" s="80" t="s">
        <v>150</v>
      </c>
      <c r="C131" s="81">
        <f t="shared" si="102"/>
        <v>7338</v>
      </c>
      <c r="D131" s="191">
        <f t="shared" ref="D131:O131" si="164">SUM(D132:D135)</f>
        <v>7338</v>
      </c>
      <c r="E131" s="192">
        <f t="shared" si="164"/>
        <v>0</v>
      </c>
      <c r="F131" s="132">
        <f t="shared" si="164"/>
        <v>7338</v>
      </c>
      <c r="G131" s="191">
        <f t="shared" si="164"/>
        <v>0</v>
      </c>
      <c r="H131" s="192">
        <f t="shared" si="164"/>
        <v>0</v>
      </c>
      <c r="I131" s="132">
        <f t="shared" si="164"/>
        <v>0</v>
      </c>
      <c r="J131" s="191">
        <f t="shared" si="164"/>
        <v>0</v>
      </c>
      <c r="K131" s="192">
        <f t="shared" si="164"/>
        <v>0</v>
      </c>
      <c r="L131" s="132">
        <f t="shared" si="164"/>
        <v>0</v>
      </c>
      <c r="M131" s="191">
        <f t="shared" si="164"/>
        <v>0</v>
      </c>
      <c r="N131" s="192">
        <f t="shared" si="164"/>
        <v>0</v>
      </c>
      <c r="O131" s="132">
        <f t="shared" si="164"/>
        <v>0</v>
      </c>
      <c r="P131" s="49"/>
    </row>
    <row r="132" spans="1:16" ht="12" hidden="1" customHeight="1" x14ac:dyDescent="0.25">
      <c r="A132" s="51">
        <v>2311</v>
      </c>
      <c r="B132" s="87" t="s">
        <v>151</v>
      </c>
      <c r="C132" s="88">
        <f t="shared" si="102"/>
        <v>0</v>
      </c>
      <c r="D132" s="193">
        <v>0</v>
      </c>
      <c r="E132" s="194"/>
      <c r="F132" s="55">
        <f t="shared" ref="F132:F135" si="165">D132+E132</f>
        <v>0</v>
      </c>
      <c r="G132" s="53"/>
      <c r="H132" s="54"/>
      <c r="I132" s="55">
        <f t="shared" ref="I132:I135" si="166">G132+H132</f>
        <v>0</v>
      </c>
      <c r="J132" s="53"/>
      <c r="K132" s="54"/>
      <c r="L132" s="55">
        <f t="shared" ref="L132:L135" si="167">K132+J132</f>
        <v>0</v>
      </c>
      <c r="M132" s="53"/>
      <c r="N132" s="54"/>
      <c r="O132" s="55">
        <f t="shared" ref="O132:O135" si="168">N132+M132</f>
        <v>0</v>
      </c>
      <c r="P132" s="57"/>
    </row>
    <row r="133" spans="1:16" ht="12" hidden="1" customHeight="1" x14ac:dyDescent="0.25">
      <c r="A133" s="51">
        <v>2312</v>
      </c>
      <c r="B133" s="87" t="s">
        <v>152</v>
      </c>
      <c r="C133" s="88">
        <f t="shared" si="102"/>
        <v>0</v>
      </c>
      <c r="D133" s="193">
        <v>0</v>
      </c>
      <c r="E133" s="194"/>
      <c r="F133" s="55">
        <f t="shared" si="165"/>
        <v>0</v>
      </c>
      <c r="G133" s="53"/>
      <c r="H133" s="54"/>
      <c r="I133" s="55">
        <f t="shared" si="166"/>
        <v>0</v>
      </c>
      <c r="J133" s="53"/>
      <c r="K133" s="54"/>
      <c r="L133" s="55">
        <f t="shared" si="167"/>
        <v>0</v>
      </c>
      <c r="M133" s="53"/>
      <c r="N133" s="54"/>
      <c r="O133" s="55">
        <f t="shared" si="168"/>
        <v>0</v>
      </c>
      <c r="P133" s="57"/>
    </row>
    <row r="134" spans="1:16" ht="12" hidden="1" customHeight="1" x14ac:dyDescent="0.25">
      <c r="A134" s="51">
        <v>2313</v>
      </c>
      <c r="B134" s="87" t="s">
        <v>153</v>
      </c>
      <c r="C134" s="88">
        <f t="shared" si="102"/>
        <v>0</v>
      </c>
      <c r="D134" s="193">
        <v>0</v>
      </c>
      <c r="E134" s="194"/>
      <c r="F134" s="55">
        <f t="shared" si="165"/>
        <v>0</v>
      </c>
      <c r="G134" s="53"/>
      <c r="H134" s="54"/>
      <c r="I134" s="55">
        <f t="shared" si="166"/>
        <v>0</v>
      </c>
      <c r="J134" s="53"/>
      <c r="K134" s="54"/>
      <c r="L134" s="55">
        <f t="shared" si="167"/>
        <v>0</v>
      </c>
      <c r="M134" s="53"/>
      <c r="N134" s="54"/>
      <c r="O134" s="55">
        <f t="shared" si="168"/>
        <v>0</v>
      </c>
      <c r="P134" s="57"/>
    </row>
    <row r="135" spans="1:16" ht="36" customHeight="1" x14ac:dyDescent="0.25">
      <c r="A135" s="51">
        <v>2314</v>
      </c>
      <c r="B135" s="87" t="s">
        <v>154</v>
      </c>
      <c r="C135" s="88">
        <f t="shared" si="102"/>
        <v>7338</v>
      </c>
      <c r="D135" s="193">
        <v>7338</v>
      </c>
      <c r="E135" s="194"/>
      <c r="F135" s="55">
        <f t="shared" si="165"/>
        <v>7338</v>
      </c>
      <c r="G135" s="53"/>
      <c r="H135" s="54"/>
      <c r="I135" s="55">
        <f t="shared" si="166"/>
        <v>0</v>
      </c>
      <c r="J135" s="53"/>
      <c r="K135" s="54"/>
      <c r="L135" s="55">
        <f t="shared" si="167"/>
        <v>0</v>
      </c>
      <c r="M135" s="53"/>
      <c r="N135" s="54"/>
      <c r="O135" s="55">
        <f t="shared" si="168"/>
        <v>0</v>
      </c>
      <c r="P135" s="57"/>
    </row>
    <row r="136" spans="1:16" hidden="1" x14ac:dyDescent="0.25">
      <c r="A136" s="187">
        <v>2320</v>
      </c>
      <c r="B136" s="87" t="s">
        <v>155</v>
      </c>
      <c r="C136" s="88">
        <f t="shared" si="102"/>
        <v>0</v>
      </c>
      <c r="D136" s="188">
        <f>SUM(D137:D139)</f>
        <v>0</v>
      </c>
      <c r="E136" s="189">
        <f t="shared" ref="E136:F136" si="169">SUM(E137:E139)</f>
        <v>0</v>
      </c>
      <c r="F136" s="55">
        <f t="shared" si="169"/>
        <v>0</v>
      </c>
      <c r="G136" s="188">
        <f>SUM(G137:G139)</f>
        <v>0</v>
      </c>
      <c r="H136" s="189">
        <f t="shared" ref="H136:I136" si="170">SUM(H137:H139)</f>
        <v>0</v>
      </c>
      <c r="I136" s="55">
        <f t="shared" si="170"/>
        <v>0</v>
      </c>
      <c r="J136" s="188">
        <f>SUM(J137:J139)</f>
        <v>0</v>
      </c>
      <c r="K136" s="189">
        <f t="shared" ref="K136:L136" si="171">SUM(K137:K139)</f>
        <v>0</v>
      </c>
      <c r="L136" s="55">
        <f t="shared" si="171"/>
        <v>0</v>
      </c>
      <c r="M136" s="188">
        <f>SUM(M137:M139)</f>
        <v>0</v>
      </c>
      <c r="N136" s="189">
        <f t="shared" ref="N136:O136" si="172">SUM(N137:N139)</f>
        <v>0</v>
      </c>
      <c r="O136" s="55">
        <f t="shared" si="172"/>
        <v>0</v>
      </c>
      <c r="P136" s="57"/>
    </row>
    <row r="137" spans="1:16" ht="12" hidden="1" customHeight="1" x14ac:dyDescent="0.25">
      <c r="A137" s="51">
        <v>2321</v>
      </c>
      <c r="B137" s="87" t="s">
        <v>156</v>
      </c>
      <c r="C137" s="88">
        <f t="shared" si="102"/>
        <v>0</v>
      </c>
      <c r="D137" s="193">
        <v>0</v>
      </c>
      <c r="E137" s="194"/>
      <c r="F137" s="55">
        <f t="shared" ref="F137:F140" si="173">D137+E137</f>
        <v>0</v>
      </c>
      <c r="G137" s="53"/>
      <c r="H137" s="54"/>
      <c r="I137" s="55">
        <f t="shared" ref="I137:I140" si="174">G137+H137</f>
        <v>0</v>
      </c>
      <c r="J137" s="53"/>
      <c r="K137" s="54"/>
      <c r="L137" s="55">
        <f t="shared" ref="L137:L140" si="175">K137+J137</f>
        <v>0</v>
      </c>
      <c r="M137" s="53"/>
      <c r="N137" s="54"/>
      <c r="O137" s="55">
        <f t="shared" ref="O137:O140" si="176">N137+M137</f>
        <v>0</v>
      </c>
      <c r="P137" s="57"/>
    </row>
    <row r="138" spans="1:16" ht="12" hidden="1" customHeight="1" x14ac:dyDescent="0.25">
      <c r="A138" s="51">
        <v>2322</v>
      </c>
      <c r="B138" s="87" t="s">
        <v>157</v>
      </c>
      <c r="C138" s="88">
        <f t="shared" si="102"/>
        <v>0</v>
      </c>
      <c r="D138" s="193">
        <v>0</v>
      </c>
      <c r="E138" s="194"/>
      <c r="F138" s="55">
        <f t="shared" si="173"/>
        <v>0</v>
      </c>
      <c r="G138" s="53"/>
      <c r="H138" s="54"/>
      <c r="I138" s="55">
        <f t="shared" si="174"/>
        <v>0</v>
      </c>
      <c r="J138" s="53"/>
      <c r="K138" s="54"/>
      <c r="L138" s="55">
        <f t="shared" si="175"/>
        <v>0</v>
      </c>
      <c r="M138" s="53"/>
      <c r="N138" s="54"/>
      <c r="O138" s="55">
        <f t="shared" si="176"/>
        <v>0</v>
      </c>
      <c r="P138" s="57"/>
    </row>
    <row r="139" spans="1:16" ht="10.5" hidden="1" customHeight="1" x14ac:dyDescent="0.25">
      <c r="A139" s="51">
        <v>2329</v>
      </c>
      <c r="B139" s="87" t="s">
        <v>158</v>
      </c>
      <c r="C139" s="88">
        <f t="shared" si="102"/>
        <v>0</v>
      </c>
      <c r="D139" s="193">
        <v>0</v>
      </c>
      <c r="E139" s="194"/>
      <c r="F139" s="55">
        <f t="shared" si="173"/>
        <v>0</v>
      </c>
      <c r="G139" s="53"/>
      <c r="H139" s="54"/>
      <c r="I139" s="55">
        <f t="shared" si="174"/>
        <v>0</v>
      </c>
      <c r="J139" s="53"/>
      <c r="K139" s="54"/>
      <c r="L139" s="55">
        <f t="shared" si="175"/>
        <v>0</v>
      </c>
      <c r="M139" s="53"/>
      <c r="N139" s="54"/>
      <c r="O139" s="55">
        <f t="shared" si="176"/>
        <v>0</v>
      </c>
      <c r="P139" s="57"/>
    </row>
    <row r="140" spans="1:16" ht="12" hidden="1" customHeight="1" x14ac:dyDescent="0.25">
      <c r="A140" s="187">
        <v>2330</v>
      </c>
      <c r="B140" s="87" t="s">
        <v>159</v>
      </c>
      <c r="C140" s="88">
        <f t="shared" si="102"/>
        <v>0</v>
      </c>
      <c r="D140" s="193">
        <v>0</v>
      </c>
      <c r="E140" s="194"/>
      <c r="F140" s="55">
        <f t="shared" si="173"/>
        <v>0</v>
      </c>
      <c r="G140" s="53"/>
      <c r="H140" s="54"/>
      <c r="I140" s="55">
        <f t="shared" si="174"/>
        <v>0</v>
      </c>
      <c r="J140" s="53"/>
      <c r="K140" s="54"/>
      <c r="L140" s="55">
        <f t="shared" si="175"/>
        <v>0</v>
      </c>
      <c r="M140" s="53"/>
      <c r="N140" s="54"/>
      <c r="O140" s="55">
        <f t="shared" si="176"/>
        <v>0</v>
      </c>
      <c r="P140" s="57"/>
    </row>
    <row r="141" spans="1:16" ht="48" hidden="1" x14ac:dyDescent="0.25">
      <c r="A141" s="187">
        <v>2340</v>
      </c>
      <c r="B141" s="87" t="s">
        <v>160</v>
      </c>
      <c r="C141" s="88">
        <f t="shared" si="102"/>
        <v>0</v>
      </c>
      <c r="D141" s="188">
        <f>SUM(D142:D143)</f>
        <v>0</v>
      </c>
      <c r="E141" s="189">
        <f t="shared" ref="E141:F141" si="177">SUM(E142:E143)</f>
        <v>0</v>
      </c>
      <c r="F141" s="55">
        <f t="shared" si="177"/>
        <v>0</v>
      </c>
      <c r="G141" s="188">
        <f>SUM(G142:G143)</f>
        <v>0</v>
      </c>
      <c r="H141" s="189">
        <f t="shared" ref="H141:I141" si="178">SUM(H142:H143)</f>
        <v>0</v>
      </c>
      <c r="I141" s="55">
        <f t="shared" si="178"/>
        <v>0</v>
      </c>
      <c r="J141" s="188">
        <f>SUM(J142:J143)</f>
        <v>0</v>
      </c>
      <c r="K141" s="189">
        <f t="shared" ref="K141:L141" si="179">SUM(K142:K143)</f>
        <v>0</v>
      </c>
      <c r="L141" s="55">
        <f t="shared" si="179"/>
        <v>0</v>
      </c>
      <c r="M141" s="188">
        <f>SUM(M142:M143)</f>
        <v>0</v>
      </c>
      <c r="N141" s="189">
        <f t="shared" ref="N141:O141" si="180">SUM(N142:N143)</f>
        <v>0</v>
      </c>
      <c r="O141" s="55">
        <f t="shared" si="180"/>
        <v>0</v>
      </c>
      <c r="P141" s="57"/>
    </row>
    <row r="142" spans="1:16" ht="12" hidden="1" customHeight="1" x14ac:dyDescent="0.25">
      <c r="A142" s="51">
        <v>2341</v>
      </c>
      <c r="B142" s="87" t="s">
        <v>161</v>
      </c>
      <c r="C142" s="88">
        <f t="shared" si="102"/>
        <v>0</v>
      </c>
      <c r="D142" s="193">
        <v>0</v>
      </c>
      <c r="E142" s="194"/>
      <c r="F142" s="55">
        <f t="shared" ref="F142:F143" si="181">D142+E142</f>
        <v>0</v>
      </c>
      <c r="G142" s="53"/>
      <c r="H142" s="54"/>
      <c r="I142" s="55">
        <f t="shared" ref="I142:I143" si="182">G142+H142</f>
        <v>0</v>
      </c>
      <c r="J142" s="53"/>
      <c r="K142" s="54"/>
      <c r="L142" s="55">
        <f t="shared" ref="L142:L143" si="183">K142+J142</f>
        <v>0</v>
      </c>
      <c r="M142" s="53"/>
      <c r="N142" s="54"/>
      <c r="O142" s="55">
        <f t="shared" ref="O142:O143" si="184">N142+M142</f>
        <v>0</v>
      </c>
      <c r="P142" s="57"/>
    </row>
    <row r="143" spans="1:16" ht="24" hidden="1" customHeight="1" x14ac:dyDescent="0.25">
      <c r="A143" s="51">
        <v>2344</v>
      </c>
      <c r="B143" s="87" t="s">
        <v>162</v>
      </c>
      <c r="C143" s="88">
        <f t="shared" si="102"/>
        <v>0</v>
      </c>
      <c r="D143" s="193">
        <v>0</v>
      </c>
      <c r="E143" s="194"/>
      <c r="F143" s="55">
        <f t="shared" si="181"/>
        <v>0</v>
      </c>
      <c r="G143" s="53"/>
      <c r="H143" s="54"/>
      <c r="I143" s="55">
        <f t="shared" si="182"/>
        <v>0</v>
      </c>
      <c r="J143" s="53"/>
      <c r="K143" s="54"/>
      <c r="L143" s="55">
        <f t="shared" si="183"/>
        <v>0</v>
      </c>
      <c r="M143" s="53"/>
      <c r="N143" s="54"/>
      <c r="O143" s="55">
        <f t="shared" si="184"/>
        <v>0</v>
      </c>
      <c r="P143" s="57"/>
    </row>
    <row r="144" spans="1:16" ht="24" hidden="1" x14ac:dyDescent="0.25">
      <c r="A144" s="184">
        <v>2350</v>
      </c>
      <c r="B144" s="136" t="s">
        <v>163</v>
      </c>
      <c r="C144" s="141">
        <f t="shared" si="102"/>
        <v>0</v>
      </c>
      <c r="D144" s="185">
        <f>SUM(D145:D150)</f>
        <v>0</v>
      </c>
      <c r="E144" s="186">
        <f t="shared" ref="E144:F144" si="185">SUM(E145:E150)</f>
        <v>0</v>
      </c>
      <c r="F144" s="139">
        <f t="shared" si="185"/>
        <v>0</v>
      </c>
      <c r="G144" s="185">
        <f>SUM(G145:G150)</f>
        <v>0</v>
      </c>
      <c r="H144" s="186">
        <f t="shared" ref="H144:I144" si="186">SUM(H145:H150)</f>
        <v>0</v>
      </c>
      <c r="I144" s="139">
        <f t="shared" si="186"/>
        <v>0</v>
      </c>
      <c r="J144" s="185">
        <f>SUM(J145:J150)</f>
        <v>0</v>
      </c>
      <c r="K144" s="186">
        <f t="shared" ref="K144:L144" si="187">SUM(K145:K150)</f>
        <v>0</v>
      </c>
      <c r="L144" s="139">
        <f t="shared" si="187"/>
        <v>0</v>
      </c>
      <c r="M144" s="185">
        <f>SUM(M145:M150)</f>
        <v>0</v>
      </c>
      <c r="N144" s="186">
        <f t="shared" ref="N144:O144" si="188">SUM(N145:N150)</f>
        <v>0</v>
      </c>
      <c r="O144" s="139">
        <f t="shared" si="188"/>
        <v>0</v>
      </c>
      <c r="P144" s="127"/>
    </row>
    <row r="145" spans="1:16" ht="12" hidden="1" customHeight="1" x14ac:dyDescent="0.25">
      <c r="A145" s="44">
        <v>2351</v>
      </c>
      <c r="B145" s="80" t="s">
        <v>164</v>
      </c>
      <c r="C145" s="81">
        <f t="shared" si="102"/>
        <v>0</v>
      </c>
      <c r="D145" s="195">
        <v>0</v>
      </c>
      <c r="E145" s="196"/>
      <c r="F145" s="132">
        <f t="shared" ref="F145:F150" si="189">D145+E145</f>
        <v>0</v>
      </c>
      <c r="G145" s="46"/>
      <c r="H145" s="47"/>
      <c r="I145" s="132">
        <f t="shared" ref="I145:I150" si="190">G145+H145</f>
        <v>0</v>
      </c>
      <c r="J145" s="46"/>
      <c r="K145" s="47"/>
      <c r="L145" s="132">
        <f t="shared" ref="L145:L150" si="191">K145+J145</f>
        <v>0</v>
      </c>
      <c r="M145" s="46"/>
      <c r="N145" s="47"/>
      <c r="O145" s="132">
        <f t="shared" ref="O145:O150" si="192">N145+M145</f>
        <v>0</v>
      </c>
      <c r="P145" s="49"/>
    </row>
    <row r="146" spans="1:16" ht="12" hidden="1" customHeight="1" x14ac:dyDescent="0.25">
      <c r="A146" s="51">
        <v>2352</v>
      </c>
      <c r="B146" s="87" t="s">
        <v>165</v>
      </c>
      <c r="C146" s="88">
        <f t="shared" si="102"/>
        <v>0</v>
      </c>
      <c r="D146" s="193">
        <v>0</v>
      </c>
      <c r="E146" s="194"/>
      <c r="F146" s="55">
        <f t="shared" si="189"/>
        <v>0</v>
      </c>
      <c r="G146" s="53"/>
      <c r="H146" s="54"/>
      <c r="I146" s="55">
        <f t="shared" si="190"/>
        <v>0</v>
      </c>
      <c r="J146" s="53"/>
      <c r="K146" s="54"/>
      <c r="L146" s="55">
        <f t="shared" si="191"/>
        <v>0</v>
      </c>
      <c r="M146" s="53"/>
      <c r="N146" s="54"/>
      <c r="O146" s="55">
        <f t="shared" si="192"/>
        <v>0</v>
      </c>
      <c r="P146" s="57"/>
    </row>
    <row r="147" spans="1:16" ht="24" hidden="1" customHeight="1" x14ac:dyDescent="0.25">
      <c r="A147" s="51">
        <v>2353</v>
      </c>
      <c r="B147" s="87" t="s">
        <v>166</v>
      </c>
      <c r="C147" s="88">
        <f t="shared" si="102"/>
        <v>0</v>
      </c>
      <c r="D147" s="193">
        <v>0</v>
      </c>
      <c r="E147" s="194"/>
      <c r="F147" s="55">
        <f t="shared" si="189"/>
        <v>0</v>
      </c>
      <c r="G147" s="53"/>
      <c r="H147" s="54"/>
      <c r="I147" s="55">
        <f t="shared" si="190"/>
        <v>0</v>
      </c>
      <c r="J147" s="53"/>
      <c r="K147" s="54"/>
      <c r="L147" s="55">
        <f t="shared" si="191"/>
        <v>0</v>
      </c>
      <c r="M147" s="53"/>
      <c r="N147" s="54"/>
      <c r="O147" s="55">
        <f t="shared" si="192"/>
        <v>0</v>
      </c>
      <c r="P147" s="57"/>
    </row>
    <row r="148" spans="1:16" ht="24" hidden="1" customHeight="1" x14ac:dyDescent="0.25">
      <c r="A148" s="51">
        <v>2354</v>
      </c>
      <c r="B148" s="87" t="s">
        <v>167</v>
      </c>
      <c r="C148" s="88">
        <f t="shared" ref="C148:C211" si="193">F148+I148+L148+O148</f>
        <v>0</v>
      </c>
      <c r="D148" s="193">
        <v>0</v>
      </c>
      <c r="E148" s="194"/>
      <c r="F148" s="55">
        <f t="shared" si="189"/>
        <v>0</v>
      </c>
      <c r="G148" s="53"/>
      <c r="H148" s="54"/>
      <c r="I148" s="55">
        <f t="shared" si="190"/>
        <v>0</v>
      </c>
      <c r="J148" s="53"/>
      <c r="K148" s="54"/>
      <c r="L148" s="55">
        <f t="shared" si="191"/>
        <v>0</v>
      </c>
      <c r="M148" s="53"/>
      <c r="N148" s="54"/>
      <c r="O148" s="55">
        <f t="shared" si="192"/>
        <v>0</v>
      </c>
      <c r="P148" s="57"/>
    </row>
    <row r="149" spans="1:16" ht="24" hidden="1" customHeight="1" x14ac:dyDescent="0.25">
      <c r="A149" s="51">
        <v>2355</v>
      </c>
      <c r="B149" s="87" t="s">
        <v>168</v>
      </c>
      <c r="C149" s="88">
        <f t="shared" si="193"/>
        <v>0</v>
      </c>
      <c r="D149" s="193">
        <v>0</v>
      </c>
      <c r="E149" s="194"/>
      <c r="F149" s="55">
        <f t="shared" si="189"/>
        <v>0</v>
      </c>
      <c r="G149" s="53"/>
      <c r="H149" s="54"/>
      <c r="I149" s="55">
        <f t="shared" si="190"/>
        <v>0</v>
      </c>
      <c r="J149" s="53"/>
      <c r="K149" s="54"/>
      <c r="L149" s="55">
        <f t="shared" si="191"/>
        <v>0</v>
      </c>
      <c r="M149" s="53"/>
      <c r="N149" s="54"/>
      <c r="O149" s="55">
        <f t="shared" si="192"/>
        <v>0</v>
      </c>
      <c r="P149" s="57"/>
    </row>
    <row r="150" spans="1:16" ht="24" hidden="1" customHeight="1" x14ac:dyDescent="0.25">
      <c r="A150" s="51">
        <v>2359</v>
      </c>
      <c r="B150" s="87" t="s">
        <v>169</v>
      </c>
      <c r="C150" s="88">
        <f t="shared" si="193"/>
        <v>0</v>
      </c>
      <c r="D150" s="193">
        <v>0</v>
      </c>
      <c r="E150" s="194"/>
      <c r="F150" s="55">
        <f t="shared" si="189"/>
        <v>0</v>
      </c>
      <c r="G150" s="53"/>
      <c r="H150" s="54"/>
      <c r="I150" s="55">
        <f t="shared" si="190"/>
        <v>0</v>
      </c>
      <c r="J150" s="53"/>
      <c r="K150" s="54"/>
      <c r="L150" s="55">
        <f t="shared" si="191"/>
        <v>0</v>
      </c>
      <c r="M150" s="53"/>
      <c r="N150" s="54"/>
      <c r="O150" s="55">
        <f t="shared" si="192"/>
        <v>0</v>
      </c>
      <c r="P150" s="57"/>
    </row>
    <row r="151" spans="1:16" ht="24.75" hidden="1" customHeight="1" x14ac:dyDescent="0.25">
      <c r="A151" s="187">
        <v>2360</v>
      </c>
      <c r="B151" s="87" t="s">
        <v>170</v>
      </c>
      <c r="C151" s="88">
        <f t="shared" si="193"/>
        <v>0</v>
      </c>
      <c r="D151" s="188">
        <f>SUM(D152:D158)</f>
        <v>0</v>
      </c>
      <c r="E151" s="189">
        <f t="shared" ref="E151:F151" si="194">SUM(E152:E158)</f>
        <v>0</v>
      </c>
      <c r="F151" s="55">
        <f t="shared" si="194"/>
        <v>0</v>
      </c>
      <c r="G151" s="188">
        <f>SUM(G152:G158)</f>
        <v>0</v>
      </c>
      <c r="H151" s="189">
        <f t="shared" ref="H151:I151" si="195">SUM(H152:H158)</f>
        <v>0</v>
      </c>
      <c r="I151" s="55">
        <f t="shared" si="195"/>
        <v>0</v>
      </c>
      <c r="J151" s="188">
        <f>SUM(J152:J158)</f>
        <v>0</v>
      </c>
      <c r="K151" s="189">
        <f t="shared" ref="K151:L151" si="196">SUM(K152:K158)</f>
        <v>0</v>
      </c>
      <c r="L151" s="55">
        <f t="shared" si="196"/>
        <v>0</v>
      </c>
      <c r="M151" s="188">
        <f>SUM(M152:M158)</f>
        <v>0</v>
      </c>
      <c r="N151" s="189">
        <f t="shared" ref="N151:O151" si="197">SUM(N152:N158)</f>
        <v>0</v>
      </c>
      <c r="O151" s="55">
        <f t="shared" si="197"/>
        <v>0</v>
      </c>
      <c r="P151" s="57"/>
    </row>
    <row r="152" spans="1:16" ht="12" hidden="1" customHeight="1" x14ac:dyDescent="0.25">
      <c r="A152" s="50">
        <v>2361</v>
      </c>
      <c r="B152" s="87" t="s">
        <v>171</v>
      </c>
      <c r="C152" s="88">
        <f t="shared" si="193"/>
        <v>0</v>
      </c>
      <c r="D152" s="193">
        <v>0</v>
      </c>
      <c r="E152" s="194"/>
      <c r="F152" s="55">
        <f t="shared" ref="F152:F159" si="198">D152+E152</f>
        <v>0</v>
      </c>
      <c r="G152" s="53"/>
      <c r="H152" s="54"/>
      <c r="I152" s="55">
        <f t="shared" ref="I152:I159" si="199">G152+H152</f>
        <v>0</v>
      </c>
      <c r="J152" s="53"/>
      <c r="K152" s="54"/>
      <c r="L152" s="55">
        <f t="shared" ref="L152:L159" si="200">K152+J152</f>
        <v>0</v>
      </c>
      <c r="M152" s="53"/>
      <c r="N152" s="54"/>
      <c r="O152" s="55">
        <f t="shared" ref="O152:O159" si="201">N152+M152</f>
        <v>0</v>
      </c>
      <c r="P152" s="57"/>
    </row>
    <row r="153" spans="1:16" ht="24" hidden="1" customHeight="1" x14ac:dyDescent="0.25">
      <c r="A153" s="50">
        <v>2362</v>
      </c>
      <c r="B153" s="87" t="s">
        <v>172</v>
      </c>
      <c r="C153" s="88">
        <f t="shared" si="193"/>
        <v>0</v>
      </c>
      <c r="D153" s="193">
        <v>0</v>
      </c>
      <c r="E153" s="194"/>
      <c r="F153" s="55">
        <f t="shared" si="198"/>
        <v>0</v>
      </c>
      <c r="G153" s="53"/>
      <c r="H153" s="54"/>
      <c r="I153" s="55">
        <f t="shared" si="199"/>
        <v>0</v>
      </c>
      <c r="J153" s="53"/>
      <c r="K153" s="54"/>
      <c r="L153" s="55">
        <f t="shared" si="200"/>
        <v>0</v>
      </c>
      <c r="M153" s="53"/>
      <c r="N153" s="54"/>
      <c r="O153" s="55">
        <f t="shared" si="201"/>
        <v>0</v>
      </c>
      <c r="P153" s="57"/>
    </row>
    <row r="154" spans="1:16" ht="12" hidden="1" customHeight="1" x14ac:dyDescent="0.25">
      <c r="A154" s="50">
        <v>2363</v>
      </c>
      <c r="B154" s="87" t="s">
        <v>173</v>
      </c>
      <c r="C154" s="88">
        <f t="shared" si="193"/>
        <v>0</v>
      </c>
      <c r="D154" s="193">
        <v>0</v>
      </c>
      <c r="E154" s="194"/>
      <c r="F154" s="55">
        <f t="shared" si="198"/>
        <v>0</v>
      </c>
      <c r="G154" s="53"/>
      <c r="H154" s="54"/>
      <c r="I154" s="55">
        <f t="shared" si="199"/>
        <v>0</v>
      </c>
      <c r="J154" s="53"/>
      <c r="K154" s="54"/>
      <c r="L154" s="55">
        <f t="shared" si="200"/>
        <v>0</v>
      </c>
      <c r="M154" s="53"/>
      <c r="N154" s="54"/>
      <c r="O154" s="55">
        <f t="shared" si="201"/>
        <v>0</v>
      </c>
      <c r="P154" s="57"/>
    </row>
    <row r="155" spans="1:16" ht="12" hidden="1" customHeight="1" x14ac:dyDescent="0.25">
      <c r="A155" s="50">
        <v>2364</v>
      </c>
      <c r="B155" s="87" t="s">
        <v>174</v>
      </c>
      <c r="C155" s="88">
        <f t="shared" si="193"/>
        <v>0</v>
      </c>
      <c r="D155" s="193">
        <v>0</v>
      </c>
      <c r="E155" s="194"/>
      <c r="F155" s="55">
        <f t="shared" si="198"/>
        <v>0</v>
      </c>
      <c r="G155" s="53"/>
      <c r="H155" s="54"/>
      <c r="I155" s="55">
        <f t="shared" si="199"/>
        <v>0</v>
      </c>
      <c r="J155" s="53"/>
      <c r="K155" s="54"/>
      <c r="L155" s="55">
        <f t="shared" si="200"/>
        <v>0</v>
      </c>
      <c r="M155" s="53"/>
      <c r="N155" s="54"/>
      <c r="O155" s="55">
        <f t="shared" si="201"/>
        <v>0</v>
      </c>
      <c r="P155" s="57"/>
    </row>
    <row r="156" spans="1:16" ht="12.75" hidden="1" customHeight="1" x14ac:dyDescent="0.25">
      <c r="A156" s="50">
        <v>2365</v>
      </c>
      <c r="B156" s="87" t="s">
        <v>175</v>
      </c>
      <c r="C156" s="88">
        <f t="shared" si="193"/>
        <v>0</v>
      </c>
      <c r="D156" s="193">
        <v>0</v>
      </c>
      <c r="E156" s="194"/>
      <c r="F156" s="55">
        <f t="shared" si="198"/>
        <v>0</v>
      </c>
      <c r="G156" s="53"/>
      <c r="H156" s="54"/>
      <c r="I156" s="55">
        <f t="shared" si="199"/>
        <v>0</v>
      </c>
      <c r="J156" s="53"/>
      <c r="K156" s="54"/>
      <c r="L156" s="55">
        <f t="shared" si="200"/>
        <v>0</v>
      </c>
      <c r="M156" s="53"/>
      <c r="N156" s="54"/>
      <c r="O156" s="55">
        <f t="shared" si="201"/>
        <v>0</v>
      </c>
      <c r="P156" s="57"/>
    </row>
    <row r="157" spans="1:16" ht="36" hidden="1" customHeight="1" x14ac:dyDescent="0.25">
      <c r="A157" s="50">
        <v>2366</v>
      </c>
      <c r="B157" s="87" t="s">
        <v>176</v>
      </c>
      <c r="C157" s="88">
        <f t="shared" si="193"/>
        <v>0</v>
      </c>
      <c r="D157" s="193">
        <v>0</v>
      </c>
      <c r="E157" s="194"/>
      <c r="F157" s="55">
        <f t="shared" si="198"/>
        <v>0</v>
      </c>
      <c r="G157" s="53"/>
      <c r="H157" s="54"/>
      <c r="I157" s="55">
        <f t="shared" si="199"/>
        <v>0</v>
      </c>
      <c r="J157" s="53"/>
      <c r="K157" s="54"/>
      <c r="L157" s="55">
        <f t="shared" si="200"/>
        <v>0</v>
      </c>
      <c r="M157" s="53"/>
      <c r="N157" s="54"/>
      <c r="O157" s="55">
        <f t="shared" si="201"/>
        <v>0</v>
      </c>
      <c r="P157" s="57"/>
    </row>
    <row r="158" spans="1:16" ht="48" hidden="1" customHeight="1" x14ac:dyDescent="0.25">
      <c r="A158" s="50">
        <v>2369</v>
      </c>
      <c r="B158" s="87" t="s">
        <v>177</v>
      </c>
      <c r="C158" s="88">
        <f t="shared" si="193"/>
        <v>0</v>
      </c>
      <c r="D158" s="193">
        <v>0</v>
      </c>
      <c r="E158" s="194"/>
      <c r="F158" s="55">
        <f t="shared" si="198"/>
        <v>0</v>
      </c>
      <c r="G158" s="53"/>
      <c r="H158" s="54"/>
      <c r="I158" s="55">
        <f t="shared" si="199"/>
        <v>0</v>
      </c>
      <c r="J158" s="53"/>
      <c r="K158" s="54"/>
      <c r="L158" s="55">
        <f t="shared" si="200"/>
        <v>0</v>
      </c>
      <c r="M158" s="53"/>
      <c r="N158" s="54"/>
      <c r="O158" s="55">
        <f t="shared" si="201"/>
        <v>0</v>
      </c>
      <c r="P158" s="57"/>
    </row>
    <row r="159" spans="1:16" ht="12" hidden="1" customHeight="1" x14ac:dyDescent="0.25">
      <c r="A159" s="184">
        <v>2370</v>
      </c>
      <c r="B159" s="136" t="s">
        <v>178</v>
      </c>
      <c r="C159" s="141">
        <f t="shared" si="193"/>
        <v>0</v>
      </c>
      <c r="D159" s="199">
        <v>0</v>
      </c>
      <c r="E159" s="200"/>
      <c r="F159" s="139">
        <f t="shared" si="198"/>
        <v>0</v>
      </c>
      <c r="G159" s="142"/>
      <c r="H159" s="143"/>
      <c r="I159" s="139">
        <f t="shared" si="199"/>
        <v>0</v>
      </c>
      <c r="J159" s="142"/>
      <c r="K159" s="143"/>
      <c r="L159" s="139">
        <f t="shared" si="200"/>
        <v>0</v>
      </c>
      <c r="M159" s="142"/>
      <c r="N159" s="143"/>
      <c r="O159" s="139">
        <f t="shared" si="201"/>
        <v>0</v>
      </c>
      <c r="P159" s="127"/>
    </row>
    <row r="160" spans="1:16" hidden="1" x14ac:dyDescent="0.25">
      <c r="A160" s="184">
        <v>2380</v>
      </c>
      <c r="B160" s="136" t="s">
        <v>179</v>
      </c>
      <c r="C160" s="141">
        <f t="shared" si="193"/>
        <v>0</v>
      </c>
      <c r="D160" s="185">
        <f>SUM(D161:D162)</f>
        <v>0</v>
      </c>
      <c r="E160" s="186">
        <f t="shared" ref="E160:F160" si="202">SUM(E161:E162)</f>
        <v>0</v>
      </c>
      <c r="F160" s="139">
        <f t="shared" si="202"/>
        <v>0</v>
      </c>
      <c r="G160" s="185">
        <f>SUM(G161:G162)</f>
        <v>0</v>
      </c>
      <c r="H160" s="186">
        <f t="shared" ref="H160:I160" si="203">SUM(H161:H162)</f>
        <v>0</v>
      </c>
      <c r="I160" s="139">
        <f t="shared" si="203"/>
        <v>0</v>
      </c>
      <c r="J160" s="185">
        <f>SUM(J161:J162)</f>
        <v>0</v>
      </c>
      <c r="K160" s="186">
        <f t="shared" ref="K160:L160" si="204">SUM(K161:K162)</f>
        <v>0</v>
      </c>
      <c r="L160" s="139">
        <f t="shared" si="204"/>
        <v>0</v>
      </c>
      <c r="M160" s="185">
        <f>SUM(M161:M162)</f>
        <v>0</v>
      </c>
      <c r="N160" s="186">
        <f t="shared" ref="N160:O160" si="205">SUM(N161:N162)</f>
        <v>0</v>
      </c>
      <c r="O160" s="139">
        <f t="shared" si="205"/>
        <v>0</v>
      </c>
      <c r="P160" s="127"/>
    </row>
    <row r="161" spans="1:16" ht="12" hidden="1" customHeight="1" x14ac:dyDescent="0.25">
      <c r="A161" s="43">
        <v>2381</v>
      </c>
      <c r="B161" s="80" t="s">
        <v>180</v>
      </c>
      <c r="C161" s="81">
        <f t="shared" si="193"/>
        <v>0</v>
      </c>
      <c r="D161" s="195">
        <v>0</v>
      </c>
      <c r="E161" s="196"/>
      <c r="F161" s="132">
        <f t="shared" ref="F161:F164" si="206">D161+E161</f>
        <v>0</v>
      </c>
      <c r="G161" s="46"/>
      <c r="H161" s="47"/>
      <c r="I161" s="132">
        <f t="shared" ref="I161:I164" si="207">G161+H161</f>
        <v>0</v>
      </c>
      <c r="J161" s="46"/>
      <c r="K161" s="47"/>
      <c r="L161" s="132">
        <f t="shared" ref="L161:L164" si="208">K161+J161</f>
        <v>0</v>
      </c>
      <c r="M161" s="46"/>
      <c r="N161" s="47"/>
      <c r="O161" s="132">
        <f t="shared" ref="O161:O164" si="209">N161+M161</f>
        <v>0</v>
      </c>
      <c r="P161" s="49"/>
    </row>
    <row r="162" spans="1:16" ht="24" hidden="1" customHeight="1" x14ac:dyDescent="0.25">
      <c r="A162" s="50">
        <v>2389</v>
      </c>
      <c r="B162" s="87" t="s">
        <v>181</v>
      </c>
      <c r="C162" s="88">
        <f t="shared" si="193"/>
        <v>0</v>
      </c>
      <c r="D162" s="193">
        <v>0</v>
      </c>
      <c r="E162" s="194"/>
      <c r="F162" s="55">
        <f t="shared" si="206"/>
        <v>0</v>
      </c>
      <c r="G162" s="53"/>
      <c r="H162" s="54"/>
      <c r="I162" s="55">
        <f t="shared" si="207"/>
        <v>0</v>
      </c>
      <c r="J162" s="53"/>
      <c r="K162" s="54"/>
      <c r="L162" s="55">
        <f t="shared" si="208"/>
        <v>0</v>
      </c>
      <c r="M162" s="53"/>
      <c r="N162" s="54"/>
      <c r="O162" s="55">
        <f t="shared" si="209"/>
        <v>0</v>
      </c>
      <c r="P162" s="57"/>
    </row>
    <row r="163" spans="1:16" ht="12" customHeight="1" x14ac:dyDescent="0.25">
      <c r="A163" s="184">
        <v>2390</v>
      </c>
      <c r="B163" s="136" t="s">
        <v>182</v>
      </c>
      <c r="C163" s="141">
        <f t="shared" si="193"/>
        <v>46705</v>
      </c>
      <c r="D163" s="199">
        <v>40809</v>
      </c>
      <c r="E163" s="200"/>
      <c r="F163" s="139">
        <f t="shared" si="206"/>
        <v>40809</v>
      </c>
      <c r="G163" s="142"/>
      <c r="H163" s="143"/>
      <c r="I163" s="139">
        <f t="shared" si="207"/>
        <v>0</v>
      </c>
      <c r="J163" s="142">
        <v>5896</v>
      </c>
      <c r="K163" s="143"/>
      <c r="L163" s="139">
        <f t="shared" si="208"/>
        <v>5896</v>
      </c>
      <c r="M163" s="142"/>
      <c r="N163" s="143"/>
      <c r="O163" s="139">
        <f t="shared" si="209"/>
        <v>0</v>
      </c>
      <c r="P163" s="127"/>
    </row>
    <row r="164" spans="1:16" ht="12" hidden="1" customHeight="1" x14ac:dyDescent="0.25">
      <c r="A164" s="67">
        <v>2400</v>
      </c>
      <c r="B164" s="181" t="s">
        <v>183</v>
      </c>
      <c r="C164" s="68">
        <f t="shared" si="193"/>
        <v>0</v>
      </c>
      <c r="D164" s="201">
        <v>0</v>
      </c>
      <c r="E164" s="202"/>
      <c r="F164" s="71">
        <f t="shared" si="206"/>
        <v>0</v>
      </c>
      <c r="G164" s="69"/>
      <c r="H164" s="70"/>
      <c r="I164" s="71">
        <f t="shared" si="207"/>
        <v>0</v>
      </c>
      <c r="J164" s="69"/>
      <c r="K164" s="70"/>
      <c r="L164" s="71">
        <f t="shared" si="208"/>
        <v>0</v>
      </c>
      <c r="M164" s="69"/>
      <c r="N164" s="70"/>
      <c r="O164" s="71">
        <f t="shared" si="209"/>
        <v>0</v>
      </c>
      <c r="P164" s="75"/>
    </row>
    <row r="165" spans="1:16" ht="24" hidden="1" x14ac:dyDescent="0.25">
      <c r="A165" s="67">
        <v>2500</v>
      </c>
      <c r="B165" s="181" t="s">
        <v>184</v>
      </c>
      <c r="C165" s="68">
        <f t="shared" si="193"/>
        <v>0</v>
      </c>
      <c r="D165" s="182">
        <f>SUM(D166,D171)</f>
        <v>0</v>
      </c>
      <c r="E165" s="183">
        <f t="shared" ref="E165:O165" si="210">SUM(E166,E171)</f>
        <v>0</v>
      </c>
      <c r="F165" s="71">
        <f t="shared" si="210"/>
        <v>0</v>
      </c>
      <c r="G165" s="182">
        <f t="shared" si="210"/>
        <v>0</v>
      </c>
      <c r="H165" s="183">
        <f t="shared" si="210"/>
        <v>0</v>
      </c>
      <c r="I165" s="71">
        <f t="shared" si="210"/>
        <v>0</v>
      </c>
      <c r="J165" s="182">
        <f t="shared" si="210"/>
        <v>0</v>
      </c>
      <c r="K165" s="183">
        <f t="shared" si="210"/>
        <v>0</v>
      </c>
      <c r="L165" s="71">
        <f t="shared" si="210"/>
        <v>0</v>
      </c>
      <c r="M165" s="182">
        <f t="shared" si="210"/>
        <v>0</v>
      </c>
      <c r="N165" s="183">
        <f t="shared" si="210"/>
        <v>0</v>
      </c>
      <c r="O165" s="71">
        <f t="shared" si="210"/>
        <v>0</v>
      </c>
      <c r="P165" s="75"/>
    </row>
    <row r="166" spans="1:16" ht="27" hidden="1" customHeight="1" x14ac:dyDescent="0.25">
      <c r="A166" s="375">
        <v>2510</v>
      </c>
      <c r="B166" s="80" t="s">
        <v>185</v>
      </c>
      <c r="C166" s="81">
        <f t="shared" si="193"/>
        <v>0</v>
      </c>
      <c r="D166" s="191">
        <f>SUM(D167:D170)</f>
        <v>0</v>
      </c>
      <c r="E166" s="192">
        <f t="shared" ref="E166:O166" si="211">SUM(E167:E170)</f>
        <v>0</v>
      </c>
      <c r="F166" s="132">
        <f t="shared" si="211"/>
        <v>0</v>
      </c>
      <c r="G166" s="191">
        <f t="shared" si="211"/>
        <v>0</v>
      </c>
      <c r="H166" s="192">
        <f t="shared" si="211"/>
        <v>0</v>
      </c>
      <c r="I166" s="132">
        <f t="shared" si="211"/>
        <v>0</v>
      </c>
      <c r="J166" s="191">
        <f t="shared" si="211"/>
        <v>0</v>
      </c>
      <c r="K166" s="192">
        <f t="shared" si="211"/>
        <v>0</v>
      </c>
      <c r="L166" s="132">
        <f t="shared" si="211"/>
        <v>0</v>
      </c>
      <c r="M166" s="191">
        <f t="shared" si="211"/>
        <v>0</v>
      </c>
      <c r="N166" s="192">
        <f t="shared" si="211"/>
        <v>0</v>
      </c>
      <c r="O166" s="132">
        <f t="shared" si="211"/>
        <v>0</v>
      </c>
      <c r="P166" s="49"/>
    </row>
    <row r="167" spans="1:16" ht="24" hidden="1" customHeight="1" x14ac:dyDescent="0.25">
      <c r="A167" s="51">
        <v>2512</v>
      </c>
      <c r="B167" s="87" t="s">
        <v>186</v>
      </c>
      <c r="C167" s="88">
        <f t="shared" si="193"/>
        <v>0</v>
      </c>
      <c r="D167" s="193">
        <v>0</v>
      </c>
      <c r="E167" s="194"/>
      <c r="F167" s="55">
        <f t="shared" ref="F167:F172" si="212">D167+E167</f>
        <v>0</v>
      </c>
      <c r="G167" s="53"/>
      <c r="H167" s="54"/>
      <c r="I167" s="55">
        <f t="shared" ref="I167:I172" si="213">G167+H167</f>
        <v>0</v>
      </c>
      <c r="J167" s="53"/>
      <c r="K167" s="54"/>
      <c r="L167" s="55">
        <f t="shared" ref="L167:L172" si="214">K167+J167</f>
        <v>0</v>
      </c>
      <c r="M167" s="53"/>
      <c r="N167" s="54"/>
      <c r="O167" s="55">
        <f t="shared" ref="O167:O172" si="215">N167+M167</f>
        <v>0</v>
      </c>
      <c r="P167" s="57"/>
    </row>
    <row r="168" spans="1:16" ht="36" hidden="1" customHeight="1" x14ac:dyDescent="0.25">
      <c r="A168" s="51">
        <v>2513</v>
      </c>
      <c r="B168" s="87" t="s">
        <v>187</v>
      </c>
      <c r="C168" s="88">
        <f t="shared" si="193"/>
        <v>0</v>
      </c>
      <c r="D168" s="193">
        <v>0</v>
      </c>
      <c r="E168" s="194"/>
      <c r="F168" s="55">
        <f t="shared" si="212"/>
        <v>0</v>
      </c>
      <c r="G168" s="53"/>
      <c r="H168" s="54"/>
      <c r="I168" s="55">
        <f t="shared" si="213"/>
        <v>0</v>
      </c>
      <c r="J168" s="53"/>
      <c r="K168" s="54"/>
      <c r="L168" s="55">
        <f t="shared" si="214"/>
        <v>0</v>
      </c>
      <c r="M168" s="53"/>
      <c r="N168" s="54"/>
      <c r="O168" s="55">
        <f t="shared" si="215"/>
        <v>0</v>
      </c>
      <c r="P168" s="57"/>
    </row>
    <row r="169" spans="1:16" ht="24" hidden="1" customHeight="1" x14ac:dyDescent="0.25">
      <c r="A169" s="51">
        <v>2515</v>
      </c>
      <c r="B169" s="87" t="s">
        <v>188</v>
      </c>
      <c r="C169" s="88">
        <f t="shared" si="193"/>
        <v>0</v>
      </c>
      <c r="D169" s="193">
        <v>0</v>
      </c>
      <c r="E169" s="194"/>
      <c r="F169" s="55">
        <f t="shared" si="212"/>
        <v>0</v>
      </c>
      <c r="G169" s="53"/>
      <c r="H169" s="54"/>
      <c r="I169" s="55">
        <f t="shared" si="213"/>
        <v>0</v>
      </c>
      <c r="J169" s="53"/>
      <c r="K169" s="54"/>
      <c r="L169" s="55">
        <f t="shared" si="214"/>
        <v>0</v>
      </c>
      <c r="M169" s="53"/>
      <c r="N169" s="54"/>
      <c r="O169" s="55">
        <f t="shared" si="215"/>
        <v>0</v>
      </c>
      <c r="P169" s="57"/>
    </row>
    <row r="170" spans="1:16" ht="24" hidden="1" customHeight="1" x14ac:dyDescent="0.25">
      <c r="A170" s="51">
        <v>2519</v>
      </c>
      <c r="B170" s="87" t="s">
        <v>189</v>
      </c>
      <c r="C170" s="88">
        <f t="shared" si="193"/>
        <v>0</v>
      </c>
      <c r="D170" s="193">
        <v>0</v>
      </c>
      <c r="E170" s="194"/>
      <c r="F170" s="55">
        <f t="shared" si="212"/>
        <v>0</v>
      </c>
      <c r="G170" s="53"/>
      <c r="H170" s="54"/>
      <c r="I170" s="55">
        <f t="shared" si="213"/>
        <v>0</v>
      </c>
      <c r="J170" s="53"/>
      <c r="K170" s="54"/>
      <c r="L170" s="55">
        <f t="shared" si="214"/>
        <v>0</v>
      </c>
      <c r="M170" s="53"/>
      <c r="N170" s="54"/>
      <c r="O170" s="55">
        <f t="shared" si="215"/>
        <v>0</v>
      </c>
      <c r="P170" s="57"/>
    </row>
    <row r="171" spans="1:16" ht="24" hidden="1" customHeight="1" x14ac:dyDescent="0.25">
      <c r="A171" s="187">
        <v>2520</v>
      </c>
      <c r="B171" s="87" t="s">
        <v>190</v>
      </c>
      <c r="C171" s="88">
        <f t="shared" si="193"/>
        <v>0</v>
      </c>
      <c r="D171" s="193">
        <v>0</v>
      </c>
      <c r="E171" s="194"/>
      <c r="F171" s="55">
        <f t="shared" si="212"/>
        <v>0</v>
      </c>
      <c r="G171" s="53"/>
      <c r="H171" s="54"/>
      <c r="I171" s="55">
        <f t="shared" si="213"/>
        <v>0</v>
      </c>
      <c r="J171" s="53"/>
      <c r="K171" s="54"/>
      <c r="L171" s="55">
        <f t="shared" si="214"/>
        <v>0</v>
      </c>
      <c r="M171" s="53"/>
      <c r="N171" s="54"/>
      <c r="O171" s="55">
        <f t="shared" si="215"/>
        <v>0</v>
      </c>
      <c r="P171" s="57"/>
    </row>
    <row r="172" spans="1:16" s="203" customFormat="1" ht="36" hidden="1" customHeight="1" x14ac:dyDescent="0.25">
      <c r="A172" s="23">
        <v>2800</v>
      </c>
      <c r="B172" s="80" t="s">
        <v>191</v>
      </c>
      <c r="C172" s="81">
        <f t="shared" si="193"/>
        <v>0</v>
      </c>
      <c r="D172" s="46">
        <v>0</v>
      </c>
      <c r="E172" s="47"/>
      <c r="F172" s="132">
        <f t="shared" si="212"/>
        <v>0</v>
      </c>
      <c r="G172" s="46"/>
      <c r="H172" s="47"/>
      <c r="I172" s="132">
        <f t="shared" si="213"/>
        <v>0</v>
      </c>
      <c r="J172" s="46"/>
      <c r="K172" s="47"/>
      <c r="L172" s="132">
        <f t="shared" si="214"/>
        <v>0</v>
      </c>
      <c r="M172" s="46"/>
      <c r="N172" s="47"/>
      <c r="O172" s="132">
        <f t="shared" si="215"/>
        <v>0</v>
      </c>
      <c r="P172" s="49"/>
    </row>
    <row r="173" spans="1:16" x14ac:dyDescent="0.25">
      <c r="A173" s="175">
        <v>3000</v>
      </c>
      <c r="B173" s="175" t="s">
        <v>192</v>
      </c>
      <c r="C173" s="176">
        <f t="shared" si="193"/>
        <v>1947000</v>
      </c>
      <c r="D173" s="177">
        <f>SUM(D174,D184)</f>
        <v>1760000</v>
      </c>
      <c r="E173" s="178">
        <f t="shared" ref="E173:F173" si="216">SUM(E174,E184)</f>
        <v>0</v>
      </c>
      <c r="F173" s="179">
        <f t="shared" si="216"/>
        <v>1760000</v>
      </c>
      <c r="G173" s="177">
        <f>SUM(G174,G184)</f>
        <v>187000</v>
      </c>
      <c r="H173" s="178">
        <f t="shared" ref="H173:I173" si="217">SUM(H174,H184)</f>
        <v>0</v>
      </c>
      <c r="I173" s="179">
        <f t="shared" si="217"/>
        <v>187000</v>
      </c>
      <c r="J173" s="177">
        <f>SUM(J174,J184)</f>
        <v>0</v>
      </c>
      <c r="K173" s="178">
        <f t="shared" ref="K173:L173" si="218">SUM(K174,K184)</f>
        <v>0</v>
      </c>
      <c r="L173" s="179">
        <f t="shared" si="218"/>
        <v>0</v>
      </c>
      <c r="M173" s="177">
        <f>SUM(M174,M184)</f>
        <v>0</v>
      </c>
      <c r="N173" s="178">
        <f t="shared" ref="N173:O173" si="219">SUM(N174,N184)</f>
        <v>0</v>
      </c>
      <c r="O173" s="179">
        <f t="shared" si="219"/>
        <v>0</v>
      </c>
      <c r="P173" s="180"/>
    </row>
    <row r="174" spans="1:16" ht="24" hidden="1" x14ac:dyDescent="0.25">
      <c r="A174" s="67">
        <v>3200</v>
      </c>
      <c r="B174" s="204" t="s">
        <v>193</v>
      </c>
      <c r="C174" s="68">
        <f t="shared" si="193"/>
        <v>0</v>
      </c>
      <c r="D174" s="182">
        <f>SUM(D175,D179)</f>
        <v>0</v>
      </c>
      <c r="E174" s="183">
        <f t="shared" ref="E174:O174" si="220">SUM(E175,E179)</f>
        <v>0</v>
      </c>
      <c r="F174" s="71">
        <f t="shared" si="220"/>
        <v>0</v>
      </c>
      <c r="G174" s="182">
        <f t="shared" si="220"/>
        <v>0</v>
      </c>
      <c r="H174" s="183">
        <f t="shared" si="220"/>
        <v>0</v>
      </c>
      <c r="I174" s="71">
        <f t="shared" si="220"/>
        <v>0</v>
      </c>
      <c r="J174" s="182">
        <f t="shared" si="220"/>
        <v>0</v>
      </c>
      <c r="K174" s="183">
        <f t="shared" si="220"/>
        <v>0</v>
      </c>
      <c r="L174" s="71">
        <f t="shared" si="220"/>
        <v>0</v>
      </c>
      <c r="M174" s="182">
        <f t="shared" si="220"/>
        <v>0</v>
      </c>
      <c r="N174" s="183">
        <f t="shared" si="220"/>
        <v>0</v>
      </c>
      <c r="O174" s="71">
        <f t="shared" si="220"/>
        <v>0</v>
      </c>
      <c r="P174" s="75"/>
    </row>
    <row r="175" spans="1:16" ht="36" hidden="1" x14ac:dyDescent="0.25">
      <c r="A175" s="375">
        <v>3260</v>
      </c>
      <c r="B175" s="80" t="s">
        <v>194</v>
      </c>
      <c r="C175" s="81">
        <f t="shared" si="193"/>
        <v>0</v>
      </c>
      <c r="D175" s="191">
        <f>SUM(D176:D178)</f>
        <v>0</v>
      </c>
      <c r="E175" s="192">
        <f t="shared" ref="E175:F175" si="221">SUM(E176:E178)</f>
        <v>0</v>
      </c>
      <c r="F175" s="132">
        <f t="shared" si="221"/>
        <v>0</v>
      </c>
      <c r="G175" s="191">
        <f>SUM(G176:G178)</f>
        <v>0</v>
      </c>
      <c r="H175" s="192">
        <f t="shared" ref="H175:I175" si="222">SUM(H176:H178)</f>
        <v>0</v>
      </c>
      <c r="I175" s="132">
        <f t="shared" si="222"/>
        <v>0</v>
      </c>
      <c r="J175" s="191">
        <f>SUM(J176:J178)</f>
        <v>0</v>
      </c>
      <c r="K175" s="192">
        <f t="shared" ref="K175:L175" si="223">SUM(K176:K178)</f>
        <v>0</v>
      </c>
      <c r="L175" s="132">
        <f t="shared" si="223"/>
        <v>0</v>
      </c>
      <c r="M175" s="191">
        <f>SUM(M176:M178)</f>
        <v>0</v>
      </c>
      <c r="N175" s="192">
        <f t="shared" ref="N175:O175" si="224">SUM(N176:N178)</f>
        <v>0</v>
      </c>
      <c r="O175" s="132">
        <f t="shared" si="224"/>
        <v>0</v>
      </c>
      <c r="P175" s="49"/>
    </row>
    <row r="176" spans="1:16" ht="24" hidden="1" customHeight="1" x14ac:dyDescent="0.25">
      <c r="A176" s="51">
        <v>3261</v>
      </c>
      <c r="B176" s="87" t="s">
        <v>195</v>
      </c>
      <c r="C176" s="88">
        <f t="shared" si="193"/>
        <v>0</v>
      </c>
      <c r="D176" s="193">
        <v>0</v>
      </c>
      <c r="E176" s="194"/>
      <c r="F176" s="55">
        <f t="shared" ref="F176:F178" si="225">D176+E176</f>
        <v>0</v>
      </c>
      <c r="G176" s="53"/>
      <c r="H176" s="54"/>
      <c r="I176" s="55">
        <f t="shared" ref="I176:I178" si="226">G176+H176</f>
        <v>0</v>
      </c>
      <c r="J176" s="53"/>
      <c r="K176" s="54"/>
      <c r="L176" s="55">
        <f t="shared" ref="L176:L178" si="227">K176+J176</f>
        <v>0</v>
      </c>
      <c r="M176" s="53"/>
      <c r="N176" s="54"/>
      <c r="O176" s="55">
        <f t="shared" ref="O176:O178" si="228">N176+M176</f>
        <v>0</v>
      </c>
      <c r="P176" s="57"/>
    </row>
    <row r="177" spans="1:16" ht="36" hidden="1" customHeight="1" x14ac:dyDescent="0.25">
      <c r="A177" s="51">
        <v>3262</v>
      </c>
      <c r="B177" s="87" t="s">
        <v>196</v>
      </c>
      <c r="C177" s="88">
        <f t="shared" si="193"/>
        <v>0</v>
      </c>
      <c r="D177" s="193">
        <v>0</v>
      </c>
      <c r="E177" s="194"/>
      <c r="F177" s="55">
        <f t="shared" si="225"/>
        <v>0</v>
      </c>
      <c r="G177" s="53"/>
      <c r="H177" s="54"/>
      <c r="I177" s="55">
        <f t="shared" si="226"/>
        <v>0</v>
      </c>
      <c r="J177" s="53"/>
      <c r="K177" s="54"/>
      <c r="L177" s="55">
        <f t="shared" si="227"/>
        <v>0</v>
      </c>
      <c r="M177" s="53"/>
      <c r="N177" s="54"/>
      <c r="O177" s="55">
        <f t="shared" si="228"/>
        <v>0</v>
      </c>
      <c r="P177" s="57"/>
    </row>
    <row r="178" spans="1:16" ht="24" hidden="1" customHeight="1" x14ac:dyDescent="0.25">
      <c r="A178" s="51">
        <v>3263</v>
      </c>
      <c r="B178" s="87" t="s">
        <v>197</v>
      </c>
      <c r="C178" s="88">
        <f t="shared" si="193"/>
        <v>0</v>
      </c>
      <c r="D178" s="193">
        <v>0</v>
      </c>
      <c r="E178" s="194"/>
      <c r="F178" s="55">
        <f t="shared" si="225"/>
        <v>0</v>
      </c>
      <c r="G178" s="53"/>
      <c r="H178" s="54"/>
      <c r="I178" s="55">
        <f t="shared" si="226"/>
        <v>0</v>
      </c>
      <c r="J178" s="53"/>
      <c r="K178" s="54"/>
      <c r="L178" s="55">
        <f t="shared" si="227"/>
        <v>0</v>
      </c>
      <c r="M178" s="53"/>
      <c r="N178" s="54"/>
      <c r="O178" s="55">
        <f t="shared" si="228"/>
        <v>0</v>
      </c>
      <c r="P178" s="57"/>
    </row>
    <row r="179" spans="1:16" ht="84" hidden="1" x14ac:dyDescent="0.25">
      <c r="A179" s="375">
        <v>3290</v>
      </c>
      <c r="B179" s="80" t="s">
        <v>198</v>
      </c>
      <c r="C179" s="205">
        <f t="shared" si="193"/>
        <v>0</v>
      </c>
      <c r="D179" s="191">
        <f>SUM(D180:D183)</f>
        <v>0</v>
      </c>
      <c r="E179" s="192">
        <f t="shared" ref="E179:O179" si="229">SUM(E180:E183)</f>
        <v>0</v>
      </c>
      <c r="F179" s="132">
        <f t="shared" si="229"/>
        <v>0</v>
      </c>
      <c r="G179" s="191">
        <f t="shared" si="229"/>
        <v>0</v>
      </c>
      <c r="H179" s="192">
        <f t="shared" si="229"/>
        <v>0</v>
      </c>
      <c r="I179" s="132">
        <f t="shared" si="229"/>
        <v>0</v>
      </c>
      <c r="J179" s="191">
        <f t="shared" si="229"/>
        <v>0</v>
      </c>
      <c r="K179" s="192">
        <f t="shared" si="229"/>
        <v>0</v>
      </c>
      <c r="L179" s="132">
        <f t="shared" si="229"/>
        <v>0</v>
      </c>
      <c r="M179" s="191">
        <f t="shared" si="229"/>
        <v>0</v>
      </c>
      <c r="N179" s="192">
        <f t="shared" si="229"/>
        <v>0</v>
      </c>
      <c r="O179" s="132">
        <f t="shared" si="229"/>
        <v>0</v>
      </c>
      <c r="P179" s="49"/>
    </row>
    <row r="180" spans="1:16" ht="72" hidden="1" customHeight="1" x14ac:dyDescent="0.25">
      <c r="A180" s="51">
        <v>3291</v>
      </c>
      <c r="B180" s="87" t="s">
        <v>199</v>
      </c>
      <c r="C180" s="88">
        <f t="shared" si="193"/>
        <v>0</v>
      </c>
      <c r="D180" s="193">
        <v>0</v>
      </c>
      <c r="E180" s="194"/>
      <c r="F180" s="55">
        <f t="shared" ref="F180:F183" si="230">D180+E180</f>
        <v>0</v>
      </c>
      <c r="G180" s="53"/>
      <c r="H180" s="54"/>
      <c r="I180" s="55">
        <f t="shared" ref="I180:I183" si="231">G180+H180</f>
        <v>0</v>
      </c>
      <c r="J180" s="53"/>
      <c r="K180" s="54"/>
      <c r="L180" s="55">
        <f t="shared" ref="L180:L183" si="232">K180+J180</f>
        <v>0</v>
      </c>
      <c r="M180" s="53"/>
      <c r="N180" s="54"/>
      <c r="O180" s="55">
        <f t="shared" ref="O180:O183" si="233">N180+M180</f>
        <v>0</v>
      </c>
      <c r="P180" s="57"/>
    </row>
    <row r="181" spans="1:16" ht="72" hidden="1" customHeight="1" x14ac:dyDescent="0.25">
      <c r="A181" s="51">
        <v>3292</v>
      </c>
      <c r="B181" s="87" t="s">
        <v>200</v>
      </c>
      <c r="C181" s="88">
        <f t="shared" si="193"/>
        <v>0</v>
      </c>
      <c r="D181" s="193">
        <v>0</v>
      </c>
      <c r="E181" s="194"/>
      <c r="F181" s="55">
        <f t="shared" si="230"/>
        <v>0</v>
      </c>
      <c r="G181" s="53"/>
      <c r="H181" s="54"/>
      <c r="I181" s="55">
        <f t="shared" si="231"/>
        <v>0</v>
      </c>
      <c r="J181" s="53"/>
      <c r="K181" s="54"/>
      <c r="L181" s="55">
        <f t="shared" si="232"/>
        <v>0</v>
      </c>
      <c r="M181" s="53"/>
      <c r="N181" s="54"/>
      <c r="O181" s="55">
        <f t="shared" si="233"/>
        <v>0</v>
      </c>
      <c r="P181" s="57"/>
    </row>
    <row r="182" spans="1:16" ht="72" hidden="1" customHeight="1" x14ac:dyDescent="0.25">
      <c r="A182" s="51">
        <v>3293</v>
      </c>
      <c r="B182" s="87" t="s">
        <v>201</v>
      </c>
      <c r="C182" s="88">
        <f t="shared" si="193"/>
        <v>0</v>
      </c>
      <c r="D182" s="193">
        <v>0</v>
      </c>
      <c r="E182" s="194"/>
      <c r="F182" s="55">
        <f t="shared" si="230"/>
        <v>0</v>
      </c>
      <c r="G182" s="53"/>
      <c r="H182" s="54"/>
      <c r="I182" s="55">
        <f t="shared" si="231"/>
        <v>0</v>
      </c>
      <c r="J182" s="53"/>
      <c r="K182" s="54"/>
      <c r="L182" s="55">
        <f t="shared" si="232"/>
        <v>0</v>
      </c>
      <c r="M182" s="53"/>
      <c r="N182" s="54"/>
      <c r="O182" s="55">
        <f t="shared" si="233"/>
        <v>0</v>
      </c>
      <c r="P182" s="57"/>
    </row>
    <row r="183" spans="1:16" ht="60" hidden="1" customHeight="1" x14ac:dyDescent="0.25">
      <c r="A183" s="206">
        <v>3294</v>
      </c>
      <c r="B183" s="87" t="s">
        <v>202</v>
      </c>
      <c r="C183" s="205">
        <f t="shared" si="193"/>
        <v>0</v>
      </c>
      <c r="D183" s="207">
        <v>0</v>
      </c>
      <c r="E183" s="208"/>
      <c r="F183" s="209">
        <f t="shared" si="230"/>
        <v>0</v>
      </c>
      <c r="G183" s="210"/>
      <c r="H183" s="211"/>
      <c r="I183" s="209">
        <f t="shared" si="231"/>
        <v>0</v>
      </c>
      <c r="J183" s="210"/>
      <c r="K183" s="211"/>
      <c r="L183" s="209">
        <f t="shared" si="232"/>
        <v>0</v>
      </c>
      <c r="M183" s="210"/>
      <c r="N183" s="211"/>
      <c r="O183" s="209">
        <f t="shared" si="233"/>
        <v>0</v>
      </c>
      <c r="P183" s="212"/>
    </row>
    <row r="184" spans="1:16" ht="48" x14ac:dyDescent="0.25">
      <c r="A184" s="213">
        <v>3300</v>
      </c>
      <c r="B184" s="204" t="s">
        <v>203</v>
      </c>
      <c r="C184" s="214">
        <f t="shared" si="193"/>
        <v>1947000</v>
      </c>
      <c r="D184" s="215">
        <f>SUM(D185:D186)</f>
        <v>1760000</v>
      </c>
      <c r="E184" s="216">
        <f t="shared" ref="E184:O184" si="234">SUM(E185:E186)</f>
        <v>0</v>
      </c>
      <c r="F184" s="217">
        <f t="shared" si="234"/>
        <v>1760000</v>
      </c>
      <c r="G184" s="215">
        <f t="shared" si="234"/>
        <v>187000</v>
      </c>
      <c r="H184" s="216">
        <f t="shared" si="234"/>
        <v>0</v>
      </c>
      <c r="I184" s="217">
        <f t="shared" si="234"/>
        <v>187000</v>
      </c>
      <c r="J184" s="215">
        <f t="shared" si="234"/>
        <v>0</v>
      </c>
      <c r="K184" s="216">
        <f t="shared" si="234"/>
        <v>0</v>
      </c>
      <c r="L184" s="217">
        <f t="shared" si="234"/>
        <v>0</v>
      </c>
      <c r="M184" s="215">
        <f t="shared" si="234"/>
        <v>0</v>
      </c>
      <c r="N184" s="216">
        <f t="shared" si="234"/>
        <v>0</v>
      </c>
      <c r="O184" s="217">
        <f t="shared" si="234"/>
        <v>0</v>
      </c>
      <c r="P184" s="218"/>
    </row>
    <row r="185" spans="1:16" ht="48" customHeight="1" x14ac:dyDescent="0.25">
      <c r="A185" s="135">
        <v>3310</v>
      </c>
      <c r="B185" s="136" t="s">
        <v>204</v>
      </c>
      <c r="C185" s="141">
        <f t="shared" si="193"/>
        <v>187000</v>
      </c>
      <c r="D185" s="199">
        <v>0</v>
      </c>
      <c r="E185" s="200"/>
      <c r="F185" s="139">
        <f t="shared" ref="F185:F186" si="235">D185+E185</f>
        <v>0</v>
      </c>
      <c r="G185" s="142">
        <v>187000</v>
      </c>
      <c r="H185" s="143"/>
      <c r="I185" s="139">
        <f t="shared" ref="I185:I186" si="236">G185+H185</f>
        <v>187000</v>
      </c>
      <c r="J185" s="142"/>
      <c r="K185" s="143"/>
      <c r="L185" s="139">
        <f t="shared" ref="L185:L186" si="237">K185+J185</f>
        <v>0</v>
      </c>
      <c r="M185" s="142"/>
      <c r="N185" s="143"/>
      <c r="O185" s="139">
        <f t="shared" ref="O185:O186" si="238">N185+M185</f>
        <v>0</v>
      </c>
      <c r="P185" s="127"/>
    </row>
    <row r="186" spans="1:16" ht="48.75" customHeight="1" x14ac:dyDescent="0.25">
      <c r="A186" s="44">
        <v>3320</v>
      </c>
      <c r="B186" s="80" t="s">
        <v>205</v>
      </c>
      <c r="C186" s="81">
        <f t="shared" si="193"/>
        <v>1760000</v>
      </c>
      <c r="D186" s="195">
        <v>1760000</v>
      </c>
      <c r="E186" s="196"/>
      <c r="F186" s="132">
        <f t="shared" si="235"/>
        <v>1760000</v>
      </c>
      <c r="G186" s="46"/>
      <c r="H186" s="47"/>
      <c r="I186" s="132">
        <f t="shared" si="236"/>
        <v>0</v>
      </c>
      <c r="J186" s="46"/>
      <c r="K186" s="47"/>
      <c r="L186" s="132">
        <f t="shared" si="237"/>
        <v>0</v>
      </c>
      <c r="M186" s="46"/>
      <c r="N186" s="47"/>
      <c r="O186" s="132">
        <f t="shared" si="238"/>
        <v>0</v>
      </c>
      <c r="P186" s="49"/>
    </row>
    <row r="187" spans="1:16" hidden="1" x14ac:dyDescent="0.25">
      <c r="A187" s="219">
        <v>4000</v>
      </c>
      <c r="B187" s="175" t="s">
        <v>206</v>
      </c>
      <c r="C187" s="176">
        <f t="shared" si="193"/>
        <v>0</v>
      </c>
      <c r="D187" s="177">
        <f>SUM(D188,D191)</f>
        <v>0</v>
      </c>
      <c r="E187" s="178">
        <f t="shared" ref="E187:F187" si="239">SUM(E188,E191)</f>
        <v>0</v>
      </c>
      <c r="F187" s="179">
        <f t="shared" si="239"/>
        <v>0</v>
      </c>
      <c r="G187" s="177">
        <f>SUM(G188,G191)</f>
        <v>0</v>
      </c>
      <c r="H187" s="178">
        <f t="shared" ref="H187:I187" si="240">SUM(H188,H191)</f>
        <v>0</v>
      </c>
      <c r="I187" s="179">
        <f t="shared" si="240"/>
        <v>0</v>
      </c>
      <c r="J187" s="177">
        <f>SUM(J188,J191)</f>
        <v>0</v>
      </c>
      <c r="K187" s="178">
        <f t="shared" ref="K187:L187" si="241">SUM(K188,K191)</f>
        <v>0</v>
      </c>
      <c r="L187" s="179">
        <f t="shared" si="241"/>
        <v>0</v>
      </c>
      <c r="M187" s="177">
        <f>SUM(M188,M191)</f>
        <v>0</v>
      </c>
      <c r="N187" s="178">
        <f t="shared" ref="N187:O187" si="242">SUM(N188,N191)</f>
        <v>0</v>
      </c>
      <c r="O187" s="179">
        <f t="shared" si="242"/>
        <v>0</v>
      </c>
      <c r="P187" s="180"/>
    </row>
    <row r="188" spans="1:16" ht="24" hidden="1" x14ac:dyDescent="0.25">
      <c r="A188" s="220">
        <v>4200</v>
      </c>
      <c r="B188" s="181" t="s">
        <v>207</v>
      </c>
      <c r="C188" s="68">
        <f t="shared" si="193"/>
        <v>0</v>
      </c>
      <c r="D188" s="182">
        <f>SUM(D189,D190)</f>
        <v>0</v>
      </c>
      <c r="E188" s="183">
        <f t="shared" ref="E188:F188" si="243">SUM(E189,E190)</f>
        <v>0</v>
      </c>
      <c r="F188" s="71">
        <f t="shared" si="243"/>
        <v>0</v>
      </c>
      <c r="G188" s="182">
        <f>SUM(G189,G190)</f>
        <v>0</v>
      </c>
      <c r="H188" s="183">
        <f t="shared" ref="H188:I188" si="244">SUM(H189,H190)</f>
        <v>0</v>
      </c>
      <c r="I188" s="71">
        <f t="shared" si="244"/>
        <v>0</v>
      </c>
      <c r="J188" s="182">
        <f>SUM(J189,J190)</f>
        <v>0</v>
      </c>
      <c r="K188" s="183">
        <f t="shared" ref="K188:L188" si="245">SUM(K189,K190)</f>
        <v>0</v>
      </c>
      <c r="L188" s="71">
        <f t="shared" si="245"/>
        <v>0</v>
      </c>
      <c r="M188" s="182">
        <f>SUM(M189,M190)</f>
        <v>0</v>
      </c>
      <c r="N188" s="183">
        <f t="shared" ref="N188:O188" si="246">SUM(N189,N190)</f>
        <v>0</v>
      </c>
      <c r="O188" s="71">
        <f t="shared" si="246"/>
        <v>0</v>
      </c>
      <c r="P188" s="75"/>
    </row>
    <row r="189" spans="1:16" ht="36" hidden="1" customHeight="1" x14ac:dyDescent="0.25">
      <c r="A189" s="375">
        <v>4240</v>
      </c>
      <c r="B189" s="80" t="s">
        <v>208</v>
      </c>
      <c r="C189" s="81">
        <f t="shared" si="193"/>
        <v>0</v>
      </c>
      <c r="D189" s="195">
        <v>0</v>
      </c>
      <c r="E189" s="196"/>
      <c r="F189" s="132">
        <f t="shared" ref="F189:F190" si="247">D189+E189</f>
        <v>0</v>
      </c>
      <c r="G189" s="46"/>
      <c r="H189" s="47"/>
      <c r="I189" s="132">
        <f t="shared" ref="I189:I190" si="248">G189+H189</f>
        <v>0</v>
      </c>
      <c r="J189" s="46"/>
      <c r="K189" s="47"/>
      <c r="L189" s="132">
        <f t="shared" ref="L189:L190" si="249">K189+J189</f>
        <v>0</v>
      </c>
      <c r="M189" s="46"/>
      <c r="N189" s="47"/>
      <c r="O189" s="132">
        <f t="shared" ref="O189:O190" si="250">N189+M189</f>
        <v>0</v>
      </c>
      <c r="P189" s="49"/>
    </row>
    <row r="190" spans="1:16" ht="24" hidden="1" customHeight="1" x14ac:dyDescent="0.25">
      <c r="A190" s="187">
        <v>4250</v>
      </c>
      <c r="B190" s="87" t="s">
        <v>209</v>
      </c>
      <c r="C190" s="88">
        <f t="shared" si="193"/>
        <v>0</v>
      </c>
      <c r="D190" s="193">
        <v>0</v>
      </c>
      <c r="E190" s="194"/>
      <c r="F190" s="55">
        <f t="shared" si="247"/>
        <v>0</v>
      </c>
      <c r="G190" s="53"/>
      <c r="H190" s="54"/>
      <c r="I190" s="55">
        <f t="shared" si="248"/>
        <v>0</v>
      </c>
      <c r="J190" s="53"/>
      <c r="K190" s="54"/>
      <c r="L190" s="55">
        <f t="shared" si="249"/>
        <v>0</v>
      </c>
      <c r="M190" s="53"/>
      <c r="N190" s="54"/>
      <c r="O190" s="55">
        <f t="shared" si="250"/>
        <v>0</v>
      </c>
      <c r="P190" s="57"/>
    </row>
    <row r="191" spans="1:16" hidden="1" x14ac:dyDescent="0.25">
      <c r="A191" s="67">
        <v>4300</v>
      </c>
      <c r="B191" s="181" t="s">
        <v>210</v>
      </c>
      <c r="C191" s="68">
        <f t="shared" si="193"/>
        <v>0</v>
      </c>
      <c r="D191" s="182">
        <f>SUM(D192)</f>
        <v>0</v>
      </c>
      <c r="E191" s="183">
        <f t="shared" ref="E191:F191" si="251">SUM(E192)</f>
        <v>0</v>
      </c>
      <c r="F191" s="71">
        <f t="shared" si="251"/>
        <v>0</v>
      </c>
      <c r="G191" s="182">
        <f>SUM(G192)</f>
        <v>0</v>
      </c>
      <c r="H191" s="183">
        <f t="shared" ref="H191:I191" si="252">SUM(H192)</f>
        <v>0</v>
      </c>
      <c r="I191" s="71">
        <f t="shared" si="252"/>
        <v>0</v>
      </c>
      <c r="J191" s="182">
        <f>SUM(J192)</f>
        <v>0</v>
      </c>
      <c r="K191" s="183">
        <f t="shared" ref="K191:L191" si="253">SUM(K192)</f>
        <v>0</v>
      </c>
      <c r="L191" s="71">
        <f t="shared" si="253"/>
        <v>0</v>
      </c>
      <c r="M191" s="182">
        <f>SUM(M192)</f>
        <v>0</v>
      </c>
      <c r="N191" s="183">
        <f t="shared" ref="N191:O191" si="254">SUM(N192)</f>
        <v>0</v>
      </c>
      <c r="O191" s="71">
        <f t="shared" si="254"/>
        <v>0</v>
      </c>
      <c r="P191" s="75"/>
    </row>
    <row r="192" spans="1:16" ht="24" hidden="1" x14ac:dyDescent="0.25">
      <c r="A192" s="375">
        <v>4310</v>
      </c>
      <c r="B192" s="80" t="s">
        <v>211</v>
      </c>
      <c r="C192" s="81">
        <f t="shared" si="193"/>
        <v>0</v>
      </c>
      <c r="D192" s="191">
        <f>SUM(D193:D193)</f>
        <v>0</v>
      </c>
      <c r="E192" s="192">
        <f t="shared" ref="E192:F192" si="255">SUM(E193:E193)</f>
        <v>0</v>
      </c>
      <c r="F192" s="132">
        <f t="shared" si="255"/>
        <v>0</v>
      </c>
      <c r="G192" s="191">
        <f>SUM(G193:G193)</f>
        <v>0</v>
      </c>
      <c r="H192" s="192">
        <f t="shared" ref="H192:I192" si="256">SUM(H193:H193)</f>
        <v>0</v>
      </c>
      <c r="I192" s="132">
        <f t="shared" si="256"/>
        <v>0</v>
      </c>
      <c r="J192" s="191">
        <f>SUM(J193:J193)</f>
        <v>0</v>
      </c>
      <c r="K192" s="192">
        <f t="shared" ref="K192:L192" si="257">SUM(K193:K193)</f>
        <v>0</v>
      </c>
      <c r="L192" s="132">
        <f t="shared" si="257"/>
        <v>0</v>
      </c>
      <c r="M192" s="191">
        <f>SUM(M193:M193)</f>
        <v>0</v>
      </c>
      <c r="N192" s="192">
        <f t="shared" ref="N192:O192" si="258">SUM(N193:N193)</f>
        <v>0</v>
      </c>
      <c r="O192" s="132">
        <f t="shared" si="258"/>
        <v>0</v>
      </c>
      <c r="P192" s="49"/>
    </row>
    <row r="193" spans="1:16" ht="36" hidden="1" customHeight="1" x14ac:dyDescent="0.25">
      <c r="A193" s="51">
        <v>4311</v>
      </c>
      <c r="B193" s="87" t="s">
        <v>212</v>
      </c>
      <c r="C193" s="88">
        <f t="shared" si="193"/>
        <v>0</v>
      </c>
      <c r="D193" s="193">
        <v>0</v>
      </c>
      <c r="E193" s="194"/>
      <c r="F193" s="55">
        <f>D193+E193</f>
        <v>0</v>
      </c>
      <c r="G193" s="53"/>
      <c r="H193" s="54"/>
      <c r="I193" s="55">
        <f>G193+H193</f>
        <v>0</v>
      </c>
      <c r="J193" s="53"/>
      <c r="K193" s="54"/>
      <c r="L193" s="55">
        <f>K193+J193</f>
        <v>0</v>
      </c>
      <c r="M193" s="53"/>
      <c r="N193" s="54"/>
      <c r="O193" s="55">
        <f>N193+M193</f>
        <v>0</v>
      </c>
      <c r="P193" s="57"/>
    </row>
    <row r="194" spans="1:16" s="28" customFormat="1" ht="24" x14ac:dyDescent="0.25">
      <c r="A194" s="221"/>
      <c r="B194" s="23" t="s">
        <v>213</v>
      </c>
      <c r="C194" s="170">
        <f t="shared" si="193"/>
        <v>34311</v>
      </c>
      <c r="D194" s="171">
        <f>SUM(D195,D230,D269,D283)</f>
        <v>34311</v>
      </c>
      <c r="E194" s="172">
        <f t="shared" ref="E194:O194" si="259">SUM(E195,E230,E269,E283)</f>
        <v>0</v>
      </c>
      <c r="F194" s="173">
        <f t="shared" si="259"/>
        <v>34311</v>
      </c>
      <c r="G194" s="171">
        <f t="shared" si="259"/>
        <v>0</v>
      </c>
      <c r="H194" s="172">
        <f t="shared" si="259"/>
        <v>0</v>
      </c>
      <c r="I194" s="173">
        <f t="shared" si="259"/>
        <v>0</v>
      </c>
      <c r="J194" s="171">
        <f t="shared" si="259"/>
        <v>0</v>
      </c>
      <c r="K194" s="172">
        <f t="shared" si="259"/>
        <v>0</v>
      </c>
      <c r="L194" s="173">
        <f t="shared" si="259"/>
        <v>0</v>
      </c>
      <c r="M194" s="171">
        <f t="shared" si="259"/>
        <v>0</v>
      </c>
      <c r="N194" s="172">
        <f t="shared" si="259"/>
        <v>0</v>
      </c>
      <c r="O194" s="173">
        <f t="shared" si="259"/>
        <v>0</v>
      </c>
      <c r="P194" s="174"/>
    </row>
    <row r="195" spans="1:16" x14ac:dyDescent="0.25">
      <c r="A195" s="175">
        <v>5000</v>
      </c>
      <c r="B195" s="175" t="s">
        <v>214</v>
      </c>
      <c r="C195" s="176">
        <f t="shared" si="193"/>
        <v>34311</v>
      </c>
      <c r="D195" s="177">
        <f>D196+D204</f>
        <v>34311</v>
      </c>
      <c r="E195" s="178">
        <f t="shared" ref="E195:F195" si="260">E196+E204</f>
        <v>0</v>
      </c>
      <c r="F195" s="179">
        <f t="shared" si="260"/>
        <v>34311</v>
      </c>
      <c r="G195" s="177">
        <f>G196+G204</f>
        <v>0</v>
      </c>
      <c r="H195" s="178">
        <f t="shared" ref="H195:I195" si="261">H196+H204</f>
        <v>0</v>
      </c>
      <c r="I195" s="179">
        <f t="shared" si="261"/>
        <v>0</v>
      </c>
      <c r="J195" s="177">
        <f>J196+J204</f>
        <v>0</v>
      </c>
      <c r="K195" s="178">
        <f t="shared" ref="K195:L195" si="262">K196+K204</f>
        <v>0</v>
      </c>
      <c r="L195" s="179">
        <f t="shared" si="262"/>
        <v>0</v>
      </c>
      <c r="M195" s="177">
        <f>M196+M204</f>
        <v>0</v>
      </c>
      <c r="N195" s="178">
        <f t="shared" ref="N195:O195" si="263">N196+N204</f>
        <v>0</v>
      </c>
      <c r="O195" s="179">
        <f t="shared" si="263"/>
        <v>0</v>
      </c>
      <c r="P195" s="180"/>
    </row>
    <row r="196" spans="1:16" hidden="1" x14ac:dyDescent="0.25">
      <c r="A196" s="67">
        <v>5100</v>
      </c>
      <c r="B196" s="181" t="s">
        <v>215</v>
      </c>
      <c r="C196" s="68">
        <f t="shared" si="193"/>
        <v>0</v>
      </c>
      <c r="D196" s="182">
        <f>D197+D198+D201+D202+D203</f>
        <v>0</v>
      </c>
      <c r="E196" s="183">
        <f t="shared" ref="E196:F196" si="264">E197+E198+E201+E202+E203</f>
        <v>0</v>
      </c>
      <c r="F196" s="71">
        <f t="shared" si="264"/>
        <v>0</v>
      </c>
      <c r="G196" s="182">
        <f>G197+G198+G201+G202+G203</f>
        <v>0</v>
      </c>
      <c r="H196" s="183">
        <f t="shared" ref="H196:I196" si="265">H197+H198+H201+H202+H203</f>
        <v>0</v>
      </c>
      <c r="I196" s="71">
        <f t="shared" si="265"/>
        <v>0</v>
      </c>
      <c r="J196" s="182">
        <f>J197+J198+J201+J202+J203</f>
        <v>0</v>
      </c>
      <c r="K196" s="183">
        <f t="shared" ref="K196:L196" si="266">K197+K198+K201+K202+K203</f>
        <v>0</v>
      </c>
      <c r="L196" s="71">
        <f t="shared" si="266"/>
        <v>0</v>
      </c>
      <c r="M196" s="182">
        <f>M197+M198+M201+M202+M203</f>
        <v>0</v>
      </c>
      <c r="N196" s="183">
        <f t="shared" ref="N196:O196" si="267">N197+N198+N201+N202+N203</f>
        <v>0</v>
      </c>
      <c r="O196" s="71">
        <f t="shared" si="267"/>
        <v>0</v>
      </c>
      <c r="P196" s="75"/>
    </row>
    <row r="197" spans="1:16" ht="12" hidden="1" customHeight="1" x14ac:dyDescent="0.25">
      <c r="A197" s="375">
        <v>5110</v>
      </c>
      <c r="B197" s="80" t="s">
        <v>216</v>
      </c>
      <c r="C197" s="81">
        <f t="shared" si="193"/>
        <v>0</v>
      </c>
      <c r="D197" s="195">
        <v>0</v>
      </c>
      <c r="E197" s="196"/>
      <c r="F197" s="132">
        <f>D197+E197</f>
        <v>0</v>
      </c>
      <c r="G197" s="46"/>
      <c r="H197" s="47"/>
      <c r="I197" s="132">
        <f>G197+H197</f>
        <v>0</v>
      </c>
      <c r="J197" s="46"/>
      <c r="K197" s="47"/>
      <c r="L197" s="132">
        <f>K197+J197</f>
        <v>0</v>
      </c>
      <c r="M197" s="46"/>
      <c r="N197" s="47"/>
      <c r="O197" s="132">
        <f>N197+M197</f>
        <v>0</v>
      </c>
      <c r="P197" s="49"/>
    </row>
    <row r="198" spans="1:16" ht="24" hidden="1" x14ac:dyDescent="0.25">
      <c r="A198" s="187">
        <v>5120</v>
      </c>
      <c r="B198" s="87" t="s">
        <v>217</v>
      </c>
      <c r="C198" s="88">
        <f t="shared" si="193"/>
        <v>0</v>
      </c>
      <c r="D198" s="188">
        <f>D199+D200</f>
        <v>0</v>
      </c>
      <c r="E198" s="189">
        <f t="shared" ref="E198:F198" si="268">E199+E200</f>
        <v>0</v>
      </c>
      <c r="F198" s="55">
        <f t="shared" si="268"/>
        <v>0</v>
      </c>
      <c r="G198" s="188">
        <f>G199+G200</f>
        <v>0</v>
      </c>
      <c r="H198" s="189">
        <f t="shared" ref="H198:I198" si="269">H199+H200</f>
        <v>0</v>
      </c>
      <c r="I198" s="55">
        <f t="shared" si="269"/>
        <v>0</v>
      </c>
      <c r="J198" s="188">
        <f>J199+J200</f>
        <v>0</v>
      </c>
      <c r="K198" s="189">
        <f t="shared" ref="K198:L198" si="270">K199+K200</f>
        <v>0</v>
      </c>
      <c r="L198" s="55">
        <f t="shared" si="270"/>
        <v>0</v>
      </c>
      <c r="M198" s="188">
        <f>M199+M200</f>
        <v>0</v>
      </c>
      <c r="N198" s="189">
        <f t="shared" ref="N198:O198" si="271">N199+N200</f>
        <v>0</v>
      </c>
      <c r="O198" s="55">
        <f t="shared" si="271"/>
        <v>0</v>
      </c>
      <c r="P198" s="57"/>
    </row>
    <row r="199" spans="1:16" ht="12" hidden="1" customHeight="1" x14ac:dyDescent="0.25">
      <c r="A199" s="51">
        <v>5121</v>
      </c>
      <c r="B199" s="87" t="s">
        <v>218</v>
      </c>
      <c r="C199" s="88">
        <f t="shared" si="193"/>
        <v>0</v>
      </c>
      <c r="D199" s="193">
        <v>0</v>
      </c>
      <c r="E199" s="194"/>
      <c r="F199" s="55">
        <f t="shared" ref="F199:F203" si="272">D199+E199</f>
        <v>0</v>
      </c>
      <c r="G199" s="53"/>
      <c r="H199" s="54"/>
      <c r="I199" s="55">
        <f t="shared" ref="I199:I203" si="273">G199+H199</f>
        <v>0</v>
      </c>
      <c r="J199" s="53"/>
      <c r="K199" s="54"/>
      <c r="L199" s="55">
        <f t="shared" ref="L199:L203" si="274">K199+J199</f>
        <v>0</v>
      </c>
      <c r="M199" s="53"/>
      <c r="N199" s="54"/>
      <c r="O199" s="55">
        <f t="shared" ref="O199:O203" si="275">N199+M199</f>
        <v>0</v>
      </c>
      <c r="P199" s="57"/>
    </row>
    <row r="200" spans="1:16" ht="24" hidden="1" customHeight="1" x14ac:dyDescent="0.25">
      <c r="A200" s="51">
        <v>5129</v>
      </c>
      <c r="B200" s="87" t="s">
        <v>219</v>
      </c>
      <c r="C200" s="88">
        <f t="shared" si="193"/>
        <v>0</v>
      </c>
      <c r="D200" s="193">
        <v>0</v>
      </c>
      <c r="E200" s="194"/>
      <c r="F200" s="55">
        <f t="shared" si="272"/>
        <v>0</v>
      </c>
      <c r="G200" s="53"/>
      <c r="H200" s="54"/>
      <c r="I200" s="55">
        <f t="shared" si="273"/>
        <v>0</v>
      </c>
      <c r="J200" s="53"/>
      <c r="K200" s="54"/>
      <c r="L200" s="55">
        <f t="shared" si="274"/>
        <v>0</v>
      </c>
      <c r="M200" s="53"/>
      <c r="N200" s="54"/>
      <c r="O200" s="55">
        <f t="shared" si="275"/>
        <v>0</v>
      </c>
      <c r="P200" s="57"/>
    </row>
    <row r="201" spans="1:16" ht="12" hidden="1" customHeight="1" x14ac:dyDescent="0.25">
      <c r="A201" s="187">
        <v>5130</v>
      </c>
      <c r="B201" s="87" t="s">
        <v>220</v>
      </c>
      <c r="C201" s="88">
        <f t="shared" si="193"/>
        <v>0</v>
      </c>
      <c r="D201" s="193">
        <v>0</v>
      </c>
      <c r="E201" s="194"/>
      <c r="F201" s="55">
        <f t="shared" si="272"/>
        <v>0</v>
      </c>
      <c r="G201" s="53"/>
      <c r="H201" s="54"/>
      <c r="I201" s="55">
        <f t="shared" si="273"/>
        <v>0</v>
      </c>
      <c r="J201" s="53"/>
      <c r="K201" s="54"/>
      <c r="L201" s="55">
        <f t="shared" si="274"/>
        <v>0</v>
      </c>
      <c r="M201" s="53"/>
      <c r="N201" s="54"/>
      <c r="O201" s="55">
        <f t="shared" si="275"/>
        <v>0</v>
      </c>
      <c r="P201" s="57"/>
    </row>
    <row r="202" spans="1:16" ht="12" hidden="1" customHeight="1" x14ac:dyDescent="0.25">
      <c r="A202" s="187">
        <v>5140</v>
      </c>
      <c r="B202" s="87" t="s">
        <v>221</v>
      </c>
      <c r="C202" s="88">
        <f t="shared" si="193"/>
        <v>0</v>
      </c>
      <c r="D202" s="193">
        <v>0</v>
      </c>
      <c r="E202" s="194"/>
      <c r="F202" s="55">
        <f t="shared" si="272"/>
        <v>0</v>
      </c>
      <c r="G202" s="53"/>
      <c r="H202" s="54"/>
      <c r="I202" s="55">
        <f t="shared" si="273"/>
        <v>0</v>
      </c>
      <c r="J202" s="53"/>
      <c r="K202" s="54"/>
      <c r="L202" s="55">
        <f t="shared" si="274"/>
        <v>0</v>
      </c>
      <c r="M202" s="53"/>
      <c r="N202" s="54"/>
      <c r="O202" s="55">
        <f t="shared" si="275"/>
        <v>0</v>
      </c>
      <c r="P202" s="57"/>
    </row>
    <row r="203" spans="1:16" ht="24" hidden="1" customHeight="1" x14ac:dyDescent="0.25">
      <c r="A203" s="187">
        <v>5170</v>
      </c>
      <c r="B203" s="87" t="s">
        <v>222</v>
      </c>
      <c r="C203" s="88">
        <f t="shared" si="193"/>
        <v>0</v>
      </c>
      <c r="D203" s="193">
        <v>0</v>
      </c>
      <c r="E203" s="194"/>
      <c r="F203" s="55">
        <f t="shared" si="272"/>
        <v>0</v>
      </c>
      <c r="G203" s="53"/>
      <c r="H203" s="54"/>
      <c r="I203" s="55">
        <f t="shared" si="273"/>
        <v>0</v>
      </c>
      <c r="J203" s="53"/>
      <c r="K203" s="54"/>
      <c r="L203" s="55">
        <f t="shared" si="274"/>
        <v>0</v>
      </c>
      <c r="M203" s="53"/>
      <c r="N203" s="54"/>
      <c r="O203" s="55">
        <f t="shared" si="275"/>
        <v>0</v>
      </c>
      <c r="P203" s="57"/>
    </row>
    <row r="204" spans="1:16" x14ac:dyDescent="0.25">
      <c r="A204" s="67">
        <v>5200</v>
      </c>
      <c r="B204" s="181" t="s">
        <v>223</v>
      </c>
      <c r="C204" s="68">
        <f t="shared" si="193"/>
        <v>34311</v>
      </c>
      <c r="D204" s="182">
        <f>D205+D215+D216+D225+D226+D227+D229</f>
        <v>34311</v>
      </c>
      <c r="E204" s="183">
        <f t="shared" ref="E204:F204" si="276">E205+E215+E216+E225+E226+E227+E229</f>
        <v>0</v>
      </c>
      <c r="F204" s="71">
        <f t="shared" si="276"/>
        <v>34311</v>
      </c>
      <c r="G204" s="182">
        <f>G205+G215+G216+G225+G226+G227+G229</f>
        <v>0</v>
      </c>
      <c r="H204" s="183">
        <f t="shared" ref="H204:I204" si="277">H205+H215+H216+H225+H226+H227+H229</f>
        <v>0</v>
      </c>
      <c r="I204" s="71">
        <f t="shared" si="277"/>
        <v>0</v>
      </c>
      <c r="J204" s="182">
        <f>J205+J215+J216+J225+J226+J227+J229</f>
        <v>0</v>
      </c>
      <c r="K204" s="183">
        <f t="shared" ref="K204:L204" si="278">K205+K215+K216+K225+K226+K227+K229</f>
        <v>0</v>
      </c>
      <c r="L204" s="71">
        <f t="shared" si="278"/>
        <v>0</v>
      </c>
      <c r="M204" s="182">
        <f>M205+M215+M216+M225+M226+M227+M229</f>
        <v>0</v>
      </c>
      <c r="N204" s="183">
        <f t="shared" ref="N204:O204" si="279">N205+N215+N216+N225+N226+N227+N229</f>
        <v>0</v>
      </c>
      <c r="O204" s="71">
        <f t="shared" si="279"/>
        <v>0</v>
      </c>
      <c r="P204" s="75"/>
    </row>
    <row r="205" spans="1:16" hidden="1" x14ac:dyDescent="0.25">
      <c r="A205" s="184">
        <v>5210</v>
      </c>
      <c r="B205" s="136" t="s">
        <v>224</v>
      </c>
      <c r="C205" s="141">
        <f t="shared" si="193"/>
        <v>0</v>
      </c>
      <c r="D205" s="185">
        <f>SUM(D206:D214)</f>
        <v>0</v>
      </c>
      <c r="E205" s="186">
        <f t="shared" ref="E205:F205" si="280">SUM(E206:E214)</f>
        <v>0</v>
      </c>
      <c r="F205" s="139">
        <f t="shared" si="280"/>
        <v>0</v>
      </c>
      <c r="G205" s="185">
        <f>SUM(G206:G214)</f>
        <v>0</v>
      </c>
      <c r="H205" s="186">
        <f t="shared" ref="H205:I205" si="281">SUM(H206:H214)</f>
        <v>0</v>
      </c>
      <c r="I205" s="139">
        <f t="shared" si="281"/>
        <v>0</v>
      </c>
      <c r="J205" s="185">
        <f>SUM(J206:J214)</f>
        <v>0</v>
      </c>
      <c r="K205" s="186">
        <f t="shared" ref="K205:L205" si="282">SUM(K206:K214)</f>
        <v>0</v>
      </c>
      <c r="L205" s="139">
        <f t="shared" si="282"/>
        <v>0</v>
      </c>
      <c r="M205" s="185">
        <f>SUM(M206:M214)</f>
        <v>0</v>
      </c>
      <c r="N205" s="186">
        <f t="shared" ref="N205:O205" si="283">SUM(N206:N214)</f>
        <v>0</v>
      </c>
      <c r="O205" s="139">
        <f t="shared" si="283"/>
        <v>0</v>
      </c>
      <c r="P205" s="127"/>
    </row>
    <row r="206" spans="1:16" ht="12" hidden="1" customHeight="1" x14ac:dyDescent="0.25">
      <c r="A206" s="44">
        <v>5211</v>
      </c>
      <c r="B206" s="80" t="s">
        <v>225</v>
      </c>
      <c r="C206" s="81">
        <f t="shared" si="193"/>
        <v>0</v>
      </c>
      <c r="D206" s="195">
        <v>0</v>
      </c>
      <c r="E206" s="196"/>
      <c r="F206" s="132">
        <f t="shared" ref="F206:F215" si="284">D206+E206</f>
        <v>0</v>
      </c>
      <c r="G206" s="46"/>
      <c r="H206" s="47"/>
      <c r="I206" s="132">
        <f t="shared" ref="I206:I215" si="285">G206+H206</f>
        <v>0</v>
      </c>
      <c r="J206" s="46"/>
      <c r="K206" s="47"/>
      <c r="L206" s="132">
        <f t="shared" ref="L206:L215" si="286">K206+J206</f>
        <v>0</v>
      </c>
      <c r="M206" s="46"/>
      <c r="N206" s="47"/>
      <c r="O206" s="132">
        <f t="shared" ref="O206:O215" si="287">N206+M206</f>
        <v>0</v>
      </c>
      <c r="P206" s="49"/>
    </row>
    <row r="207" spans="1:16" ht="12" hidden="1" customHeight="1" x14ac:dyDescent="0.25">
      <c r="A207" s="51">
        <v>5212</v>
      </c>
      <c r="B207" s="87" t="s">
        <v>226</v>
      </c>
      <c r="C207" s="88">
        <f t="shared" si="193"/>
        <v>0</v>
      </c>
      <c r="D207" s="193">
        <v>0</v>
      </c>
      <c r="E207" s="194"/>
      <c r="F207" s="55">
        <f t="shared" si="284"/>
        <v>0</v>
      </c>
      <c r="G207" s="53"/>
      <c r="H207" s="54"/>
      <c r="I207" s="55">
        <f t="shared" si="285"/>
        <v>0</v>
      </c>
      <c r="J207" s="53"/>
      <c r="K207" s="54"/>
      <c r="L207" s="55">
        <f t="shared" si="286"/>
        <v>0</v>
      </c>
      <c r="M207" s="53"/>
      <c r="N207" s="54"/>
      <c r="O207" s="55">
        <f t="shared" si="287"/>
        <v>0</v>
      </c>
      <c r="P207" s="57"/>
    </row>
    <row r="208" spans="1:16" ht="12" hidden="1" customHeight="1" x14ac:dyDescent="0.25">
      <c r="A208" s="51">
        <v>5213</v>
      </c>
      <c r="B208" s="87" t="s">
        <v>227</v>
      </c>
      <c r="C208" s="88">
        <f t="shared" si="193"/>
        <v>0</v>
      </c>
      <c r="D208" s="193">
        <v>0</v>
      </c>
      <c r="E208" s="194"/>
      <c r="F208" s="55">
        <f t="shared" si="284"/>
        <v>0</v>
      </c>
      <c r="G208" s="53"/>
      <c r="H208" s="54"/>
      <c r="I208" s="55">
        <f t="shared" si="285"/>
        <v>0</v>
      </c>
      <c r="J208" s="53"/>
      <c r="K208" s="54"/>
      <c r="L208" s="55">
        <f t="shared" si="286"/>
        <v>0</v>
      </c>
      <c r="M208" s="53"/>
      <c r="N208" s="54"/>
      <c r="O208" s="55">
        <f t="shared" si="287"/>
        <v>0</v>
      </c>
      <c r="P208" s="57"/>
    </row>
    <row r="209" spans="1:16" ht="12" hidden="1" customHeight="1" x14ac:dyDescent="0.25">
      <c r="A209" s="51">
        <v>5214</v>
      </c>
      <c r="B209" s="87" t="s">
        <v>228</v>
      </c>
      <c r="C209" s="88">
        <f t="shared" si="193"/>
        <v>0</v>
      </c>
      <c r="D209" s="193">
        <v>0</v>
      </c>
      <c r="E209" s="194"/>
      <c r="F209" s="55">
        <f t="shared" si="284"/>
        <v>0</v>
      </c>
      <c r="G209" s="53"/>
      <c r="H209" s="54"/>
      <c r="I209" s="55">
        <f t="shared" si="285"/>
        <v>0</v>
      </c>
      <c r="J209" s="53"/>
      <c r="K209" s="54"/>
      <c r="L209" s="55">
        <f t="shared" si="286"/>
        <v>0</v>
      </c>
      <c r="M209" s="53"/>
      <c r="N209" s="54"/>
      <c r="O209" s="55">
        <f t="shared" si="287"/>
        <v>0</v>
      </c>
      <c r="P209" s="57"/>
    </row>
    <row r="210" spans="1:16" ht="12" hidden="1" customHeight="1" x14ac:dyDescent="0.25">
      <c r="A210" s="51">
        <v>5215</v>
      </c>
      <c r="B210" s="87" t="s">
        <v>229</v>
      </c>
      <c r="C210" s="88">
        <f t="shared" si="193"/>
        <v>0</v>
      </c>
      <c r="D210" s="193">
        <v>0</v>
      </c>
      <c r="E210" s="194"/>
      <c r="F210" s="55">
        <f t="shared" si="284"/>
        <v>0</v>
      </c>
      <c r="G210" s="53"/>
      <c r="H210" s="54"/>
      <c r="I210" s="55">
        <f t="shared" si="285"/>
        <v>0</v>
      </c>
      <c r="J210" s="53"/>
      <c r="K210" s="54"/>
      <c r="L210" s="55">
        <f t="shared" si="286"/>
        <v>0</v>
      </c>
      <c r="M210" s="53"/>
      <c r="N210" s="54"/>
      <c r="O210" s="55">
        <f t="shared" si="287"/>
        <v>0</v>
      </c>
      <c r="P210" s="57"/>
    </row>
    <row r="211" spans="1:16" ht="14.25" hidden="1" customHeight="1" x14ac:dyDescent="0.25">
      <c r="A211" s="51">
        <v>5216</v>
      </c>
      <c r="B211" s="87" t="s">
        <v>230</v>
      </c>
      <c r="C211" s="88">
        <f t="shared" si="193"/>
        <v>0</v>
      </c>
      <c r="D211" s="193">
        <v>0</v>
      </c>
      <c r="E211" s="194"/>
      <c r="F211" s="55">
        <f t="shared" si="284"/>
        <v>0</v>
      </c>
      <c r="G211" s="53"/>
      <c r="H211" s="54"/>
      <c r="I211" s="55">
        <f t="shared" si="285"/>
        <v>0</v>
      </c>
      <c r="J211" s="53"/>
      <c r="K211" s="54"/>
      <c r="L211" s="55">
        <f t="shared" si="286"/>
        <v>0</v>
      </c>
      <c r="M211" s="53"/>
      <c r="N211" s="54"/>
      <c r="O211" s="55">
        <f t="shared" si="287"/>
        <v>0</v>
      </c>
      <c r="P211" s="57"/>
    </row>
    <row r="212" spans="1:16" ht="12" hidden="1" customHeight="1" x14ac:dyDescent="0.25">
      <c r="A212" s="51">
        <v>5217</v>
      </c>
      <c r="B212" s="87" t="s">
        <v>231</v>
      </c>
      <c r="C212" s="88">
        <f t="shared" ref="C212:C275" si="288">F212+I212+L212+O212</f>
        <v>0</v>
      </c>
      <c r="D212" s="193">
        <v>0</v>
      </c>
      <c r="E212" s="194"/>
      <c r="F212" s="55">
        <f t="shared" si="284"/>
        <v>0</v>
      </c>
      <c r="G212" s="53"/>
      <c r="H212" s="54"/>
      <c r="I212" s="55">
        <f t="shared" si="285"/>
        <v>0</v>
      </c>
      <c r="J212" s="53"/>
      <c r="K212" s="54"/>
      <c r="L212" s="55">
        <f t="shared" si="286"/>
        <v>0</v>
      </c>
      <c r="M212" s="53"/>
      <c r="N212" s="54"/>
      <c r="O212" s="55">
        <f t="shared" si="287"/>
        <v>0</v>
      </c>
      <c r="P212" s="57"/>
    </row>
    <row r="213" spans="1:16" ht="12" hidden="1" customHeight="1" x14ac:dyDescent="0.25">
      <c r="A213" s="51">
        <v>5218</v>
      </c>
      <c r="B213" s="87" t="s">
        <v>232</v>
      </c>
      <c r="C213" s="88">
        <f t="shared" si="288"/>
        <v>0</v>
      </c>
      <c r="D213" s="193">
        <v>0</v>
      </c>
      <c r="E213" s="194"/>
      <c r="F213" s="55">
        <f t="shared" si="284"/>
        <v>0</v>
      </c>
      <c r="G213" s="53"/>
      <c r="H213" s="54"/>
      <c r="I213" s="55">
        <f t="shared" si="285"/>
        <v>0</v>
      </c>
      <c r="J213" s="53"/>
      <c r="K213" s="54"/>
      <c r="L213" s="55">
        <f t="shared" si="286"/>
        <v>0</v>
      </c>
      <c r="M213" s="53"/>
      <c r="N213" s="54"/>
      <c r="O213" s="55">
        <f t="shared" si="287"/>
        <v>0</v>
      </c>
      <c r="P213" s="57"/>
    </row>
    <row r="214" spans="1:16" ht="12" hidden="1" customHeight="1" x14ac:dyDescent="0.25">
      <c r="A214" s="51">
        <v>5219</v>
      </c>
      <c r="B214" s="87" t="s">
        <v>233</v>
      </c>
      <c r="C214" s="88">
        <f t="shared" si="288"/>
        <v>0</v>
      </c>
      <c r="D214" s="193">
        <v>0</v>
      </c>
      <c r="E214" s="194"/>
      <c r="F214" s="55">
        <f t="shared" si="284"/>
        <v>0</v>
      </c>
      <c r="G214" s="53"/>
      <c r="H214" s="54"/>
      <c r="I214" s="55">
        <f t="shared" si="285"/>
        <v>0</v>
      </c>
      <c r="J214" s="53"/>
      <c r="K214" s="54"/>
      <c r="L214" s="55">
        <f t="shared" si="286"/>
        <v>0</v>
      </c>
      <c r="M214" s="53"/>
      <c r="N214" s="54"/>
      <c r="O214" s="55">
        <f t="shared" si="287"/>
        <v>0</v>
      </c>
      <c r="P214" s="57"/>
    </row>
    <row r="215" spans="1:16" ht="13.5" hidden="1" customHeight="1" x14ac:dyDescent="0.25">
      <c r="A215" s="187">
        <v>5220</v>
      </c>
      <c r="B215" s="87" t="s">
        <v>234</v>
      </c>
      <c r="C215" s="88">
        <f t="shared" si="288"/>
        <v>0</v>
      </c>
      <c r="D215" s="193">
        <v>0</v>
      </c>
      <c r="E215" s="194"/>
      <c r="F215" s="55">
        <f t="shared" si="284"/>
        <v>0</v>
      </c>
      <c r="G215" s="53"/>
      <c r="H215" s="54"/>
      <c r="I215" s="55">
        <f t="shared" si="285"/>
        <v>0</v>
      </c>
      <c r="J215" s="53"/>
      <c r="K215" s="54"/>
      <c r="L215" s="55">
        <f t="shared" si="286"/>
        <v>0</v>
      </c>
      <c r="M215" s="53"/>
      <c r="N215" s="54"/>
      <c r="O215" s="55">
        <f t="shared" si="287"/>
        <v>0</v>
      </c>
      <c r="P215" s="57"/>
    </row>
    <row r="216" spans="1:16" x14ac:dyDescent="0.25">
      <c r="A216" s="187">
        <v>5230</v>
      </c>
      <c r="B216" s="87" t="s">
        <v>235</v>
      </c>
      <c r="C216" s="88">
        <f t="shared" si="288"/>
        <v>2695</v>
      </c>
      <c r="D216" s="188">
        <f>SUM(D217:D224)</f>
        <v>2695</v>
      </c>
      <c r="E216" s="189">
        <f t="shared" ref="E216:F216" si="289">SUM(E217:E224)</f>
        <v>0</v>
      </c>
      <c r="F216" s="55">
        <f t="shared" si="289"/>
        <v>2695</v>
      </c>
      <c r="G216" s="188">
        <f>SUM(G217:G224)</f>
        <v>0</v>
      </c>
      <c r="H216" s="189">
        <f t="shared" ref="H216:I216" si="290">SUM(H217:H224)</f>
        <v>0</v>
      </c>
      <c r="I216" s="55">
        <f t="shared" si="290"/>
        <v>0</v>
      </c>
      <c r="J216" s="188">
        <f>SUM(J217:J224)</f>
        <v>0</v>
      </c>
      <c r="K216" s="189">
        <f t="shared" ref="K216:L216" si="291">SUM(K217:K224)</f>
        <v>0</v>
      </c>
      <c r="L216" s="55">
        <f t="shared" si="291"/>
        <v>0</v>
      </c>
      <c r="M216" s="188">
        <f>SUM(M217:M224)</f>
        <v>0</v>
      </c>
      <c r="N216" s="189">
        <f t="shared" ref="N216:O216" si="292">SUM(N217:N224)</f>
        <v>0</v>
      </c>
      <c r="O216" s="55">
        <f t="shared" si="292"/>
        <v>0</v>
      </c>
      <c r="P216" s="57"/>
    </row>
    <row r="217" spans="1:16" ht="12" hidden="1" customHeight="1" x14ac:dyDescent="0.25">
      <c r="A217" s="51">
        <v>5231</v>
      </c>
      <c r="B217" s="87" t="s">
        <v>236</v>
      </c>
      <c r="C217" s="88">
        <f t="shared" si="288"/>
        <v>0</v>
      </c>
      <c r="D217" s="193">
        <v>0</v>
      </c>
      <c r="E217" s="194"/>
      <c r="F217" s="55">
        <f t="shared" ref="F217:F226" si="293">D217+E217</f>
        <v>0</v>
      </c>
      <c r="G217" s="53"/>
      <c r="H217" s="54"/>
      <c r="I217" s="55">
        <f t="shared" ref="I217:I226" si="294">G217+H217</f>
        <v>0</v>
      </c>
      <c r="J217" s="53"/>
      <c r="K217" s="54"/>
      <c r="L217" s="55">
        <f t="shared" ref="L217:L226" si="295">K217+J217</f>
        <v>0</v>
      </c>
      <c r="M217" s="53"/>
      <c r="N217" s="54"/>
      <c r="O217" s="55">
        <f t="shared" ref="O217:O226" si="296">N217+M217</f>
        <v>0</v>
      </c>
      <c r="P217" s="57"/>
    </row>
    <row r="218" spans="1:16" ht="12" hidden="1" customHeight="1" x14ac:dyDescent="0.25">
      <c r="A218" s="51">
        <v>5232</v>
      </c>
      <c r="B218" s="87" t="s">
        <v>237</v>
      </c>
      <c r="C218" s="88">
        <f t="shared" si="288"/>
        <v>0</v>
      </c>
      <c r="D218" s="193">
        <v>0</v>
      </c>
      <c r="E218" s="194"/>
      <c r="F218" s="55">
        <f t="shared" si="293"/>
        <v>0</v>
      </c>
      <c r="G218" s="53"/>
      <c r="H218" s="54"/>
      <c r="I218" s="55">
        <f t="shared" si="294"/>
        <v>0</v>
      </c>
      <c r="J218" s="53"/>
      <c r="K218" s="54"/>
      <c r="L218" s="55">
        <f t="shared" si="295"/>
        <v>0</v>
      </c>
      <c r="M218" s="53"/>
      <c r="N218" s="54"/>
      <c r="O218" s="55">
        <f t="shared" si="296"/>
        <v>0</v>
      </c>
      <c r="P218" s="57"/>
    </row>
    <row r="219" spans="1:16" ht="12" hidden="1" customHeight="1" x14ac:dyDescent="0.25">
      <c r="A219" s="51">
        <v>5233</v>
      </c>
      <c r="B219" s="87" t="s">
        <v>238</v>
      </c>
      <c r="C219" s="88">
        <f t="shared" si="288"/>
        <v>0</v>
      </c>
      <c r="D219" s="193">
        <v>0</v>
      </c>
      <c r="E219" s="194"/>
      <c r="F219" s="55">
        <f t="shared" si="293"/>
        <v>0</v>
      </c>
      <c r="G219" s="53"/>
      <c r="H219" s="54"/>
      <c r="I219" s="55">
        <f t="shared" si="294"/>
        <v>0</v>
      </c>
      <c r="J219" s="53"/>
      <c r="K219" s="54"/>
      <c r="L219" s="55">
        <f t="shared" si="295"/>
        <v>0</v>
      </c>
      <c r="M219" s="53"/>
      <c r="N219" s="54"/>
      <c r="O219" s="55">
        <f t="shared" si="296"/>
        <v>0</v>
      </c>
      <c r="P219" s="57"/>
    </row>
    <row r="220" spans="1:16" ht="24" hidden="1" customHeight="1" x14ac:dyDescent="0.25">
      <c r="A220" s="51">
        <v>5234</v>
      </c>
      <c r="B220" s="87" t="s">
        <v>239</v>
      </c>
      <c r="C220" s="88">
        <f t="shared" si="288"/>
        <v>0</v>
      </c>
      <c r="D220" s="193">
        <v>0</v>
      </c>
      <c r="E220" s="194"/>
      <c r="F220" s="55">
        <f t="shared" si="293"/>
        <v>0</v>
      </c>
      <c r="G220" s="53"/>
      <c r="H220" s="54"/>
      <c r="I220" s="55">
        <f t="shared" si="294"/>
        <v>0</v>
      </c>
      <c r="J220" s="53"/>
      <c r="K220" s="54"/>
      <c r="L220" s="55">
        <f t="shared" si="295"/>
        <v>0</v>
      </c>
      <c r="M220" s="53"/>
      <c r="N220" s="54"/>
      <c r="O220" s="55">
        <f t="shared" si="296"/>
        <v>0</v>
      </c>
      <c r="P220" s="57"/>
    </row>
    <row r="221" spans="1:16" ht="14.25" hidden="1" customHeight="1" x14ac:dyDescent="0.25">
      <c r="A221" s="51">
        <v>5236</v>
      </c>
      <c r="B221" s="87" t="s">
        <v>240</v>
      </c>
      <c r="C221" s="88">
        <f t="shared" si="288"/>
        <v>0</v>
      </c>
      <c r="D221" s="193">
        <v>0</v>
      </c>
      <c r="E221" s="194"/>
      <c r="F221" s="55">
        <f t="shared" si="293"/>
        <v>0</v>
      </c>
      <c r="G221" s="53"/>
      <c r="H221" s="54"/>
      <c r="I221" s="55">
        <f t="shared" si="294"/>
        <v>0</v>
      </c>
      <c r="J221" s="53"/>
      <c r="K221" s="54"/>
      <c r="L221" s="55">
        <f t="shared" si="295"/>
        <v>0</v>
      </c>
      <c r="M221" s="53"/>
      <c r="N221" s="54"/>
      <c r="O221" s="55">
        <f t="shared" si="296"/>
        <v>0</v>
      </c>
      <c r="P221" s="57"/>
    </row>
    <row r="222" spans="1:16" ht="14.25" hidden="1" customHeight="1" x14ac:dyDescent="0.25">
      <c r="A222" s="51">
        <v>5237</v>
      </c>
      <c r="B222" s="87" t="s">
        <v>241</v>
      </c>
      <c r="C222" s="88">
        <f t="shared" si="288"/>
        <v>0</v>
      </c>
      <c r="D222" s="193">
        <v>0</v>
      </c>
      <c r="E222" s="194"/>
      <c r="F222" s="55">
        <f t="shared" si="293"/>
        <v>0</v>
      </c>
      <c r="G222" s="53"/>
      <c r="H222" s="54"/>
      <c r="I222" s="55">
        <f t="shared" si="294"/>
        <v>0</v>
      </c>
      <c r="J222" s="53"/>
      <c r="K222" s="54"/>
      <c r="L222" s="55">
        <f t="shared" si="295"/>
        <v>0</v>
      </c>
      <c r="M222" s="53"/>
      <c r="N222" s="54"/>
      <c r="O222" s="55">
        <f t="shared" si="296"/>
        <v>0</v>
      </c>
      <c r="P222" s="57"/>
    </row>
    <row r="223" spans="1:16" ht="24" hidden="1" customHeight="1" x14ac:dyDescent="0.25">
      <c r="A223" s="51">
        <v>5238</v>
      </c>
      <c r="B223" s="87" t="s">
        <v>242</v>
      </c>
      <c r="C223" s="88">
        <f t="shared" si="288"/>
        <v>0</v>
      </c>
      <c r="D223" s="193">
        <v>0</v>
      </c>
      <c r="E223" s="194"/>
      <c r="F223" s="55">
        <f t="shared" si="293"/>
        <v>0</v>
      </c>
      <c r="G223" s="53"/>
      <c r="H223" s="54"/>
      <c r="I223" s="55">
        <f t="shared" si="294"/>
        <v>0</v>
      </c>
      <c r="J223" s="53"/>
      <c r="K223" s="54"/>
      <c r="L223" s="55">
        <f t="shared" si="295"/>
        <v>0</v>
      </c>
      <c r="M223" s="53"/>
      <c r="N223" s="54"/>
      <c r="O223" s="55">
        <f t="shared" si="296"/>
        <v>0</v>
      </c>
      <c r="P223" s="57"/>
    </row>
    <row r="224" spans="1:16" ht="24" customHeight="1" x14ac:dyDescent="0.25">
      <c r="A224" s="51">
        <v>5239</v>
      </c>
      <c r="B224" s="87" t="s">
        <v>243</v>
      </c>
      <c r="C224" s="88">
        <f t="shared" si="288"/>
        <v>2695</v>
      </c>
      <c r="D224" s="193">
        <v>2695</v>
      </c>
      <c r="E224" s="194"/>
      <c r="F224" s="55">
        <f t="shared" si="293"/>
        <v>2695</v>
      </c>
      <c r="G224" s="53"/>
      <c r="H224" s="54"/>
      <c r="I224" s="55">
        <f t="shared" si="294"/>
        <v>0</v>
      </c>
      <c r="J224" s="53"/>
      <c r="K224" s="54"/>
      <c r="L224" s="55">
        <f t="shared" si="295"/>
        <v>0</v>
      </c>
      <c r="M224" s="53"/>
      <c r="N224" s="54"/>
      <c r="O224" s="55">
        <f t="shared" si="296"/>
        <v>0</v>
      </c>
      <c r="P224" s="57"/>
    </row>
    <row r="225" spans="1:16" ht="24" customHeight="1" x14ac:dyDescent="0.25">
      <c r="A225" s="187">
        <v>5240</v>
      </c>
      <c r="B225" s="87" t="s">
        <v>244</v>
      </c>
      <c r="C225" s="88">
        <f t="shared" si="288"/>
        <v>31616</v>
      </c>
      <c r="D225" s="193">
        <v>31616</v>
      </c>
      <c r="E225" s="194"/>
      <c r="F225" s="55">
        <f t="shared" si="293"/>
        <v>31616</v>
      </c>
      <c r="G225" s="53"/>
      <c r="H225" s="54"/>
      <c r="I225" s="55">
        <f t="shared" si="294"/>
        <v>0</v>
      </c>
      <c r="J225" s="53"/>
      <c r="K225" s="54"/>
      <c r="L225" s="55">
        <f t="shared" si="295"/>
        <v>0</v>
      </c>
      <c r="M225" s="53"/>
      <c r="N225" s="54"/>
      <c r="O225" s="55">
        <f t="shared" si="296"/>
        <v>0</v>
      </c>
      <c r="P225" s="57"/>
    </row>
    <row r="226" spans="1:16" ht="12" hidden="1" customHeight="1" x14ac:dyDescent="0.25">
      <c r="A226" s="187">
        <v>5250</v>
      </c>
      <c r="B226" s="87" t="s">
        <v>245</v>
      </c>
      <c r="C226" s="88">
        <f t="shared" si="288"/>
        <v>0</v>
      </c>
      <c r="D226" s="193">
        <v>0</v>
      </c>
      <c r="E226" s="194"/>
      <c r="F226" s="55">
        <f t="shared" si="293"/>
        <v>0</v>
      </c>
      <c r="G226" s="53"/>
      <c r="H226" s="54"/>
      <c r="I226" s="55">
        <f t="shared" si="294"/>
        <v>0</v>
      </c>
      <c r="J226" s="53"/>
      <c r="K226" s="54"/>
      <c r="L226" s="55">
        <f t="shared" si="295"/>
        <v>0</v>
      </c>
      <c r="M226" s="53"/>
      <c r="N226" s="54"/>
      <c r="O226" s="55">
        <f t="shared" si="296"/>
        <v>0</v>
      </c>
      <c r="P226" s="57"/>
    </row>
    <row r="227" spans="1:16" hidden="1" x14ac:dyDescent="0.25">
      <c r="A227" s="187">
        <v>5260</v>
      </c>
      <c r="B227" s="87" t="s">
        <v>246</v>
      </c>
      <c r="C227" s="88">
        <f t="shared" si="288"/>
        <v>0</v>
      </c>
      <c r="D227" s="188">
        <f>SUM(D228)</f>
        <v>0</v>
      </c>
      <c r="E227" s="189">
        <f t="shared" ref="E227:F227" si="297">SUM(E228)</f>
        <v>0</v>
      </c>
      <c r="F227" s="55">
        <f t="shared" si="297"/>
        <v>0</v>
      </c>
      <c r="G227" s="188">
        <f>SUM(G228)</f>
        <v>0</v>
      </c>
      <c r="H227" s="189">
        <f t="shared" ref="H227:I227" si="298">SUM(H228)</f>
        <v>0</v>
      </c>
      <c r="I227" s="55">
        <f t="shared" si="298"/>
        <v>0</v>
      </c>
      <c r="J227" s="188">
        <f>SUM(J228)</f>
        <v>0</v>
      </c>
      <c r="K227" s="189">
        <f t="shared" ref="K227:L227" si="299">SUM(K228)</f>
        <v>0</v>
      </c>
      <c r="L227" s="55">
        <f t="shared" si="299"/>
        <v>0</v>
      </c>
      <c r="M227" s="188">
        <f>SUM(M228)</f>
        <v>0</v>
      </c>
      <c r="N227" s="189">
        <f t="shared" ref="N227:O227" si="300">SUM(N228)</f>
        <v>0</v>
      </c>
      <c r="O227" s="55">
        <f t="shared" si="300"/>
        <v>0</v>
      </c>
      <c r="P227" s="57"/>
    </row>
    <row r="228" spans="1:16" ht="24" hidden="1" customHeight="1" x14ac:dyDescent="0.25">
      <c r="A228" s="51">
        <v>5269</v>
      </c>
      <c r="B228" s="87" t="s">
        <v>247</v>
      </c>
      <c r="C228" s="88">
        <f t="shared" si="288"/>
        <v>0</v>
      </c>
      <c r="D228" s="193">
        <v>0</v>
      </c>
      <c r="E228" s="194"/>
      <c r="F228" s="55">
        <f t="shared" ref="F228:F229" si="301">D228+E228</f>
        <v>0</v>
      </c>
      <c r="G228" s="53"/>
      <c r="H228" s="54"/>
      <c r="I228" s="55">
        <f t="shared" ref="I228:I229" si="302">G228+H228</f>
        <v>0</v>
      </c>
      <c r="J228" s="53"/>
      <c r="K228" s="54"/>
      <c r="L228" s="55">
        <f t="shared" ref="L228:L229" si="303">K228+J228</f>
        <v>0</v>
      </c>
      <c r="M228" s="53"/>
      <c r="N228" s="54"/>
      <c r="O228" s="55">
        <f t="shared" ref="O228:O229" si="304">N228+M228</f>
        <v>0</v>
      </c>
      <c r="P228" s="57"/>
    </row>
    <row r="229" spans="1:16" ht="24" hidden="1" customHeight="1" x14ac:dyDescent="0.25">
      <c r="A229" s="184">
        <v>5270</v>
      </c>
      <c r="B229" s="136" t="s">
        <v>248</v>
      </c>
      <c r="C229" s="141">
        <f t="shared" si="288"/>
        <v>0</v>
      </c>
      <c r="D229" s="199">
        <v>0</v>
      </c>
      <c r="E229" s="200"/>
      <c r="F229" s="139">
        <f t="shared" si="301"/>
        <v>0</v>
      </c>
      <c r="G229" s="142"/>
      <c r="H229" s="143"/>
      <c r="I229" s="139">
        <f t="shared" si="302"/>
        <v>0</v>
      </c>
      <c r="J229" s="142"/>
      <c r="K229" s="143"/>
      <c r="L229" s="139">
        <f t="shared" si="303"/>
        <v>0</v>
      </c>
      <c r="M229" s="142"/>
      <c r="N229" s="143"/>
      <c r="O229" s="139">
        <f t="shared" si="304"/>
        <v>0</v>
      </c>
      <c r="P229" s="127"/>
    </row>
    <row r="230" spans="1:16" hidden="1" x14ac:dyDescent="0.25">
      <c r="A230" s="175">
        <v>6000</v>
      </c>
      <c r="B230" s="175" t="s">
        <v>249</v>
      </c>
      <c r="C230" s="176">
        <f t="shared" si="288"/>
        <v>0</v>
      </c>
      <c r="D230" s="177">
        <f>D231+D251+D259</f>
        <v>0</v>
      </c>
      <c r="E230" s="178">
        <f t="shared" ref="E230:F230" si="305">E231+E251+E259</f>
        <v>0</v>
      </c>
      <c r="F230" s="179">
        <f t="shared" si="305"/>
        <v>0</v>
      </c>
      <c r="G230" s="177">
        <f>G231+G251+G259</f>
        <v>0</v>
      </c>
      <c r="H230" s="178">
        <f t="shared" ref="H230:I230" si="306">H231+H251+H259</f>
        <v>0</v>
      </c>
      <c r="I230" s="179">
        <f t="shared" si="306"/>
        <v>0</v>
      </c>
      <c r="J230" s="177">
        <f>J231+J251+J259</f>
        <v>0</v>
      </c>
      <c r="K230" s="178">
        <f t="shared" ref="K230:L230" si="307">K231+K251+K259</f>
        <v>0</v>
      </c>
      <c r="L230" s="179">
        <f t="shared" si="307"/>
        <v>0</v>
      </c>
      <c r="M230" s="177">
        <f>M231+M251+M259</f>
        <v>0</v>
      </c>
      <c r="N230" s="178">
        <f t="shared" ref="N230:O230" si="308">N231+N251+N259</f>
        <v>0</v>
      </c>
      <c r="O230" s="179">
        <f t="shared" si="308"/>
        <v>0</v>
      </c>
      <c r="P230" s="180"/>
    </row>
    <row r="231" spans="1:16" ht="14.25" hidden="1" customHeight="1" x14ac:dyDescent="0.25">
      <c r="A231" s="213">
        <v>6200</v>
      </c>
      <c r="B231" s="204" t="s">
        <v>250</v>
      </c>
      <c r="C231" s="214">
        <f t="shared" si="288"/>
        <v>0</v>
      </c>
      <c r="D231" s="215">
        <f>SUM(D232,D233,D235,D238,D244,D245,D246)</f>
        <v>0</v>
      </c>
      <c r="E231" s="216">
        <f t="shared" ref="E231:F231" si="309">SUM(E232,E233,E235,E238,E244,E245,E246)</f>
        <v>0</v>
      </c>
      <c r="F231" s="217">
        <f t="shared" si="309"/>
        <v>0</v>
      </c>
      <c r="G231" s="215">
        <f>SUM(G232,G233,G235,G238,G244,G245,G246)</f>
        <v>0</v>
      </c>
      <c r="H231" s="216">
        <f t="shared" ref="H231:I231" si="310">SUM(H232,H233,H235,H238,H244,H245,H246)</f>
        <v>0</v>
      </c>
      <c r="I231" s="217">
        <f t="shared" si="310"/>
        <v>0</v>
      </c>
      <c r="J231" s="215">
        <f>SUM(J232,J233,J235,J238,J244,J245,J246)</f>
        <v>0</v>
      </c>
      <c r="K231" s="216">
        <f t="shared" ref="K231:L231" si="311">SUM(K232,K233,K235,K238,K244,K245,K246)</f>
        <v>0</v>
      </c>
      <c r="L231" s="217">
        <f t="shared" si="311"/>
        <v>0</v>
      </c>
      <c r="M231" s="215">
        <f>SUM(M232,M233,M235,M238,M244,M245,M246)</f>
        <v>0</v>
      </c>
      <c r="N231" s="216">
        <f t="shared" ref="N231:O231" si="312">SUM(N232,N233,N235,N238,N244,N245,N246)</f>
        <v>0</v>
      </c>
      <c r="O231" s="217">
        <f t="shared" si="312"/>
        <v>0</v>
      </c>
      <c r="P231" s="218"/>
    </row>
    <row r="232" spans="1:16" ht="24" hidden="1" customHeight="1" x14ac:dyDescent="0.25">
      <c r="A232" s="375">
        <v>6220</v>
      </c>
      <c r="B232" s="80" t="s">
        <v>251</v>
      </c>
      <c r="C232" s="81">
        <f t="shared" si="288"/>
        <v>0</v>
      </c>
      <c r="D232" s="195">
        <v>0</v>
      </c>
      <c r="E232" s="196"/>
      <c r="F232" s="132">
        <f>D232+E232</f>
        <v>0</v>
      </c>
      <c r="G232" s="46"/>
      <c r="H232" s="47"/>
      <c r="I232" s="132">
        <f>G232+H232</f>
        <v>0</v>
      </c>
      <c r="J232" s="46"/>
      <c r="K232" s="47"/>
      <c r="L232" s="132">
        <f>K232+J232</f>
        <v>0</v>
      </c>
      <c r="M232" s="46"/>
      <c r="N232" s="47"/>
      <c r="O232" s="132">
        <f>N232+M232</f>
        <v>0</v>
      </c>
      <c r="P232" s="49"/>
    </row>
    <row r="233" spans="1:16" hidden="1" x14ac:dyDescent="0.25">
      <c r="A233" s="187">
        <v>6230</v>
      </c>
      <c r="B233" s="87" t="s">
        <v>252</v>
      </c>
      <c r="C233" s="88">
        <f t="shared" si="288"/>
        <v>0</v>
      </c>
      <c r="D233" s="188">
        <f t="shared" ref="D233:O233" si="313">SUM(D234)</f>
        <v>0</v>
      </c>
      <c r="E233" s="189">
        <f t="shared" si="313"/>
        <v>0</v>
      </c>
      <c r="F233" s="55">
        <f t="shared" si="313"/>
        <v>0</v>
      </c>
      <c r="G233" s="188">
        <f t="shared" si="313"/>
        <v>0</v>
      </c>
      <c r="H233" s="189">
        <f t="shared" si="313"/>
        <v>0</v>
      </c>
      <c r="I233" s="55">
        <f t="shared" si="313"/>
        <v>0</v>
      </c>
      <c r="J233" s="188">
        <f t="shared" si="313"/>
        <v>0</v>
      </c>
      <c r="K233" s="189">
        <f t="shared" si="313"/>
        <v>0</v>
      </c>
      <c r="L233" s="55">
        <f t="shared" si="313"/>
        <v>0</v>
      </c>
      <c r="M233" s="188">
        <f t="shared" si="313"/>
        <v>0</v>
      </c>
      <c r="N233" s="189">
        <f t="shared" si="313"/>
        <v>0</v>
      </c>
      <c r="O233" s="55">
        <f t="shared" si="313"/>
        <v>0</v>
      </c>
      <c r="P233" s="57"/>
    </row>
    <row r="234" spans="1:16" ht="24" hidden="1" customHeight="1" x14ac:dyDescent="0.25">
      <c r="A234" s="51">
        <v>6239</v>
      </c>
      <c r="B234" s="80" t="s">
        <v>253</v>
      </c>
      <c r="C234" s="88">
        <f t="shared" si="288"/>
        <v>0</v>
      </c>
      <c r="D234" s="195">
        <v>0</v>
      </c>
      <c r="E234" s="196"/>
      <c r="F234" s="132">
        <f>D234+E234</f>
        <v>0</v>
      </c>
      <c r="G234" s="46"/>
      <c r="H234" s="47"/>
      <c r="I234" s="132">
        <f>G234+H234</f>
        <v>0</v>
      </c>
      <c r="J234" s="46"/>
      <c r="K234" s="47"/>
      <c r="L234" s="132">
        <f>K234+J234</f>
        <v>0</v>
      </c>
      <c r="M234" s="46"/>
      <c r="N234" s="47"/>
      <c r="O234" s="132">
        <f>N234+M234</f>
        <v>0</v>
      </c>
      <c r="P234" s="49"/>
    </row>
    <row r="235" spans="1:16" ht="24" hidden="1" x14ac:dyDescent="0.25">
      <c r="A235" s="187">
        <v>6240</v>
      </c>
      <c r="B235" s="87" t="s">
        <v>254</v>
      </c>
      <c r="C235" s="88">
        <f t="shared" si="288"/>
        <v>0</v>
      </c>
      <c r="D235" s="188">
        <f>SUM(D236:D237)</f>
        <v>0</v>
      </c>
      <c r="E235" s="189">
        <f t="shared" ref="E235:F235" si="314">SUM(E236:E237)</f>
        <v>0</v>
      </c>
      <c r="F235" s="55">
        <f t="shared" si="314"/>
        <v>0</v>
      </c>
      <c r="G235" s="188">
        <f>SUM(G236:G237)</f>
        <v>0</v>
      </c>
      <c r="H235" s="189">
        <f t="shared" ref="H235:I235" si="315">SUM(H236:H237)</f>
        <v>0</v>
      </c>
      <c r="I235" s="55">
        <f t="shared" si="315"/>
        <v>0</v>
      </c>
      <c r="J235" s="188">
        <f>SUM(J236:J237)</f>
        <v>0</v>
      </c>
      <c r="K235" s="189">
        <f t="shared" ref="K235:L235" si="316">SUM(K236:K237)</f>
        <v>0</v>
      </c>
      <c r="L235" s="55">
        <f t="shared" si="316"/>
        <v>0</v>
      </c>
      <c r="M235" s="188">
        <f>SUM(M236:M237)</f>
        <v>0</v>
      </c>
      <c r="N235" s="189">
        <f t="shared" ref="N235:O235" si="317">SUM(N236:N237)</f>
        <v>0</v>
      </c>
      <c r="O235" s="55">
        <f t="shared" si="317"/>
        <v>0</v>
      </c>
      <c r="P235" s="57"/>
    </row>
    <row r="236" spans="1:16" ht="12" hidden="1" customHeight="1" x14ac:dyDescent="0.25">
      <c r="A236" s="51">
        <v>6241</v>
      </c>
      <c r="B236" s="87" t="s">
        <v>255</v>
      </c>
      <c r="C236" s="88">
        <f t="shared" si="288"/>
        <v>0</v>
      </c>
      <c r="D236" s="193">
        <v>0</v>
      </c>
      <c r="E236" s="194"/>
      <c r="F236" s="55">
        <f t="shared" ref="F236:F237" si="318">D236+E236</f>
        <v>0</v>
      </c>
      <c r="G236" s="53"/>
      <c r="H236" s="54"/>
      <c r="I236" s="55">
        <f t="shared" ref="I236:I237" si="319">G236+H236</f>
        <v>0</v>
      </c>
      <c r="J236" s="53"/>
      <c r="K236" s="54"/>
      <c r="L236" s="55">
        <f t="shared" ref="L236:L237" si="320">K236+J236</f>
        <v>0</v>
      </c>
      <c r="M236" s="53"/>
      <c r="N236" s="54"/>
      <c r="O236" s="55">
        <f t="shared" ref="O236:O237" si="321">N236+M236</f>
        <v>0</v>
      </c>
      <c r="P236" s="57"/>
    </row>
    <row r="237" spans="1:16" ht="12" hidden="1" customHeight="1" x14ac:dyDescent="0.25">
      <c r="A237" s="51">
        <v>6242</v>
      </c>
      <c r="B237" s="87" t="s">
        <v>256</v>
      </c>
      <c r="C237" s="88">
        <f t="shared" si="288"/>
        <v>0</v>
      </c>
      <c r="D237" s="193">
        <v>0</v>
      </c>
      <c r="E237" s="194"/>
      <c r="F237" s="55">
        <f t="shared" si="318"/>
        <v>0</v>
      </c>
      <c r="G237" s="53"/>
      <c r="H237" s="54"/>
      <c r="I237" s="55">
        <f t="shared" si="319"/>
        <v>0</v>
      </c>
      <c r="J237" s="53"/>
      <c r="K237" s="54"/>
      <c r="L237" s="55">
        <f t="shared" si="320"/>
        <v>0</v>
      </c>
      <c r="M237" s="53"/>
      <c r="N237" s="54"/>
      <c r="O237" s="55">
        <f t="shared" si="321"/>
        <v>0</v>
      </c>
      <c r="P237" s="57"/>
    </row>
    <row r="238" spans="1:16" ht="25.5" hidden="1" customHeight="1" x14ac:dyDescent="0.25">
      <c r="A238" s="187">
        <v>6250</v>
      </c>
      <c r="B238" s="87" t="s">
        <v>257</v>
      </c>
      <c r="C238" s="88">
        <f t="shared" si="288"/>
        <v>0</v>
      </c>
      <c r="D238" s="188">
        <f>SUM(D239:D243)</f>
        <v>0</v>
      </c>
      <c r="E238" s="189">
        <f t="shared" ref="E238:F238" si="322">SUM(E239:E243)</f>
        <v>0</v>
      </c>
      <c r="F238" s="55">
        <f t="shared" si="322"/>
        <v>0</v>
      </c>
      <c r="G238" s="188">
        <f>SUM(G239:G243)</f>
        <v>0</v>
      </c>
      <c r="H238" s="189">
        <f t="shared" ref="H238:I238" si="323">SUM(H239:H243)</f>
        <v>0</v>
      </c>
      <c r="I238" s="55">
        <f t="shared" si="323"/>
        <v>0</v>
      </c>
      <c r="J238" s="188">
        <f>SUM(J239:J243)</f>
        <v>0</v>
      </c>
      <c r="K238" s="189">
        <f t="shared" ref="K238:L238" si="324">SUM(K239:K243)</f>
        <v>0</v>
      </c>
      <c r="L238" s="55">
        <f t="shared" si="324"/>
        <v>0</v>
      </c>
      <c r="M238" s="188">
        <f>SUM(M239:M243)</f>
        <v>0</v>
      </c>
      <c r="N238" s="189">
        <f t="shared" ref="N238:O238" si="325">SUM(N239:N243)</f>
        <v>0</v>
      </c>
      <c r="O238" s="55">
        <f t="shared" si="325"/>
        <v>0</v>
      </c>
      <c r="P238" s="57"/>
    </row>
    <row r="239" spans="1:16" ht="14.25" hidden="1" customHeight="1" x14ac:dyDescent="0.25">
      <c r="A239" s="51">
        <v>6252</v>
      </c>
      <c r="B239" s="87" t="s">
        <v>258</v>
      </c>
      <c r="C239" s="88">
        <f t="shared" si="288"/>
        <v>0</v>
      </c>
      <c r="D239" s="193">
        <v>0</v>
      </c>
      <c r="E239" s="194"/>
      <c r="F239" s="55">
        <f t="shared" ref="F239:F245" si="326">D239+E239</f>
        <v>0</v>
      </c>
      <c r="G239" s="53"/>
      <c r="H239" s="54"/>
      <c r="I239" s="55">
        <f t="shared" ref="I239:I245" si="327">G239+H239</f>
        <v>0</v>
      </c>
      <c r="J239" s="53"/>
      <c r="K239" s="54"/>
      <c r="L239" s="55">
        <f t="shared" ref="L239:L245" si="328">K239+J239</f>
        <v>0</v>
      </c>
      <c r="M239" s="53"/>
      <c r="N239" s="54"/>
      <c r="O239" s="55">
        <f t="shared" ref="O239:O245" si="329">N239+M239</f>
        <v>0</v>
      </c>
      <c r="P239" s="57"/>
    </row>
    <row r="240" spans="1:16" ht="14.25" hidden="1" customHeight="1" x14ac:dyDescent="0.25">
      <c r="A240" s="51">
        <v>6253</v>
      </c>
      <c r="B240" s="87" t="s">
        <v>259</v>
      </c>
      <c r="C240" s="88">
        <f t="shared" si="288"/>
        <v>0</v>
      </c>
      <c r="D240" s="193">
        <v>0</v>
      </c>
      <c r="E240" s="194"/>
      <c r="F240" s="55">
        <f t="shared" si="326"/>
        <v>0</v>
      </c>
      <c r="G240" s="53"/>
      <c r="H240" s="54"/>
      <c r="I240" s="55">
        <f t="shared" si="327"/>
        <v>0</v>
      </c>
      <c r="J240" s="53"/>
      <c r="K240" s="54"/>
      <c r="L240" s="55">
        <f t="shared" si="328"/>
        <v>0</v>
      </c>
      <c r="M240" s="53"/>
      <c r="N240" s="54"/>
      <c r="O240" s="55">
        <f t="shared" si="329"/>
        <v>0</v>
      </c>
      <c r="P240" s="57"/>
    </row>
    <row r="241" spans="1:16" ht="24" hidden="1" customHeight="1" x14ac:dyDescent="0.25">
      <c r="A241" s="51">
        <v>6254</v>
      </c>
      <c r="B241" s="87" t="s">
        <v>260</v>
      </c>
      <c r="C241" s="88">
        <f t="shared" si="288"/>
        <v>0</v>
      </c>
      <c r="D241" s="193">
        <v>0</v>
      </c>
      <c r="E241" s="194"/>
      <c r="F241" s="55">
        <f t="shared" si="326"/>
        <v>0</v>
      </c>
      <c r="G241" s="53"/>
      <c r="H241" s="54"/>
      <c r="I241" s="55">
        <f t="shared" si="327"/>
        <v>0</v>
      </c>
      <c r="J241" s="53"/>
      <c r="K241" s="54"/>
      <c r="L241" s="55">
        <f t="shared" si="328"/>
        <v>0</v>
      </c>
      <c r="M241" s="53"/>
      <c r="N241" s="54"/>
      <c r="O241" s="55">
        <f t="shared" si="329"/>
        <v>0</v>
      </c>
      <c r="P241" s="57"/>
    </row>
    <row r="242" spans="1:16" ht="24" hidden="1" customHeight="1" x14ac:dyDescent="0.25">
      <c r="A242" s="51">
        <v>6255</v>
      </c>
      <c r="B242" s="87" t="s">
        <v>261</v>
      </c>
      <c r="C242" s="88">
        <f t="shared" si="288"/>
        <v>0</v>
      </c>
      <c r="D242" s="193">
        <v>0</v>
      </c>
      <c r="E242" s="194"/>
      <c r="F242" s="55">
        <f t="shared" si="326"/>
        <v>0</v>
      </c>
      <c r="G242" s="53"/>
      <c r="H242" s="54"/>
      <c r="I242" s="55">
        <f t="shared" si="327"/>
        <v>0</v>
      </c>
      <c r="J242" s="53"/>
      <c r="K242" s="54"/>
      <c r="L242" s="55">
        <f t="shared" si="328"/>
        <v>0</v>
      </c>
      <c r="M242" s="53"/>
      <c r="N242" s="54"/>
      <c r="O242" s="55">
        <f t="shared" si="329"/>
        <v>0</v>
      </c>
      <c r="P242" s="57"/>
    </row>
    <row r="243" spans="1:16" ht="12" hidden="1" customHeight="1" x14ac:dyDescent="0.25">
      <c r="A243" s="51">
        <v>6259</v>
      </c>
      <c r="B243" s="87" t="s">
        <v>262</v>
      </c>
      <c r="C243" s="88">
        <f t="shared" si="288"/>
        <v>0</v>
      </c>
      <c r="D243" s="193">
        <v>0</v>
      </c>
      <c r="E243" s="194"/>
      <c r="F243" s="55">
        <f t="shared" si="326"/>
        <v>0</v>
      </c>
      <c r="G243" s="53"/>
      <c r="H243" s="54"/>
      <c r="I243" s="55">
        <f t="shared" si="327"/>
        <v>0</v>
      </c>
      <c r="J243" s="53"/>
      <c r="K243" s="54"/>
      <c r="L243" s="55">
        <f t="shared" si="328"/>
        <v>0</v>
      </c>
      <c r="M243" s="53"/>
      <c r="N243" s="54"/>
      <c r="O243" s="55">
        <f t="shared" si="329"/>
        <v>0</v>
      </c>
      <c r="P243" s="57"/>
    </row>
    <row r="244" spans="1:16" ht="24" hidden="1" customHeight="1" x14ac:dyDescent="0.25">
      <c r="A244" s="187">
        <v>6260</v>
      </c>
      <c r="B244" s="87" t="s">
        <v>263</v>
      </c>
      <c r="C244" s="88">
        <f t="shared" si="288"/>
        <v>0</v>
      </c>
      <c r="D244" s="193">
        <v>0</v>
      </c>
      <c r="E244" s="194"/>
      <c r="F244" s="55">
        <f t="shared" si="326"/>
        <v>0</v>
      </c>
      <c r="G244" s="53"/>
      <c r="H244" s="54"/>
      <c r="I244" s="55">
        <f t="shared" si="327"/>
        <v>0</v>
      </c>
      <c r="J244" s="53"/>
      <c r="K244" s="54"/>
      <c r="L244" s="55">
        <f t="shared" si="328"/>
        <v>0</v>
      </c>
      <c r="M244" s="53"/>
      <c r="N244" s="54"/>
      <c r="O244" s="55">
        <f t="shared" si="329"/>
        <v>0</v>
      </c>
      <c r="P244" s="57"/>
    </row>
    <row r="245" spans="1:16" ht="12" hidden="1" customHeight="1" x14ac:dyDescent="0.25">
      <c r="A245" s="187">
        <v>6270</v>
      </c>
      <c r="B245" s="87" t="s">
        <v>264</v>
      </c>
      <c r="C245" s="88">
        <f t="shared" si="288"/>
        <v>0</v>
      </c>
      <c r="D245" s="193">
        <v>0</v>
      </c>
      <c r="E245" s="194"/>
      <c r="F245" s="55">
        <f t="shared" si="326"/>
        <v>0</v>
      </c>
      <c r="G245" s="53"/>
      <c r="H245" s="54"/>
      <c r="I245" s="55">
        <f t="shared" si="327"/>
        <v>0</v>
      </c>
      <c r="J245" s="53"/>
      <c r="K245" s="54"/>
      <c r="L245" s="55">
        <f t="shared" si="328"/>
        <v>0</v>
      </c>
      <c r="M245" s="53"/>
      <c r="N245" s="54"/>
      <c r="O245" s="55">
        <f t="shared" si="329"/>
        <v>0</v>
      </c>
      <c r="P245" s="57"/>
    </row>
    <row r="246" spans="1:16" ht="24" hidden="1" x14ac:dyDescent="0.25">
      <c r="A246" s="375">
        <v>6290</v>
      </c>
      <c r="B246" s="80" t="s">
        <v>265</v>
      </c>
      <c r="C246" s="205">
        <f t="shared" si="288"/>
        <v>0</v>
      </c>
      <c r="D246" s="191">
        <f>SUM(D247:D250)</f>
        <v>0</v>
      </c>
      <c r="E246" s="192">
        <f t="shared" ref="E246:O246" si="330">SUM(E247:E250)</f>
        <v>0</v>
      </c>
      <c r="F246" s="132">
        <f t="shared" si="330"/>
        <v>0</v>
      </c>
      <c r="G246" s="191">
        <f t="shared" si="330"/>
        <v>0</v>
      </c>
      <c r="H246" s="192">
        <f t="shared" si="330"/>
        <v>0</v>
      </c>
      <c r="I246" s="132">
        <f t="shared" si="330"/>
        <v>0</v>
      </c>
      <c r="J246" s="191">
        <f t="shared" si="330"/>
        <v>0</v>
      </c>
      <c r="K246" s="192">
        <f t="shared" si="330"/>
        <v>0</v>
      </c>
      <c r="L246" s="132">
        <f t="shared" si="330"/>
        <v>0</v>
      </c>
      <c r="M246" s="191">
        <f t="shared" si="330"/>
        <v>0</v>
      </c>
      <c r="N246" s="192">
        <f t="shared" si="330"/>
        <v>0</v>
      </c>
      <c r="O246" s="132">
        <f t="shared" si="330"/>
        <v>0</v>
      </c>
      <c r="P246" s="49"/>
    </row>
    <row r="247" spans="1:16" ht="12" hidden="1" customHeight="1" x14ac:dyDescent="0.25">
      <c r="A247" s="51">
        <v>6291</v>
      </c>
      <c r="B247" s="87" t="s">
        <v>266</v>
      </c>
      <c r="C247" s="88">
        <f t="shared" si="288"/>
        <v>0</v>
      </c>
      <c r="D247" s="193">
        <v>0</v>
      </c>
      <c r="E247" s="194"/>
      <c r="F247" s="55">
        <f t="shared" ref="F247:F250" si="331">D247+E247</f>
        <v>0</v>
      </c>
      <c r="G247" s="53"/>
      <c r="H247" s="54"/>
      <c r="I247" s="55">
        <f t="shared" ref="I247:I250" si="332">G247+H247</f>
        <v>0</v>
      </c>
      <c r="J247" s="53"/>
      <c r="K247" s="54"/>
      <c r="L247" s="55">
        <f t="shared" ref="L247:L250" si="333">K247+J247</f>
        <v>0</v>
      </c>
      <c r="M247" s="53"/>
      <c r="N247" s="54"/>
      <c r="O247" s="55">
        <f t="shared" ref="O247:O250" si="334">N247+M247</f>
        <v>0</v>
      </c>
      <c r="P247" s="57"/>
    </row>
    <row r="248" spans="1:16" ht="12" hidden="1" customHeight="1" x14ac:dyDescent="0.25">
      <c r="A248" s="51">
        <v>6292</v>
      </c>
      <c r="B248" s="87" t="s">
        <v>267</v>
      </c>
      <c r="C248" s="88">
        <f t="shared" si="288"/>
        <v>0</v>
      </c>
      <c r="D248" s="193">
        <v>0</v>
      </c>
      <c r="E248" s="194"/>
      <c r="F248" s="55">
        <f t="shared" si="331"/>
        <v>0</v>
      </c>
      <c r="G248" s="53"/>
      <c r="H248" s="54"/>
      <c r="I248" s="55">
        <f t="shared" si="332"/>
        <v>0</v>
      </c>
      <c r="J248" s="53"/>
      <c r="K248" s="54"/>
      <c r="L248" s="55">
        <f t="shared" si="333"/>
        <v>0</v>
      </c>
      <c r="M248" s="53"/>
      <c r="N248" s="54"/>
      <c r="O248" s="55">
        <f t="shared" si="334"/>
        <v>0</v>
      </c>
      <c r="P248" s="57"/>
    </row>
    <row r="249" spans="1:16" ht="72" hidden="1" customHeight="1" x14ac:dyDescent="0.25">
      <c r="A249" s="51">
        <v>6296</v>
      </c>
      <c r="B249" s="87" t="s">
        <v>268</v>
      </c>
      <c r="C249" s="88">
        <f t="shared" si="288"/>
        <v>0</v>
      </c>
      <c r="D249" s="193">
        <v>0</v>
      </c>
      <c r="E249" s="194"/>
      <c r="F249" s="55">
        <f t="shared" si="331"/>
        <v>0</v>
      </c>
      <c r="G249" s="53"/>
      <c r="H249" s="54"/>
      <c r="I249" s="55">
        <f t="shared" si="332"/>
        <v>0</v>
      </c>
      <c r="J249" s="53"/>
      <c r="K249" s="54"/>
      <c r="L249" s="55">
        <f t="shared" si="333"/>
        <v>0</v>
      </c>
      <c r="M249" s="53"/>
      <c r="N249" s="54"/>
      <c r="O249" s="55">
        <f t="shared" si="334"/>
        <v>0</v>
      </c>
      <c r="P249" s="57"/>
    </row>
    <row r="250" spans="1:16" ht="39.75" hidden="1" customHeight="1" x14ac:dyDescent="0.25">
      <c r="A250" s="51">
        <v>6299</v>
      </c>
      <c r="B250" s="87" t="s">
        <v>269</v>
      </c>
      <c r="C250" s="88">
        <f t="shared" si="288"/>
        <v>0</v>
      </c>
      <c r="D250" s="193">
        <v>0</v>
      </c>
      <c r="E250" s="194"/>
      <c r="F250" s="55">
        <f t="shared" si="331"/>
        <v>0</v>
      </c>
      <c r="G250" s="53"/>
      <c r="H250" s="54"/>
      <c r="I250" s="55">
        <f t="shared" si="332"/>
        <v>0</v>
      </c>
      <c r="J250" s="53"/>
      <c r="K250" s="54"/>
      <c r="L250" s="55">
        <f t="shared" si="333"/>
        <v>0</v>
      </c>
      <c r="M250" s="53"/>
      <c r="N250" s="54"/>
      <c r="O250" s="55">
        <f t="shared" si="334"/>
        <v>0</v>
      </c>
      <c r="P250" s="57"/>
    </row>
    <row r="251" spans="1:16" hidden="1" x14ac:dyDescent="0.25">
      <c r="A251" s="67">
        <v>6300</v>
      </c>
      <c r="B251" s="181" t="s">
        <v>270</v>
      </c>
      <c r="C251" s="68">
        <f t="shared" si="288"/>
        <v>0</v>
      </c>
      <c r="D251" s="182">
        <f>SUM(D252,D257,D258)</f>
        <v>0</v>
      </c>
      <c r="E251" s="183">
        <f t="shared" ref="E251:O251" si="335">SUM(E252,E257,E258)</f>
        <v>0</v>
      </c>
      <c r="F251" s="71">
        <f t="shared" si="335"/>
        <v>0</v>
      </c>
      <c r="G251" s="182">
        <f t="shared" si="335"/>
        <v>0</v>
      </c>
      <c r="H251" s="183">
        <f t="shared" si="335"/>
        <v>0</v>
      </c>
      <c r="I251" s="71">
        <f t="shared" si="335"/>
        <v>0</v>
      </c>
      <c r="J251" s="182">
        <f t="shared" si="335"/>
        <v>0</v>
      </c>
      <c r="K251" s="183">
        <f t="shared" si="335"/>
        <v>0</v>
      </c>
      <c r="L251" s="71">
        <f t="shared" si="335"/>
        <v>0</v>
      </c>
      <c r="M251" s="182">
        <f t="shared" si="335"/>
        <v>0</v>
      </c>
      <c r="N251" s="183">
        <f t="shared" si="335"/>
        <v>0</v>
      </c>
      <c r="O251" s="71">
        <f t="shared" si="335"/>
        <v>0</v>
      </c>
      <c r="P251" s="75"/>
    </row>
    <row r="252" spans="1:16" ht="24" hidden="1" x14ac:dyDescent="0.25">
      <c r="A252" s="375">
        <v>6320</v>
      </c>
      <c r="B252" s="80" t="s">
        <v>271</v>
      </c>
      <c r="C252" s="205">
        <f t="shared" si="288"/>
        <v>0</v>
      </c>
      <c r="D252" s="191">
        <f>SUM(D253:D256)</f>
        <v>0</v>
      </c>
      <c r="E252" s="192">
        <f t="shared" ref="E252:O252" si="336">SUM(E253:E256)</f>
        <v>0</v>
      </c>
      <c r="F252" s="132">
        <f t="shared" si="336"/>
        <v>0</v>
      </c>
      <c r="G252" s="191">
        <f t="shared" si="336"/>
        <v>0</v>
      </c>
      <c r="H252" s="192">
        <f t="shared" si="336"/>
        <v>0</v>
      </c>
      <c r="I252" s="132">
        <f t="shared" si="336"/>
        <v>0</v>
      </c>
      <c r="J252" s="191">
        <f t="shared" si="336"/>
        <v>0</v>
      </c>
      <c r="K252" s="192">
        <f t="shared" si="336"/>
        <v>0</v>
      </c>
      <c r="L252" s="132">
        <f t="shared" si="336"/>
        <v>0</v>
      </c>
      <c r="M252" s="191">
        <f t="shared" si="336"/>
        <v>0</v>
      </c>
      <c r="N252" s="192">
        <f t="shared" si="336"/>
        <v>0</v>
      </c>
      <c r="O252" s="132">
        <f t="shared" si="336"/>
        <v>0</v>
      </c>
      <c r="P252" s="49"/>
    </row>
    <row r="253" spans="1:16" ht="12" hidden="1" customHeight="1" x14ac:dyDescent="0.25">
      <c r="A253" s="51">
        <v>6322</v>
      </c>
      <c r="B253" s="87" t="s">
        <v>272</v>
      </c>
      <c r="C253" s="88">
        <f t="shared" si="288"/>
        <v>0</v>
      </c>
      <c r="D253" s="193">
        <v>0</v>
      </c>
      <c r="E253" s="194"/>
      <c r="F253" s="55">
        <f t="shared" ref="F253:F258" si="337">D253+E253</f>
        <v>0</v>
      </c>
      <c r="G253" s="53"/>
      <c r="H253" s="54"/>
      <c r="I253" s="55">
        <f t="shared" ref="I253:I258" si="338">G253+H253</f>
        <v>0</v>
      </c>
      <c r="J253" s="53"/>
      <c r="K253" s="54"/>
      <c r="L253" s="55">
        <f t="shared" ref="L253:L258" si="339">K253+J253</f>
        <v>0</v>
      </c>
      <c r="M253" s="53"/>
      <c r="N253" s="54"/>
      <c r="O253" s="55">
        <f t="shared" ref="O253:O258" si="340">N253+M253</f>
        <v>0</v>
      </c>
      <c r="P253" s="57"/>
    </row>
    <row r="254" spans="1:16" ht="24" hidden="1" customHeight="1" x14ac:dyDescent="0.25">
      <c r="A254" s="51">
        <v>6323</v>
      </c>
      <c r="B254" s="87" t="s">
        <v>273</v>
      </c>
      <c r="C254" s="88">
        <f t="shared" si="288"/>
        <v>0</v>
      </c>
      <c r="D254" s="193">
        <v>0</v>
      </c>
      <c r="E254" s="194"/>
      <c r="F254" s="55">
        <f t="shared" si="337"/>
        <v>0</v>
      </c>
      <c r="G254" s="53"/>
      <c r="H254" s="54"/>
      <c r="I254" s="55">
        <f t="shared" si="338"/>
        <v>0</v>
      </c>
      <c r="J254" s="53"/>
      <c r="K254" s="54"/>
      <c r="L254" s="55">
        <f t="shared" si="339"/>
        <v>0</v>
      </c>
      <c r="M254" s="53"/>
      <c r="N254" s="54"/>
      <c r="O254" s="55">
        <f t="shared" si="340"/>
        <v>0</v>
      </c>
      <c r="P254" s="57"/>
    </row>
    <row r="255" spans="1:16" ht="24" hidden="1" customHeight="1" x14ac:dyDescent="0.25">
      <c r="A255" s="51">
        <v>6324</v>
      </c>
      <c r="B255" s="87" t="s">
        <v>274</v>
      </c>
      <c r="C255" s="88">
        <f t="shared" si="288"/>
        <v>0</v>
      </c>
      <c r="D255" s="193">
        <v>0</v>
      </c>
      <c r="E255" s="194"/>
      <c r="F255" s="55">
        <f t="shared" si="337"/>
        <v>0</v>
      </c>
      <c r="G255" s="53"/>
      <c r="H255" s="54"/>
      <c r="I255" s="55">
        <f t="shared" si="338"/>
        <v>0</v>
      </c>
      <c r="J255" s="53"/>
      <c r="K255" s="54"/>
      <c r="L255" s="55">
        <f t="shared" si="339"/>
        <v>0</v>
      </c>
      <c r="M255" s="53"/>
      <c r="N255" s="54"/>
      <c r="O255" s="55">
        <f t="shared" si="340"/>
        <v>0</v>
      </c>
      <c r="P255" s="57"/>
    </row>
    <row r="256" spans="1:16" ht="12" hidden="1" customHeight="1" x14ac:dyDescent="0.25">
      <c r="A256" s="44">
        <v>6329</v>
      </c>
      <c r="B256" s="80" t="s">
        <v>275</v>
      </c>
      <c r="C256" s="81">
        <f t="shared" si="288"/>
        <v>0</v>
      </c>
      <c r="D256" s="195">
        <v>0</v>
      </c>
      <c r="E256" s="196"/>
      <c r="F256" s="132">
        <f t="shared" si="337"/>
        <v>0</v>
      </c>
      <c r="G256" s="46"/>
      <c r="H256" s="47"/>
      <c r="I256" s="132">
        <f t="shared" si="338"/>
        <v>0</v>
      </c>
      <c r="J256" s="46"/>
      <c r="K256" s="47"/>
      <c r="L256" s="132">
        <f t="shared" si="339"/>
        <v>0</v>
      </c>
      <c r="M256" s="46"/>
      <c r="N256" s="47"/>
      <c r="O256" s="132">
        <f t="shared" si="340"/>
        <v>0</v>
      </c>
      <c r="P256" s="49"/>
    </row>
    <row r="257" spans="1:16" ht="24" hidden="1" customHeight="1" x14ac:dyDescent="0.25">
      <c r="A257" s="222">
        <v>6330</v>
      </c>
      <c r="B257" s="223" t="s">
        <v>276</v>
      </c>
      <c r="C257" s="205">
        <f t="shared" si="288"/>
        <v>0</v>
      </c>
      <c r="D257" s="207">
        <v>0</v>
      </c>
      <c r="E257" s="208"/>
      <c r="F257" s="209">
        <f t="shared" si="337"/>
        <v>0</v>
      </c>
      <c r="G257" s="210"/>
      <c r="H257" s="211"/>
      <c r="I257" s="209">
        <f t="shared" si="338"/>
        <v>0</v>
      </c>
      <c r="J257" s="210"/>
      <c r="K257" s="211"/>
      <c r="L257" s="209">
        <f t="shared" si="339"/>
        <v>0</v>
      </c>
      <c r="M257" s="210"/>
      <c r="N257" s="211"/>
      <c r="O257" s="209">
        <f t="shared" si="340"/>
        <v>0</v>
      </c>
      <c r="P257" s="212"/>
    </row>
    <row r="258" spans="1:16" ht="12" hidden="1" customHeight="1" x14ac:dyDescent="0.25">
      <c r="A258" s="187">
        <v>6360</v>
      </c>
      <c r="B258" s="87" t="s">
        <v>277</v>
      </c>
      <c r="C258" s="88">
        <f t="shared" si="288"/>
        <v>0</v>
      </c>
      <c r="D258" s="193">
        <v>0</v>
      </c>
      <c r="E258" s="194"/>
      <c r="F258" s="55">
        <f t="shared" si="337"/>
        <v>0</v>
      </c>
      <c r="G258" s="53"/>
      <c r="H258" s="54"/>
      <c r="I258" s="55">
        <f t="shared" si="338"/>
        <v>0</v>
      </c>
      <c r="J258" s="53"/>
      <c r="K258" s="54"/>
      <c r="L258" s="55">
        <f t="shared" si="339"/>
        <v>0</v>
      </c>
      <c r="M258" s="53"/>
      <c r="N258" s="54"/>
      <c r="O258" s="55">
        <f t="shared" si="340"/>
        <v>0</v>
      </c>
      <c r="P258" s="57"/>
    </row>
    <row r="259" spans="1:16" ht="36" hidden="1" x14ac:dyDescent="0.25">
      <c r="A259" s="67">
        <v>6400</v>
      </c>
      <c r="B259" s="181" t="s">
        <v>278</v>
      </c>
      <c r="C259" s="68">
        <f t="shared" si="288"/>
        <v>0</v>
      </c>
      <c r="D259" s="182">
        <f>SUM(D260,D264)</f>
        <v>0</v>
      </c>
      <c r="E259" s="183">
        <f t="shared" ref="E259:O259" si="341">SUM(E260,E264)</f>
        <v>0</v>
      </c>
      <c r="F259" s="71">
        <f t="shared" si="341"/>
        <v>0</v>
      </c>
      <c r="G259" s="182">
        <f t="shared" si="341"/>
        <v>0</v>
      </c>
      <c r="H259" s="183">
        <f t="shared" si="341"/>
        <v>0</v>
      </c>
      <c r="I259" s="71">
        <f t="shared" si="341"/>
        <v>0</v>
      </c>
      <c r="J259" s="182">
        <f t="shared" si="341"/>
        <v>0</v>
      </c>
      <c r="K259" s="183">
        <f t="shared" si="341"/>
        <v>0</v>
      </c>
      <c r="L259" s="71">
        <f t="shared" si="341"/>
        <v>0</v>
      </c>
      <c r="M259" s="182">
        <f t="shared" si="341"/>
        <v>0</v>
      </c>
      <c r="N259" s="183">
        <f t="shared" si="341"/>
        <v>0</v>
      </c>
      <c r="O259" s="71">
        <f t="shared" si="341"/>
        <v>0</v>
      </c>
      <c r="P259" s="75"/>
    </row>
    <row r="260" spans="1:16" ht="24" hidden="1" x14ac:dyDescent="0.25">
      <c r="A260" s="375">
        <v>6410</v>
      </c>
      <c r="B260" s="80" t="s">
        <v>279</v>
      </c>
      <c r="C260" s="81">
        <f t="shared" si="288"/>
        <v>0</v>
      </c>
      <c r="D260" s="191">
        <f>SUM(D261:D263)</f>
        <v>0</v>
      </c>
      <c r="E260" s="192">
        <f t="shared" ref="E260:O260" si="342">SUM(E261:E263)</f>
        <v>0</v>
      </c>
      <c r="F260" s="132">
        <f t="shared" si="342"/>
        <v>0</v>
      </c>
      <c r="G260" s="191">
        <f t="shared" si="342"/>
        <v>0</v>
      </c>
      <c r="H260" s="192">
        <f t="shared" si="342"/>
        <v>0</v>
      </c>
      <c r="I260" s="132">
        <f t="shared" si="342"/>
        <v>0</v>
      </c>
      <c r="J260" s="191">
        <f t="shared" si="342"/>
        <v>0</v>
      </c>
      <c r="K260" s="192">
        <f t="shared" si="342"/>
        <v>0</v>
      </c>
      <c r="L260" s="132">
        <f t="shared" si="342"/>
        <v>0</v>
      </c>
      <c r="M260" s="191">
        <f t="shared" si="342"/>
        <v>0</v>
      </c>
      <c r="N260" s="192">
        <f t="shared" si="342"/>
        <v>0</v>
      </c>
      <c r="O260" s="132">
        <f t="shared" si="342"/>
        <v>0</v>
      </c>
      <c r="P260" s="49"/>
    </row>
    <row r="261" spans="1:16" ht="12" hidden="1" customHeight="1" x14ac:dyDescent="0.25">
      <c r="A261" s="51">
        <v>6411</v>
      </c>
      <c r="B261" s="197" t="s">
        <v>280</v>
      </c>
      <c r="C261" s="88">
        <f t="shared" si="288"/>
        <v>0</v>
      </c>
      <c r="D261" s="193">
        <v>0</v>
      </c>
      <c r="E261" s="194"/>
      <c r="F261" s="55">
        <f t="shared" ref="F261:F263" si="343">D261+E261</f>
        <v>0</v>
      </c>
      <c r="G261" s="53"/>
      <c r="H261" s="54"/>
      <c r="I261" s="55">
        <f t="shared" ref="I261:I263" si="344">G261+H261</f>
        <v>0</v>
      </c>
      <c r="J261" s="53"/>
      <c r="K261" s="54"/>
      <c r="L261" s="55">
        <f t="shared" ref="L261:L263" si="345">K261+J261</f>
        <v>0</v>
      </c>
      <c r="M261" s="53"/>
      <c r="N261" s="54"/>
      <c r="O261" s="55">
        <f t="shared" ref="O261:O263" si="346">N261+M261</f>
        <v>0</v>
      </c>
      <c r="P261" s="57"/>
    </row>
    <row r="262" spans="1:16" ht="36" hidden="1" customHeight="1" x14ac:dyDescent="0.25">
      <c r="A262" s="51">
        <v>6412</v>
      </c>
      <c r="B262" s="87" t="s">
        <v>281</v>
      </c>
      <c r="C262" s="88">
        <f t="shared" si="288"/>
        <v>0</v>
      </c>
      <c r="D262" s="193">
        <v>0</v>
      </c>
      <c r="E262" s="194"/>
      <c r="F262" s="55">
        <f t="shared" si="343"/>
        <v>0</v>
      </c>
      <c r="G262" s="53"/>
      <c r="H262" s="54"/>
      <c r="I262" s="55">
        <f t="shared" si="344"/>
        <v>0</v>
      </c>
      <c r="J262" s="53"/>
      <c r="K262" s="54"/>
      <c r="L262" s="55">
        <f t="shared" si="345"/>
        <v>0</v>
      </c>
      <c r="M262" s="53"/>
      <c r="N262" s="54"/>
      <c r="O262" s="55">
        <f t="shared" si="346"/>
        <v>0</v>
      </c>
      <c r="P262" s="57"/>
    </row>
    <row r="263" spans="1:16" ht="36" hidden="1" customHeight="1" x14ac:dyDescent="0.25">
      <c r="A263" s="51">
        <v>6419</v>
      </c>
      <c r="B263" s="87" t="s">
        <v>282</v>
      </c>
      <c r="C263" s="88">
        <f t="shared" si="288"/>
        <v>0</v>
      </c>
      <c r="D263" s="193">
        <v>0</v>
      </c>
      <c r="E263" s="194"/>
      <c r="F263" s="55">
        <f t="shared" si="343"/>
        <v>0</v>
      </c>
      <c r="G263" s="53"/>
      <c r="H263" s="54"/>
      <c r="I263" s="55">
        <f t="shared" si="344"/>
        <v>0</v>
      </c>
      <c r="J263" s="53"/>
      <c r="K263" s="54"/>
      <c r="L263" s="55">
        <f t="shared" si="345"/>
        <v>0</v>
      </c>
      <c r="M263" s="53"/>
      <c r="N263" s="54"/>
      <c r="O263" s="55">
        <f t="shared" si="346"/>
        <v>0</v>
      </c>
      <c r="P263" s="57"/>
    </row>
    <row r="264" spans="1:16" ht="48" hidden="1" x14ac:dyDescent="0.25">
      <c r="A264" s="187">
        <v>6420</v>
      </c>
      <c r="B264" s="87" t="s">
        <v>283</v>
      </c>
      <c r="C264" s="88">
        <f t="shared" si="288"/>
        <v>0</v>
      </c>
      <c r="D264" s="188">
        <f>SUM(D265:D268)</f>
        <v>0</v>
      </c>
      <c r="E264" s="189">
        <f t="shared" ref="E264:F264" si="347">SUM(E265:E268)</f>
        <v>0</v>
      </c>
      <c r="F264" s="55">
        <f t="shared" si="347"/>
        <v>0</v>
      </c>
      <c r="G264" s="188">
        <f>SUM(G265:G268)</f>
        <v>0</v>
      </c>
      <c r="H264" s="189">
        <f t="shared" ref="H264:I264" si="348">SUM(H265:H268)</f>
        <v>0</v>
      </c>
      <c r="I264" s="55">
        <f t="shared" si="348"/>
        <v>0</v>
      </c>
      <c r="J264" s="188">
        <f>SUM(J265:J268)</f>
        <v>0</v>
      </c>
      <c r="K264" s="189">
        <f t="shared" ref="K264:L264" si="349">SUM(K265:K268)</f>
        <v>0</v>
      </c>
      <c r="L264" s="55">
        <f t="shared" si="349"/>
        <v>0</v>
      </c>
      <c r="M264" s="188">
        <f>SUM(M265:M268)</f>
        <v>0</v>
      </c>
      <c r="N264" s="189">
        <f t="shared" ref="N264:O264" si="350">SUM(N265:N268)</f>
        <v>0</v>
      </c>
      <c r="O264" s="55">
        <f t="shared" si="350"/>
        <v>0</v>
      </c>
      <c r="P264" s="57"/>
    </row>
    <row r="265" spans="1:16" ht="36" hidden="1" customHeight="1" x14ac:dyDescent="0.25">
      <c r="A265" s="51">
        <v>6421</v>
      </c>
      <c r="B265" s="87" t="s">
        <v>284</v>
      </c>
      <c r="C265" s="88">
        <f t="shared" si="288"/>
        <v>0</v>
      </c>
      <c r="D265" s="193">
        <v>0</v>
      </c>
      <c r="E265" s="194"/>
      <c r="F265" s="55">
        <f t="shared" ref="F265:F268" si="351">D265+E265</f>
        <v>0</v>
      </c>
      <c r="G265" s="53"/>
      <c r="H265" s="54"/>
      <c r="I265" s="55">
        <f t="shared" ref="I265:I268" si="352">G265+H265</f>
        <v>0</v>
      </c>
      <c r="J265" s="53"/>
      <c r="K265" s="54"/>
      <c r="L265" s="55">
        <f t="shared" ref="L265:L268" si="353">K265+J265</f>
        <v>0</v>
      </c>
      <c r="M265" s="53"/>
      <c r="N265" s="54"/>
      <c r="O265" s="55">
        <f t="shared" ref="O265:O268" si="354">N265+M265</f>
        <v>0</v>
      </c>
      <c r="P265" s="57"/>
    </row>
    <row r="266" spans="1:16" ht="12" hidden="1" customHeight="1" x14ac:dyDescent="0.25">
      <c r="A266" s="51">
        <v>6422</v>
      </c>
      <c r="B266" s="87" t="s">
        <v>285</v>
      </c>
      <c r="C266" s="88">
        <f t="shared" si="288"/>
        <v>0</v>
      </c>
      <c r="D266" s="193">
        <v>0</v>
      </c>
      <c r="E266" s="194"/>
      <c r="F266" s="55">
        <f t="shared" si="351"/>
        <v>0</v>
      </c>
      <c r="G266" s="53"/>
      <c r="H266" s="54"/>
      <c r="I266" s="55">
        <f t="shared" si="352"/>
        <v>0</v>
      </c>
      <c r="J266" s="53"/>
      <c r="K266" s="54"/>
      <c r="L266" s="55">
        <f t="shared" si="353"/>
        <v>0</v>
      </c>
      <c r="M266" s="53"/>
      <c r="N266" s="54"/>
      <c r="O266" s="55">
        <f t="shared" si="354"/>
        <v>0</v>
      </c>
      <c r="P266" s="57"/>
    </row>
    <row r="267" spans="1:16" ht="13.5" hidden="1" customHeight="1" x14ac:dyDescent="0.25">
      <c r="A267" s="51">
        <v>6423</v>
      </c>
      <c r="B267" s="87" t="s">
        <v>286</v>
      </c>
      <c r="C267" s="88">
        <f t="shared" si="288"/>
        <v>0</v>
      </c>
      <c r="D267" s="193">
        <v>0</v>
      </c>
      <c r="E267" s="194"/>
      <c r="F267" s="55">
        <f t="shared" si="351"/>
        <v>0</v>
      </c>
      <c r="G267" s="53"/>
      <c r="H267" s="54"/>
      <c r="I267" s="55">
        <f t="shared" si="352"/>
        <v>0</v>
      </c>
      <c r="J267" s="53"/>
      <c r="K267" s="54"/>
      <c r="L267" s="55">
        <f t="shared" si="353"/>
        <v>0</v>
      </c>
      <c r="M267" s="53"/>
      <c r="N267" s="54"/>
      <c r="O267" s="55">
        <f t="shared" si="354"/>
        <v>0</v>
      </c>
      <c r="P267" s="57"/>
    </row>
    <row r="268" spans="1:16" ht="36" hidden="1" customHeight="1" x14ac:dyDescent="0.25">
      <c r="A268" s="51">
        <v>6424</v>
      </c>
      <c r="B268" s="87" t="s">
        <v>287</v>
      </c>
      <c r="C268" s="88">
        <f t="shared" si="288"/>
        <v>0</v>
      </c>
      <c r="D268" s="193">
        <v>0</v>
      </c>
      <c r="E268" s="194"/>
      <c r="F268" s="55">
        <f t="shared" si="351"/>
        <v>0</v>
      </c>
      <c r="G268" s="53"/>
      <c r="H268" s="54"/>
      <c r="I268" s="55">
        <f t="shared" si="352"/>
        <v>0</v>
      </c>
      <c r="J268" s="53"/>
      <c r="K268" s="54"/>
      <c r="L268" s="55">
        <f t="shared" si="353"/>
        <v>0</v>
      </c>
      <c r="M268" s="53"/>
      <c r="N268" s="54"/>
      <c r="O268" s="55">
        <f t="shared" si="354"/>
        <v>0</v>
      </c>
      <c r="P268" s="57"/>
    </row>
    <row r="269" spans="1:16" ht="48" hidden="1" x14ac:dyDescent="0.25">
      <c r="A269" s="224">
        <v>7000</v>
      </c>
      <c r="B269" s="224" t="s">
        <v>288</v>
      </c>
      <c r="C269" s="225">
        <f t="shared" si="288"/>
        <v>0</v>
      </c>
      <c r="D269" s="226">
        <f>SUM(D270,D281)</f>
        <v>0</v>
      </c>
      <c r="E269" s="227">
        <f t="shared" ref="E269:F269" si="355">SUM(E270,E281)</f>
        <v>0</v>
      </c>
      <c r="F269" s="228">
        <f t="shared" si="355"/>
        <v>0</v>
      </c>
      <c r="G269" s="226">
        <f>SUM(G270,G281)</f>
        <v>0</v>
      </c>
      <c r="H269" s="227">
        <f t="shared" ref="H269:I269" si="356">SUM(H270,H281)</f>
        <v>0</v>
      </c>
      <c r="I269" s="228">
        <f t="shared" si="356"/>
        <v>0</v>
      </c>
      <c r="J269" s="226">
        <f>SUM(J270,J281)</f>
        <v>0</v>
      </c>
      <c r="K269" s="227">
        <f t="shared" ref="K269:L269" si="357">SUM(K270,K281)</f>
        <v>0</v>
      </c>
      <c r="L269" s="228">
        <f t="shared" si="357"/>
        <v>0</v>
      </c>
      <c r="M269" s="226">
        <f>SUM(M270,M281)</f>
        <v>0</v>
      </c>
      <c r="N269" s="227">
        <f t="shared" ref="N269:O269" si="358">SUM(N270,N281)</f>
        <v>0</v>
      </c>
      <c r="O269" s="228">
        <f t="shared" si="358"/>
        <v>0</v>
      </c>
      <c r="P269" s="229"/>
    </row>
    <row r="270" spans="1:16" ht="24" hidden="1" x14ac:dyDescent="0.25">
      <c r="A270" s="67">
        <v>7200</v>
      </c>
      <c r="B270" s="181" t="s">
        <v>289</v>
      </c>
      <c r="C270" s="68">
        <f t="shared" si="288"/>
        <v>0</v>
      </c>
      <c r="D270" s="182">
        <f>SUM(D271,D272,D275,D276,D280)</f>
        <v>0</v>
      </c>
      <c r="E270" s="183">
        <f t="shared" ref="E270:F270" si="359">SUM(E271,E272,E275,E276,E280)</f>
        <v>0</v>
      </c>
      <c r="F270" s="71">
        <f t="shared" si="359"/>
        <v>0</v>
      </c>
      <c r="G270" s="182">
        <f>SUM(G271,G272,G275,G276,G280)</f>
        <v>0</v>
      </c>
      <c r="H270" s="183">
        <f t="shared" ref="H270:I270" si="360">SUM(H271,H272,H275,H276,H280)</f>
        <v>0</v>
      </c>
      <c r="I270" s="71">
        <f t="shared" si="360"/>
        <v>0</v>
      </c>
      <c r="J270" s="182">
        <f>SUM(J271,J272,J275,J276,J280)</f>
        <v>0</v>
      </c>
      <c r="K270" s="183">
        <f t="shared" ref="K270:L270" si="361">SUM(K271,K272,K275,K276,K280)</f>
        <v>0</v>
      </c>
      <c r="L270" s="71">
        <f t="shared" si="361"/>
        <v>0</v>
      </c>
      <c r="M270" s="182">
        <f>SUM(M271,M272,M275,M276,M280)</f>
        <v>0</v>
      </c>
      <c r="N270" s="183">
        <f t="shared" ref="N270:O270" si="362">SUM(N271,N272,N275,N276,N280)</f>
        <v>0</v>
      </c>
      <c r="O270" s="71">
        <f t="shared" si="362"/>
        <v>0</v>
      </c>
      <c r="P270" s="75"/>
    </row>
    <row r="271" spans="1:16" ht="24" hidden="1" customHeight="1" x14ac:dyDescent="0.25">
      <c r="A271" s="375">
        <v>7210</v>
      </c>
      <c r="B271" s="80" t="s">
        <v>290</v>
      </c>
      <c r="C271" s="81">
        <f t="shared" si="288"/>
        <v>0</v>
      </c>
      <c r="D271" s="195">
        <v>0</v>
      </c>
      <c r="E271" s="196"/>
      <c r="F271" s="132">
        <f>D271+E271</f>
        <v>0</v>
      </c>
      <c r="G271" s="46"/>
      <c r="H271" s="47"/>
      <c r="I271" s="132">
        <f>G271+H271</f>
        <v>0</v>
      </c>
      <c r="J271" s="46"/>
      <c r="K271" s="47"/>
      <c r="L271" s="132">
        <f>K271+J271</f>
        <v>0</v>
      </c>
      <c r="M271" s="46"/>
      <c r="N271" s="47"/>
      <c r="O271" s="132">
        <f>N271+M271</f>
        <v>0</v>
      </c>
      <c r="P271" s="49"/>
    </row>
    <row r="272" spans="1:16" s="230" customFormat="1" ht="24" hidden="1" x14ac:dyDescent="0.25">
      <c r="A272" s="187">
        <v>7220</v>
      </c>
      <c r="B272" s="87" t="s">
        <v>291</v>
      </c>
      <c r="C272" s="88">
        <f t="shared" si="288"/>
        <v>0</v>
      </c>
      <c r="D272" s="188">
        <f>SUM(D273:D274)</f>
        <v>0</v>
      </c>
      <c r="E272" s="189">
        <f t="shared" ref="E272:F272" si="363">SUM(E273:E274)</f>
        <v>0</v>
      </c>
      <c r="F272" s="55">
        <f t="shared" si="363"/>
        <v>0</v>
      </c>
      <c r="G272" s="188">
        <f>SUM(G273:G274)</f>
        <v>0</v>
      </c>
      <c r="H272" s="189">
        <f t="shared" ref="H272:I272" si="364">SUM(H273:H274)</f>
        <v>0</v>
      </c>
      <c r="I272" s="55">
        <f t="shared" si="364"/>
        <v>0</v>
      </c>
      <c r="J272" s="188">
        <f>SUM(J273:J274)</f>
        <v>0</v>
      </c>
      <c r="K272" s="189">
        <f t="shared" ref="K272:L272" si="365">SUM(K273:K274)</f>
        <v>0</v>
      </c>
      <c r="L272" s="55">
        <f t="shared" si="365"/>
        <v>0</v>
      </c>
      <c r="M272" s="188">
        <f>SUM(M273:M274)</f>
        <v>0</v>
      </c>
      <c r="N272" s="189">
        <f t="shared" ref="N272:O272" si="366">SUM(N273:N274)</f>
        <v>0</v>
      </c>
      <c r="O272" s="55">
        <f t="shared" si="366"/>
        <v>0</v>
      </c>
      <c r="P272" s="57"/>
    </row>
    <row r="273" spans="1:16" s="230" customFormat="1" ht="36" hidden="1" customHeight="1" x14ac:dyDescent="0.25">
      <c r="A273" s="51">
        <v>7221</v>
      </c>
      <c r="B273" s="87" t="s">
        <v>292</v>
      </c>
      <c r="C273" s="88">
        <f t="shared" si="288"/>
        <v>0</v>
      </c>
      <c r="D273" s="193">
        <v>0</v>
      </c>
      <c r="E273" s="194"/>
      <c r="F273" s="55">
        <f t="shared" ref="F273:F275" si="367">D273+E273</f>
        <v>0</v>
      </c>
      <c r="G273" s="53"/>
      <c r="H273" s="54"/>
      <c r="I273" s="55">
        <f t="shared" ref="I273:I275" si="368">G273+H273</f>
        <v>0</v>
      </c>
      <c r="J273" s="53"/>
      <c r="K273" s="54"/>
      <c r="L273" s="55">
        <f t="shared" ref="L273:L275" si="369">K273+J273</f>
        <v>0</v>
      </c>
      <c r="M273" s="53"/>
      <c r="N273" s="54"/>
      <c r="O273" s="55">
        <f t="shared" ref="O273:O275" si="370">N273+M273</f>
        <v>0</v>
      </c>
      <c r="P273" s="57"/>
    </row>
    <row r="274" spans="1:16" s="230" customFormat="1" ht="36" hidden="1" customHeight="1" x14ac:dyDescent="0.25">
      <c r="A274" s="51">
        <v>7222</v>
      </c>
      <c r="B274" s="87" t="s">
        <v>293</v>
      </c>
      <c r="C274" s="88">
        <f t="shared" si="288"/>
        <v>0</v>
      </c>
      <c r="D274" s="193">
        <v>0</v>
      </c>
      <c r="E274" s="194"/>
      <c r="F274" s="55">
        <f t="shared" si="367"/>
        <v>0</v>
      </c>
      <c r="G274" s="53"/>
      <c r="H274" s="54"/>
      <c r="I274" s="55">
        <f t="shared" si="368"/>
        <v>0</v>
      </c>
      <c r="J274" s="53"/>
      <c r="K274" s="54"/>
      <c r="L274" s="55">
        <f t="shared" si="369"/>
        <v>0</v>
      </c>
      <c r="M274" s="53"/>
      <c r="N274" s="54"/>
      <c r="O274" s="55">
        <f t="shared" si="370"/>
        <v>0</v>
      </c>
      <c r="P274" s="57"/>
    </row>
    <row r="275" spans="1:16" ht="24" hidden="1" customHeight="1" x14ac:dyDescent="0.25">
      <c r="A275" s="187">
        <v>7230</v>
      </c>
      <c r="B275" s="87" t="s">
        <v>294</v>
      </c>
      <c r="C275" s="88">
        <f t="shared" si="288"/>
        <v>0</v>
      </c>
      <c r="D275" s="193">
        <v>0</v>
      </c>
      <c r="E275" s="194"/>
      <c r="F275" s="55">
        <f t="shared" si="367"/>
        <v>0</v>
      </c>
      <c r="G275" s="53"/>
      <c r="H275" s="54"/>
      <c r="I275" s="55">
        <f t="shared" si="368"/>
        <v>0</v>
      </c>
      <c r="J275" s="53"/>
      <c r="K275" s="54"/>
      <c r="L275" s="55">
        <f t="shared" si="369"/>
        <v>0</v>
      </c>
      <c r="M275" s="53"/>
      <c r="N275" s="54"/>
      <c r="O275" s="55">
        <f t="shared" si="370"/>
        <v>0</v>
      </c>
      <c r="P275" s="57"/>
    </row>
    <row r="276" spans="1:16" ht="24" hidden="1" x14ac:dyDescent="0.25">
      <c r="A276" s="187">
        <v>7240</v>
      </c>
      <c r="B276" s="87" t="s">
        <v>295</v>
      </c>
      <c r="C276" s="88">
        <f t="shared" ref="C276:C301" si="371">F276+I276+L276+O276</f>
        <v>0</v>
      </c>
      <c r="D276" s="188">
        <f t="shared" ref="D276:O276" si="372">SUM(D277:D279)</f>
        <v>0</v>
      </c>
      <c r="E276" s="189">
        <f t="shared" si="372"/>
        <v>0</v>
      </c>
      <c r="F276" s="55">
        <f t="shared" si="372"/>
        <v>0</v>
      </c>
      <c r="G276" s="188">
        <f t="shared" si="372"/>
        <v>0</v>
      </c>
      <c r="H276" s="189">
        <f t="shared" si="372"/>
        <v>0</v>
      </c>
      <c r="I276" s="55">
        <f t="shared" si="372"/>
        <v>0</v>
      </c>
      <c r="J276" s="188">
        <f>SUM(J277:J279)</f>
        <v>0</v>
      </c>
      <c r="K276" s="189">
        <f t="shared" ref="K276:L276" si="373">SUM(K277:K279)</f>
        <v>0</v>
      </c>
      <c r="L276" s="55">
        <f t="shared" si="373"/>
        <v>0</v>
      </c>
      <c r="M276" s="188">
        <f t="shared" si="372"/>
        <v>0</v>
      </c>
      <c r="N276" s="189">
        <f t="shared" si="372"/>
        <v>0</v>
      </c>
      <c r="O276" s="55">
        <f t="shared" si="372"/>
        <v>0</v>
      </c>
      <c r="P276" s="57"/>
    </row>
    <row r="277" spans="1:16" ht="48" hidden="1" customHeight="1" x14ac:dyDescent="0.25">
      <c r="A277" s="51">
        <v>7245</v>
      </c>
      <c r="B277" s="87" t="s">
        <v>296</v>
      </c>
      <c r="C277" s="88">
        <f t="shared" si="371"/>
        <v>0</v>
      </c>
      <c r="D277" s="193">
        <v>0</v>
      </c>
      <c r="E277" s="194"/>
      <c r="F277" s="55">
        <f t="shared" ref="F277:F280" si="374">D277+E277</f>
        <v>0</v>
      </c>
      <c r="G277" s="53"/>
      <c r="H277" s="54"/>
      <c r="I277" s="55">
        <f t="shared" ref="I277:I280" si="375">G277+H277</f>
        <v>0</v>
      </c>
      <c r="J277" s="53"/>
      <c r="K277" s="54"/>
      <c r="L277" s="55">
        <f t="shared" ref="L277:L280" si="376">K277+J277</f>
        <v>0</v>
      </c>
      <c r="M277" s="53"/>
      <c r="N277" s="54"/>
      <c r="O277" s="55">
        <f t="shared" ref="O277:O280" si="377">N277+M277</f>
        <v>0</v>
      </c>
      <c r="P277" s="57"/>
    </row>
    <row r="278" spans="1:16" ht="84.75" hidden="1" customHeight="1" x14ac:dyDescent="0.25">
      <c r="A278" s="51">
        <v>7246</v>
      </c>
      <c r="B278" s="87" t="s">
        <v>297</v>
      </c>
      <c r="C278" s="88">
        <f t="shared" si="371"/>
        <v>0</v>
      </c>
      <c r="D278" s="193">
        <v>0</v>
      </c>
      <c r="E278" s="194"/>
      <c r="F278" s="55">
        <f t="shared" si="374"/>
        <v>0</v>
      </c>
      <c r="G278" s="53"/>
      <c r="H278" s="54"/>
      <c r="I278" s="55">
        <f t="shared" si="375"/>
        <v>0</v>
      </c>
      <c r="J278" s="53"/>
      <c r="K278" s="54"/>
      <c r="L278" s="55">
        <f t="shared" si="376"/>
        <v>0</v>
      </c>
      <c r="M278" s="53"/>
      <c r="N278" s="54"/>
      <c r="O278" s="55">
        <f t="shared" si="377"/>
        <v>0</v>
      </c>
      <c r="P278" s="57"/>
    </row>
    <row r="279" spans="1:16" ht="36" hidden="1" customHeight="1" x14ac:dyDescent="0.25">
      <c r="A279" s="51">
        <v>7247</v>
      </c>
      <c r="B279" s="87" t="s">
        <v>298</v>
      </c>
      <c r="C279" s="88">
        <f t="shared" si="371"/>
        <v>0</v>
      </c>
      <c r="D279" s="193">
        <v>0</v>
      </c>
      <c r="E279" s="194"/>
      <c r="F279" s="55">
        <f t="shared" si="374"/>
        <v>0</v>
      </c>
      <c r="G279" s="53"/>
      <c r="H279" s="54"/>
      <c r="I279" s="55">
        <f t="shared" si="375"/>
        <v>0</v>
      </c>
      <c r="J279" s="53"/>
      <c r="K279" s="54"/>
      <c r="L279" s="55">
        <f t="shared" si="376"/>
        <v>0</v>
      </c>
      <c r="M279" s="53"/>
      <c r="N279" s="54"/>
      <c r="O279" s="55">
        <f t="shared" si="377"/>
        <v>0</v>
      </c>
      <c r="P279" s="57"/>
    </row>
    <row r="280" spans="1:16" ht="24" hidden="1" customHeight="1" x14ac:dyDescent="0.25">
      <c r="A280" s="375">
        <v>7260</v>
      </c>
      <c r="B280" s="80" t="s">
        <v>299</v>
      </c>
      <c r="C280" s="81">
        <f t="shared" si="371"/>
        <v>0</v>
      </c>
      <c r="D280" s="195">
        <v>0</v>
      </c>
      <c r="E280" s="196"/>
      <c r="F280" s="132">
        <f t="shared" si="374"/>
        <v>0</v>
      </c>
      <c r="G280" s="46"/>
      <c r="H280" s="47"/>
      <c r="I280" s="132">
        <f t="shared" si="375"/>
        <v>0</v>
      </c>
      <c r="J280" s="46"/>
      <c r="K280" s="47"/>
      <c r="L280" s="132">
        <f t="shared" si="376"/>
        <v>0</v>
      </c>
      <c r="M280" s="46"/>
      <c r="N280" s="47"/>
      <c r="O280" s="132">
        <f t="shared" si="377"/>
        <v>0</v>
      </c>
      <c r="P280" s="49"/>
    </row>
    <row r="281" spans="1:16" hidden="1" x14ac:dyDescent="0.25">
      <c r="A281" s="134">
        <v>7700</v>
      </c>
      <c r="B281" s="107" t="s">
        <v>300</v>
      </c>
      <c r="C281" s="108">
        <f t="shared" si="371"/>
        <v>0</v>
      </c>
      <c r="D281" s="231">
        <f t="shared" ref="D281:O281" si="378">D282</f>
        <v>0</v>
      </c>
      <c r="E281" s="232">
        <f t="shared" si="378"/>
        <v>0</v>
      </c>
      <c r="F281" s="129">
        <f t="shared" si="378"/>
        <v>0</v>
      </c>
      <c r="G281" s="231">
        <f t="shared" si="378"/>
        <v>0</v>
      </c>
      <c r="H281" s="232">
        <f t="shared" si="378"/>
        <v>0</v>
      </c>
      <c r="I281" s="129">
        <f t="shared" si="378"/>
        <v>0</v>
      </c>
      <c r="J281" s="231">
        <f t="shared" si="378"/>
        <v>0</v>
      </c>
      <c r="K281" s="232">
        <f t="shared" si="378"/>
        <v>0</v>
      </c>
      <c r="L281" s="129">
        <f t="shared" si="378"/>
        <v>0</v>
      </c>
      <c r="M281" s="231">
        <f t="shared" si="378"/>
        <v>0</v>
      </c>
      <c r="N281" s="232">
        <f t="shared" si="378"/>
        <v>0</v>
      </c>
      <c r="O281" s="129">
        <f t="shared" si="378"/>
        <v>0</v>
      </c>
      <c r="P281" s="117"/>
    </row>
    <row r="282" spans="1:16" ht="12" hidden="1" customHeight="1" x14ac:dyDescent="0.25">
      <c r="A282" s="184">
        <v>7720</v>
      </c>
      <c r="B282" s="80" t="s">
        <v>301</v>
      </c>
      <c r="C282" s="96">
        <f t="shared" si="371"/>
        <v>0</v>
      </c>
      <c r="D282" s="233">
        <v>0</v>
      </c>
      <c r="E282" s="234"/>
      <c r="F282" s="235">
        <f>D282+E282</f>
        <v>0</v>
      </c>
      <c r="G282" s="100"/>
      <c r="H282" s="101"/>
      <c r="I282" s="235">
        <f>G282+H282</f>
        <v>0</v>
      </c>
      <c r="J282" s="100"/>
      <c r="K282" s="101"/>
      <c r="L282" s="235">
        <f>K282+J282</f>
        <v>0</v>
      </c>
      <c r="M282" s="100"/>
      <c r="N282" s="101"/>
      <c r="O282" s="235">
        <f>N282+M282</f>
        <v>0</v>
      </c>
      <c r="P282" s="105"/>
    </row>
    <row r="283" spans="1:16" hidden="1" x14ac:dyDescent="0.25">
      <c r="A283" s="236">
        <v>9000</v>
      </c>
      <c r="B283" s="237" t="s">
        <v>302</v>
      </c>
      <c r="C283" s="238">
        <f t="shared" si="371"/>
        <v>0</v>
      </c>
      <c r="D283" s="239">
        <f t="shared" ref="D283:O284" si="379">D284</f>
        <v>0</v>
      </c>
      <c r="E283" s="240">
        <f t="shared" si="379"/>
        <v>0</v>
      </c>
      <c r="F283" s="241">
        <f t="shared" si="379"/>
        <v>0</v>
      </c>
      <c r="G283" s="239">
        <f>G284</f>
        <v>0</v>
      </c>
      <c r="H283" s="240">
        <f t="shared" ref="H283:I283" si="380">H284</f>
        <v>0</v>
      </c>
      <c r="I283" s="241">
        <f t="shared" si="380"/>
        <v>0</v>
      </c>
      <c r="J283" s="239">
        <f t="shared" si="379"/>
        <v>0</v>
      </c>
      <c r="K283" s="240">
        <f t="shared" si="379"/>
        <v>0</v>
      </c>
      <c r="L283" s="241">
        <f t="shared" si="379"/>
        <v>0</v>
      </c>
      <c r="M283" s="239">
        <f t="shared" si="379"/>
        <v>0</v>
      </c>
      <c r="N283" s="240">
        <f t="shared" si="379"/>
        <v>0</v>
      </c>
      <c r="O283" s="241">
        <f t="shared" si="379"/>
        <v>0</v>
      </c>
      <c r="P283" s="242"/>
    </row>
    <row r="284" spans="1:16" ht="24" hidden="1" x14ac:dyDescent="0.25">
      <c r="A284" s="243">
        <v>9200</v>
      </c>
      <c r="B284" s="87" t="s">
        <v>303</v>
      </c>
      <c r="C284" s="141">
        <f t="shared" si="371"/>
        <v>0</v>
      </c>
      <c r="D284" s="185">
        <f t="shared" si="379"/>
        <v>0</v>
      </c>
      <c r="E284" s="186">
        <f t="shared" si="379"/>
        <v>0</v>
      </c>
      <c r="F284" s="139">
        <f t="shared" si="379"/>
        <v>0</v>
      </c>
      <c r="G284" s="185">
        <f t="shared" si="379"/>
        <v>0</v>
      </c>
      <c r="H284" s="186">
        <f t="shared" si="379"/>
        <v>0</v>
      </c>
      <c r="I284" s="139">
        <f t="shared" si="379"/>
        <v>0</v>
      </c>
      <c r="J284" s="185">
        <f t="shared" si="379"/>
        <v>0</v>
      </c>
      <c r="K284" s="186">
        <f t="shared" si="379"/>
        <v>0</v>
      </c>
      <c r="L284" s="139">
        <f t="shared" si="379"/>
        <v>0</v>
      </c>
      <c r="M284" s="185">
        <f t="shared" si="379"/>
        <v>0</v>
      </c>
      <c r="N284" s="186">
        <f t="shared" si="379"/>
        <v>0</v>
      </c>
      <c r="O284" s="139">
        <f t="shared" si="379"/>
        <v>0</v>
      </c>
      <c r="P284" s="127"/>
    </row>
    <row r="285" spans="1:16" ht="24" hidden="1" customHeight="1" x14ac:dyDescent="0.25">
      <c r="A285" s="244">
        <v>9230</v>
      </c>
      <c r="B285" s="87" t="s">
        <v>304</v>
      </c>
      <c r="C285" s="141">
        <f t="shared" si="371"/>
        <v>0</v>
      </c>
      <c r="D285" s="199">
        <v>0</v>
      </c>
      <c r="E285" s="200"/>
      <c r="F285" s="139">
        <f>D285+E285</f>
        <v>0</v>
      </c>
      <c r="G285" s="142"/>
      <c r="H285" s="143"/>
      <c r="I285" s="139">
        <f>G285+H285</f>
        <v>0</v>
      </c>
      <c r="J285" s="142"/>
      <c r="K285" s="143"/>
      <c r="L285" s="139">
        <f>K285+J285</f>
        <v>0</v>
      </c>
      <c r="M285" s="142"/>
      <c r="N285" s="143"/>
      <c r="O285" s="139">
        <f>N285+M285</f>
        <v>0</v>
      </c>
      <c r="P285" s="127"/>
    </row>
    <row r="286" spans="1:16" hidden="1" x14ac:dyDescent="0.25">
      <c r="A286" s="197"/>
      <c r="B286" s="87" t="s">
        <v>305</v>
      </c>
      <c r="C286" s="88">
        <f t="shared" si="371"/>
        <v>0</v>
      </c>
      <c r="D286" s="188">
        <f>SUM(D287:D288)</f>
        <v>0</v>
      </c>
      <c r="E286" s="189">
        <f t="shared" ref="E286:F286" si="381">SUM(E287:E288)</f>
        <v>0</v>
      </c>
      <c r="F286" s="55">
        <f t="shared" si="381"/>
        <v>0</v>
      </c>
      <c r="G286" s="188">
        <f>SUM(G287:G288)</f>
        <v>0</v>
      </c>
      <c r="H286" s="189">
        <f t="shared" ref="H286:I286" si="382">SUM(H287:H288)</f>
        <v>0</v>
      </c>
      <c r="I286" s="55">
        <f t="shared" si="382"/>
        <v>0</v>
      </c>
      <c r="J286" s="188">
        <f>SUM(J287:J288)</f>
        <v>0</v>
      </c>
      <c r="K286" s="189">
        <f t="shared" ref="K286:L286" si="383">SUM(K287:K288)</f>
        <v>0</v>
      </c>
      <c r="L286" s="55">
        <f t="shared" si="383"/>
        <v>0</v>
      </c>
      <c r="M286" s="188">
        <f>SUM(M287:M288)</f>
        <v>0</v>
      </c>
      <c r="N286" s="189">
        <f t="shared" ref="N286:O286" si="384">SUM(N287:N288)</f>
        <v>0</v>
      </c>
      <c r="O286" s="55">
        <f t="shared" si="384"/>
        <v>0</v>
      </c>
      <c r="P286" s="57"/>
    </row>
    <row r="287" spans="1:16" ht="12" hidden="1" customHeight="1" x14ac:dyDescent="0.25">
      <c r="A287" s="197" t="s">
        <v>306</v>
      </c>
      <c r="B287" s="51" t="s">
        <v>307</v>
      </c>
      <c r="C287" s="88">
        <f t="shared" si="371"/>
        <v>0</v>
      </c>
      <c r="D287" s="193">
        <v>0</v>
      </c>
      <c r="E287" s="194"/>
      <c r="F287" s="55">
        <f t="shared" ref="F287:F288" si="385">D287+E287</f>
        <v>0</v>
      </c>
      <c r="G287" s="53"/>
      <c r="H287" s="54"/>
      <c r="I287" s="55">
        <f t="shared" ref="I287:I288" si="386">G287+H287</f>
        <v>0</v>
      </c>
      <c r="J287" s="53"/>
      <c r="K287" s="54"/>
      <c r="L287" s="55">
        <f t="shared" ref="L287:L288" si="387">K287+J287</f>
        <v>0</v>
      </c>
      <c r="M287" s="53"/>
      <c r="N287" s="54"/>
      <c r="O287" s="55">
        <f t="shared" ref="O287:O288" si="388">N287+M287</f>
        <v>0</v>
      </c>
      <c r="P287" s="57"/>
    </row>
    <row r="288" spans="1:16" ht="24" hidden="1" customHeight="1" x14ac:dyDescent="0.25">
      <c r="A288" s="197" t="s">
        <v>308</v>
      </c>
      <c r="B288" s="245" t="s">
        <v>309</v>
      </c>
      <c r="C288" s="81">
        <f t="shared" si="371"/>
        <v>0</v>
      </c>
      <c r="D288" s="195">
        <v>0</v>
      </c>
      <c r="E288" s="196"/>
      <c r="F288" s="132">
        <f t="shared" si="385"/>
        <v>0</v>
      </c>
      <c r="G288" s="46"/>
      <c r="H288" s="47"/>
      <c r="I288" s="132">
        <f t="shared" si="386"/>
        <v>0</v>
      </c>
      <c r="J288" s="46"/>
      <c r="K288" s="47"/>
      <c r="L288" s="132">
        <f t="shared" si="387"/>
        <v>0</v>
      </c>
      <c r="M288" s="46"/>
      <c r="N288" s="47"/>
      <c r="O288" s="132">
        <f t="shared" si="388"/>
        <v>0</v>
      </c>
      <c r="P288" s="49"/>
    </row>
    <row r="289" spans="1:16" ht="12.75" thickBot="1" x14ac:dyDescent="0.3">
      <c r="A289" s="246"/>
      <c r="B289" s="246" t="s">
        <v>310</v>
      </c>
      <c r="C289" s="247">
        <f t="shared" si="371"/>
        <v>2288236</v>
      </c>
      <c r="D289" s="248">
        <f t="shared" ref="D289:O289" si="389">SUM(D286,D269,D230,D195,D187,D173,D75,D53,D283)</f>
        <v>2092155</v>
      </c>
      <c r="E289" s="249">
        <f t="shared" si="389"/>
        <v>3185</v>
      </c>
      <c r="F289" s="250">
        <f t="shared" si="389"/>
        <v>2095340</v>
      </c>
      <c r="G289" s="248">
        <f t="shared" si="389"/>
        <v>187000</v>
      </c>
      <c r="H289" s="249">
        <f t="shared" si="389"/>
        <v>0</v>
      </c>
      <c r="I289" s="250">
        <f t="shared" si="389"/>
        <v>187000</v>
      </c>
      <c r="J289" s="248">
        <f t="shared" si="389"/>
        <v>5896</v>
      </c>
      <c r="K289" s="249">
        <f t="shared" si="389"/>
        <v>0</v>
      </c>
      <c r="L289" s="250">
        <f t="shared" si="389"/>
        <v>5896</v>
      </c>
      <c r="M289" s="248">
        <f t="shared" si="389"/>
        <v>0</v>
      </c>
      <c r="N289" s="249">
        <f t="shared" si="389"/>
        <v>0</v>
      </c>
      <c r="O289" s="250">
        <f t="shared" si="389"/>
        <v>0</v>
      </c>
      <c r="P289" s="251"/>
    </row>
    <row r="290" spans="1:16" s="28" customFormat="1" ht="13.5" thickTop="1" thickBot="1" x14ac:dyDescent="0.3">
      <c r="A290" s="519" t="s">
        <v>311</v>
      </c>
      <c r="B290" s="520"/>
      <c r="C290" s="252">
        <f t="shared" si="371"/>
        <v>-4839</v>
      </c>
      <c r="D290" s="253">
        <f>SUM(D24,D25,D41)-D51</f>
        <v>0</v>
      </c>
      <c r="E290" s="254">
        <f t="shared" ref="E290:F290" si="390">SUM(E24,E25,E41)-E51</f>
        <v>0</v>
      </c>
      <c r="F290" s="255">
        <f t="shared" si="390"/>
        <v>0</v>
      </c>
      <c r="G290" s="253">
        <f>SUM(G24,G25,G41)-G51</f>
        <v>0</v>
      </c>
      <c r="H290" s="254">
        <f t="shared" ref="H290:I290" si="391">SUM(H24,H25,H41)-H51</f>
        <v>0</v>
      </c>
      <c r="I290" s="255">
        <f t="shared" si="391"/>
        <v>0</v>
      </c>
      <c r="J290" s="253">
        <f>(J26+J43)-J51</f>
        <v>-4839</v>
      </c>
      <c r="K290" s="254">
        <f t="shared" ref="K290:L290" si="392">(K26+K43)-K51</f>
        <v>0</v>
      </c>
      <c r="L290" s="255">
        <f t="shared" si="392"/>
        <v>-4839</v>
      </c>
      <c r="M290" s="253">
        <f>M45-M51</f>
        <v>0</v>
      </c>
      <c r="N290" s="254">
        <f t="shared" ref="N290:O290" si="393">N45-N51</f>
        <v>0</v>
      </c>
      <c r="O290" s="255">
        <f t="shared" si="393"/>
        <v>0</v>
      </c>
      <c r="P290" s="256"/>
    </row>
    <row r="291" spans="1:16" s="28" customFormat="1" ht="12.75" thickTop="1" x14ac:dyDescent="0.25">
      <c r="A291" s="521" t="s">
        <v>312</v>
      </c>
      <c r="B291" s="522"/>
      <c r="C291" s="257">
        <f t="shared" si="371"/>
        <v>4839</v>
      </c>
      <c r="D291" s="258">
        <f t="shared" ref="D291:O291" si="394">SUM(D292,D293)-D300+D301</f>
        <v>0</v>
      </c>
      <c r="E291" s="259">
        <f t="shared" si="394"/>
        <v>0</v>
      </c>
      <c r="F291" s="260">
        <f t="shared" si="394"/>
        <v>0</v>
      </c>
      <c r="G291" s="258">
        <f t="shared" si="394"/>
        <v>0</v>
      </c>
      <c r="H291" s="259">
        <f t="shared" si="394"/>
        <v>0</v>
      </c>
      <c r="I291" s="260">
        <f t="shared" si="394"/>
        <v>0</v>
      </c>
      <c r="J291" s="258">
        <f t="shared" si="394"/>
        <v>4839</v>
      </c>
      <c r="K291" s="259">
        <f t="shared" si="394"/>
        <v>0</v>
      </c>
      <c r="L291" s="260">
        <f t="shared" si="394"/>
        <v>4839</v>
      </c>
      <c r="M291" s="258">
        <f t="shared" si="394"/>
        <v>0</v>
      </c>
      <c r="N291" s="259">
        <f t="shared" si="394"/>
        <v>0</v>
      </c>
      <c r="O291" s="260">
        <f t="shared" si="394"/>
        <v>0</v>
      </c>
      <c r="P291" s="261"/>
    </row>
    <row r="292" spans="1:16" s="28" customFormat="1" ht="12.75" thickBot="1" x14ac:dyDescent="0.3">
      <c r="A292" s="155" t="s">
        <v>313</v>
      </c>
      <c r="B292" s="155" t="s">
        <v>314</v>
      </c>
      <c r="C292" s="156">
        <f t="shared" si="371"/>
        <v>4839</v>
      </c>
      <c r="D292" s="157">
        <f t="shared" ref="D292:O292" si="395">D21-D286</f>
        <v>0</v>
      </c>
      <c r="E292" s="158">
        <f t="shared" si="395"/>
        <v>0</v>
      </c>
      <c r="F292" s="159">
        <f t="shared" si="395"/>
        <v>0</v>
      </c>
      <c r="G292" s="157">
        <f t="shared" si="395"/>
        <v>0</v>
      </c>
      <c r="H292" s="158">
        <f t="shared" si="395"/>
        <v>0</v>
      </c>
      <c r="I292" s="159">
        <f t="shared" si="395"/>
        <v>0</v>
      </c>
      <c r="J292" s="157">
        <f t="shared" si="395"/>
        <v>4839</v>
      </c>
      <c r="K292" s="158">
        <f t="shared" si="395"/>
        <v>0</v>
      </c>
      <c r="L292" s="159">
        <f t="shared" si="395"/>
        <v>4839</v>
      </c>
      <c r="M292" s="157">
        <f t="shared" si="395"/>
        <v>0</v>
      </c>
      <c r="N292" s="158">
        <f t="shared" si="395"/>
        <v>0</v>
      </c>
      <c r="O292" s="159">
        <f t="shared" si="395"/>
        <v>0</v>
      </c>
      <c r="P292" s="35"/>
    </row>
    <row r="293" spans="1:16" s="28" customFormat="1" ht="12.75" hidden="1" thickTop="1" x14ac:dyDescent="0.25">
      <c r="A293" s="262" t="s">
        <v>315</v>
      </c>
      <c r="B293" s="262" t="s">
        <v>316</v>
      </c>
      <c r="C293" s="257">
        <f t="shared" si="371"/>
        <v>0</v>
      </c>
      <c r="D293" s="258">
        <f t="shared" ref="D293:O293" si="396">SUM(D294,D296,D298)-SUM(D295,D297,D299)</f>
        <v>0</v>
      </c>
      <c r="E293" s="259">
        <f t="shared" si="396"/>
        <v>0</v>
      </c>
      <c r="F293" s="260">
        <f t="shared" si="396"/>
        <v>0</v>
      </c>
      <c r="G293" s="258">
        <f t="shared" si="396"/>
        <v>0</v>
      </c>
      <c r="H293" s="259">
        <f t="shared" si="396"/>
        <v>0</v>
      </c>
      <c r="I293" s="260">
        <f t="shared" si="396"/>
        <v>0</v>
      </c>
      <c r="J293" s="258">
        <f t="shared" si="396"/>
        <v>0</v>
      </c>
      <c r="K293" s="259">
        <f t="shared" si="396"/>
        <v>0</v>
      </c>
      <c r="L293" s="260">
        <f t="shared" si="396"/>
        <v>0</v>
      </c>
      <c r="M293" s="258">
        <f t="shared" si="396"/>
        <v>0</v>
      </c>
      <c r="N293" s="259">
        <f t="shared" si="396"/>
        <v>0</v>
      </c>
      <c r="O293" s="260">
        <f t="shared" si="396"/>
        <v>0</v>
      </c>
      <c r="P293" s="261"/>
    </row>
    <row r="294" spans="1:16" ht="12" hidden="1" customHeight="1" x14ac:dyDescent="0.25">
      <c r="A294" s="263" t="s">
        <v>317</v>
      </c>
      <c r="B294" s="140" t="s">
        <v>318</v>
      </c>
      <c r="C294" s="96">
        <f t="shared" si="371"/>
        <v>0</v>
      </c>
      <c r="D294" s="233"/>
      <c r="E294" s="234"/>
      <c r="F294" s="235">
        <f t="shared" ref="F294:F301" si="397">D294+E294</f>
        <v>0</v>
      </c>
      <c r="G294" s="100"/>
      <c r="H294" s="101"/>
      <c r="I294" s="235">
        <f t="shared" ref="I294:I301" si="398">G294+H294</f>
        <v>0</v>
      </c>
      <c r="J294" s="100"/>
      <c r="K294" s="101"/>
      <c r="L294" s="235">
        <f t="shared" ref="L294:L301" si="399">K294+J294</f>
        <v>0</v>
      </c>
      <c r="M294" s="100"/>
      <c r="N294" s="101"/>
      <c r="O294" s="235">
        <f t="shared" ref="O294:O301" si="400">N294+M294</f>
        <v>0</v>
      </c>
      <c r="P294" s="105"/>
    </row>
    <row r="295" spans="1:16" ht="24" hidden="1" customHeight="1" x14ac:dyDescent="0.25">
      <c r="A295" s="197" t="s">
        <v>319</v>
      </c>
      <c r="B295" s="50" t="s">
        <v>320</v>
      </c>
      <c r="C295" s="88">
        <f t="shared" si="371"/>
        <v>0</v>
      </c>
      <c r="D295" s="193"/>
      <c r="E295" s="194"/>
      <c r="F295" s="55">
        <f t="shared" si="397"/>
        <v>0</v>
      </c>
      <c r="G295" s="53"/>
      <c r="H295" s="54"/>
      <c r="I295" s="55">
        <f t="shared" si="398"/>
        <v>0</v>
      </c>
      <c r="J295" s="53"/>
      <c r="K295" s="54"/>
      <c r="L295" s="55">
        <f t="shared" si="399"/>
        <v>0</v>
      </c>
      <c r="M295" s="53"/>
      <c r="N295" s="54"/>
      <c r="O295" s="55">
        <f t="shared" si="400"/>
        <v>0</v>
      </c>
      <c r="P295" s="57"/>
    </row>
    <row r="296" spans="1:16" ht="12" hidden="1" customHeight="1" x14ac:dyDescent="0.25">
      <c r="A296" s="197" t="s">
        <v>321</v>
      </c>
      <c r="B296" s="50" t="s">
        <v>322</v>
      </c>
      <c r="C296" s="88">
        <f t="shared" si="371"/>
        <v>0</v>
      </c>
      <c r="D296" s="193"/>
      <c r="E296" s="194"/>
      <c r="F296" s="55">
        <f t="shared" si="397"/>
        <v>0</v>
      </c>
      <c r="G296" s="53"/>
      <c r="H296" s="54"/>
      <c r="I296" s="55">
        <f t="shared" si="398"/>
        <v>0</v>
      </c>
      <c r="J296" s="53"/>
      <c r="K296" s="54"/>
      <c r="L296" s="55">
        <f t="shared" si="399"/>
        <v>0</v>
      </c>
      <c r="M296" s="53"/>
      <c r="N296" s="54"/>
      <c r="O296" s="55">
        <f t="shared" si="400"/>
        <v>0</v>
      </c>
      <c r="P296" s="57"/>
    </row>
    <row r="297" spans="1:16" ht="24" hidden="1" customHeight="1" x14ac:dyDescent="0.25">
      <c r="A297" s="197" t="s">
        <v>323</v>
      </c>
      <c r="B297" s="50" t="s">
        <v>324</v>
      </c>
      <c r="C297" s="88">
        <f t="shared" si="371"/>
        <v>0</v>
      </c>
      <c r="D297" s="193"/>
      <c r="E297" s="194"/>
      <c r="F297" s="55">
        <f t="shared" si="397"/>
        <v>0</v>
      </c>
      <c r="G297" s="53"/>
      <c r="H297" s="54"/>
      <c r="I297" s="55">
        <f t="shared" si="398"/>
        <v>0</v>
      </c>
      <c r="J297" s="53"/>
      <c r="K297" s="54"/>
      <c r="L297" s="55">
        <f t="shared" si="399"/>
        <v>0</v>
      </c>
      <c r="M297" s="53"/>
      <c r="N297" s="54"/>
      <c r="O297" s="55">
        <f t="shared" si="400"/>
        <v>0</v>
      </c>
      <c r="P297" s="57"/>
    </row>
    <row r="298" spans="1:16" ht="12" hidden="1" customHeight="1" x14ac:dyDescent="0.25">
      <c r="A298" s="197" t="s">
        <v>325</v>
      </c>
      <c r="B298" s="50" t="s">
        <v>326</v>
      </c>
      <c r="C298" s="88">
        <f t="shared" si="371"/>
        <v>0</v>
      </c>
      <c r="D298" s="193"/>
      <c r="E298" s="194"/>
      <c r="F298" s="55">
        <f t="shared" si="397"/>
        <v>0</v>
      </c>
      <c r="G298" s="53"/>
      <c r="H298" s="54"/>
      <c r="I298" s="55">
        <f t="shared" si="398"/>
        <v>0</v>
      </c>
      <c r="J298" s="53"/>
      <c r="K298" s="54"/>
      <c r="L298" s="55">
        <f t="shared" si="399"/>
        <v>0</v>
      </c>
      <c r="M298" s="53"/>
      <c r="N298" s="54"/>
      <c r="O298" s="55">
        <f t="shared" si="400"/>
        <v>0</v>
      </c>
      <c r="P298" s="57"/>
    </row>
    <row r="299" spans="1:16" ht="24.75" hidden="1" customHeight="1" thickBot="1" x14ac:dyDescent="0.3">
      <c r="A299" s="264" t="s">
        <v>327</v>
      </c>
      <c r="B299" s="265" t="s">
        <v>328</v>
      </c>
      <c r="C299" s="205">
        <f t="shared" si="371"/>
        <v>0</v>
      </c>
      <c r="D299" s="207"/>
      <c r="E299" s="208"/>
      <c r="F299" s="209">
        <f t="shared" si="397"/>
        <v>0</v>
      </c>
      <c r="G299" s="210"/>
      <c r="H299" s="211"/>
      <c r="I299" s="209">
        <f t="shared" si="398"/>
        <v>0</v>
      </c>
      <c r="J299" s="210"/>
      <c r="K299" s="211"/>
      <c r="L299" s="209">
        <f t="shared" si="399"/>
        <v>0</v>
      </c>
      <c r="M299" s="210"/>
      <c r="N299" s="211"/>
      <c r="O299" s="209">
        <f t="shared" si="400"/>
        <v>0</v>
      </c>
      <c r="P299" s="212"/>
    </row>
    <row r="300" spans="1:16" s="28" customFormat="1" ht="13.5" hidden="1" customHeight="1" thickTop="1" thickBot="1" x14ac:dyDescent="0.3">
      <c r="A300" s="266" t="s">
        <v>329</v>
      </c>
      <c r="B300" s="266" t="s">
        <v>330</v>
      </c>
      <c r="C300" s="252">
        <f t="shared" si="371"/>
        <v>0</v>
      </c>
      <c r="D300" s="267"/>
      <c r="E300" s="268"/>
      <c r="F300" s="255">
        <f t="shared" si="397"/>
        <v>0</v>
      </c>
      <c r="G300" s="267"/>
      <c r="H300" s="268"/>
      <c r="I300" s="269">
        <f t="shared" si="398"/>
        <v>0</v>
      </c>
      <c r="J300" s="267"/>
      <c r="K300" s="268"/>
      <c r="L300" s="269">
        <f t="shared" si="399"/>
        <v>0</v>
      </c>
      <c r="M300" s="267"/>
      <c r="N300" s="268"/>
      <c r="O300" s="269">
        <f t="shared" si="400"/>
        <v>0</v>
      </c>
      <c r="P300" s="270"/>
    </row>
    <row r="301" spans="1:16" s="28" customFormat="1" ht="48.75" hidden="1" customHeight="1" thickTop="1" x14ac:dyDescent="0.25">
      <c r="A301" s="262" t="s">
        <v>331</v>
      </c>
      <c r="B301" s="271" t="s">
        <v>332</v>
      </c>
      <c r="C301" s="257">
        <f t="shared" si="371"/>
        <v>0</v>
      </c>
      <c r="D301" s="201"/>
      <c r="E301" s="202"/>
      <c r="F301" s="71">
        <f t="shared" si="397"/>
        <v>0</v>
      </c>
      <c r="G301" s="201"/>
      <c r="H301" s="202"/>
      <c r="I301" s="71">
        <f t="shared" si="398"/>
        <v>0</v>
      </c>
      <c r="J301" s="201"/>
      <c r="K301" s="202"/>
      <c r="L301" s="71">
        <f t="shared" si="399"/>
        <v>0</v>
      </c>
      <c r="M301" s="201"/>
      <c r="N301" s="202"/>
      <c r="O301" s="71">
        <f t="shared" si="400"/>
        <v>0</v>
      </c>
      <c r="P301" s="75"/>
    </row>
    <row r="302" spans="1:16" ht="12.75" thickTop="1" x14ac:dyDescent="0.25">
      <c r="A302" s="4"/>
      <c r="B302" s="4"/>
      <c r="C302" s="4"/>
      <c r="D302" s="4"/>
      <c r="E302" s="4"/>
      <c r="F302" s="4"/>
      <c r="G302" s="4"/>
      <c r="H302" s="4"/>
      <c r="I302" s="4"/>
      <c r="J302" s="4"/>
      <c r="K302" s="4"/>
      <c r="L302" s="4"/>
      <c r="M302" s="4"/>
    </row>
    <row r="303" spans="1:16" x14ac:dyDescent="0.25">
      <c r="A303" s="4"/>
      <c r="B303" s="4"/>
      <c r="C303" s="4"/>
      <c r="D303" s="4"/>
      <c r="E303" s="4"/>
      <c r="F303" s="4"/>
      <c r="G303" s="4"/>
      <c r="H303" s="4"/>
      <c r="I303" s="4"/>
      <c r="J303" s="4"/>
      <c r="K303" s="4"/>
      <c r="L303" s="4"/>
      <c r="M303" s="4"/>
    </row>
    <row r="304" spans="1:16" x14ac:dyDescent="0.25">
      <c r="A304" s="4"/>
      <c r="B304" s="4"/>
      <c r="C304" s="4"/>
      <c r="D304" s="4"/>
      <c r="E304" s="4"/>
      <c r="F304" s="4"/>
      <c r="G304" s="4"/>
      <c r="H304" s="4"/>
      <c r="I304" s="4"/>
      <c r="J304" s="4"/>
      <c r="K304" s="4"/>
      <c r="L304" s="4"/>
      <c r="M304" s="4"/>
    </row>
    <row r="305" spans="1:13" x14ac:dyDescent="0.25">
      <c r="A305" s="4"/>
      <c r="B305" s="4"/>
      <c r="C305" s="4"/>
      <c r="D305" s="4"/>
      <c r="E305" s="4"/>
      <c r="F305" s="4"/>
      <c r="G305" s="4"/>
      <c r="H305" s="4"/>
      <c r="I305" s="4"/>
      <c r="J305" s="4"/>
      <c r="K305" s="4"/>
      <c r="L305" s="4"/>
      <c r="M305" s="4"/>
    </row>
    <row r="306" spans="1:13" x14ac:dyDescent="0.25">
      <c r="A306" s="4"/>
      <c r="B306" s="4"/>
      <c r="C306" s="4"/>
      <c r="D306" s="4"/>
      <c r="E306" s="4"/>
      <c r="F306" s="4"/>
      <c r="G306" s="4"/>
      <c r="H306" s="4"/>
      <c r="I306" s="4"/>
      <c r="J306" s="4"/>
      <c r="K306" s="4"/>
      <c r="L306" s="4"/>
      <c r="M306" s="4"/>
    </row>
    <row r="307" spans="1:13" x14ac:dyDescent="0.25">
      <c r="A307" s="4"/>
      <c r="B307" s="4"/>
      <c r="C307" s="4"/>
      <c r="D307" s="4"/>
      <c r="E307" s="4"/>
      <c r="F307" s="4"/>
      <c r="G307" s="4"/>
      <c r="H307" s="4"/>
      <c r="I307" s="4"/>
      <c r="J307" s="4"/>
      <c r="K307" s="4"/>
      <c r="L307" s="4"/>
      <c r="M307" s="4"/>
    </row>
    <row r="308" spans="1:13" x14ac:dyDescent="0.25">
      <c r="A308" s="4"/>
      <c r="B308" s="4"/>
      <c r="C308" s="4"/>
      <c r="D308" s="4"/>
      <c r="E308" s="4"/>
      <c r="F308" s="4"/>
      <c r="G308" s="4"/>
      <c r="H308" s="4"/>
      <c r="I308" s="4"/>
      <c r="J308" s="4"/>
      <c r="K308" s="4"/>
      <c r="L308" s="4"/>
      <c r="M308" s="4"/>
    </row>
    <row r="309" spans="1:13" x14ac:dyDescent="0.25">
      <c r="A309" s="4"/>
      <c r="B309" s="4"/>
      <c r="C309" s="4"/>
      <c r="D309" s="4"/>
      <c r="E309" s="4"/>
      <c r="F309" s="4"/>
      <c r="G309" s="4"/>
      <c r="H309" s="4"/>
      <c r="I309" s="4"/>
      <c r="J309" s="4"/>
      <c r="K309" s="4"/>
      <c r="L309" s="4"/>
      <c r="M309" s="4"/>
    </row>
    <row r="310" spans="1:13" x14ac:dyDescent="0.25">
      <c r="A310" s="4"/>
      <c r="B310" s="4"/>
      <c r="C310" s="4"/>
      <c r="D310" s="4"/>
      <c r="E310" s="4"/>
      <c r="F310" s="4"/>
      <c r="G310" s="4"/>
      <c r="H310" s="4"/>
      <c r="I310" s="4"/>
      <c r="J310" s="4"/>
      <c r="K310" s="4"/>
      <c r="L310" s="4"/>
      <c r="M310" s="4"/>
    </row>
    <row r="311" spans="1:13" x14ac:dyDescent="0.25">
      <c r="A311" s="4"/>
      <c r="B311" s="4"/>
      <c r="C311" s="4"/>
      <c r="D311" s="4"/>
      <c r="E311" s="4"/>
      <c r="F311" s="4"/>
      <c r="G311" s="4"/>
      <c r="H311" s="4"/>
      <c r="I311" s="4"/>
      <c r="J311" s="4"/>
      <c r="K311" s="4"/>
      <c r="L311" s="4"/>
      <c r="M311" s="4"/>
    </row>
    <row r="312" spans="1:13" x14ac:dyDescent="0.25">
      <c r="A312" s="4"/>
      <c r="B312" s="4"/>
      <c r="C312" s="4"/>
      <c r="D312" s="4"/>
      <c r="E312" s="4"/>
      <c r="F312" s="4"/>
      <c r="G312" s="4"/>
      <c r="H312" s="4"/>
      <c r="I312" s="4"/>
      <c r="J312" s="4"/>
      <c r="K312" s="4"/>
      <c r="L312" s="4"/>
      <c r="M312" s="4"/>
    </row>
    <row r="313" spans="1:13" x14ac:dyDescent="0.25">
      <c r="A313" s="4"/>
      <c r="B313" s="4"/>
      <c r="C313" s="4"/>
      <c r="D313" s="4"/>
      <c r="E313" s="4"/>
      <c r="F313" s="4"/>
      <c r="G313" s="4"/>
      <c r="H313" s="4"/>
      <c r="I313" s="4"/>
      <c r="J313" s="4"/>
      <c r="K313" s="4"/>
      <c r="L313" s="4"/>
      <c r="M313" s="4"/>
    </row>
    <row r="314" spans="1:13" x14ac:dyDescent="0.25">
      <c r="A314" s="4"/>
      <c r="B314" s="4"/>
      <c r="C314" s="4"/>
      <c r="D314" s="4"/>
      <c r="E314" s="4"/>
      <c r="F314" s="4"/>
      <c r="G314" s="4"/>
      <c r="H314" s="4"/>
      <c r="I314" s="4"/>
      <c r="J314" s="4"/>
      <c r="K314" s="4"/>
      <c r="L314" s="4"/>
      <c r="M314" s="4"/>
    </row>
    <row r="315" spans="1:13" x14ac:dyDescent="0.25">
      <c r="A315" s="4"/>
      <c r="B315" s="4"/>
      <c r="C315" s="4"/>
      <c r="D315" s="4"/>
      <c r="E315" s="4"/>
      <c r="F315" s="4"/>
      <c r="G315" s="4"/>
      <c r="H315" s="4"/>
      <c r="I315" s="4"/>
      <c r="J315" s="4"/>
      <c r="K315" s="4"/>
      <c r="L315" s="4"/>
      <c r="M315" s="4"/>
    </row>
    <row r="316" spans="1:13" x14ac:dyDescent="0.25">
      <c r="A316" s="4"/>
      <c r="B316" s="4"/>
      <c r="C316" s="4"/>
      <c r="D316" s="4"/>
      <c r="E316" s="4"/>
      <c r="F316" s="4"/>
      <c r="G316" s="4"/>
      <c r="H316" s="4"/>
      <c r="I316" s="4"/>
      <c r="J316" s="4"/>
      <c r="K316" s="4"/>
      <c r="L316" s="4"/>
      <c r="M316" s="4"/>
    </row>
    <row r="317" spans="1:13" x14ac:dyDescent="0.25">
      <c r="A317" s="4"/>
      <c r="B317" s="4"/>
      <c r="C317" s="4"/>
      <c r="D317" s="4"/>
      <c r="E317" s="4"/>
      <c r="F317" s="4"/>
      <c r="G317" s="4"/>
      <c r="H317" s="4"/>
      <c r="I317" s="4"/>
      <c r="J317" s="4"/>
      <c r="K317" s="4"/>
      <c r="L317" s="4"/>
      <c r="M317" s="4"/>
    </row>
    <row r="318" spans="1:13" x14ac:dyDescent="0.25">
      <c r="A318" s="4"/>
      <c r="B318" s="4"/>
      <c r="C318" s="4"/>
      <c r="D318" s="4"/>
      <c r="E318" s="4"/>
      <c r="F318" s="4"/>
      <c r="G318" s="4"/>
      <c r="H318" s="4"/>
      <c r="I318" s="4"/>
      <c r="J318" s="4"/>
      <c r="K318" s="4"/>
      <c r="L318" s="4"/>
      <c r="M318" s="4"/>
    </row>
  </sheetData>
  <sheetProtection algorithmName="SHA-512" hashValue="XAq/xfL0Y1pm44hf+dVoeWHyOLVkghOq5xnkeh2HvsrgjuiSCZwAqSqGejBmWVySKss5Tamu5P+YITY+uK4dAQ==" saltValue="mNSVoSjHR96gyB4t9BSwvw==" spinCount="100000" sheet="1" objects="1" scenarios="1" formatCells="0" formatColumns="0" formatRows="0" deleteColumns="0"/>
  <autoFilter ref="A18:P301">
    <filterColumn colId="2">
      <filters>
        <filter val="1 057"/>
        <filter val="1 227"/>
        <filter val="1 760 000"/>
        <filter val="1 947 000"/>
        <filter val="117 585"/>
        <filter val="187 000"/>
        <filter val="2 253 925"/>
        <filter val="2 282 340"/>
        <filter val="2 288 236"/>
        <filter val="2 695"/>
        <filter val="247 525"/>
        <filter val="301 568"/>
        <filter val="31 616"/>
        <filter val="34 311"/>
        <filter val="4 130"/>
        <filter val="4 839"/>
        <filter val="-4 839"/>
        <filter val="45 582"/>
        <filter val="46 705"/>
        <filter val="5 357"/>
        <filter val="54 043"/>
        <filter val="7 338"/>
        <filter val="84 358"/>
      </filters>
    </filterColumn>
  </autoFilter>
  <mergeCells count="32">
    <mergeCell ref="C13:P13"/>
    <mergeCell ref="A2:P2"/>
    <mergeCell ref="C3:P3"/>
    <mergeCell ref="C4:P4"/>
    <mergeCell ref="C5:P5"/>
    <mergeCell ref="C6:P6"/>
    <mergeCell ref="C7:P7"/>
    <mergeCell ref="C8:P8"/>
    <mergeCell ref="C9:P9"/>
    <mergeCell ref="C10:P10"/>
    <mergeCell ref="C11:P11"/>
    <mergeCell ref="C12:P12"/>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A290:B290"/>
    <mergeCell ref="A291:B291"/>
    <mergeCell ref="I16:I17"/>
    <mergeCell ref="J16:J17"/>
    <mergeCell ref="K16:K17"/>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89.pielikums Jūrmalas pilsētas domes
2019.gada 29.augusta saistošajiem noteikumiem Nr.31
(protokols Nr.12, 20.punkts)
 </firstHeader>
    <firstFooter>&amp;L&amp;9&amp;D; &amp;T&amp;R&amp;9&amp;P (&amp;N)</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R319"/>
  <sheetViews>
    <sheetView showGridLines="0" view="pageLayout" zoomScaleNormal="100" workbookViewId="0">
      <selection activeCell="S7" sqref="S7"/>
    </sheetView>
  </sheetViews>
  <sheetFormatPr defaultRowHeight="12" outlineLevelCol="1" x14ac:dyDescent="0.25"/>
  <cols>
    <col min="1" max="1" width="10.85546875" style="272" customWidth="1"/>
    <col min="2" max="2" width="28" style="272" customWidth="1"/>
    <col min="3" max="3" width="8" style="272" customWidth="1"/>
    <col min="4" max="5" width="8.7109375" style="272" hidden="1" customWidth="1" outlineLevel="1"/>
    <col min="6" max="6" width="8.7109375" style="272" customWidth="1" collapsed="1"/>
    <col min="7" max="8" width="8.7109375" style="272" hidden="1" customWidth="1" outlineLevel="1"/>
    <col min="9" max="9" width="8.7109375" style="272" customWidth="1" collapsed="1"/>
    <col min="10" max="11" width="8.28515625" style="272" hidden="1" customWidth="1" outlineLevel="1"/>
    <col min="12" max="12" width="8.28515625" style="272" customWidth="1" collapsed="1"/>
    <col min="13" max="13" width="7.42578125" style="272" hidden="1" customWidth="1" outlineLevel="1"/>
    <col min="14" max="14" width="7.42578125" style="4" hidden="1" customWidth="1" outlineLevel="1"/>
    <col min="15" max="15" width="6.85546875" style="4" customWidth="1" collapsed="1"/>
    <col min="16" max="16" width="26.7109375" style="4" hidden="1" customWidth="1" outlineLevel="1"/>
    <col min="17" max="17" width="9.140625" style="4" collapsed="1"/>
    <col min="18" max="16384" width="9.140625" style="4"/>
  </cols>
  <sheetData>
    <row r="1" spans="1:17" x14ac:dyDescent="0.25">
      <c r="A1" s="1"/>
      <c r="B1" s="1"/>
      <c r="C1" s="1"/>
      <c r="D1" s="1"/>
      <c r="E1" s="1"/>
      <c r="F1" s="1"/>
      <c r="G1" s="1"/>
      <c r="H1" s="1"/>
      <c r="I1" s="1"/>
      <c r="J1" s="1"/>
      <c r="K1" s="1"/>
      <c r="L1" s="1"/>
      <c r="M1" s="1"/>
      <c r="N1" s="2"/>
      <c r="O1" s="3" t="s">
        <v>538</v>
      </c>
      <c r="P1" s="1"/>
    </row>
    <row r="2" spans="1:17" ht="35.25" customHeight="1" x14ac:dyDescent="0.25">
      <c r="A2" s="548" t="s">
        <v>1</v>
      </c>
      <c r="B2" s="549"/>
      <c r="C2" s="549"/>
      <c r="D2" s="549"/>
      <c r="E2" s="549"/>
      <c r="F2" s="549"/>
      <c r="G2" s="549"/>
      <c r="H2" s="549"/>
      <c r="I2" s="549"/>
      <c r="J2" s="549"/>
      <c r="K2" s="549"/>
      <c r="L2" s="549"/>
      <c r="M2" s="549"/>
      <c r="N2" s="549"/>
      <c r="O2" s="549"/>
      <c r="P2" s="550"/>
      <c r="Q2" s="366"/>
    </row>
    <row r="3" spans="1:17" ht="12.75" customHeight="1" x14ac:dyDescent="0.25">
      <c r="A3" s="5" t="s">
        <v>2</v>
      </c>
      <c r="B3" s="6"/>
      <c r="C3" s="551" t="s">
        <v>539</v>
      </c>
      <c r="D3" s="551"/>
      <c r="E3" s="551"/>
      <c r="F3" s="551"/>
      <c r="G3" s="551"/>
      <c r="H3" s="551"/>
      <c r="I3" s="551"/>
      <c r="J3" s="551"/>
      <c r="K3" s="551"/>
      <c r="L3" s="551"/>
      <c r="M3" s="551"/>
      <c r="N3" s="551"/>
      <c r="O3" s="551"/>
      <c r="P3" s="552"/>
      <c r="Q3" s="366"/>
    </row>
    <row r="4" spans="1:17" ht="12.75" customHeight="1" x14ac:dyDescent="0.25">
      <c r="A4" s="5" t="s">
        <v>4</v>
      </c>
      <c r="B4" s="6"/>
      <c r="C4" s="551" t="s">
        <v>540</v>
      </c>
      <c r="D4" s="551"/>
      <c r="E4" s="551"/>
      <c r="F4" s="551"/>
      <c r="G4" s="551"/>
      <c r="H4" s="551"/>
      <c r="I4" s="551"/>
      <c r="J4" s="551"/>
      <c r="K4" s="551"/>
      <c r="L4" s="551"/>
      <c r="M4" s="551"/>
      <c r="N4" s="551"/>
      <c r="O4" s="551"/>
      <c r="P4" s="552"/>
      <c r="Q4" s="366"/>
    </row>
    <row r="5" spans="1:17" ht="12.75" customHeight="1" x14ac:dyDescent="0.25">
      <c r="A5" s="7" t="s">
        <v>6</v>
      </c>
      <c r="B5" s="8"/>
      <c r="C5" s="546" t="s">
        <v>541</v>
      </c>
      <c r="D5" s="546"/>
      <c r="E5" s="546"/>
      <c r="F5" s="546"/>
      <c r="G5" s="546"/>
      <c r="H5" s="546"/>
      <c r="I5" s="546"/>
      <c r="J5" s="546"/>
      <c r="K5" s="546"/>
      <c r="L5" s="546"/>
      <c r="M5" s="546"/>
      <c r="N5" s="546"/>
      <c r="O5" s="546"/>
      <c r="P5" s="547"/>
      <c r="Q5" s="366"/>
    </row>
    <row r="6" spans="1:17" ht="12.75" customHeight="1" x14ac:dyDescent="0.25">
      <c r="A6" s="7" t="s">
        <v>8</v>
      </c>
      <c r="B6" s="8"/>
      <c r="C6" s="546" t="s">
        <v>9</v>
      </c>
      <c r="D6" s="546"/>
      <c r="E6" s="546"/>
      <c r="F6" s="546"/>
      <c r="G6" s="546"/>
      <c r="H6" s="546"/>
      <c r="I6" s="546"/>
      <c r="J6" s="546"/>
      <c r="K6" s="546"/>
      <c r="L6" s="546"/>
      <c r="M6" s="546"/>
      <c r="N6" s="546"/>
      <c r="O6" s="546"/>
      <c r="P6" s="547"/>
      <c r="Q6" s="366"/>
    </row>
    <row r="7" spans="1:17" x14ac:dyDescent="0.25">
      <c r="A7" s="7" t="s">
        <v>10</v>
      </c>
      <c r="B7" s="8"/>
      <c r="C7" s="551" t="s">
        <v>542</v>
      </c>
      <c r="D7" s="551"/>
      <c r="E7" s="551"/>
      <c r="F7" s="551"/>
      <c r="G7" s="551"/>
      <c r="H7" s="551"/>
      <c r="I7" s="551"/>
      <c r="J7" s="551"/>
      <c r="K7" s="551"/>
      <c r="L7" s="551"/>
      <c r="M7" s="551"/>
      <c r="N7" s="551"/>
      <c r="O7" s="551"/>
      <c r="P7" s="552"/>
      <c r="Q7" s="366"/>
    </row>
    <row r="8" spans="1:17" ht="12.75" customHeight="1" x14ac:dyDescent="0.25">
      <c r="A8" s="9" t="s">
        <v>12</v>
      </c>
      <c r="B8" s="8"/>
      <c r="C8" s="553"/>
      <c r="D8" s="553"/>
      <c r="E8" s="553"/>
      <c r="F8" s="553"/>
      <c r="G8" s="553"/>
      <c r="H8" s="553"/>
      <c r="I8" s="553"/>
      <c r="J8" s="553"/>
      <c r="K8" s="553"/>
      <c r="L8" s="553"/>
      <c r="M8" s="553"/>
      <c r="N8" s="553"/>
      <c r="O8" s="553"/>
      <c r="P8" s="554"/>
      <c r="Q8" s="366"/>
    </row>
    <row r="9" spans="1:17" ht="12.75" customHeight="1" x14ac:dyDescent="0.25">
      <c r="A9" s="7"/>
      <c r="B9" s="8" t="s">
        <v>13</v>
      </c>
      <c r="C9" s="546" t="s">
        <v>543</v>
      </c>
      <c r="D9" s="546"/>
      <c r="E9" s="546"/>
      <c r="F9" s="546"/>
      <c r="G9" s="546"/>
      <c r="H9" s="546"/>
      <c r="I9" s="546"/>
      <c r="J9" s="546"/>
      <c r="K9" s="546"/>
      <c r="L9" s="546"/>
      <c r="M9" s="546"/>
      <c r="N9" s="546"/>
      <c r="O9" s="546"/>
      <c r="P9" s="547"/>
      <c r="Q9" s="366"/>
    </row>
    <row r="10" spans="1:17" ht="12.75" customHeight="1" x14ac:dyDescent="0.25">
      <c r="A10" s="7"/>
      <c r="B10" s="8" t="s">
        <v>15</v>
      </c>
      <c r="C10" s="546"/>
      <c r="D10" s="546"/>
      <c r="E10" s="546"/>
      <c r="F10" s="546"/>
      <c r="G10" s="546"/>
      <c r="H10" s="546"/>
      <c r="I10" s="546"/>
      <c r="J10" s="546"/>
      <c r="K10" s="546"/>
      <c r="L10" s="546"/>
      <c r="M10" s="546"/>
      <c r="N10" s="546"/>
      <c r="O10" s="546"/>
      <c r="P10" s="547"/>
      <c r="Q10" s="366"/>
    </row>
    <row r="11" spans="1:17" ht="12.75" customHeight="1" x14ac:dyDescent="0.25">
      <c r="A11" s="7"/>
      <c r="B11" s="8" t="s">
        <v>17</v>
      </c>
      <c r="C11" s="553"/>
      <c r="D11" s="553"/>
      <c r="E11" s="553"/>
      <c r="F11" s="553"/>
      <c r="G11" s="553"/>
      <c r="H11" s="553"/>
      <c r="I11" s="553"/>
      <c r="J11" s="553"/>
      <c r="K11" s="553"/>
      <c r="L11" s="553"/>
      <c r="M11" s="553"/>
      <c r="N11" s="553"/>
      <c r="O11" s="553"/>
      <c r="P11" s="554"/>
      <c r="Q11" s="366"/>
    </row>
    <row r="12" spans="1:17" ht="12.75" customHeight="1" x14ac:dyDescent="0.25">
      <c r="A12" s="7"/>
      <c r="B12" s="8" t="s">
        <v>18</v>
      </c>
      <c r="C12" s="546"/>
      <c r="D12" s="546"/>
      <c r="E12" s="546"/>
      <c r="F12" s="546"/>
      <c r="G12" s="546"/>
      <c r="H12" s="546"/>
      <c r="I12" s="546"/>
      <c r="J12" s="546"/>
      <c r="K12" s="546"/>
      <c r="L12" s="546"/>
      <c r="M12" s="546"/>
      <c r="N12" s="546"/>
      <c r="O12" s="546"/>
      <c r="P12" s="547"/>
      <c r="Q12" s="366"/>
    </row>
    <row r="13" spans="1:17" ht="12.75" customHeight="1" x14ac:dyDescent="0.25">
      <c r="A13" s="7"/>
      <c r="B13" s="8" t="s">
        <v>20</v>
      </c>
      <c r="C13" s="546"/>
      <c r="D13" s="546"/>
      <c r="E13" s="546"/>
      <c r="F13" s="546"/>
      <c r="G13" s="546"/>
      <c r="H13" s="546"/>
      <c r="I13" s="546"/>
      <c r="J13" s="546"/>
      <c r="K13" s="546"/>
      <c r="L13" s="546"/>
      <c r="M13" s="546"/>
      <c r="N13" s="546"/>
      <c r="O13" s="546"/>
      <c r="P13" s="547"/>
      <c r="Q13" s="366"/>
    </row>
    <row r="14" spans="1:17" ht="12.75" customHeight="1" x14ac:dyDescent="0.25">
      <c r="A14" s="10"/>
      <c r="B14" s="11"/>
      <c r="C14" s="526"/>
      <c r="D14" s="526"/>
      <c r="E14" s="526"/>
      <c r="F14" s="526"/>
      <c r="G14" s="526"/>
      <c r="H14" s="526"/>
      <c r="I14" s="526"/>
      <c r="J14" s="526"/>
      <c r="K14" s="526"/>
      <c r="L14" s="526"/>
      <c r="M14" s="526"/>
      <c r="N14" s="526"/>
      <c r="O14" s="526"/>
      <c r="P14" s="527"/>
      <c r="Q14" s="366"/>
    </row>
    <row r="15" spans="1:17" s="12" customFormat="1" ht="12.75" customHeight="1" x14ac:dyDescent="0.25">
      <c r="A15" s="528" t="s">
        <v>21</v>
      </c>
      <c r="B15" s="531" t="s">
        <v>22</v>
      </c>
      <c r="C15" s="533" t="s">
        <v>23</v>
      </c>
      <c r="D15" s="534"/>
      <c r="E15" s="534"/>
      <c r="F15" s="534"/>
      <c r="G15" s="534"/>
      <c r="H15" s="534"/>
      <c r="I15" s="534"/>
      <c r="J15" s="534"/>
      <c r="K15" s="534"/>
      <c r="L15" s="534"/>
      <c r="M15" s="534"/>
      <c r="N15" s="534"/>
      <c r="O15" s="534"/>
      <c r="P15" s="535"/>
      <c r="Q15" s="367"/>
    </row>
    <row r="16" spans="1:17" s="12" customFormat="1" ht="12.75" customHeight="1" x14ac:dyDescent="0.25">
      <c r="A16" s="529"/>
      <c r="B16" s="532"/>
      <c r="C16" s="536" t="s">
        <v>24</v>
      </c>
      <c r="D16" s="538" t="s">
        <v>25</v>
      </c>
      <c r="E16" s="540" t="s">
        <v>26</v>
      </c>
      <c r="F16" s="542" t="s">
        <v>27</v>
      </c>
      <c r="G16" s="524" t="s">
        <v>28</v>
      </c>
      <c r="H16" s="525" t="s">
        <v>29</v>
      </c>
      <c r="I16" s="523" t="s">
        <v>30</v>
      </c>
      <c r="J16" s="524" t="s">
        <v>31</v>
      </c>
      <c r="K16" s="525" t="s">
        <v>32</v>
      </c>
      <c r="L16" s="523" t="s">
        <v>33</v>
      </c>
      <c r="M16" s="524" t="s">
        <v>34</v>
      </c>
      <c r="N16" s="525" t="s">
        <v>35</v>
      </c>
      <c r="O16" s="523" t="s">
        <v>36</v>
      </c>
      <c r="P16" s="544" t="s">
        <v>37</v>
      </c>
      <c r="Q16" s="367"/>
    </row>
    <row r="17" spans="1:18" s="13" customFormat="1" ht="70.5" customHeight="1" thickBot="1" x14ac:dyDescent="0.3">
      <c r="A17" s="530"/>
      <c r="B17" s="532"/>
      <c r="C17" s="537"/>
      <c r="D17" s="539"/>
      <c r="E17" s="541"/>
      <c r="F17" s="543"/>
      <c r="G17" s="524"/>
      <c r="H17" s="525"/>
      <c r="I17" s="523"/>
      <c r="J17" s="524"/>
      <c r="K17" s="525"/>
      <c r="L17" s="523"/>
      <c r="M17" s="524"/>
      <c r="N17" s="525"/>
      <c r="O17" s="523"/>
      <c r="P17" s="545"/>
    </row>
    <row r="18" spans="1:18" s="13" customFormat="1" ht="9.75" customHeight="1" thickTop="1" x14ac:dyDescent="0.25">
      <c r="A18" s="14" t="s">
        <v>38</v>
      </c>
      <c r="B18" s="14">
        <v>2</v>
      </c>
      <c r="C18" s="15">
        <v>3</v>
      </c>
      <c r="D18" s="16">
        <v>4</v>
      </c>
      <c r="E18" s="17">
        <v>5</v>
      </c>
      <c r="F18" s="18">
        <v>6</v>
      </c>
      <c r="G18" s="16">
        <v>7</v>
      </c>
      <c r="H18" s="19">
        <v>8</v>
      </c>
      <c r="I18" s="20">
        <v>9</v>
      </c>
      <c r="J18" s="19">
        <v>10</v>
      </c>
      <c r="K18" s="17">
        <v>11</v>
      </c>
      <c r="L18" s="21">
        <v>12</v>
      </c>
      <c r="M18" s="15">
        <v>13</v>
      </c>
      <c r="N18" s="17">
        <v>14</v>
      </c>
      <c r="O18" s="20">
        <v>15</v>
      </c>
      <c r="P18" s="20">
        <v>16</v>
      </c>
    </row>
    <row r="19" spans="1:18" s="28" customFormat="1" ht="12" hidden="1" customHeight="1" x14ac:dyDescent="0.25">
      <c r="A19" s="22"/>
      <c r="B19" s="23" t="s">
        <v>39</v>
      </c>
      <c r="C19" s="24"/>
      <c r="D19" s="25"/>
      <c r="E19" s="26"/>
      <c r="F19" s="27"/>
      <c r="G19" s="25"/>
      <c r="H19" s="26"/>
      <c r="I19" s="27"/>
      <c r="J19" s="25"/>
      <c r="K19" s="26"/>
      <c r="L19" s="27"/>
      <c r="M19" s="25"/>
      <c r="N19" s="26"/>
      <c r="O19" s="27"/>
      <c r="P19" s="27"/>
    </row>
    <row r="20" spans="1:18" s="28" customFormat="1" ht="12.75" thickBot="1" x14ac:dyDescent="0.3">
      <c r="A20" s="29"/>
      <c r="B20" s="30" t="s">
        <v>40</v>
      </c>
      <c r="C20" s="31">
        <f t="shared" ref="C20:C83" si="0">F20+I20+L20+O20</f>
        <v>988682</v>
      </c>
      <c r="D20" s="32">
        <f>SUM(D21,D24,D25,D41,D43)</f>
        <v>988682</v>
      </c>
      <c r="E20" s="33">
        <f t="shared" ref="E20:F20" si="1">SUM(E21,E24,E25,E41,E43)</f>
        <v>0</v>
      </c>
      <c r="F20" s="34">
        <f t="shared" si="1"/>
        <v>988682</v>
      </c>
      <c r="G20" s="32">
        <f>SUM(G21,G24,G43)</f>
        <v>0</v>
      </c>
      <c r="H20" s="33">
        <f t="shared" ref="H20:I20" si="2">SUM(H21,H24,H43)</f>
        <v>0</v>
      </c>
      <c r="I20" s="34">
        <f t="shared" si="2"/>
        <v>0</v>
      </c>
      <c r="J20" s="32">
        <f>SUM(J21,J26,J43)</f>
        <v>0</v>
      </c>
      <c r="K20" s="33">
        <f t="shared" ref="K20:L20" si="3">SUM(K21,K26,K43)</f>
        <v>0</v>
      </c>
      <c r="L20" s="34">
        <f t="shared" si="3"/>
        <v>0</v>
      </c>
      <c r="M20" s="32">
        <f>SUM(M21,M45)</f>
        <v>0</v>
      </c>
      <c r="N20" s="33">
        <f t="shared" ref="N20:O20" si="4">SUM(N21,N45)</f>
        <v>0</v>
      </c>
      <c r="O20" s="34">
        <f t="shared" si="4"/>
        <v>0</v>
      </c>
      <c r="P20" s="35"/>
      <c r="R20" s="468"/>
    </row>
    <row r="21" spans="1:18" ht="12.75" hidden="1" thickTop="1" x14ac:dyDescent="0.25">
      <c r="A21" s="36"/>
      <c r="B21" s="37" t="s">
        <v>41</v>
      </c>
      <c r="C21" s="38">
        <f t="shared" si="0"/>
        <v>0</v>
      </c>
      <c r="D21" s="39">
        <f>SUM(D22:D23)</f>
        <v>0</v>
      </c>
      <c r="E21" s="40">
        <f t="shared" ref="E21:F21" si="5">SUM(E22:E23)</f>
        <v>0</v>
      </c>
      <c r="F21" s="41">
        <f t="shared" si="5"/>
        <v>0</v>
      </c>
      <c r="G21" s="39">
        <f>SUM(G22:G23)</f>
        <v>0</v>
      </c>
      <c r="H21" s="40">
        <f t="shared" ref="H21:I21" si="6">SUM(H22:H23)</f>
        <v>0</v>
      </c>
      <c r="I21" s="41">
        <f t="shared" si="6"/>
        <v>0</v>
      </c>
      <c r="J21" s="39">
        <f>SUM(J22:J23)</f>
        <v>0</v>
      </c>
      <c r="K21" s="40">
        <f t="shared" ref="K21:L21" si="7">SUM(K22:K23)</f>
        <v>0</v>
      </c>
      <c r="L21" s="41">
        <f t="shared" si="7"/>
        <v>0</v>
      </c>
      <c r="M21" s="39">
        <f>SUM(M22:M23)</f>
        <v>0</v>
      </c>
      <c r="N21" s="40">
        <f t="shared" ref="N21:O21" si="8">SUM(N22:N23)</f>
        <v>0</v>
      </c>
      <c r="O21" s="41">
        <f t="shared" si="8"/>
        <v>0</v>
      </c>
      <c r="P21" s="42"/>
      <c r="R21" s="468"/>
    </row>
    <row r="22" spans="1:18" ht="12" hidden="1" customHeight="1" x14ac:dyDescent="0.25">
      <c r="A22" s="43"/>
      <c r="B22" s="44" t="s">
        <v>42</v>
      </c>
      <c r="C22" s="45">
        <f t="shared" si="0"/>
        <v>0</v>
      </c>
      <c r="D22" s="46"/>
      <c r="E22" s="47"/>
      <c r="F22" s="48">
        <f>D22+E22</f>
        <v>0</v>
      </c>
      <c r="G22" s="46"/>
      <c r="H22" s="47"/>
      <c r="I22" s="48">
        <f>G22+H22</f>
        <v>0</v>
      </c>
      <c r="J22" s="46"/>
      <c r="K22" s="47"/>
      <c r="L22" s="48">
        <f>K22+J22</f>
        <v>0</v>
      </c>
      <c r="M22" s="46"/>
      <c r="N22" s="47"/>
      <c r="O22" s="48">
        <f>N22+M22</f>
        <v>0</v>
      </c>
      <c r="P22" s="49"/>
      <c r="R22" s="468"/>
    </row>
    <row r="23" spans="1:18" ht="12.75" hidden="1" thickTop="1" x14ac:dyDescent="0.25">
      <c r="A23" s="50"/>
      <c r="B23" s="51" t="s">
        <v>43</v>
      </c>
      <c r="C23" s="52">
        <f t="shared" si="0"/>
        <v>0</v>
      </c>
      <c r="D23" s="53"/>
      <c r="E23" s="54"/>
      <c r="F23" s="55">
        <f t="shared" ref="F23:F25" si="9">D23+E23</f>
        <v>0</v>
      </c>
      <c r="G23" s="53"/>
      <c r="H23" s="54"/>
      <c r="I23" s="55">
        <f t="shared" ref="I23:I24" si="10">G23+H23</f>
        <v>0</v>
      </c>
      <c r="J23" s="53"/>
      <c r="K23" s="54"/>
      <c r="L23" s="56">
        <f>K23+J23</f>
        <v>0</v>
      </c>
      <c r="M23" s="53"/>
      <c r="N23" s="54"/>
      <c r="O23" s="55">
        <f>N23+M23</f>
        <v>0</v>
      </c>
      <c r="P23" s="57"/>
      <c r="R23" s="468"/>
    </row>
    <row r="24" spans="1:18" s="28" customFormat="1" ht="24.75" customHeight="1" thickTop="1" thickBot="1" x14ac:dyDescent="0.3">
      <c r="A24" s="58">
        <v>19300</v>
      </c>
      <c r="B24" s="58" t="s">
        <v>44</v>
      </c>
      <c r="C24" s="59">
        <f>F24+I24</f>
        <v>988682</v>
      </c>
      <c r="D24" s="60">
        <f>D51</f>
        <v>988682</v>
      </c>
      <c r="E24" s="320">
        <f>-5305+3515+176+1499+115</f>
        <v>0</v>
      </c>
      <c r="F24" s="62">
        <f t="shared" si="9"/>
        <v>988682</v>
      </c>
      <c r="G24" s="60">
        <f>G51</f>
        <v>0</v>
      </c>
      <c r="H24" s="61"/>
      <c r="I24" s="62">
        <f t="shared" si="10"/>
        <v>0</v>
      </c>
      <c r="J24" s="63" t="s">
        <v>45</v>
      </c>
      <c r="K24" s="64" t="s">
        <v>45</v>
      </c>
      <c r="L24" s="65" t="s">
        <v>45</v>
      </c>
      <c r="M24" s="63" t="s">
        <v>45</v>
      </c>
      <c r="N24" s="64" t="s">
        <v>45</v>
      </c>
      <c r="O24" s="65" t="s">
        <v>45</v>
      </c>
      <c r="P24" s="66"/>
      <c r="R24" s="468"/>
    </row>
    <row r="25" spans="1:18" s="28" customFormat="1" ht="24.75" hidden="1" customHeight="1" thickTop="1" x14ac:dyDescent="0.25">
      <c r="A25" s="321"/>
      <c r="B25" s="67" t="s">
        <v>46</v>
      </c>
      <c r="C25" s="68">
        <f>F25</f>
        <v>0</v>
      </c>
      <c r="D25" s="69"/>
      <c r="E25" s="70"/>
      <c r="F25" s="71">
        <f t="shared" si="9"/>
        <v>0</v>
      </c>
      <c r="G25" s="72" t="s">
        <v>45</v>
      </c>
      <c r="H25" s="73" t="s">
        <v>45</v>
      </c>
      <c r="I25" s="74" t="s">
        <v>45</v>
      </c>
      <c r="J25" s="72" t="s">
        <v>45</v>
      </c>
      <c r="K25" s="73" t="s">
        <v>45</v>
      </c>
      <c r="L25" s="74" t="s">
        <v>45</v>
      </c>
      <c r="M25" s="72" t="s">
        <v>45</v>
      </c>
      <c r="N25" s="73" t="s">
        <v>45</v>
      </c>
      <c r="O25" s="74" t="s">
        <v>45</v>
      </c>
      <c r="P25" s="75"/>
      <c r="R25" s="468"/>
    </row>
    <row r="26" spans="1:18" s="28" customFormat="1" ht="36" hidden="1" customHeight="1" x14ac:dyDescent="0.25">
      <c r="A26" s="67">
        <v>21300</v>
      </c>
      <c r="B26" s="67" t="s">
        <v>47</v>
      </c>
      <c r="C26" s="68">
        <f>L26</f>
        <v>0</v>
      </c>
      <c r="D26" s="72" t="s">
        <v>45</v>
      </c>
      <c r="E26" s="73" t="s">
        <v>45</v>
      </c>
      <c r="F26" s="74" t="s">
        <v>45</v>
      </c>
      <c r="G26" s="72" t="s">
        <v>45</v>
      </c>
      <c r="H26" s="73" t="s">
        <v>45</v>
      </c>
      <c r="I26" s="74" t="s">
        <v>45</v>
      </c>
      <c r="J26" s="76">
        <f>SUM(J27,J31,J33,J36)</f>
        <v>0</v>
      </c>
      <c r="K26" s="77">
        <f t="shared" ref="K26:L26" si="11">SUM(K27,K31,K33,K36)</f>
        <v>0</v>
      </c>
      <c r="L26" s="78">
        <f t="shared" si="11"/>
        <v>0</v>
      </c>
      <c r="M26" s="76" t="s">
        <v>45</v>
      </c>
      <c r="N26" s="77" t="s">
        <v>45</v>
      </c>
      <c r="O26" s="78" t="s">
        <v>45</v>
      </c>
      <c r="P26" s="75"/>
      <c r="R26" s="468"/>
    </row>
    <row r="27" spans="1:18" s="28" customFormat="1" ht="24" hidden="1" customHeight="1" x14ac:dyDescent="0.25">
      <c r="A27" s="79">
        <v>21350</v>
      </c>
      <c r="B27" s="67" t="s">
        <v>48</v>
      </c>
      <c r="C27" s="68">
        <f t="shared" ref="C27:C30" si="12">L27</f>
        <v>0</v>
      </c>
      <c r="D27" s="72" t="s">
        <v>45</v>
      </c>
      <c r="E27" s="73" t="s">
        <v>45</v>
      </c>
      <c r="F27" s="74" t="s">
        <v>45</v>
      </c>
      <c r="G27" s="72" t="s">
        <v>45</v>
      </c>
      <c r="H27" s="73" t="s">
        <v>45</v>
      </c>
      <c r="I27" s="74" t="s">
        <v>45</v>
      </c>
      <c r="J27" s="76">
        <f>SUM(J28:J30)</f>
        <v>0</v>
      </c>
      <c r="K27" s="77">
        <f t="shared" ref="K27:L27" si="13">SUM(K28:K30)</f>
        <v>0</v>
      </c>
      <c r="L27" s="78">
        <f t="shared" si="13"/>
        <v>0</v>
      </c>
      <c r="M27" s="76" t="s">
        <v>45</v>
      </c>
      <c r="N27" s="77" t="s">
        <v>45</v>
      </c>
      <c r="O27" s="78" t="s">
        <v>45</v>
      </c>
      <c r="P27" s="75"/>
      <c r="R27" s="468"/>
    </row>
    <row r="28" spans="1:18" ht="12" hidden="1" customHeight="1" x14ac:dyDescent="0.25">
      <c r="A28" s="43">
        <v>21351</v>
      </c>
      <c r="B28" s="80" t="s">
        <v>49</v>
      </c>
      <c r="C28" s="81">
        <f t="shared" si="12"/>
        <v>0</v>
      </c>
      <c r="D28" s="82" t="s">
        <v>45</v>
      </c>
      <c r="E28" s="83" t="s">
        <v>45</v>
      </c>
      <c r="F28" s="84" t="s">
        <v>45</v>
      </c>
      <c r="G28" s="82" t="s">
        <v>45</v>
      </c>
      <c r="H28" s="83" t="s">
        <v>45</v>
      </c>
      <c r="I28" s="84" t="s">
        <v>45</v>
      </c>
      <c r="J28" s="46"/>
      <c r="K28" s="47"/>
      <c r="L28" s="48">
        <f t="shared" ref="L28:L30" si="14">K28+J28</f>
        <v>0</v>
      </c>
      <c r="M28" s="85" t="s">
        <v>45</v>
      </c>
      <c r="N28" s="86" t="s">
        <v>45</v>
      </c>
      <c r="O28" s="48" t="s">
        <v>45</v>
      </c>
      <c r="P28" s="49"/>
      <c r="R28" s="468"/>
    </row>
    <row r="29" spans="1:18" ht="12" hidden="1" customHeight="1" x14ac:dyDescent="0.25">
      <c r="A29" s="50">
        <v>21352</v>
      </c>
      <c r="B29" s="87" t="s">
        <v>50</v>
      </c>
      <c r="C29" s="88">
        <f t="shared" si="12"/>
        <v>0</v>
      </c>
      <c r="D29" s="89" t="s">
        <v>45</v>
      </c>
      <c r="E29" s="90" t="s">
        <v>45</v>
      </c>
      <c r="F29" s="91" t="s">
        <v>45</v>
      </c>
      <c r="G29" s="89" t="s">
        <v>45</v>
      </c>
      <c r="H29" s="90" t="s">
        <v>45</v>
      </c>
      <c r="I29" s="91" t="s">
        <v>45</v>
      </c>
      <c r="J29" s="53"/>
      <c r="K29" s="54"/>
      <c r="L29" s="56">
        <f t="shared" si="14"/>
        <v>0</v>
      </c>
      <c r="M29" s="92" t="s">
        <v>45</v>
      </c>
      <c r="N29" s="93" t="s">
        <v>45</v>
      </c>
      <c r="O29" s="56" t="s">
        <v>45</v>
      </c>
      <c r="P29" s="57"/>
      <c r="R29" s="468"/>
    </row>
    <row r="30" spans="1:18" ht="24" hidden="1" customHeight="1" x14ac:dyDescent="0.25">
      <c r="A30" s="50">
        <v>21359</v>
      </c>
      <c r="B30" s="87" t="s">
        <v>51</v>
      </c>
      <c r="C30" s="88">
        <f t="shared" si="12"/>
        <v>0</v>
      </c>
      <c r="D30" s="89" t="s">
        <v>45</v>
      </c>
      <c r="E30" s="90" t="s">
        <v>45</v>
      </c>
      <c r="F30" s="91" t="s">
        <v>45</v>
      </c>
      <c r="G30" s="89" t="s">
        <v>45</v>
      </c>
      <c r="H30" s="90" t="s">
        <v>45</v>
      </c>
      <c r="I30" s="91" t="s">
        <v>45</v>
      </c>
      <c r="J30" s="53"/>
      <c r="K30" s="54"/>
      <c r="L30" s="56">
        <f t="shared" si="14"/>
        <v>0</v>
      </c>
      <c r="M30" s="92" t="s">
        <v>45</v>
      </c>
      <c r="N30" s="93" t="s">
        <v>45</v>
      </c>
      <c r="O30" s="56" t="s">
        <v>45</v>
      </c>
      <c r="P30" s="57"/>
      <c r="R30" s="468"/>
    </row>
    <row r="31" spans="1:18" s="28" customFormat="1" ht="36" hidden="1" customHeight="1" x14ac:dyDescent="0.25">
      <c r="A31" s="79">
        <v>21370</v>
      </c>
      <c r="B31" s="67" t="s">
        <v>52</v>
      </c>
      <c r="C31" s="68">
        <f>L31</f>
        <v>0</v>
      </c>
      <c r="D31" s="72" t="s">
        <v>45</v>
      </c>
      <c r="E31" s="73" t="s">
        <v>45</v>
      </c>
      <c r="F31" s="74" t="s">
        <v>45</v>
      </c>
      <c r="G31" s="72" t="s">
        <v>45</v>
      </c>
      <c r="H31" s="73" t="s">
        <v>45</v>
      </c>
      <c r="I31" s="74" t="s">
        <v>45</v>
      </c>
      <c r="J31" s="76">
        <f>SUM(J32)</f>
        <v>0</v>
      </c>
      <c r="K31" s="77">
        <f t="shared" ref="K31:L31" si="15">SUM(K32)</f>
        <v>0</v>
      </c>
      <c r="L31" s="78">
        <f t="shared" si="15"/>
        <v>0</v>
      </c>
      <c r="M31" s="76" t="s">
        <v>45</v>
      </c>
      <c r="N31" s="77" t="s">
        <v>45</v>
      </c>
      <c r="O31" s="78" t="s">
        <v>45</v>
      </c>
      <c r="P31" s="75"/>
      <c r="R31" s="468"/>
    </row>
    <row r="32" spans="1:18" ht="36" hidden="1" customHeight="1" x14ac:dyDescent="0.25">
      <c r="A32" s="94">
        <v>21379</v>
      </c>
      <c r="B32" s="95" t="s">
        <v>53</v>
      </c>
      <c r="C32" s="96">
        <f t="shared" ref="C32:C40" si="16">L32</f>
        <v>0</v>
      </c>
      <c r="D32" s="97" t="s">
        <v>45</v>
      </c>
      <c r="E32" s="98" t="s">
        <v>45</v>
      </c>
      <c r="F32" s="99" t="s">
        <v>45</v>
      </c>
      <c r="G32" s="97" t="s">
        <v>45</v>
      </c>
      <c r="H32" s="98" t="s">
        <v>45</v>
      </c>
      <c r="I32" s="99" t="s">
        <v>45</v>
      </c>
      <c r="J32" s="100"/>
      <c r="K32" s="101"/>
      <c r="L32" s="102">
        <f>K32+J32</f>
        <v>0</v>
      </c>
      <c r="M32" s="103" t="s">
        <v>45</v>
      </c>
      <c r="N32" s="104" t="s">
        <v>45</v>
      </c>
      <c r="O32" s="102" t="s">
        <v>45</v>
      </c>
      <c r="P32" s="105"/>
      <c r="R32" s="468"/>
    </row>
    <row r="33" spans="1:18" s="28" customFormat="1" ht="12" hidden="1" customHeight="1" x14ac:dyDescent="0.25">
      <c r="A33" s="79">
        <v>21380</v>
      </c>
      <c r="B33" s="67" t="s">
        <v>54</v>
      </c>
      <c r="C33" s="68">
        <f t="shared" si="16"/>
        <v>0</v>
      </c>
      <c r="D33" s="72" t="s">
        <v>45</v>
      </c>
      <c r="E33" s="73" t="s">
        <v>45</v>
      </c>
      <c r="F33" s="74" t="s">
        <v>45</v>
      </c>
      <c r="G33" s="72" t="s">
        <v>45</v>
      </c>
      <c r="H33" s="73" t="s">
        <v>45</v>
      </c>
      <c r="I33" s="74" t="s">
        <v>45</v>
      </c>
      <c r="J33" s="76">
        <f>SUM(J34:J35)</f>
        <v>0</v>
      </c>
      <c r="K33" s="77">
        <f t="shared" ref="K33:L33" si="17">SUM(K34:K35)</f>
        <v>0</v>
      </c>
      <c r="L33" s="78">
        <f t="shared" si="17"/>
        <v>0</v>
      </c>
      <c r="M33" s="76" t="s">
        <v>45</v>
      </c>
      <c r="N33" s="77" t="s">
        <v>45</v>
      </c>
      <c r="O33" s="78" t="s">
        <v>45</v>
      </c>
      <c r="P33" s="75"/>
      <c r="R33" s="468"/>
    </row>
    <row r="34" spans="1:18" ht="12" hidden="1" customHeight="1" x14ac:dyDescent="0.25">
      <c r="A34" s="44">
        <v>21381</v>
      </c>
      <c r="B34" s="80" t="s">
        <v>55</v>
      </c>
      <c r="C34" s="81">
        <f t="shared" si="16"/>
        <v>0</v>
      </c>
      <c r="D34" s="82" t="s">
        <v>45</v>
      </c>
      <c r="E34" s="83" t="s">
        <v>45</v>
      </c>
      <c r="F34" s="84" t="s">
        <v>45</v>
      </c>
      <c r="G34" s="82" t="s">
        <v>45</v>
      </c>
      <c r="H34" s="83" t="s">
        <v>45</v>
      </c>
      <c r="I34" s="84" t="s">
        <v>45</v>
      </c>
      <c r="J34" s="46"/>
      <c r="K34" s="47"/>
      <c r="L34" s="48">
        <f t="shared" ref="L34:L35" si="18">K34+J34</f>
        <v>0</v>
      </c>
      <c r="M34" s="85" t="s">
        <v>45</v>
      </c>
      <c r="N34" s="86" t="s">
        <v>45</v>
      </c>
      <c r="O34" s="48" t="s">
        <v>45</v>
      </c>
      <c r="P34" s="49"/>
      <c r="R34" s="468"/>
    </row>
    <row r="35" spans="1:18" ht="24" hidden="1" customHeight="1" x14ac:dyDescent="0.25">
      <c r="A35" s="51">
        <v>21383</v>
      </c>
      <c r="B35" s="87" t="s">
        <v>56</v>
      </c>
      <c r="C35" s="88">
        <f t="shared" si="16"/>
        <v>0</v>
      </c>
      <c r="D35" s="89" t="s">
        <v>45</v>
      </c>
      <c r="E35" s="90" t="s">
        <v>45</v>
      </c>
      <c r="F35" s="91" t="s">
        <v>45</v>
      </c>
      <c r="G35" s="89" t="s">
        <v>45</v>
      </c>
      <c r="H35" s="90" t="s">
        <v>45</v>
      </c>
      <c r="I35" s="91" t="s">
        <v>45</v>
      </c>
      <c r="J35" s="53"/>
      <c r="K35" s="54"/>
      <c r="L35" s="56">
        <f t="shared" si="18"/>
        <v>0</v>
      </c>
      <c r="M35" s="92" t="s">
        <v>45</v>
      </c>
      <c r="N35" s="93" t="s">
        <v>45</v>
      </c>
      <c r="O35" s="56" t="s">
        <v>45</v>
      </c>
      <c r="P35" s="57"/>
      <c r="R35" s="468"/>
    </row>
    <row r="36" spans="1:18" s="28" customFormat="1" ht="25.5" hidden="1" customHeight="1" x14ac:dyDescent="0.25">
      <c r="A36" s="79">
        <v>21390</v>
      </c>
      <c r="B36" s="67" t="s">
        <v>57</v>
      </c>
      <c r="C36" s="68">
        <f t="shared" si="16"/>
        <v>0</v>
      </c>
      <c r="D36" s="72" t="s">
        <v>45</v>
      </c>
      <c r="E36" s="73" t="s">
        <v>45</v>
      </c>
      <c r="F36" s="74" t="s">
        <v>45</v>
      </c>
      <c r="G36" s="72" t="s">
        <v>45</v>
      </c>
      <c r="H36" s="73" t="s">
        <v>45</v>
      </c>
      <c r="I36" s="74" t="s">
        <v>45</v>
      </c>
      <c r="J36" s="76">
        <f>SUM(J37:J40)</f>
        <v>0</v>
      </c>
      <c r="K36" s="77">
        <f t="shared" ref="K36:L36" si="19">SUM(K37:K40)</f>
        <v>0</v>
      </c>
      <c r="L36" s="78">
        <f t="shared" si="19"/>
        <v>0</v>
      </c>
      <c r="M36" s="76" t="s">
        <v>45</v>
      </c>
      <c r="N36" s="77" t="s">
        <v>45</v>
      </c>
      <c r="O36" s="78" t="s">
        <v>45</v>
      </c>
      <c r="P36" s="75"/>
      <c r="R36" s="468"/>
    </row>
    <row r="37" spans="1:18" ht="24" hidden="1" customHeight="1" x14ac:dyDescent="0.25">
      <c r="A37" s="44">
        <v>21391</v>
      </c>
      <c r="B37" s="80" t="s">
        <v>58</v>
      </c>
      <c r="C37" s="81">
        <f t="shared" si="16"/>
        <v>0</v>
      </c>
      <c r="D37" s="82" t="s">
        <v>45</v>
      </c>
      <c r="E37" s="83" t="s">
        <v>45</v>
      </c>
      <c r="F37" s="84" t="s">
        <v>45</v>
      </c>
      <c r="G37" s="82" t="s">
        <v>45</v>
      </c>
      <c r="H37" s="83" t="s">
        <v>45</v>
      </c>
      <c r="I37" s="84" t="s">
        <v>45</v>
      </c>
      <c r="J37" s="46"/>
      <c r="K37" s="47"/>
      <c r="L37" s="48">
        <f t="shared" ref="L37:L40" si="20">K37+J37</f>
        <v>0</v>
      </c>
      <c r="M37" s="85" t="s">
        <v>45</v>
      </c>
      <c r="N37" s="86" t="s">
        <v>45</v>
      </c>
      <c r="O37" s="48" t="s">
        <v>45</v>
      </c>
      <c r="P37" s="49"/>
      <c r="R37" s="468"/>
    </row>
    <row r="38" spans="1:18" ht="12" hidden="1" customHeight="1" x14ac:dyDescent="0.25">
      <c r="A38" s="51">
        <v>21393</v>
      </c>
      <c r="B38" s="87" t="s">
        <v>59</v>
      </c>
      <c r="C38" s="88">
        <f t="shared" si="16"/>
        <v>0</v>
      </c>
      <c r="D38" s="89" t="s">
        <v>45</v>
      </c>
      <c r="E38" s="90" t="s">
        <v>45</v>
      </c>
      <c r="F38" s="91" t="s">
        <v>45</v>
      </c>
      <c r="G38" s="89" t="s">
        <v>45</v>
      </c>
      <c r="H38" s="90" t="s">
        <v>45</v>
      </c>
      <c r="I38" s="91" t="s">
        <v>45</v>
      </c>
      <c r="J38" s="53"/>
      <c r="K38" s="54"/>
      <c r="L38" s="56">
        <f t="shared" si="20"/>
        <v>0</v>
      </c>
      <c r="M38" s="92" t="s">
        <v>45</v>
      </c>
      <c r="N38" s="93" t="s">
        <v>45</v>
      </c>
      <c r="O38" s="56" t="s">
        <v>45</v>
      </c>
      <c r="P38" s="57"/>
      <c r="R38" s="468"/>
    </row>
    <row r="39" spans="1:18" ht="12" hidden="1" customHeight="1" x14ac:dyDescent="0.25">
      <c r="A39" s="51">
        <v>21395</v>
      </c>
      <c r="B39" s="87" t="s">
        <v>60</v>
      </c>
      <c r="C39" s="88">
        <f t="shared" si="16"/>
        <v>0</v>
      </c>
      <c r="D39" s="89" t="s">
        <v>45</v>
      </c>
      <c r="E39" s="90" t="s">
        <v>45</v>
      </c>
      <c r="F39" s="91" t="s">
        <v>45</v>
      </c>
      <c r="G39" s="89" t="s">
        <v>45</v>
      </c>
      <c r="H39" s="90" t="s">
        <v>45</v>
      </c>
      <c r="I39" s="91" t="s">
        <v>45</v>
      </c>
      <c r="J39" s="53"/>
      <c r="K39" s="54"/>
      <c r="L39" s="56">
        <f t="shared" si="20"/>
        <v>0</v>
      </c>
      <c r="M39" s="92" t="s">
        <v>45</v>
      </c>
      <c r="N39" s="93" t="s">
        <v>45</v>
      </c>
      <c r="O39" s="56" t="s">
        <v>45</v>
      </c>
      <c r="P39" s="57"/>
      <c r="R39" s="468"/>
    </row>
    <row r="40" spans="1:18" ht="24" hidden="1" customHeight="1" x14ac:dyDescent="0.25">
      <c r="A40" s="106">
        <v>21399</v>
      </c>
      <c r="B40" s="107" t="s">
        <v>61</v>
      </c>
      <c r="C40" s="108">
        <f t="shared" si="16"/>
        <v>0</v>
      </c>
      <c r="D40" s="109" t="s">
        <v>45</v>
      </c>
      <c r="E40" s="110" t="s">
        <v>45</v>
      </c>
      <c r="F40" s="111" t="s">
        <v>45</v>
      </c>
      <c r="G40" s="109" t="s">
        <v>45</v>
      </c>
      <c r="H40" s="110" t="s">
        <v>45</v>
      </c>
      <c r="I40" s="111" t="s">
        <v>45</v>
      </c>
      <c r="J40" s="112"/>
      <c r="K40" s="113"/>
      <c r="L40" s="114">
        <f t="shared" si="20"/>
        <v>0</v>
      </c>
      <c r="M40" s="115" t="s">
        <v>45</v>
      </c>
      <c r="N40" s="116" t="s">
        <v>45</v>
      </c>
      <c r="O40" s="114" t="s">
        <v>45</v>
      </c>
      <c r="P40" s="117"/>
      <c r="R40" s="468"/>
    </row>
    <row r="41" spans="1:18" s="28" customFormat="1" ht="26.25" hidden="1" customHeight="1" x14ac:dyDescent="0.25">
      <c r="A41" s="118">
        <v>21420</v>
      </c>
      <c r="B41" s="119" t="s">
        <v>62</v>
      </c>
      <c r="C41" s="120">
        <f>F41</f>
        <v>0</v>
      </c>
      <c r="D41" s="121">
        <f>SUM(D42)</f>
        <v>0</v>
      </c>
      <c r="E41" s="122">
        <f t="shared" ref="E41:F41" si="21">SUM(E42)</f>
        <v>0</v>
      </c>
      <c r="F41" s="123">
        <f t="shared" si="21"/>
        <v>0</v>
      </c>
      <c r="G41" s="124" t="s">
        <v>45</v>
      </c>
      <c r="H41" s="125" t="s">
        <v>45</v>
      </c>
      <c r="I41" s="126" t="s">
        <v>45</v>
      </c>
      <c r="J41" s="124" t="s">
        <v>45</v>
      </c>
      <c r="K41" s="125" t="s">
        <v>45</v>
      </c>
      <c r="L41" s="126" t="s">
        <v>45</v>
      </c>
      <c r="M41" s="124" t="s">
        <v>45</v>
      </c>
      <c r="N41" s="125" t="s">
        <v>45</v>
      </c>
      <c r="O41" s="126" t="s">
        <v>45</v>
      </c>
      <c r="P41" s="127"/>
      <c r="R41" s="468"/>
    </row>
    <row r="42" spans="1:18" s="28" customFormat="1" ht="26.25" hidden="1" customHeight="1" x14ac:dyDescent="0.25">
      <c r="A42" s="106">
        <v>21429</v>
      </c>
      <c r="B42" s="107" t="s">
        <v>63</v>
      </c>
      <c r="C42" s="128">
        <f>F42</f>
        <v>0</v>
      </c>
      <c r="D42" s="112"/>
      <c r="E42" s="113"/>
      <c r="F42" s="129">
        <f>D42+E42</f>
        <v>0</v>
      </c>
      <c r="G42" s="109" t="s">
        <v>45</v>
      </c>
      <c r="H42" s="110" t="s">
        <v>45</v>
      </c>
      <c r="I42" s="111" t="s">
        <v>45</v>
      </c>
      <c r="J42" s="109" t="s">
        <v>45</v>
      </c>
      <c r="K42" s="110" t="s">
        <v>45</v>
      </c>
      <c r="L42" s="111" t="s">
        <v>45</v>
      </c>
      <c r="M42" s="109" t="s">
        <v>45</v>
      </c>
      <c r="N42" s="110" t="s">
        <v>45</v>
      </c>
      <c r="O42" s="111" t="s">
        <v>45</v>
      </c>
      <c r="P42" s="117"/>
      <c r="R42" s="468"/>
    </row>
    <row r="43" spans="1:18" s="28" customFormat="1" ht="24.75" hidden="1" thickTop="1" x14ac:dyDescent="0.25">
      <c r="A43" s="79">
        <v>21490</v>
      </c>
      <c r="B43" s="67" t="s">
        <v>64</v>
      </c>
      <c r="C43" s="130">
        <f>F43+I43+L43</f>
        <v>0</v>
      </c>
      <c r="D43" s="76">
        <f>D44</f>
        <v>0</v>
      </c>
      <c r="E43" s="77">
        <f t="shared" ref="E43:L43" si="22">E44</f>
        <v>0</v>
      </c>
      <c r="F43" s="78">
        <f t="shared" si="22"/>
        <v>0</v>
      </c>
      <c r="G43" s="76">
        <f t="shared" si="22"/>
        <v>0</v>
      </c>
      <c r="H43" s="77">
        <f t="shared" si="22"/>
        <v>0</v>
      </c>
      <c r="I43" s="78">
        <f t="shared" si="22"/>
        <v>0</v>
      </c>
      <c r="J43" s="76">
        <f t="shared" si="22"/>
        <v>0</v>
      </c>
      <c r="K43" s="77">
        <f t="shared" si="22"/>
        <v>0</v>
      </c>
      <c r="L43" s="78">
        <f t="shared" si="22"/>
        <v>0</v>
      </c>
      <c r="M43" s="76" t="s">
        <v>45</v>
      </c>
      <c r="N43" s="77" t="s">
        <v>45</v>
      </c>
      <c r="O43" s="78" t="s">
        <v>45</v>
      </c>
      <c r="P43" s="75"/>
      <c r="R43" s="468"/>
    </row>
    <row r="44" spans="1:18" s="28" customFormat="1" ht="24" hidden="1" customHeight="1" x14ac:dyDescent="0.25">
      <c r="A44" s="51">
        <v>21499</v>
      </c>
      <c r="B44" s="87" t="s">
        <v>65</v>
      </c>
      <c r="C44" s="131">
        <f>F44+I44+L44</f>
        <v>0</v>
      </c>
      <c r="D44" s="46"/>
      <c r="E44" s="47"/>
      <c r="F44" s="132">
        <f>D44+E44</f>
        <v>0</v>
      </c>
      <c r="G44" s="46"/>
      <c r="H44" s="47"/>
      <c r="I44" s="132">
        <f>G44+H44</f>
        <v>0</v>
      </c>
      <c r="J44" s="46"/>
      <c r="K44" s="47"/>
      <c r="L44" s="48">
        <f>K44+J44</f>
        <v>0</v>
      </c>
      <c r="M44" s="85" t="s">
        <v>45</v>
      </c>
      <c r="N44" s="86" t="s">
        <v>45</v>
      </c>
      <c r="O44" s="48" t="s">
        <v>45</v>
      </c>
      <c r="P44" s="49"/>
      <c r="R44" s="468"/>
    </row>
    <row r="45" spans="1:18" ht="12.75" hidden="1" customHeight="1" x14ac:dyDescent="0.25">
      <c r="A45" s="133">
        <v>23000</v>
      </c>
      <c r="B45" s="134" t="s">
        <v>66</v>
      </c>
      <c r="C45" s="130">
        <f>O45</f>
        <v>0</v>
      </c>
      <c r="D45" s="109" t="s">
        <v>45</v>
      </c>
      <c r="E45" s="110" t="s">
        <v>45</v>
      </c>
      <c r="F45" s="111" t="s">
        <v>45</v>
      </c>
      <c r="G45" s="109" t="s">
        <v>45</v>
      </c>
      <c r="H45" s="110" t="s">
        <v>45</v>
      </c>
      <c r="I45" s="111" t="s">
        <v>45</v>
      </c>
      <c r="J45" s="115" t="s">
        <v>45</v>
      </c>
      <c r="K45" s="116" t="s">
        <v>45</v>
      </c>
      <c r="L45" s="114" t="s">
        <v>45</v>
      </c>
      <c r="M45" s="115">
        <f>SUM(M46:M47)</f>
        <v>0</v>
      </c>
      <c r="N45" s="116">
        <f t="shared" ref="N45:O45" si="23">SUM(N46:N47)</f>
        <v>0</v>
      </c>
      <c r="O45" s="114">
        <f t="shared" si="23"/>
        <v>0</v>
      </c>
      <c r="P45" s="117"/>
      <c r="R45" s="468"/>
    </row>
    <row r="46" spans="1:18" ht="24" hidden="1" customHeight="1" x14ac:dyDescent="0.25">
      <c r="A46" s="135">
        <v>23410</v>
      </c>
      <c r="B46" s="136" t="s">
        <v>67</v>
      </c>
      <c r="C46" s="120">
        <f t="shared" ref="C46:C47" si="24">O46</f>
        <v>0</v>
      </c>
      <c r="D46" s="124" t="s">
        <v>45</v>
      </c>
      <c r="E46" s="125" t="s">
        <v>45</v>
      </c>
      <c r="F46" s="126" t="s">
        <v>45</v>
      </c>
      <c r="G46" s="124" t="s">
        <v>45</v>
      </c>
      <c r="H46" s="125" t="s">
        <v>45</v>
      </c>
      <c r="I46" s="126" t="s">
        <v>45</v>
      </c>
      <c r="J46" s="124" t="s">
        <v>45</v>
      </c>
      <c r="K46" s="125" t="s">
        <v>45</v>
      </c>
      <c r="L46" s="126" t="s">
        <v>45</v>
      </c>
      <c r="M46" s="137"/>
      <c r="N46" s="138"/>
      <c r="O46" s="139">
        <f t="shared" ref="O46:O47" si="25">N46+M46</f>
        <v>0</v>
      </c>
      <c r="P46" s="127"/>
      <c r="R46" s="468"/>
    </row>
    <row r="47" spans="1:18" ht="24" hidden="1" customHeight="1" x14ac:dyDescent="0.25">
      <c r="A47" s="135">
        <v>23510</v>
      </c>
      <c r="B47" s="136" t="s">
        <v>68</v>
      </c>
      <c r="C47" s="120">
        <f t="shared" si="24"/>
        <v>0</v>
      </c>
      <c r="D47" s="124" t="s">
        <v>45</v>
      </c>
      <c r="E47" s="125" t="s">
        <v>45</v>
      </c>
      <c r="F47" s="126" t="s">
        <v>45</v>
      </c>
      <c r="G47" s="124" t="s">
        <v>45</v>
      </c>
      <c r="H47" s="125" t="s">
        <v>45</v>
      </c>
      <c r="I47" s="126" t="s">
        <v>45</v>
      </c>
      <c r="J47" s="124" t="s">
        <v>45</v>
      </c>
      <c r="K47" s="125" t="s">
        <v>45</v>
      </c>
      <c r="L47" s="126" t="s">
        <v>45</v>
      </c>
      <c r="M47" s="137"/>
      <c r="N47" s="138"/>
      <c r="O47" s="139">
        <f t="shared" si="25"/>
        <v>0</v>
      </c>
      <c r="P47" s="127"/>
      <c r="R47" s="468"/>
    </row>
    <row r="48" spans="1:18" ht="12" hidden="1" customHeight="1" x14ac:dyDescent="0.25">
      <c r="A48" s="140"/>
      <c r="B48" s="136"/>
      <c r="C48" s="141"/>
      <c r="D48" s="142"/>
      <c r="E48" s="143"/>
      <c r="F48" s="139"/>
      <c r="G48" s="142"/>
      <c r="H48" s="143"/>
      <c r="I48" s="139"/>
      <c r="J48" s="142"/>
      <c r="K48" s="143"/>
      <c r="L48" s="123"/>
      <c r="M48" s="142"/>
      <c r="N48" s="143"/>
      <c r="O48" s="139"/>
      <c r="P48" s="127"/>
      <c r="R48" s="468"/>
    </row>
    <row r="49" spans="1:18" s="28" customFormat="1" ht="12" hidden="1" customHeight="1" x14ac:dyDescent="0.25">
      <c r="A49" s="144"/>
      <c r="B49" s="145" t="s">
        <v>69</v>
      </c>
      <c r="C49" s="146"/>
      <c r="D49" s="147"/>
      <c r="E49" s="148"/>
      <c r="F49" s="149"/>
      <c r="G49" s="150"/>
      <c r="H49" s="151"/>
      <c r="I49" s="152"/>
      <c r="J49" s="150"/>
      <c r="K49" s="151"/>
      <c r="L49" s="153"/>
      <c r="M49" s="150"/>
      <c r="N49" s="151"/>
      <c r="O49" s="152"/>
      <c r="P49" s="154"/>
      <c r="R49" s="468"/>
    </row>
    <row r="50" spans="1:18" s="28" customFormat="1" ht="13.5" thickTop="1" thickBot="1" x14ac:dyDescent="0.3">
      <c r="A50" s="155"/>
      <c r="B50" s="29" t="s">
        <v>70</v>
      </c>
      <c r="C50" s="156">
        <f t="shared" si="0"/>
        <v>988682</v>
      </c>
      <c r="D50" s="157">
        <f>SUM(D51,D286)</f>
        <v>988682</v>
      </c>
      <c r="E50" s="158">
        <f t="shared" ref="E50:F50" si="26">SUM(E51,E286)</f>
        <v>0</v>
      </c>
      <c r="F50" s="159">
        <f t="shared" si="26"/>
        <v>988682</v>
      </c>
      <c r="G50" s="157">
        <f>SUM(G51,G286)</f>
        <v>0</v>
      </c>
      <c r="H50" s="158">
        <f>SUM(H51,H286)</f>
        <v>0</v>
      </c>
      <c r="I50" s="159">
        <f t="shared" ref="I50" si="27">SUM(I51,I286)</f>
        <v>0</v>
      </c>
      <c r="J50" s="32">
        <f>SUM(J51,J286)</f>
        <v>0</v>
      </c>
      <c r="K50" s="33">
        <f t="shared" ref="K50:L50" si="28">SUM(K51,K286)</f>
        <v>0</v>
      </c>
      <c r="L50" s="34">
        <f t="shared" si="28"/>
        <v>0</v>
      </c>
      <c r="M50" s="32">
        <f>SUM(M51,M286)</f>
        <v>0</v>
      </c>
      <c r="N50" s="33">
        <f t="shared" ref="N50:O50" si="29">SUM(N51,N286)</f>
        <v>0</v>
      </c>
      <c r="O50" s="34">
        <f t="shared" si="29"/>
        <v>0</v>
      </c>
      <c r="P50" s="35"/>
      <c r="R50" s="468"/>
    </row>
    <row r="51" spans="1:18" s="28" customFormat="1" ht="36.75" thickTop="1" x14ac:dyDescent="0.25">
      <c r="A51" s="160"/>
      <c r="B51" s="161" t="s">
        <v>71</v>
      </c>
      <c r="C51" s="162">
        <f t="shared" si="0"/>
        <v>988682</v>
      </c>
      <c r="D51" s="163">
        <f>SUM(D52,D194)</f>
        <v>988682</v>
      </c>
      <c r="E51" s="164">
        <f t="shared" ref="E51:F51" si="30">SUM(E52,E194)</f>
        <v>0</v>
      </c>
      <c r="F51" s="165">
        <f t="shared" si="30"/>
        <v>988682</v>
      </c>
      <c r="G51" s="163">
        <f>SUM(G52,G194)</f>
        <v>0</v>
      </c>
      <c r="H51" s="164">
        <f t="shared" ref="H51:I51" si="31">SUM(H52,H194)</f>
        <v>0</v>
      </c>
      <c r="I51" s="165">
        <f t="shared" si="31"/>
        <v>0</v>
      </c>
      <c r="J51" s="166">
        <f>SUM(J52,J194)</f>
        <v>0</v>
      </c>
      <c r="K51" s="167">
        <f t="shared" ref="K51:L51" si="32">SUM(K52,K194)</f>
        <v>0</v>
      </c>
      <c r="L51" s="168">
        <f t="shared" si="32"/>
        <v>0</v>
      </c>
      <c r="M51" s="166">
        <f>SUM(M52,M194)</f>
        <v>0</v>
      </c>
      <c r="N51" s="167">
        <f t="shared" ref="N51:O51" si="33">SUM(N52,N194)</f>
        <v>0</v>
      </c>
      <c r="O51" s="168">
        <f t="shared" si="33"/>
        <v>0</v>
      </c>
      <c r="P51" s="169"/>
      <c r="R51" s="468"/>
    </row>
    <row r="52" spans="1:18" s="28" customFormat="1" ht="24" x14ac:dyDescent="0.25">
      <c r="A52" s="24"/>
      <c r="B52" s="22" t="s">
        <v>72</v>
      </c>
      <c r="C52" s="170">
        <f t="shared" si="0"/>
        <v>973573</v>
      </c>
      <c r="D52" s="171">
        <f>SUM(D53,D75,D173,D187)</f>
        <v>973573</v>
      </c>
      <c r="E52" s="172">
        <f t="shared" ref="E52:F52" si="34">SUM(E53,E75,E173,E187)</f>
        <v>0</v>
      </c>
      <c r="F52" s="173">
        <f t="shared" si="34"/>
        <v>973573</v>
      </c>
      <c r="G52" s="171">
        <f>SUM(G53,G75,G173,G187)</f>
        <v>0</v>
      </c>
      <c r="H52" s="172">
        <f t="shared" ref="H52:I52" si="35">SUM(H53,H75,H173,H187)</f>
        <v>0</v>
      </c>
      <c r="I52" s="173">
        <f t="shared" si="35"/>
        <v>0</v>
      </c>
      <c r="J52" s="171">
        <f>SUM(J53,J75,J173,J187)</f>
        <v>0</v>
      </c>
      <c r="K52" s="172">
        <f t="shared" ref="K52:L52" si="36">SUM(K53,K75,K173,K187)</f>
        <v>0</v>
      </c>
      <c r="L52" s="173">
        <f t="shared" si="36"/>
        <v>0</v>
      </c>
      <c r="M52" s="171">
        <f>SUM(M53,M75,M173,M187)</f>
        <v>0</v>
      </c>
      <c r="N52" s="172">
        <f t="shared" ref="N52:O52" si="37">SUM(N53,N75,N173,N187)</f>
        <v>0</v>
      </c>
      <c r="O52" s="173">
        <f t="shared" si="37"/>
        <v>0</v>
      </c>
      <c r="P52" s="174"/>
      <c r="R52" s="468"/>
    </row>
    <row r="53" spans="1:18" s="28" customFormat="1" x14ac:dyDescent="0.25">
      <c r="A53" s="175">
        <v>1000</v>
      </c>
      <c r="B53" s="175" t="s">
        <v>73</v>
      </c>
      <c r="C53" s="176">
        <f t="shared" si="0"/>
        <v>82602</v>
      </c>
      <c r="D53" s="177">
        <f>SUM(D54,D67)</f>
        <v>78911</v>
      </c>
      <c r="E53" s="178">
        <f t="shared" ref="E53:F53" si="38">SUM(E54,E67)</f>
        <v>3691</v>
      </c>
      <c r="F53" s="179">
        <f t="shared" si="38"/>
        <v>82602</v>
      </c>
      <c r="G53" s="177">
        <f>SUM(G54,G67)</f>
        <v>0</v>
      </c>
      <c r="H53" s="178">
        <f t="shared" ref="H53:I53" si="39">SUM(H54,H67)</f>
        <v>0</v>
      </c>
      <c r="I53" s="179">
        <f t="shared" si="39"/>
        <v>0</v>
      </c>
      <c r="J53" s="177">
        <f>SUM(J54,J67)</f>
        <v>0</v>
      </c>
      <c r="K53" s="178">
        <f t="shared" ref="K53:L53" si="40">SUM(K54,K67)</f>
        <v>0</v>
      </c>
      <c r="L53" s="179">
        <f t="shared" si="40"/>
        <v>0</v>
      </c>
      <c r="M53" s="177">
        <f>SUM(M54,M67)</f>
        <v>0</v>
      </c>
      <c r="N53" s="178">
        <f t="shared" ref="N53:O53" si="41">SUM(N54,N67)</f>
        <v>0</v>
      </c>
      <c r="O53" s="179">
        <f t="shared" si="41"/>
        <v>0</v>
      </c>
      <c r="P53" s="180"/>
      <c r="R53" s="468"/>
    </row>
    <row r="54" spans="1:18" x14ac:dyDescent="0.25">
      <c r="A54" s="67">
        <v>1100</v>
      </c>
      <c r="B54" s="181" t="s">
        <v>74</v>
      </c>
      <c r="C54" s="68">
        <f t="shared" si="0"/>
        <v>78311</v>
      </c>
      <c r="D54" s="182">
        <f>SUM(D55,D58,D66)</f>
        <v>74796</v>
      </c>
      <c r="E54" s="183">
        <f t="shared" ref="E54:F54" si="42">SUM(E55,E58,E66)</f>
        <v>3515</v>
      </c>
      <c r="F54" s="71">
        <f t="shared" si="42"/>
        <v>78311</v>
      </c>
      <c r="G54" s="182">
        <f>SUM(G55,G58,G66)</f>
        <v>0</v>
      </c>
      <c r="H54" s="183">
        <f t="shared" ref="H54:I54" si="43">SUM(H55,H58,H66)</f>
        <v>0</v>
      </c>
      <c r="I54" s="71">
        <f t="shared" si="43"/>
        <v>0</v>
      </c>
      <c r="J54" s="182">
        <f>SUM(J55,J58,J66)</f>
        <v>0</v>
      </c>
      <c r="K54" s="183">
        <f t="shared" ref="K54:L54" si="44">SUM(K55,K58,K66)</f>
        <v>0</v>
      </c>
      <c r="L54" s="71">
        <f t="shared" si="44"/>
        <v>0</v>
      </c>
      <c r="M54" s="182">
        <f>SUM(M55,M58,M66)</f>
        <v>0</v>
      </c>
      <c r="N54" s="183">
        <f t="shared" ref="N54:O54" si="45">SUM(N55,N58,N66)</f>
        <v>0</v>
      </c>
      <c r="O54" s="71">
        <f t="shared" si="45"/>
        <v>0</v>
      </c>
      <c r="P54" s="75"/>
      <c r="R54" s="468"/>
    </row>
    <row r="55" spans="1:18" hidden="1" x14ac:dyDescent="0.25">
      <c r="A55" s="184">
        <v>1110</v>
      </c>
      <c r="B55" s="136" t="s">
        <v>75</v>
      </c>
      <c r="C55" s="141">
        <f t="shared" si="0"/>
        <v>0</v>
      </c>
      <c r="D55" s="185">
        <f>SUM(D56:D57)</f>
        <v>0</v>
      </c>
      <c r="E55" s="186">
        <f t="shared" ref="E55:F55" si="46">SUM(E56:E57)</f>
        <v>0</v>
      </c>
      <c r="F55" s="139">
        <f t="shared" si="46"/>
        <v>0</v>
      </c>
      <c r="G55" s="185">
        <f>SUM(G56:G57)</f>
        <v>0</v>
      </c>
      <c r="H55" s="186">
        <f t="shared" ref="H55:I55" si="47">SUM(H56:H57)</f>
        <v>0</v>
      </c>
      <c r="I55" s="139">
        <f t="shared" si="47"/>
        <v>0</v>
      </c>
      <c r="J55" s="185">
        <f>SUM(J56:J57)</f>
        <v>0</v>
      </c>
      <c r="K55" s="186">
        <f t="shared" ref="K55:L55" si="48">SUM(K56:K57)</f>
        <v>0</v>
      </c>
      <c r="L55" s="139">
        <f t="shared" si="48"/>
        <v>0</v>
      </c>
      <c r="M55" s="185">
        <f>SUM(M56:M57)</f>
        <v>0</v>
      </c>
      <c r="N55" s="186">
        <f t="shared" ref="N55:O55" si="49">SUM(N56:N57)</f>
        <v>0</v>
      </c>
      <c r="O55" s="139">
        <f t="shared" si="49"/>
        <v>0</v>
      </c>
      <c r="P55" s="127"/>
      <c r="R55" s="468"/>
    </row>
    <row r="56" spans="1:18" ht="12" hidden="1" customHeight="1" x14ac:dyDescent="0.25">
      <c r="A56" s="44">
        <v>1111</v>
      </c>
      <c r="B56" s="80" t="s">
        <v>76</v>
      </c>
      <c r="C56" s="81">
        <f t="shared" si="0"/>
        <v>0</v>
      </c>
      <c r="D56" s="46">
        <v>0</v>
      </c>
      <c r="E56" s="47"/>
      <c r="F56" s="132">
        <f t="shared" ref="F56:F57" si="50">D56+E56</f>
        <v>0</v>
      </c>
      <c r="G56" s="46"/>
      <c r="H56" s="47"/>
      <c r="I56" s="132">
        <f t="shared" ref="I56:I57" si="51">G56+H56</f>
        <v>0</v>
      </c>
      <c r="J56" s="46"/>
      <c r="K56" s="47"/>
      <c r="L56" s="132">
        <f t="shared" ref="L56:L57" si="52">K56+J56</f>
        <v>0</v>
      </c>
      <c r="M56" s="46"/>
      <c r="N56" s="47"/>
      <c r="O56" s="132">
        <f t="shared" ref="O56:O57" si="53">N56+M56</f>
        <v>0</v>
      </c>
      <c r="P56" s="49"/>
      <c r="R56" s="468"/>
    </row>
    <row r="57" spans="1:18" ht="24" hidden="1" customHeight="1" x14ac:dyDescent="0.25">
      <c r="A57" s="51">
        <v>1119</v>
      </c>
      <c r="B57" s="87" t="s">
        <v>77</v>
      </c>
      <c r="C57" s="88">
        <f t="shared" si="0"/>
        <v>0</v>
      </c>
      <c r="D57" s="53">
        <v>0</v>
      </c>
      <c r="E57" s="54"/>
      <c r="F57" s="55">
        <f t="shared" si="50"/>
        <v>0</v>
      </c>
      <c r="G57" s="53"/>
      <c r="H57" s="54"/>
      <c r="I57" s="55">
        <f t="shared" si="51"/>
        <v>0</v>
      </c>
      <c r="J57" s="53"/>
      <c r="K57" s="54"/>
      <c r="L57" s="55">
        <f t="shared" si="52"/>
        <v>0</v>
      </c>
      <c r="M57" s="53"/>
      <c r="N57" s="54"/>
      <c r="O57" s="55">
        <f t="shared" si="53"/>
        <v>0</v>
      </c>
      <c r="P57" s="57"/>
      <c r="R57" s="468"/>
    </row>
    <row r="58" spans="1:18" hidden="1" x14ac:dyDescent="0.25">
      <c r="A58" s="187">
        <v>1140</v>
      </c>
      <c r="B58" s="87" t="s">
        <v>78</v>
      </c>
      <c r="C58" s="88">
        <f t="shared" si="0"/>
        <v>0</v>
      </c>
      <c r="D58" s="188">
        <f>SUM(D59:D65)</f>
        <v>0</v>
      </c>
      <c r="E58" s="189">
        <f>SUM(E59:E65)</f>
        <v>0</v>
      </c>
      <c r="F58" s="55">
        <f t="shared" ref="F58" si="54">SUM(F59:F65)</f>
        <v>0</v>
      </c>
      <c r="G58" s="188">
        <f>SUM(G59:G65)</f>
        <v>0</v>
      </c>
      <c r="H58" s="189">
        <f t="shared" ref="H58:I58" si="55">SUM(H59:H65)</f>
        <v>0</v>
      </c>
      <c r="I58" s="55">
        <f t="shared" si="55"/>
        <v>0</v>
      </c>
      <c r="J58" s="188">
        <f>SUM(J59:J65)</f>
        <v>0</v>
      </c>
      <c r="K58" s="189">
        <f t="shared" ref="K58:L58" si="56">SUM(K59:K65)</f>
        <v>0</v>
      </c>
      <c r="L58" s="55">
        <f t="shared" si="56"/>
        <v>0</v>
      </c>
      <c r="M58" s="188">
        <f>SUM(M59:M65)</f>
        <v>0</v>
      </c>
      <c r="N58" s="189">
        <f t="shared" ref="N58:O58" si="57">SUM(N59:N65)</f>
        <v>0</v>
      </c>
      <c r="O58" s="55">
        <f t="shared" si="57"/>
        <v>0</v>
      </c>
      <c r="P58" s="57"/>
      <c r="R58" s="468"/>
    </row>
    <row r="59" spans="1:18" ht="12" hidden="1" customHeight="1" x14ac:dyDescent="0.25">
      <c r="A59" s="51">
        <v>1141</v>
      </c>
      <c r="B59" s="87" t="s">
        <v>79</v>
      </c>
      <c r="C59" s="88">
        <f t="shared" si="0"/>
        <v>0</v>
      </c>
      <c r="D59" s="53">
        <v>0</v>
      </c>
      <c r="E59" s="54"/>
      <c r="F59" s="55">
        <f t="shared" ref="F59:F66" si="58">D59+E59</f>
        <v>0</v>
      </c>
      <c r="G59" s="53"/>
      <c r="H59" s="54"/>
      <c r="I59" s="55">
        <f t="shared" ref="I59:I66" si="59">G59+H59</f>
        <v>0</v>
      </c>
      <c r="J59" s="53"/>
      <c r="K59" s="54"/>
      <c r="L59" s="55">
        <f t="shared" ref="L59:L66" si="60">K59+J59</f>
        <v>0</v>
      </c>
      <c r="M59" s="53"/>
      <c r="N59" s="54"/>
      <c r="O59" s="55">
        <f t="shared" ref="O59:O66" si="61">N59+M59</f>
        <v>0</v>
      </c>
      <c r="P59" s="57"/>
      <c r="R59" s="468"/>
    </row>
    <row r="60" spans="1:18" ht="24.75" hidden="1" customHeight="1" x14ac:dyDescent="0.25">
      <c r="A60" s="51">
        <v>1142</v>
      </c>
      <c r="B60" s="87" t="s">
        <v>80</v>
      </c>
      <c r="C60" s="88">
        <f t="shared" si="0"/>
        <v>0</v>
      </c>
      <c r="D60" s="53">
        <v>0</v>
      </c>
      <c r="E60" s="54"/>
      <c r="F60" s="55">
        <f t="shared" si="58"/>
        <v>0</v>
      </c>
      <c r="G60" s="53"/>
      <c r="H60" s="54"/>
      <c r="I60" s="55">
        <f t="shared" si="59"/>
        <v>0</v>
      </c>
      <c r="J60" s="53"/>
      <c r="K60" s="54"/>
      <c r="L60" s="55">
        <f t="shared" si="60"/>
        <v>0</v>
      </c>
      <c r="M60" s="53"/>
      <c r="N60" s="54"/>
      <c r="O60" s="55">
        <f t="shared" si="61"/>
        <v>0</v>
      </c>
      <c r="P60" s="57"/>
      <c r="R60" s="468"/>
    </row>
    <row r="61" spans="1:18" ht="24" hidden="1" customHeight="1" x14ac:dyDescent="0.25">
      <c r="A61" s="51">
        <v>1145</v>
      </c>
      <c r="B61" s="87" t="s">
        <v>81</v>
      </c>
      <c r="C61" s="88">
        <f t="shared" si="0"/>
        <v>0</v>
      </c>
      <c r="D61" s="53">
        <v>0</v>
      </c>
      <c r="E61" s="54"/>
      <c r="F61" s="55">
        <f t="shared" si="58"/>
        <v>0</v>
      </c>
      <c r="G61" s="53"/>
      <c r="H61" s="54"/>
      <c r="I61" s="55">
        <f t="shared" si="59"/>
        <v>0</v>
      </c>
      <c r="J61" s="53"/>
      <c r="K61" s="54"/>
      <c r="L61" s="55">
        <f t="shared" si="60"/>
        <v>0</v>
      </c>
      <c r="M61" s="53"/>
      <c r="N61" s="54"/>
      <c r="O61" s="55">
        <f t="shared" si="61"/>
        <v>0</v>
      </c>
      <c r="P61" s="57"/>
      <c r="R61" s="468"/>
    </row>
    <row r="62" spans="1:18" ht="27.75" hidden="1" customHeight="1" x14ac:dyDescent="0.25">
      <c r="A62" s="51">
        <v>1146</v>
      </c>
      <c r="B62" s="87" t="s">
        <v>82</v>
      </c>
      <c r="C62" s="88">
        <f t="shared" si="0"/>
        <v>0</v>
      </c>
      <c r="D62" s="53">
        <v>0</v>
      </c>
      <c r="E62" s="54"/>
      <c r="F62" s="55">
        <f t="shared" si="58"/>
        <v>0</v>
      </c>
      <c r="G62" s="53"/>
      <c r="H62" s="54"/>
      <c r="I62" s="55">
        <f t="shared" si="59"/>
        <v>0</v>
      </c>
      <c r="J62" s="53"/>
      <c r="K62" s="54"/>
      <c r="L62" s="55">
        <f t="shared" si="60"/>
        <v>0</v>
      </c>
      <c r="M62" s="53"/>
      <c r="N62" s="54"/>
      <c r="O62" s="55">
        <f t="shared" si="61"/>
        <v>0</v>
      </c>
      <c r="P62" s="57"/>
      <c r="R62" s="468"/>
    </row>
    <row r="63" spans="1:18" ht="12" hidden="1" customHeight="1" x14ac:dyDescent="0.25">
      <c r="A63" s="51">
        <v>1147</v>
      </c>
      <c r="B63" s="87" t="s">
        <v>83</v>
      </c>
      <c r="C63" s="88">
        <f t="shared" si="0"/>
        <v>0</v>
      </c>
      <c r="D63" s="53">
        <v>0</v>
      </c>
      <c r="E63" s="54"/>
      <c r="F63" s="55">
        <f t="shared" si="58"/>
        <v>0</v>
      </c>
      <c r="G63" s="53"/>
      <c r="H63" s="54"/>
      <c r="I63" s="55">
        <f t="shared" si="59"/>
        <v>0</v>
      </c>
      <c r="J63" s="53"/>
      <c r="K63" s="54"/>
      <c r="L63" s="55">
        <f t="shared" si="60"/>
        <v>0</v>
      </c>
      <c r="M63" s="53"/>
      <c r="N63" s="54"/>
      <c r="O63" s="55">
        <f t="shared" si="61"/>
        <v>0</v>
      </c>
      <c r="P63" s="57"/>
      <c r="R63" s="468"/>
    </row>
    <row r="64" spans="1:18" ht="12" hidden="1" customHeight="1" x14ac:dyDescent="0.25">
      <c r="A64" s="51">
        <v>1148</v>
      </c>
      <c r="B64" s="87" t="s">
        <v>84</v>
      </c>
      <c r="C64" s="88">
        <f t="shared" si="0"/>
        <v>0</v>
      </c>
      <c r="D64" s="53">
        <v>0</v>
      </c>
      <c r="E64" s="54"/>
      <c r="F64" s="55">
        <f t="shared" si="58"/>
        <v>0</v>
      </c>
      <c r="G64" s="53"/>
      <c r="H64" s="54"/>
      <c r="I64" s="55">
        <f t="shared" si="59"/>
        <v>0</v>
      </c>
      <c r="J64" s="53"/>
      <c r="K64" s="54"/>
      <c r="L64" s="55">
        <f t="shared" si="60"/>
        <v>0</v>
      </c>
      <c r="M64" s="53"/>
      <c r="N64" s="54"/>
      <c r="O64" s="55">
        <f t="shared" si="61"/>
        <v>0</v>
      </c>
      <c r="P64" s="57"/>
      <c r="R64" s="468"/>
    </row>
    <row r="65" spans="1:18" ht="24" hidden="1" customHeight="1" x14ac:dyDescent="0.25">
      <c r="A65" s="51">
        <v>1149</v>
      </c>
      <c r="B65" s="87" t="s">
        <v>85</v>
      </c>
      <c r="C65" s="88">
        <f t="shared" si="0"/>
        <v>0</v>
      </c>
      <c r="D65" s="53">
        <v>0</v>
      </c>
      <c r="E65" s="54"/>
      <c r="F65" s="55">
        <f t="shared" si="58"/>
        <v>0</v>
      </c>
      <c r="G65" s="53"/>
      <c r="H65" s="54"/>
      <c r="I65" s="55">
        <f t="shared" si="59"/>
        <v>0</v>
      </c>
      <c r="J65" s="53"/>
      <c r="K65" s="54"/>
      <c r="L65" s="55">
        <f t="shared" si="60"/>
        <v>0</v>
      </c>
      <c r="M65" s="53"/>
      <c r="N65" s="54"/>
      <c r="O65" s="55">
        <f t="shared" si="61"/>
        <v>0</v>
      </c>
      <c r="P65" s="57"/>
      <c r="R65" s="468"/>
    </row>
    <row r="66" spans="1:18" ht="36" customHeight="1" x14ac:dyDescent="0.25">
      <c r="A66" s="184">
        <v>1150</v>
      </c>
      <c r="B66" s="136" t="s">
        <v>86</v>
      </c>
      <c r="C66" s="141">
        <f t="shared" si="0"/>
        <v>78311</v>
      </c>
      <c r="D66" s="142">
        <v>74796</v>
      </c>
      <c r="E66" s="322">
        <f>3515</f>
        <v>3515</v>
      </c>
      <c r="F66" s="139">
        <f t="shared" si="58"/>
        <v>78311</v>
      </c>
      <c r="G66" s="142"/>
      <c r="H66" s="143"/>
      <c r="I66" s="139">
        <f t="shared" si="59"/>
        <v>0</v>
      </c>
      <c r="J66" s="142"/>
      <c r="K66" s="143"/>
      <c r="L66" s="139">
        <f t="shared" si="60"/>
        <v>0</v>
      </c>
      <c r="M66" s="142"/>
      <c r="N66" s="143"/>
      <c r="O66" s="139">
        <f t="shared" si="61"/>
        <v>0</v>
      </c>
      <c r="P66" s="127"/>
      <c r="R66" s="468"/>
    </row>
    <row r="67" spans="1:18" ht="24" x14ac:dyDescent="0.25">
      <c r="A67" s="67">
        <v>1200</v>
      </c>
      <c r="B67" s="181" t="s">
        <v>88</v>
      </c>
      <c r="C67" s="68">
        <f t="shared" si="0"/>
        <v>4291</v>
      </c>
      <c r="D67" s="182">
        <f>SUM(D68:D69)</f>
        <v>4115</v>
      </c>
      <c r="E67" s="183">
        <f t="shared" ref="E67:F67" si="62">SUM(E68:E69)</f>
        <v>176</v>
      </c>
      <c r="F67" s="71">
        <f t="shared" si="62"/>
        <v>4291</v>
      </c>
      <c r="G67" s="182">
        <f>SUM(G68:G69)</f>
        <v>0</v>
      </c>
      <c r="H67" s="183">
        <f t="shared" ref="H67:I67" si="63">SUM(H68:H69)</f>
        <v>0</v>
      </c>
      <c r="I67" s="71">
        <f t="shared" si="63"/>
        <v>0</v>
      </c>
      <c r="J67" s="182">
        <f>SUM(J68:J69)</f>
        <v>0</v>
      </c>
      <c r="K67" s="183">
        <f t="shared" ref="K67:L67" si="64">SUM(K68:K69)</f>
        <v>0</v>
      </c>
      <c r="L67" s="71">
        <f t="shared" si="64"/>
        <v>0</v>
      </c>
      <c r="M67" s="182">
        <f>SUM(M68:M69)</f>
        <v>0</v>
      </c>
      <c r="N67" s="183">
        <f t="shared" ref="N67:O67" si="65">SUM(N68:N69)</f>
        <v>0</v>
      </c>
      <c r="O67" s="71">
        <f t="shared" si="65"/>
        <v>0</v>
      </c>
      <c r="P67" s="75"/>
      <c r="R67" s="468"/>
    </row>
    <row r="68" spans="1:18" ht="24" customHeight="1" x14ac:dyDescent="0.25">
      <c r="A68" s="190">
        <v>1210</v>
      </c>
      <c r="B68" s="80" t="s">
        <v>89</v>
      </c>
      <c r="C68" s="81">
        <f t="shared" si="0"/>
        <v>4291</v>
      </c>
      <c r="D68" s="46">
        <v>4115</v>
      </c>
      <c r="E68" s="323">
        <f>176</f>
        <v>176</v>
      </c>
      <c r="F68" s="132">
        <f>D68+E68</f>
        <v>4291</v>
      </c>
      <c r="G68" s="46"/>
      <c r="H68" s="47"/>
      <c r="I68" s="132">
        <f>G68+H68</f>
        <v>0</v>
      </c>
      <c r="J68" s="46"/>
      <c r="K68" s="47"/>
      <c r="L68" s="132">
        <f>K68+J68</f>
        <v>0</v>
      </c>
      <c r="M68" s="46"/>
      <c r="N68" s="47"/>
      <c r="O68" s="132">
        <f>N68+M68</f>
        <v>0</v>
      </c>
      <c r="P68" s="49"/>
      <c r="R68" s="468"/>
    </row>
    <row r="69" spans="1:18" ht="24" hidden="1" x14ac:dyDescent="0.25">
      <c r="A69" s="187">
        <v>1220</v>
      </c>
      <c r="B69" s="87" t="s">
        <v>90</v>
      </c>
      <c r="C69" s="88">
        <f t="shared" si="0"/>
        <v>0</v>
      </c>
      <c r="D69" s="188">
        <f>SUM(D70:D74)</f>
        <v>0</v>
      </c>
      <c r="E69" s="189">
        <f t="shared" ref="E69:F69" si="66">SUM(E70:E74)</f>
        <v>0</v>
      </c>
      <c r="F69" s="55">
        <f t="shared" si="66"/>
        <v>0</v>
      </c>
      <c r="G69" s="188">
        <f>SUM(G70:G74)</f>
        <v>0</v>
      </c>
      <c r="H69" s="189">
        <f t="shared" ref="H69:I69" si="67">SUM(H70:H74)</f>
        <v>0</v>
      </c>
      <c r="I69" s="55">
        <f t="shared" si="67"/>
        <v>0</v>
      </c>
      <c r="J69" s="188">
        <f>SUM(J70:J74)</f>
        <v>0</v>
      </c>
      <c r="K69" s="189">
        <f t="shared" ref="K69:L69" si="68">SUM(K70:K74)</f>
        <v>0</v>
      </c>
      <c r="L69" s="55">
        <f t="shared" si="68"/>
        <v>0</v>
      </c>
      <c r="M69" s="188">
        <f>SUM(M70:M74)</f>
        <v>0</v>
      </c>
      <c r="N69" s="189">
        <f t="shared" ref="N69:O69" si="69">SUM(N70:N74)</f>
        <v>0</v>
      </c>
      <c r="O69" s="55">
        <f t="shared" si="69"/>
        <v>0</v>
      </c>
      <c r="P69" s="57"/>
      <c r="R69" s="468"/>
    </row>
    <row r="70" spans="1:18" ht="48" hidden="1" customHeight="1" x14ac:dyDescent="0.25">
      <c r="A70" s="51">
        <v>1221</v>
      </c>
      <c r="B70" s="87" t="s">
        <v>91</v>
      </c>
      <c r="C70" s="88">
        <f t="shared" si="0"/>
        <v>0</v>
      </c>
      <c r="D70" s="53">
        <v>0</v>
      </c>
      <c r="E70" s="54"/>
      <c r="F70" s="55">
        <f t="shared" ref="F70:F74" si="70">D70+E70</f>
        <v>0</v>
      </c>
      <c r="G70" s="53"/>
      <c r="H70" s="54"/>
      <c r="I70" s="55">
        <f t="shared" ref="I70:I74" si="71">G70+H70</f>
        <v>0</v>
      </c>
      <c r="J70" s="53"/>
      <c r="K70" s="54"/>
      <c r="L70" s="55">
        <f t="shared" ref="L70:L74" si="72">K70+J70</f>
        <v>0</v>
      </c>
      <c r="M70" s="53"/>
      <c r="N70" s="54"/>
      <c r="O70" s="55">
        <f t="shared" ref="O70:O74" si="73">N70+M70</f>
        <v>0</v>
      </c>
      <c r="P70" s="57"/>
      <c r="R70" s="468"/>
    </row>
    <row r="71" spans="1:18" ht="12" hidden="1" customHeight="1" x14ac:dyDescent="0.25">
      <c r="A71" s="51">
        <v>1223</v>
      </c>
      <c r="B71" s="87" t="s">
        <v>92</v>
      </c>
      <c r="C71" s="88">
        <f t="shared" si="0"/>
        <v>0</v>
      </c>
      <c r="D71" s="53">
        <v>0</v>
      </c>
      <c r="E71" s="54"/>
      <c r="F71" s="55">
        <f t="shared" si="70"/>
        <v>0</v>
      </c>
      <c r="G71" s="53"/>
      <c r="H71" s="54"/>
      <c r="I71" s="55">
        <f t="shared" si="71"/>
        <v>0</v>
      </c>
      <c r="J71" s="53"/>
      <c r="K71" s="54"/>
      <c r="L71" s="55">
        <f t="shared" si="72"/>
        <v>0</v>
      </c>
      <c r="M71" s="53"/>
      <c r="N71" s="54"/>
      <c r="O71" s="55">
        <f t="shared" si="73"/>
        <v>0</v>
      </c>
      <c r="P71" s="57"/>
      <c r="R71" s="468"/>
    </row>
    <row r="72" spans="1:18" ht="24" hidden="1" customHeight="1" x14ac:dyDescent="0.25">
      <c r="A72" s="51">
        <v>1225</v>
      </c>
      <c r="B72" s="87" t="s">
        <v>93</v>
      </c>
      <c r="C72" s="88">
        <f t="shared" si="0"/>
        <v>0</v>
      </c>
      <c r="D72" s="53">
        <v>0</v>
      </c>
      <c r="E72" s="54"/>
      <c r="F72" s="55">
        <f t="shared" si="70"/>
        <v>0</v>
      </c>
      <c r="G72" s="53"/>
      <c r="H72" s="54"/>
      <c r="I72" s="55">
        <f t="shared" si="71"/>
        <v>0</v>
      </c>
      <c r="J72" s="53"/>
      <c r="K72" s="54"/>
      <c r="L72" s="55">
        <f t="shared" si="72"/>
        <v>0</v>
      </c>
      <c r="M72" s="53"/>
      <c r="N72" s="54"/>
      <c r="O72" s="55">
        <f t="shared" si="73"/>
        <v>0</v>
      </c>
      <c r="P72" s="57"/>
      <c r="R72" s="468"/>
    </row>
    <row r="73" spans="1:18" ht="36" hidden="1" customHeight="1" x14ac:dyDescent="0.25">
      <c r="A73" s="51">
        <v>1227</v>
      </c>
      <c r="B73" s="87" t="s">
        <v>94</v>
      </c>
      <c r="C73" s="88">
        <f t="shared" si="0"/>
        <v>0</v>
      </c>
      <c r="D73" s="53">
        <v>0</v>
      </c>
      <c r="E73" s="54"/>
      <c r="F73" s="55">
        <f t="shared" si="70"/>
        <v>0</v>
      </c>
      <c r="G73" s="53"/>
      <c r="H73" s="54"/>
      <c r="I73" s="55">
        <f t="shared" si="71"/>
        <v>0</v>
      </c>
      <c r="J73" s="53"/>
      <c r="K73" s="54"/>
      <c r="L73" s="55">
        <f t="shared" si="72"/>
        <v>0</v>
      </c>
      <c r="M73" s="53"/>
      <c r="N73" s="54"/>
      <c r="O73" s="55">
        <f t="shared" si="73"/>
        <v>0</v>
      </c>
      <c r="P73" s="57"/>
      <c r="R73" s="468"/>
    </row>
    <row r="74" spans="1:18" ht="48" hidden="1" customHeight="1" x14ac:dyDescent="0.25">
      <c r="A74" s="51">
        <v>1228</v>
      </c>
      <c r="B74" s="87" t="s">
        <v>95</v>
      </c>
      <c r="C74" s="88">
        <f t="shared" si="0"/>
        <v>0</v>
      </c>
      <c r="D74" s="53">
        <v>0</v>
      </c>
      <c r="E74" s="54"/>
      <c r="F74" s="55">
        <f t="shared" si="70"/>
        <v>0</v>
      </c>
      <c r="G74" s="53"/>
      <c r="H74" s="54"/>
      <c r="I74" s="55">
        <f t="shared" si="71"/>
        <v>0</v>
      </c>
      <c r="J74" s="53"/>
      <c r="K74" s="54"/>
      <c r="L74" s="55">
        <f t="shared" si="72"/>
        <v>0</v>
      </c>
      <c r="M74" s="53"/>
      <c r="N74" s="54"/>
      <c r="O74" s="55">
        <f t="shared" si="73"/>
        <v>0</v>
      </c>
      <c r="P74" s="57"/>
      <c r="R74" s="468"/>
    </row>
    <row r="75" spans="1:18" x14ac:dyDescent="0.25">
      <c r="A75" s="175">
        <v>2000</v>
      </c>
      <c r="B75" s="175" t="s">
        <v>96</v>
      </c>
      <c r="C75" s="176">
        <f t="shared" si="0"/>
        <v>682084</v>
      </c>
      <c r="D75" s="177">
        <f>SUM(D76,D83,D130,D164,D165,D172)</f>
        <v>685775</v>
      </c>
      <c r="E75" s="178">
        <f t="shared" ref="E75:F75" si="74">SUM(E76,E83,E130,E164,E165,E172)</f>
        <v>-3691</v>
      </c>
      <c r="F75" s="179">
        <f t="shared" si="74"/>
        <v>682084</v>
      </c>
      <c r="G75" s="177">
        <f>SUM(G76,G83,G130,G164,G165,G172)</f>
        <v>0</v>
      </c>
      <c r="H75" s="178">
        <f t="shared" ref="H75:I75" si="75">SUM(H76,H83,H130,H164,H165,H172)</f>
        <v>0</v>
      </c>
      <c r="I75" s="179">
        <f t="shared" si="75"/>
        <v>0</v>
      </c>
      <c r="J75" s="177">
        <f>SUM(J76,J83,J130,J164,J165,J172)</f>
        <v>0</v>
      </c>
      <c r="K75" s="178">
        <f t="shared" ref="K75:L75" si="76">SUM(K76,K83,K130,K164,K165,K172)</f>
        <v>0</v>
      </c>
      <c r="L75" s="179">
        <f t="shared" si="76"/>
        <v>0</v>
      </c>
      <c r="M75" s="177">
        <f>SUM(M76,M83,M130,M164,M165,M172)</f>
        <v>0</v>
      </c>
      <c r="N75" s="178">
        <f t="shared" ref="N75:O75" si="77">SUM(N76,N83,N130,N164,N165,N172)</f>
        <v>0</v>
      </c>
      <c r="O75" s="179">
        <f t="shared" si="77"/>
        <v>0</v>
      </c>
      <c r="P75" s="180"/>
      <c r="R75" s="468"/>
    </row>
    <row r="76" spans="1:18" ht="24" hidden="1" x14ac:dyDescent="0.25">
      <c r="A76" s="67">
        <v>2100</v>
      </c>
      <c r="B76" s="181" t="s">
        <v>97</v>
      </c>
      <c r="C76" s="68">
        <f t="shared" si="0"/>
        <v>0</v>
      </c>
      <c r="D76" s="182">
        <f>SUM(D77,D80)</f>
        <v>0</v>
      </c>
      <c r="E76" s="183">
        <f t="shared" ref="E76:F76" si="78">SUM(E77,E80)</f>
        <v>0</v>
      </c>
      <c r="F76" s="71">
        <f t="shared" si="78"/>
        <v>0</v>
      </c>
      <c r="G76" s="182">
        <f>SUM(G77,G80)</f>
        <v>0</v>
      </c>
      <c r="H76" s="183">
        <f t="shared" ref="H76:I76" si="79">SUM(H77,H80)</f>
        <v>0</v>
      </c>
      <c r="I76" s="71">
        <f t="shared" si="79"/>
        <v>0</v>
      </c>
      <c r="J76" s="182">
        <f>SUM(J77,J80)</f>
        <v>0</v>
      </c>
      <c r="K76" s="183">
        <f t="shared" ref="K76:L76" si="80">SUM(K77,K80)</f>
        <v>0</v>
      </c>
      <c r="L76" s="71">
        <f t="shared" si="80"/>
        <v>0</v>
      </c>
      <c r="M76" s="182">
        <f>SUM(M77,M80)</f>
        <v>0</v>
      </c>
      <c r="N76" s="183">
        <f t="shared" ref="N76:O76" si="81">SUM(N77,N80)</f>
        <v>0</v>
      </c>
      <c r="O76" s="71">
        <f t="shared" si="81"/>
        <v>0</v>
      </c>
      <c r="P76" s="75"/>
      <c r="R76" s="468"/>
    </row>
    <row r="77" spans="1:18" ht="24" hidden="1" x14ac:dyDescent="0.25">
      <c r="A77" s="190">
        <v>2110</v>
      </c>
      <c r="B77" s="80" t="s">
        <v>98</v>
      </c>
      <c r="C77" s="81">
        <f t="shared" si="0"/>
        <v>0</v>
      </c>
      <c r="D77" s="191">
        <f>SUM(D78:D79)</f>
        <v>0</v>
      </c>
      <c r="E77" s="192">
        <f t="shared" ref="E77:F77" si="82">SUM(E78:E79)</f>
        <v>0</v>
      </c>
      <c r="F77" s="132">
        <f t="shared" si="82"/>
        <v>0</v>
      </c>
      <c r="G77" s="191">
        <f>SUM(G78:G79)</f>
        <v>0</v>
      </c>
      <c r="H77" s="192">
        <f t="shared" ref="H77:I77" si="83">SUM(H78:H79)</f>
        <v>0</v>
      </c>
      <c r="I77" s="132">
        <f t="shared" si="83"/>
        <v>0</v>
      </c>
      <c r="J77" s="191">
        <f>SUM(J78:J79)</f>
        <v>0</v>
      </c>
      <c r="K77" s="192">
        <f t="shared" ref="K77:L77" si="84">SUM(K78:K79)</f>
        <v>0</v>
      </c>
      <c r="L77" s="132">
        <f t="shared" si="84"/>
        <v>0</v>
      </c>
      <c r="M77" s="191">
        <f>SUM(M78:M79)</f>
        <v>0</v>
      </c>
      <c r="N77" s="192">
        <f t="shared" ref="N77:O77" si="85">SUM(N78:N79)</f>
        <v>0</v>
      </c>
      <c r="O77" s="132">
        <f t="shared" si="85"/>
        <v>0</v>
      </c>
      <c r="P77" s="49"/>
      <c r="R77" s="468"/>
    </row>
    <row r="78" spans="1:18" ht="12" hidden="1" customHeight="1" x14ac:dyDescent="0.25">
      <c r="A78" s="51">
        <v>2111</v>
      </c>
      <c r="B78" s="87" t="s">
        <v>99</v>
      </c>
      <c r="C78" s="88">
        <f t="shared" si="0"/>
        <v>0</v>
      </c>
      <c r="D78" s="193">
        <v>0</v>
      </c>
      <c r="E78" s="194"/>
      <c r="F78" s="55">
        <f t="shared" ref="F78:F79" si="86">D78+E78</f>
        <v>0</v>
      </c>
      <c r="G78" s="53"/>
      <c r="H78" s="54"/>
      <c r="I78" s="55">
        <f t="shared" ref="I78:I79" si="87">G78+H78</f>
        <v>0</v>
      </c>
      <c r="J78" s="53"/>
      <c r="K78" s="54"/>
      <c r="L78" s="55">
        <f t="shared" ref="L78:L79" si="88">K78+J78</f>
        <v>0</v>
      </c>
      <c r="M78" s="53"/>
      <c r="N78" s="54"/>
      <c r="O78" s="55">
        <f t="shared" ref="O78:O79" si="89">N78+M78</f>
        <v>0</v>
      </c>
      <c r="P78" s="57"/>
      <c r="R78" s="468"/>
    </row>
    <row r="79" spans="1:18" ht="24" hidden="1" customHeight="1" x14ac:dyDescent="0.25">
      <c r="A79" s="51">
        <v>2112</v>
      </c>
      <c r="B79" s="87" t="s">
        <v>100</v>
      </c>
      <c r="C79" s="88">
        <f t="shared" si="0"/>
        <v>0</v>
      </c>
      <c r="D79" s="193">
        <v>0</v>
      </c>
      <c r="E79" s="194"/>
      <c r="F79" s="55">
        <f t="shared" si="86"/>
        <v>0</v>
      </c>
      <c r="G79" s="53"/>
      <c r="H79" s="54"/>
      <c r="I79" s="55">
        <f t="shared" si="87"/>
        <v>0</v>
      </c>
      <c r="J79" s="53"/>
      <c r="K79" s="54"/>
      <c r="L79" s="55">
        <f t="shared" si="88"/>
        <v>0</v>
      </c>
      <c r="M79" s="53"/>
      <c r="N79" s="54"/>
      <c r="O79" s="55">
        <f t="shared" si="89"/>
        <v>0</v>
      </c>
      <c r="P79" s="57"/>
      <c r="R79" s="468"/>
    </row>
    <row r="80" spans="1:18" ht="24" hidden="1" x14ac:dyDescent="0.25">
      <c r="A80" s="187">
        <v>2120</v>
      </c>
      <c r="B80" s="87" t="s">
        <v>101</v>
      </c>
      <c r="C80" s="88">
        <f t="shared" si="0"/>
        <v>0</v>
      </c>
      <c r="D80" s="188">
        <f>SUM(D81:D82)</f>
        <v>0</v>
      </c>
      <c r="E80" s="189">
        <f t="shared" ref="E80:F80" si="90">SUM(E81:E82)</f>
        <v>0</v>
      </c>
      <c r="F80" s="55">
        <f t="shared" si="90"/>
        <v>0</v>
      </c>
      <c r="G80" s="188">
        <f>SUM(G81:G82)</f>
        <v>0</v>
      </c>
      <c r="H80" s="189">
        <f t="shared" ref="H80:I80" si="91">SUM(H81:H82)</f>
        <v>0</v>
      </c>
      <c r="I80" s="55">
        <f t="shared" si="91"/>
        <v>0</v>
      </c>
      <c r="J80" s="188">
        <f>SUM(J81:J82)</f>
        <v>0</v>
      </c>
      <c r="K80" s="189">
        <f t="shared" ref="K80:L80" si="92">SUM(K81:K82)</f>
        <v>0</v>
      </c>
      <c r="L80" s="55">
        <f t="shared" si="92"/>
        <v>0</v>
      </c>
      <c r="M80" s="188">
        <f>SUM(M81:M82)</f>
        <v>0</v>
      </c>
      <c r="N80" s="189">
        <f t="shared" ref="N80:O80" si="93">SUM(N81:N82)</f>
        <v>0</v>
      </c>
      <c r="O80" s="55">
        <f t="shared" si="93"/>
        <v>0</v>
      </c>
      <c r="P80" s="57"/>
      <c r="R80" s="468"/>
    </row>
    <row r="81" spans="1:18" ht="12" hidden="1" customHeight="1" x14ac:dyDescent="0.25">
      <c r="A81" s="51">
        <v>2121</v>
      </c>
      <c r="B81" s="87" t="s">
        <v>99</v>
      </c>
      <c r="C81" s="88">
        <f t="shared" si="0"/>
        <v>0</v>
      </c>
      <c r="D81" s="193">
        <v>0</v>
      </c>
      <c r="E81" s="194"/>
      <c r="F81" s="55">
        <f t="shared" ref="F81:F82" si="94">D81+E81</f>
        <v>0</v>
      </c>
      <c r="G81" s="53"/>
      <c r="H81" s="54"/>
      <c r="I81" s="55">
        <f t="shared" ref="I81:I82" si="95">G81+H81</f>
        <v>0</v>
      </c>
      <c r="J81" s="53"/>
      <c r="K81" s="54"/>
      <c r="L81" s="55">
        <f t="shared" ref="L81:L82" si="96">K81+J81</f>
        <v>0</v>
      </c>
      <c r="M81" s="53"/>
      <c r="N81" s="54"/>
      <c r="O81" s="55">
        <f t="shared" ref="O81:O82" si="97">N81+M81</f>
        <v>0</v>
      </c>
      <c r="P81" s="57"/>
      <c r="R81" s="468"/>
    </row>
    <row r="82" spans="1:18" ht="24" hidden="1" customHeight="1" x14ac:dyDescent="0.25">
      <c r="A82" s="51">
        <v>2122</v>
      </c>
      <c r="B82" s="87" t="s">
        <v>100</v>
      </c>
      <c r="C82" s="88">
        <f t="shared" si="0"/>
        <v>0</v>
      </c>
      <c r="D82" s="193">
        <v>0</v>
      </c>
      <c r="E82" s="194"/>
      <c r="F82" s="55">
        <f t="shared" si="94"/>
        <v>0</v>
      </c>
      <c r="G82" s="53"/>
      <c r="H82" s="54"/>
      <c r="I82" s="55">
        <f t="shared" si="95"/>
        <v>0</v>
      </c>
      <c r="J82" s="53"/>
      <c r="K82" s="54"/>
      <c r="L82" s="55">
        <f t="shared" si="96"/>
        <v>0</v>
      </c>
      <c r="M82" s="53"/>
      <c r="N82" s="54"/>
      <c r="O82" s="55">
        <f t="shared" si="97"/>
        <v>0</v>
      </c>
      <c r="P82" s="57"/>
      <c r="R82" s="468"/>
    </row>
    <row r="83" spans="1:18" x14ac:dyDescent="0.25">
      <c r="A83" s="67">
        <v>2200</v>
      </c>
      <c r="B83" s="181" t="s">
        <v>102</v>
      </c>
      <c r="C83" s="68">
        <f t="shared" si="0"/>
        <v>680886</v>
      </c>
      <c r="D83" s="182">
        <f>SUM(D84,D89,D95,D103,D112,D116,D122,D128)</f>
        <v>684577</v>
      </c>
      <c r="E83" s="183">
        <f t="shared" ref="E83:F83" si="98">SUM(E84,E89,E95,E103,E112,E116,E122,E128)</f>
        <v>-3691</v>
      </c>
      <c r="F83" s="71">
        <f t="shared" si="98"/>
        <v>680886</v>
      </c>
      <c r="G83" s="182">
        <f>SUM(G84,G89,G95,G103,G112,G116,G122,G128)</f>
        <v>0</v>
      </c>
      <c r="H83" s="183">
        <f t="shared" ref="H83:I83" si="99">SUM(H84,H89,H95,H103,H112,H116,H122,H128)</f>
        <v>0</v>
      </c>
      <c r="I83" s="71">
        <f t="shared" si="99"/>
        <v>0</v>
      </c>
      <c r="J83" s="182">
        <f>SUM(J84,J89,J95,J103,J112,J116,J122,J128)</f>
        <v>0</v>
      </c>
      <c r="K83" s="183">
        <f t="shared" ref="K83:L83" si="100">SUM(K84,K89,K95,K103,K112,K116,K122,K128)</f>
        <v>0</v>
      </c>
      <c r="L83" s="71">
        <f t="shared" si="100"/>
        <v>0</v>
      </c>
      <c r="M83" s="182">
        <f>SUM(M84,M89,M95,M103,M112,M116,M122,M128)</f>
        <v>0</v>
      </c>
      <c r="N83" s="183">
        <f t="shared" ref="N83:O83" si="101">SUM(N84,N89,N95,N103,N112,N116,N122,N128)</f>
        <v>0</v>
      </c>
      <c r="O83" s="71">
        <f t="shared" si="101"/>
        <v>0</v>
      </c>
      <c r="P83" s="75"/>
      <c r="R83" s="468"/>
    </row>
    <row r="84" spans="1:18" hidden="1" x14ac:dyDescent="0.25">
      <c r="A84" s="184">
        <v>2210</v>
      </c>
      <c r="B84" s="136" t="s">
        <v>103</v>
      </c>
      <c r="C84" s="141">
        <f t="shared" ref="C84:C147" si="102">F84+I84+L84+O84</f>
        <v>0</v>
      </c>
      <c r="D84" s="185">
        <f>SUM(D85:D88)</f>
        <v>0</v>
      </c>
      <c r="E84" s="186">
        <f t="shared" ref="E84:F84" si="103">SUM(E85:E88)</f>
        <v>0</v>
      </c>
      <c r="F84" s="139">
        <f t="shared" si="103"/>
        <v>0</v>
      </c>
      <c r="G84" s="185">
        <f>SUM(G85:G88)</f>
        <v>0</v>
      </c>
      <c r="H84" s="186">
        <f t="shared" ref="H84:I84" si="104">SUM(H85:H88)</f>
        <v>0</v>
      </c>
      <c r="I84" s="139">
        <f t="shared" si="104"/>
        <v>0</v>
      </c>
      <c r="J84" s="185">
        <f>SUM(J85:J88)</f>
        <v>0</v>
      </c>
      <c r="K84" s="186">
        <f t="shared" ref="K84:L84" si="105">SUM(K85:K88)</f>
        <v>0</v>
      </c>
      <c r="L84" s="139">
        <f t="shared" si="105"/>
        <v>0</v>
      </c>
      <c r="M84" s="185">
        <f>SUM(M85:M88)</f>
        <v>0</v>
      </c>
      <c r="N84" s="186">
        <f t="shared" ref="N84:O84" si="106">SUM(N85:N88)</f>
        <v>0</v>
      </c>
      <c r="O84" s="139">
        <f t="shared" si="106"/>
        <v>0</v>
      </c>
      <c r="P84" s="127"/>
      <c r="R84" s="468"/>
    </row>
    <row r="85" spans="1:18" ht="24" hidden="1" customHeight="1" x14ac:dyDescent="0.25">
      <c r="A85" s="44">
        <v>2211</v>
      </c>
      <c r="B85" s="80" t="s">
        <v>104</v>
      </c>
      <c r="C85" s="81">
        <f t="shared" si="102"/>
        <v>0</v>
      </c>
      <c r="D85" s="195">
        <v>0</v>
      </c>
      <c r="E85" s="196"/>
      <c r="F85" s="132">
        <f t="shared" ref="F85:F88" si="107">D85+E85</f>
        <v>0</v>
      </c>
      <c r="G85" s="46"/>
      <c r="H85" s="47"/>
      <c r="I85" s="132">
        <f t="shared" ref="I85:I88" si="108">G85+H85</f>
        <v>0</v>
      </c>
      <c r="J85" s="46"/>
      <c r="K85" s="47"/>
      <c r="L85" s="132">
        <f t="shared" ref="L85:L88" si="109">K85+J85</f>
        <v>0</v>
      </c>
      <c r="M85" s="46"/>
      <c r="N85" s="47"/>
      <c r="O85" s="132">
        <f t="shared" ref="O85:O88" si="110">N85+M85</f>
        <v>0</v>
      </c>
      <c r="P85" s="49"/>
      <c r="R85" s="468"/>
    </row>
    <row r="86" spans="1:18" ht="36" hidden="1" customHeight="1" x14ac:dyDescent="0.25">
      <c r="A86" s="51">
        <v>2212</v>
      </c>
      <c r="B86" s="87" t="s">
        <v>105</v>
      </c>
      <c r="C86" s="88">
        <f t="shared" si="102"/>
        <v>0</v>
      </c>
      <c r="D86" s="193">
        <v>0</v>
      </c>
      <c r="E86" s="194"/>
      <c r="F86" s="55">
        <f t="shared" si="107"/>
        <v>0</v>
      </c>
      <c r="G86" s="53"/>
      <c r="H86" s="54"/>
      <c r="I86" s="55">
        <f t="shared" si="108"/>
        <v>0</v>
      </c>
      <c r="J86" s="53"/>
      <c r="K86" s="54"/>
      <c r="L86" s="55">
        <f t="shared" si="109"/>
        <v>0</v>
      </c>
      <c r="M86" s="53"/>
      <c r="N86" s="54"/>
      <c r="O86" s="55">
        <f t="shared" si="110"/>
        <v>0</v>
      </c>
      <c r="P86" s="57"/>
      <c r="R86" s="468"/>
    </row>
    <row r="87" spans="1:18" ht="24" hidden="1" customHeight="1" x14ac:dyDescent="0.25">
      <c r="A87" s="51">
        <v>2214</v>
      </c>
      <c r="B87" s="87" t="s">
        <v>106</v>
      </c>
      <c r="C87" s="88">
        <f t="shared" si="102"/>
        <v>0</v>
      </c>
      <c r="D87" s="193">
        <v>0</v>
      </c>
      <c r="E87" s="194"/>
      <c r="F87" s="55">
        <f t="shared" si="107"/>
        <v>0</v>
      </c>
      <c r="G87" s="53"/>
      <c r="H87" s="54"/>
      <c r="I87" s="55">
        <f t="shared" si="108"/>
        <v>0</v>
      </c>
      <c r="J87" s="53"/>
      <c r="K87" s="54"/>
      <c r="L87" s="55">
        <f t="shared" si="109"/>
        <v>0</v>
      </c>
      <c r="M87" s="53"/>
      <c r="N87" s="54"/>
      <c r="O87" s="55">
        <f t="shared" si="110"/>
        <v>0</v>
      </c>
      <c r="P87" s="57"/>
      <c r="R87" s="468"/>
    </row>
    <row r="88" spans="1:18" ht="12" hidden="1" customHeight="1" x14ac:dyDescent="0.25">
      <c r="A88" s="51">
        <v>2219</v>
      </c>
      <c r="B88" s="87" t="s">
        <v>107</v>
      </c>
      <c r="C88" s="88">
        <f t="shared" si="102"/>
        <v>0</v>
      </c>
      <c r="D88" s="193">
        <v>0</v>
      </c>
      <c r="E88" s="194"/>
      <c r="F88" s="55">
        <f t="shared" si="107"/>
        <v>0</v>
      </c>
      <c r="G88" s="53"/>
      <c r="H88" s="54"/>
      <c r="I88" s="55">
        <f t="shared" si="108"/>
        <v>0</v>
      </c>
      <c r="J88" s="53"/>
      <c r="K88" s="54"/>
      <c r="L88" s="55">
        <f t="shared" si="109"/>
        <v>0</v>
      </c>
      <c r="M88" s="53"/>
      <c r="N88" s="54"/>
      <c r="O88" s="55">
        <f t="shared" si="110"/>
        <v>0</v>
      </c>
      <c r="P88" s="57"/>
      <c r="R88" s="468"/>
    </row>
    <row r="89" spans="1:18" ht="24" hidden="1" x14ac:dyDescent="0.25">
      <c r="A89" s="187">
        <v>2220</v>
      </c>
      <c r="B89" s="87" t="s">
        <v>108</v>
      </c>
      <c r="C89" s="88">
        <f t="shared" si="102"/>
        <v>0</v>
      </c>
      <c r="D89" s="188">
        <f>SUM(D90:D94)</f>
        <v>0</v>
      </c>
      <c r="E89" s="189">
        <f t="shared" ref="E89:F89" si="111">SUM(E90:E94)</f>
        <v>0</v>
      </c>
      <c r="F89" s="55">
        <f t="shared" si="111"/>
        <v>0</v>
      </c>
      <c r="G89" s="188">
        <f>SUM(G90:G94)</f>
        <v>0</v>
      </c>
      <c r="H89" s="189">
        <f t="shared" ref="H89:I89" si="112">SUM(H90:H94)</f>
        <v>0</v>
      </c>
      <c r="I89" s="55">
        <f t="shared" si="112"/>
        <v>0</v>
      </c>
      <c r="J89" s="188">
        <f>SUM(J90:J94)</f>
        <v>0</v>
      </c>
      <c r="K89" s="189">
        <f t="shared" ref="K89:L89" si="113">SUM(K90:K94)</f>
        <v>0</v>
      </c>
      <c r="L89" s="55">
        <f t="shared" si="113"/>
        <v>0</v>
      </c>
      <c r="M89" s="188">
        <f>SUM(M90:M94)</f>
        <v>0</v>
      </c>
      <c r="N89" s="189">
        <f t="shared" ref="N89:O89" si="114">SUM(N90:N94)</f>
        <v>0</v>
      </c>
      <c r="O89" s="55">
        <f t="shared" si="114"/>
        <v>0</v>
      </c>
      <c r="P89" s="57"/>
      <c r="R89" s="468"/>
    </row>
    <row r="90" spans="1:18" ht="24" hidden="1" customHeight="1" x14ac:dyDescent="0.25">
      <c r="A90" s="51">
        <v>2221</v>
      </c>
      <c r="B90" s="87" t="s">
        <v>109</v>
      </c>
      <c r="C90" s="88">
        <f t="shared" si="102"/>
        <v>0</v>
      </c>
      <c r="D90" s="193">
        <v>0</v>
      </c>
      <c r="E90" s="194"/>
      <c r="F90" s="55">
        <f t="shared" ref="F90:F94" si="115">D90+E90</f>
        <v>0</v>
      </c>
      <c r="G90" s="53"/>
      <c r="H90" s="54"/>
      <c r="I90" s="55">
        <f t="shared" ref="I90:I94" si="116">G90+H90</f>
        <v>0</v>
      </c>
      <c r="J90" s="53"/>
      <c r="K90" s="54"/>
      <c r="L90" s="55">
        <f t="shared" ref="L90:L94" si="117">K90+J90</f>
        <v>0</v>
      </c>
      <c r="M90" s="53"/>
      <c r="N90" s="54"/>
      <c r="O90" s="55">
        <f t="shared" ref="O90:O94" si="118">N90+M90</f>
        <v>0</v>
      </c>
      <c r="P90" s="57"/>
      <c r="R90" s="468"/>
    </row>
    <row r="91" spans="1:18" ht="12" hidden="1" customHeight="1" x14ac:dyDescent="0.25">
      <c r="A91" s="51">
        <v>2222</v>
      </c>
      <c r="B91" s="87" t="s">
        <v>110</v>
      </c>
      <c r="C91" s="88">
        <f t="shared" si="102"/>
        <v>0</v>
      </c>
      <c r="D91" s="193">
        <v>0</v>
      </c>
      <c r="E91" s="194"/>
      <c r="F91" s="55">
        <f t="shared" si="115"/>
        <v>0</v>
      </c>
      <c r="G91" s="53"/>
      <c r="H91" s="54"/>
      <c r="I91" s="55">
        <f t="shared" si="116"/>
        <v>0</v>
      </c>
      <c r="J91" s="53"/>
      <c r="K91" s="54"/>
      <c r="L91" s="55">
        <f t="shared" si="117"/>
        <v>0</v>
      </c>
      <c r="M91" s="53"/>
      <c r="N91" s="54"/>
      <c r="O91" s="55">
        <f t="shared" si="118"/>
        <v>0</v>
      </c>
      <c r="P91" s="57"/>
      <c r="R91" s="468"/>
    </row>
    <row r="92" spans="1:18" ht="12" hidden="1" customHeight="1" x14ac:dyDescent="0.25">
      <c r="A92" s="51">
        <v>2223</v>
      </c>
      <c r="B92" s="87" t="s">
        <v>111</v>
      </c>
      <c r="C92" s="88">
        <f t="shared" si="102"/>
        <v>0</v>
      </c>
      <c r="D92" s="193">
        <v>0</v>
      </c>
      <c r="E92" s="194"/>
      <c r="F92" s="55">
        <f t="shared" si="115"/>
        <v>0</v>
      </c>
      <c r="G92" s="53"/>
      <c r="H92" s="54"/>
      <c r="I92" s="55">
        <f t="shared" si="116"/>
        <v>0</v>
      </c>
      <c r="J92" s="53"/>
      <c r="K92" s="54"/>
      <c r="L92" s="55">
        <f t="shared" si="117"/>
        <v>0</v>
      </c>
      <c r="M92" s="53"/>
      <c r="N92" s="54"/>
      <c r="O92" s="55">
        <f t="shared" si="118"/>
        <v>0</v>
      </c>
      <c r="P92" s="57"/>
      <c r="R92" s="468"/>
    </row>
    <row r="93" spans="1:18" ht="48" hidden="1" customHeight="1" x14ac:dyDescent="0.25">
      <c r="A93" s="51">
        <v>2224</v>
      </c>
      <c r="B93" s="87" t="s">
        <v>112</v>
      </c>
      <c r="C93" s="88">
        <f t="shared" si="102"/>
        <v>0</v>
      </c>
      <c r="D93" s="193">
        <v>0</v>
      </c>
      <c r="E93" s="194"/>
      <c r="F93" s="55">
        <f t="shared" si="115"/>
        <v>0</v>
      </c>
      <c r="G93" s="53"/>
      <c r="H93" s="54"/>
      <c r="I93" s="55">
        <f t="shared" si="116"/>
        <v>0</v>
      </c>
      <c r="J93" s="53"/>
      <c r="K93" s="54"/>
      <c r="L93" s="55">
        <f t="shared" si="117"/>
        <v>0</v>
      </c>
      <c r="M93" s="53"/>
      <c r="N93" s="54"/>
      <c r="O93" s="55">
        <f t="shared" si="118"/>
        <v>0</v>
      </c>
      <c r="P93" s="57"/>
      <c r="R93" s="468"/>
    </row>
    <row r="94" spans="1:18" ht="24" hidden="1" customHeight="1" x14ac:dyDescent="0.25">
      <c r="A94" s="51">
        <v>2229</v>
      </c>
      <c r="B94" s="87" t="s">
        <v>113</v>
      </c>
      <c r="C94" s="88">
        <f t="shared" si="102"/>
        <v>0</v>
      </c>
      <c r="D94" s="193">
        <v>0</v>
      </c>
      <c r="E94" s="194"/>
      <c r="F94" s="55">
        <f t="shared" si="115"/>
        <v>0</v>
      </c>
      <c r="G94" s="53"/>
      <c r="H94" s="54"/>
      <c r="I94" s="55">
        <f t="shared" si="116"/>
        <v>0</v>
      </c>
      <c r="J94" s="53"/>
      <c r="K94" s="54"/>
      <c r="L94" s="55">
        <f t="shared" si="117"/>
        <v>0</v>
      </c>
      <c r="M94" s="53"/>
      <c r="N94" s="54"/>
      <c r="O94" s="55">
        <f t="shared" si="118"/>
        <v>0</v>
      </c>
      <c r="P94" s="57"/>
      <c r="R94" s="468"/>
    </row>
    <row r="95" spans="1:18" ht="36" x14ac:dyDescent="0.25">
      <c r="A95" s="187">
        <v>2230</v>
      </c>
      <c r="B95" s="87" t="s">
        <v>114</v>
      </c>
      <c r="C95" s="88">
        <f t="shared" si="102"/>
        <v>7041</v>
      </c>
      <c r="D95" s="188">
        <f>SUM(D96:D102)</f>
        <v>7041</v>
      </c>
      <c r="E95" s="189">
        <f t="shared" ref="E95:F95" si="119">SUM(E96:E102)</f>
        <v>0</v>
      </c>
      <c r="F95" s="55">
        <f t="shared" si="119"/>
        <v>7041</v>
      </c>
      <c r="G95" s="188">
        <f>SUM(G96:G102)</f>
        <v>0</v>
      </c>
      <c r="H95" s="189">
        <f t="shared" ref="H95:I95" si="120">SUM(H96:H102)</f>
        <v>0</v>
      </c>
      <c r="I95" s="55">
        <f t="shared" si="120"/>
        <v>0</v>
      </c>
      <c r="J95" s="188">
        <f>SUM(J96:J102)</f>
        <v>0</v>
      </c>
      <c r="K95" s="189">
        <f t="shared" ref="K95:L95" si="121">SUM(K96:K102)</f>
        <v>0</v>
      </c>
      <c r="L95" s="55">
        <f t="shared" si="121"/>
        <v>0</v>
      </c>
      <c r="M95" s="188">
        <f>SUM(M96:M102)</f>
        <v>0</v>
      </c>
      <c r="N95" s="189">
        <f t="shared" ref="N95:O95" si="122">SUM(N96:N102)</f>
        <v>0</v>
      </c>
      <c r="O95" s="55">
        <f t="shared" si="122"/>
        <v>0</v>
      </c>
      <c r="P95" s="57"/>
      <c r="R95" s="468"/>
    </row>
    <row r="96" spans="1:18" ht="24" customHeight="1" x14ac:dyDescent="0.25">
      <c r="A96" s="51">
        <v>2231</v>
      </c>
      <c r="B96" s="87" t="s">
        <v>115</v>
      </c>
      <c r="C96" s="88">
        <f t="shared" si="102"/>
        <v>7041</v>
      </c>
      <c r="D96" s="193">
        <v>7041</v>
      </c>
      <c r="E96" s="194"/>
      <c r="F96" s="55">
        <f t="shared" ref="F96:F102" si="123">D96+E96</f>
        <v>7041</v>
      </c>
      <c r="G96" s="53"/>
      <c r="H96" s="54"/>
      <c r="I96" s="55">
        <f t="shared" ref="I96:I102" si="124">G96+H96</f>
        <v>0</v>
      </c>
      <c r="J96" s="53"/>
      <c r="K96" s="54"/>
      <c r="L96" s="55">
        <f t="shared" ref="L96:L102" si="125">K96+J96</f>
        <v>0</v>
      </c>
      <c r="M96" s="53"/>
      <c r="N96" s="54"/>
      <c r="O96" s="55">
        <f t="shared" ref="O96:O102" si="126">N96+M96</f>
        <v>0</v>
      </c>
      <c r="P96" s="57"/>
      <c r="R96" s="468"/>
    </row>
    <row r="97" spans="1:18" ht="24.75" hidden="1" customHeight="1" x14ac:dyDescent="0.25">
      <c r="A97" s="51">
        <v>2232</v>
      </c>
      <c r="B97" s="87" t="s">
        <v>116</v>
      </c>
      <c r="C97" s="88">
        <f t="shared" si="102"/>
        <v>0</v>
      </c>
      <c r="D97" s="193">
        <v>0</v>
      </c>
      <c r="E97" s="194"/>
      <c r="F97" s="55">
        <f t="shared" si="123"/>
        <v>0</v>
      </c>
      <c r="G97" s="53"/>
      <c r="H97" s="54"/>
      <c r="I97" s="55">
        <f t="shared" si="124"/>
        <v>0</v>
      </c>
      <c r="J97" s="53"/>
      <c r="K97" s="54"/>
      <c r="L97" s="55">
        <f t="shared" si="125"/>
        <v>0</v>
      </c>
      <c r="M97" s="53"/>
      <c r="N97" s="54"/>
      <c r="O97" s="55">
        <f t="shared" si="126"/>
        <v>0</v>
      </c>
      <c r="P97" s="57"/>
      <c r="R97" s="468"/>
    </row>
    <row r="98" spans="1:18" ht="24" hidden="1" customHeight="1" x14ac:dyDescent="0.25">
      <c r="A98" s="44">
        <v>2233</v>
      </c>
      <c r="B98" s="80" t="s">
        <v>117</v>
      </c>
      <c r="C98" s="81">
        <f t="shared" si="102"/>
        <v>0</v>
      </c>
      <c r="D98" s="195">
        <v>0</v>
      </c>
      <c r="E98" s="196"/>
      <c r="F98" s="132">
        <f t="shared" si="123"/>
        <v>0</v>
      </c>
      <c r="G98" s="46"/>
      <c r="H98" s="47"/>
      <c r="I98" s="132">
        <f t="shared" si="124"/>
        <v>0</v>
      </c>
      <c r="J98" s="46"/>
      <c r="K98" s="47"/>
      <c r="L98" s="132">
        <f t="shared" si="125"/>
        <v>0</v>
      </c>
      <c r="M98" s="46"/>
      <c r="N98" s="47"/>
      <c r="O98" s="132">
        <f t="shared" si="126"/>
        <v>0</v>
      </c>
      <c r="P98" s="49"/>
      <c r="R98" s="468"/>
    </row>
    <row r="99" spans="1:18" ht="36" hidden="1" customHeight="1" x14ac:dyDescent="0.25">
      <c r="A99" s="51">
        <v>2234</v>
      </c>
      <c r="B99" s="87" t="s">
        <v>118</v>
      </c>
      <c r="C99" s="88">
        <f t="shared" si="102"/>
        <v>0</v>
      </c>
      <c r="D99" s="193">
        <v>0</v>
      </c>
      <c r="E99" s="194"/>
      <c r="F99" s="55">
        <f t="shared" si="123"/>
        <v>0</v>
      </c>
      <c r="G99" s="53"/>
      <c r="H99" s="54"/>
      <c r="I99" s="55">
        <f t="shared" si="124"/>
        <v>0</v>
      </c>
      <c r="J99" s="53"/>
      <c r="K99" s="54"/>
      <c r="L99" s="55">
        <f t="shared" si="125"/>
        <v>0</v>
      </c>
      <c r="M99" s="53"/>
      <c r="N99" s="54"/>
      <c r="O99" s="55">
        <f t="shared" si="126"/>
        <v>0</v>
      </c>
      <c r="P99" s="57"/>
      <c r="R99" s="468"/>
    </row>
    <row r="100" spans="1:18" ht="24" hidden="1" customHeight="1" x14ac:dyDescent="0.25">
      <c r="A100" s="51">
        <v>2235</v>
      </c>
      <c r="B100" s="87" t="s">
        <v>119</v>
      </c>
      <c r="C100" s="88">
        <f t="shared" si="102"/>
        <v>0</v>
      </c>
      <c r="D100" s="193">
        <v>0</v>
      </c>
      <c r="E100" s="194"/>
      <c r="F100" s="55">
        <f t="shared" si="123"/>
        <v>0</v>
      </c>
      <c r="G100" s="53"/>
      <c r="H100" s="54"/>
      <c r="I100" s="55">
        <f t="shared" si="124"/>
        <v>0</v>
      </c>
      <c r="J100" s="53"/>
      <c r="K100" s="54"/>
      <c r="L100" s="55">
        <f t="shared" si="125"/>
        <v>0</v>
      </c>
      <c r="M100" s="53"/>
      <c r="N100" s="54"/>
      <c r="O100" s="55">
        <f t="shared" si="126"/>
        <v>0</v>
      </c>
      <c r="P100" s="57"/>
      <c r="R100" s="468"/>
    </row>
    <row r="101" spans="1:18" ht="12" hidden="1" customHeight="1" x14ac:dyDescent="0.25">
      <c r="A101" s="51">
        <v>2236</v>
      </c>
      <c r="B101" s="87" t="s">
        <v>120</v>
      </c>
      <c r="C101" s="88">
        <f t="shared" si="102"/>
        <v>0</v>
      </c>
      <c r="D101" s="193">
        <v>0</v>
      </c>
      <c r="E101" s="194"/>
      <c r="F101" s="55">
        <f t="shared" si="123"/>
        <v>0</v>
      </c>
      <c r="G101" s="53"/>
      <c r="H101" s="54"/>
      <c r="I101" s="55">
        <f t="shared" si="124"/>
        <v>0</v>
      </c>
      <c r="J101" s="53"/>
      <c r="K101" s="54"/>
      <c r="L101" s="55">
        <f t="shared" si="125"/>
        <v>0</v>
      </c>
      <c r="M101" s="53"/>
      <c r="N101" s="54"/>
      <c r="O101" s="55">
        <f t="shared" si="126"/>
        <v>0</v>
      </c>
      <c r="P101" s="57"/>
      <c r="R101" s="468"/>
    </row>
    <row r="102" spans="1:18" ht="24" hidden="1" customHeight="1" x14ac:dyDescent="0.25">
      <c r="A102" s="51">
        <v>2239</v>
      </c>
      <c r="B102" s="87" t="s">
        <v>121</v>
      </c>
      <c r="C102" s="88">
        <f t="shared" si="102"/>
        <v>0</v>
      </c>
      <c r="D102" s="193">
        <v>0</v>
      </c>
      <c r="E102" s="194"/>
      <c r="F102" s="55">
        <f t="shared" si="123"/>
        <v>0</v>
      </c>
      <c r="G102" s="53"/>
      <c r="H102" s="54"/>
      <c r="I102" s="55">
        <f t="shared" si="124"/>
        <v>0</v>
      </c>
      <c r="J102" s="53"/>
      <c r="K102" s="54"/>
      <c r="L102" s="55">
        <f t="shared" si="125"/>
        <v>0</v>
      </c>
      <c r="M102" s="53"/>
      <c r="N102" s="54"/>
      <c r="O102" s="55">
        <f t="shared" si="126"/>
        <v>0</v>
      </c>
      <c r="P102" s="57"/>
      <c r="R102" s="468"/>
    </row>
    <row r="103" spans="1:18" ht="36" x14ac:dyDescent="0.25">
      <c r="A103" s="187">
        <v>2240</v>
      </c>
      <c r="B103" s="87" t="s">
        <v>122</v>
      </c>
      <c r="C103" s="88">
        <f t="shared" si="102"/>
        <v>115</v>
      </c>
      <c r="D103" s="188">
        <f>SUM(D104:D111)</f>
        <v>0</v>
      </c>
      <c r="E103" s="189">
        <f t="shared" ref="E103:F103" si="127">SUM(E104:E111)</f>
        <v>115</v>
      </c>
      <c r="F103" s="55">
        <f t="shared" si="127"/>
        <v>115</v>
      </c>
      <c r="G103" s="188">
        <f>SUM(G104:G111)</f>
        <v>0</v>
      </c>
      <c r="H103" s="189">
        <f t="shared" ref="H103:I103" si="128">SUM(H104:H111)</f>
        <v>0</v>
      </c>
      <c r="I103" s="55">
        <f t="shared" si="128"/>
        <v>0</v>
      </c>
      <c r="J103" s="188">
        <f>SUM(J104:J111)</f>
        <v>0</v>
      </c>
      <c r="K103" s="189">
        <f t="shared" ref="K103:L103" si="129">SUM(K104:K111)</f>
        <v>0</v>
      </c>
      <c r="L103" s="55">
        <f t="shared" si="129"/>
        <v>0</v>
      </c>
      <c r="M103" s="188">
        <f>SUM(M104:M111)</f>
        <v>0</v>
      </c>
      <c r="N103" s="189">
        <f t="shared" ref="N103:O103" si="130">SUM(N104:N111)</f>
        <v>0</v>
      </c>
      <c r="O103" s="55">
        <f t="shared" si="130"/>
        <v>0</v>
      </c>
      <c r="P103" s="57"/>
      <c r="R103" s="468"/>
    </row>
    <row r="104" spans="1:18" ht="12" hidden="1" customHeight="1" x14ac:dyDescent="0.25">
      <c r="A104" s="51">
        <v>2241</v>
      </c>
      <c r="B104" s="87" t="s">
        <v>123</v>
      </c>
      <c r="C104" s="88">
        <f t="shared" si="102"/>
        <v>0</v>
      </c>
      <c r="D104" s="193">
        <v>0</v>
      </c>
      <c r="E104" s="194"/>
      <c r="F104" s="55">
        <f t="shared" ref="F104:F111" si="131">D104+E104</f>
        <v>0</v>
      </c>
      <c r="G104" s="53"/>
      <c r="H104" s="54"/>
      <c r="I104" s="55">
        <f t="shared" ref="I104:I111" si="132">G104+H104</f>
        <v>0</v>
      </c>
      <c r="J104" s="53"/>
      <c r="K104" s="54"/>
      <c r="L104" s="55">
        <f t="shared" ref="L104:L111" si="133">K104+J104</f>
        <v>0</v>
      </c>
      <c r="M104" s="53"/>
      <c r="N104" s="54"/>
      <c r="O104" s="55">
        <f t="shared" ref="O104:O111" si="134">N104+M104</f>
        <v>0</v>
      </c>
      <c r="P104" s="57"/>
      <c r="R104" s="468"/>
    </row>
    <row r="105" spans="1:18" ht="24" hidden="1" customHeight="1" x14ac:dyDescent="0.25">
      <c r="A105" s="51">
        <v>2242</v>
      </c>
      <c r="B105" s="87" t="s">
        <v>124</v>
      </c>
      <c r="C105" s="88">
        <f t="shared" si="102"/>
        <v>0</v>
      </c>
      <c r="D105" s="193">
        <v>0</v>
      </c>
      <c r="E105" s="194"/>
      <c r="F105" s="55">
        <f t="shared" si="131"/>
        <v>0</v>
      </c>
      <c r="G105" s="53"/>
      <c r="H105" s="54"/>
      <c r="I105" s="55">
        <f t="shared" si="132"/>
        <v>0</v>
      </c>
      <c r="J105" s="53"/>
      <c r="K105" s="54"/>
      <c r="L105" s="55">
        <f t="shared" si="133"/>
        <v>0</v>
      </c>
      <c r="M105" s="53"/>
      <c r="N105" s="54"/>
      <c r="O105" s="55">
        <f t="shared" si="134"/>
        <v>0</v>
      </c>
      <c r="P105" s="57"/>
      <c r="R105" s="468"/>
    </row>
    <row r="106" spans="1:18" ht="24" hidden="1" customHeight="1" x14ac:dyDescent="0.25">
      <c r="A106" s="51">
        <v>2243</v>
      </c>
      <c r="B106" s="87" t="s">
        <v>125</v>
      </c>
      <c r="C106" s="88">
        <f t="shared" si="102"/>
        <v>0</v>
      </c>
      <c r="D106" s="193">
        <v>0</v>
      </c>
      <c r="E106" s="194"/>
      <c r="F106" s="55">
        <f t="shared" si="131"/>
        <v>0</v>
      </c>
      <c r="G106" s="53"/>
      <c r="H106" s="54"/>
      <c r="I106" s="55">
        <f t="shared" si="132"/>
        <v>0</v>
      </c>
      <c r="J106" s="53"/>
      <c r="K106" s="54"/>
      <c r="L106" s="55">
        <f t="shared" si="133"/>
        <v>0</v>
      </c>
      <c r="M106" s="53"/>
      <c r="N106" s="54"/>
      <c r="O106" s="55">
        <f t="shared" si="134"/>
        <v>0</v>
      </c>
      <c r="P106" s="57"/>
      <c r="R106" s="468"/>
    </row>
    <row r="107" spans="1:18" ht="12" hidden="1" customHeight="1" x14ac:dyDescent="0.25">
      <c r="A107" s="51">
        <v>2244</v>
      </c>
      <c r="B107" s="87" t="s">
        <v>126</v>
      </c>
      <c r="C107" s="88">
        <f t="shared" si="102"/>
        <v>0</v>
      </c>
      <c r="D107" s="193">
        <v>0</v>
      </c>
      <c r="E107" s="194"/>
      <c r="F107" s="55">
        <f t="shared" si="131"/>
        <v>0</v>
      </c>
      <c r="G107" s="53"/>
      <c r="H107" s="54"/>
      <c r="I107" s="55">
        <f t="shared" si="132"/>
        <v>0</v>
      </c>
      <c r="J107" s="53"/>
      <c r="K107" s="54"/>
      <c r="L107" s="55">
        <f t="shared" si="133"/>
        <v>0</v>
      </c>
      <c r="M107" s="53"/>
      <c r="N107" s="54"/>
      <c r="O107" s="55">
        <f t="shared" si="134"/>
        <v>0</v>
      </c>
      <c r="P107" s="57"/>
      <c r="R107" s="468"/>
    </row>
    <row r="108" spans="1:18" ht="24" hidden="1" customHeight="1" x14ac:dyDescent="0.25">
      <c r="A108" s="51">
        <v>2246</v>
      </c>
      <c r="B108" s="87" t="s">
        <v>127</v>
      </c>
      <c r="C108" s="88">
        <f t="shared" si="102"/>
        <v>0</v>
      </c>
      <c r="D108" s="193">
        <v>0</v>
      </c>
      <c r="E108" s="194"/>
      <c r="F108" s="55">
        <f t="shared" si="131"/>
        <v>0</v>
      </c>
      <c r="G108" s="53"/>
      <c r="H108" s="54"/>
      <c r="I108" s="55">
        <f t="shared" si="132"/>
        <v>0</v>
      </c>
      <c r="J108" s="53"/>
      <c r="K108" s="54"/>
      <c r="L108" s="55">
        <f t="shared" si="133"/>
        <v>0</v>
      </c>
      <c r="M108" s="53"/>
      <c r="N108" s="54"/>
      <c r="O108" s="55">
        <f t="shared" si="134"/>
        <v>0</v>
      </c>
      <c r="P108" s="57"/>
      <c r="R108" s="468"/>
    </row>
    <row r="109" spans="1:18" ht="12" hidden="1" customHeight="1" x14ac:dyDescent="0.25">
      <c r="A109" s="51">
        <v>2247</v>
      </c>
      <c r="B109" s="87" t="s">
        <v>128</v>
      </c>
      <c r="C109" s="88">
        <f t="shared" si="102"/>
        <v>0</v>
      </c>
      <c r="D109" s="193">
        <v>0</v>
      </c>
      <c r="E109" s="194"/>
      <c r="F109" s="55">
        <f t="shared" si="131"/>
        <v>0</v>
      </c>
      <c r="G109" s="53"/>
      <c r="H109" s="54"/>
      <c r="I109" s="55">
        <f t="shared" si="132"/>
        <v>0</v>
      </c>
      <c r="J109" s="53"/>
      <c r="K109" s="54"/>
      <c r="L109" s="55">
        <f t="shared" si="133"/>
        <v>0</v>
      </c>
      <c r="M109" s="53"/>
      <c r="N109" s="54"/>
      <c r="O109" s="55">
        <f t="shared" si="134"/>
        <v>0</v>
      </c>
      <c r="P109" s="57"/>
      <c r="R109" s="468"/>
    </row>
    <row r="110" spans="1:18" ht="24" customHeight="1" x14ac:dyDescent="0.25">
      <c r="A110" s="51">
        <v>2248</v>
      </c>
      <c r="B110" s="87" t="s">
        <v>129</v>
      </c>
      <c r="C110" s="88">
        <f t="shared" si="102"/>
        <v>115</v>
      </c>
      <c r="D110" s="193">
        <v>0</v>
      </c>
      <c r="E110" s="324">
        <f>115</f>
        <v>115</v>
      </c>
      <c r="F110" s="55">
        <f t="shared" si="131"/>
        <v>115</v>
      </c>
      <c r="G110" s="53"/>
      <c r="H110" s="54"/>
      <c r="I110" s="55">
        <f t="shared" si="132"/>
        <v>0</v>
      </c>
      <c r="J110" s="53"/>
      <c r="K110" s="54"/>
      <c r="L110" s="55">
        <f t="shared" si="133"/>
        <v>0</v>
      </c>
      <c r="M110" s="53"/>
      <c r="N110" s="54"/>
      <c r="O110" s="55">
        <f t="shared" si="134"/>
        <v>0</v>
      </c>
      <c r="P110" s="57"/>
      <c r="R110" s="468"/>
    </row>
    <row r="111" spans="1:18" ht="24" hidden="1" customHeight="1" x14ac:dyDescent="0.25">
      <c r="A111" s="51">
        <v>2249</v>
      </c>
      <c r="B111" s="87" t="s">
        <v>130</v>
      </c>
      <c r="C111" s="88">
        <f t="shared" si="102"/>
        <v>0</v>
      </c>
      <c r="D111" s="193">
        <v>0</v>
      </c>
      <c r="E111" s="194"/>
      <c r="F111" s="55">
        <f t="shared" si="131"/>
        <v>0</v>
      </c>
      <c r="G111" s="53"/>
      <c r="H111" s="54"/>
      <c r="I111" s="55">
        <f t="shared" si="132"/>
        <v>0</v>
      </c>
      <c r="J111" s="53"/>
      <c r="K111" s="54"/>
      <c r="L111" s="55">
        <f t="shared" si="133"/>
        <v>0</v>
      </c>
      <c r="M111" s="53"/>
      <c r="N111" s="54"/>
      <c r="O111" s="55">
        <f t="shared" si="134"/>
        <v>0</v>
      </c>
      <c r="P111" s="57"/>
      <c r="R111" s="468"/>
    </row>
    <row r="112" spans="1:18" hidden="1" x14ac:dyDescent="0.25">
      <c r="A112" s="187">
        <v>2250</v>
      </c>
      <c r="B112" s="87" t="s">
        <v>131</v>
      </c>
      <c r="C112" s="88">
        <f t="shared" si="102"/>
        <v>0</v>
      </c>
      <c r="D112" s="188">
        <f>SUM(D113:D115)</f>
        <v>0</v>
      </c>
      <c r="E112" s="189">
        <f t="shared" ref="E112:F112" si="135">SUM(E113:E115)</f>
        <v>0</v>
      </c>
      <c r="F112" s="55">
        <f t="shared" si="135"/>
        <v>0</v>
      </c>
      <c r="G112" s="188">
        <f>SUM(G113:G115)</f>
        <v>0</v>
      </c>
      <c r="H112" s="189">
        <f t="shared" ref="H112:I112" si="136">SUM(H113:H115)</f>
        <v>0</v>
      </c>
      <c r="I112" s="55">
        <f t="shared" si="136"/>
        <v>0</v>
      </c>
      <c r="J112" s="188">
        <f>SUM(J113:J115)</f>
        <v>0</v>
      </c>
      <c r="K112" s="189">
        <f t="shared" ref="K112:L112" si="137">SUM(K113:K115)</f>
        <v>0</v>
      </c>
      <c r="L112" s="55">
        <f t="shared" si="137"/>
        <v>0</v>
      </c>
      <c r="M112" s="188">
        <f>SUM(M113:M115)</f>
        <v>0</v>
      </c>
      <c r="N112" s="189">
        <f t="shared" ref="N112:O112" si="138">SUM(N113:N115)</f>
        <v>0</v>
      </c>
      <c r="O112" s="55">
        <f t="shared" si="138"/>
        <v>0</v>
      </c>
      <c r="P112" s="57"/>
      <c r="R112" s="468"/>
    </row>
    <row r="113" spans="1:18" ht="12" hidden="1" customHeight="1" x14ac:dyDescent="0.25">
      <c r="A113" s="51">
        <v>2251</v>
      </c>
      <c r="B113" s="87" t="s">
        <v>132</v>
      </c>
      <c r="C113" s="88">
        <f t="shared" si="102"/>
        <v>0</v>
      </c>
      <c r="D113" s="193">
        <v>0</v>
      </c>
      <c r="E113" s="194"/>
      <c r="F113" s="55">
        <f t="shared" ref="F113:F115" si="139">D113+E113</f>
        <v>0</v>
      </c>
      <c r="G113" s="53"/>
      <c r="H113" s="54"/>
      <c r="I113" s="55">
        <f t="shared" ref="I113:I115" si="140">G113+H113</f>
        <v>0</v>
      </c>
      <c r="J113" s="53"/>
      <c r="K113" s="54"/>
      <c r="L113" s="55">
        <f t="shared" ref="L113:L115" si="141">K113+J113</f>
        <v>0</v>
      </c>
      <c r="M113" s="53"/>
      <c r="N113" s="54"/>
      <c r="O113" s="55">
        <f t="shared" ref="O113:O115" si="142">N113+M113</f>
        <v>0</v>
      </c>
      <c r="P113" s="57"/>
      <c r="R113" s="468"/>
    </row>
    <row r="114" spans="1:18" ht="24" hidden="1" customHeight="1" x14ac:dyDescent="0.25">
      <c r="A114" s="51">
        <v>2252</v>
      </c>
      <c r="B114" s="87" t="s">
        <v>133</v>
      </c>
      <c r="C114" s="88">
        <f t="shared" si="102"/>
        <v>0</v>
      </c>
      <c r="D114" s="193">
        <v>0</v>
      </c>
      <c r="E114" s="194"/>
      <c r="F114" s="55">
        <f t="shared" si="139"/>
        <v>0</v>
      </c>
      <c r="G114" s="53"/>
      <c r="H114" s="54"/>
      <c r="I114" s="55">
        <f t="shared" si="140"/>
        <v>0</v>
      </c>
      <c r="J114" s="53"/>
      <c r="K114" s="54"/>
      <c r="L114" s="55">
        <f t="shared" si="141"/>
        <v>0</v>
      </c>
      <c r="M114" s="53"/>
      <c r="N114" s="54"/>
      <c r="O114" s="55">
        <f t="shared" si="142"/>
        <v>0</v>
      </c>
      <c r="P114" s="57"/>
      <c r="R114" s="468"/>
    </row>
    <row r="115" spans="1:18" ht="24" hidden="1" customHeight="1" x14ac:dyDescent="0.25">
      <c r="A115" s="51">
        <v>2259</v>
      </c>
      <c r="B115" s="87" t="s">
        <v>134</v>
      </c>
      <c r="C115" s="88">
        <f t="shared" si="102"/>
        <v>0</v>
      </c>
      <c r="D115" s="193">
        <v>0</v>
      </c>
      <c r="E115" s="194"/>
      <c r="F115" s="55">
        <f t="shared" si="139"/>
        <v>0</v>
      </c>
      <c r="G115" s="53"/>
      <c r="H115" s="54"/>
      <c r="I115" s="55">
        <f t="shared" si="140"/>
        <v>0</v>
      </c>
      <c r="J115" s="53"/>
      <c r="K115" s="54"/>
      <c r="L115" s="55">
        <f t="shared" si="141"/>
        <v>0</v>
      </c>
      <c r="M115" s="53"/>
      <c r="N115" s="54"/>
      <c r="O115" s="55">
        <f t="shared" si="142"/>
        <v>0</v>
      </c>
      <c r="P115" s="57"/>
      <c r="R115" s="468"/>
    </row>
    <row r="116" spans="1:18" x14ac:dyDescent="0.25">
      <c r="A116" s="187">
        <v>2260</v>
      </c>
      <c r="B116" s="87" t="s">
        <v>135</v>
      </c>
      <c r="C116" s="88">
        <f t="shared" si="102"/>
        <v>5511</v>
      </c>
      <c r="D116" s="188">
        <f>SUM(D117:D121)</f>
        <v>4012</v>
      </c>
      <c r="E116" s="189">
        <f t="shared" ref="E116:F116" si="143">SUM(E117:E121)</f>
        <v>1499</v>
      </c>
      <c r="F116" s="55">
        <f t="shared" si="143"/>
        <v>5511</v>
      </c>
      <c r="G116" s="188">
        <f>SUM(G117:G121)</f>
        <v>0</v>
      </c>
      <c r="H116" s="189">
        <f t="shared" ref="H116:I116" si="144">SUM(H117:H121)</f>
        <v>0</v>
      </c>
      <c r="I116" s="55">
        <f t="shared" si="144"/>
        <v>0</v>
      </c>
      <c r="J116" s="188">
        <f>SUM(J117:J121)</f>
        <v>0</v>
      </c>
      <c r="K116" s="189">
        <f t="shared" ref="K116:L116" si="145">SUM(K117:K121)</f>
        <v>0</v>
      </c>
      <c r="L116" s="55">
        <f t="shared" si="145"/>
        <v>0</v>
      </c>
      <c r="M116" s="188">
        <f>SUM(M117:M121)</f>
        <v>0</v>
      </c>
      <c r="N116" s="189">
        <f t="shared" ref="N116:O116" si="146">SUM(N117:N121)</f>
        <v>0</v>
      </c>
      <c r="O116" s="55">
        <f t="shared" si="146"/>
        <v>0</v>
      </c>
      <c r="P116" s="57"/>
      <c r="R116" s="468"/>
    </row>
    <row r="117" spans="1:18" ht="12" customHeight="1" x14ac:dyDescent="0.25">
      <c r="A117" s="51">
        <v>2261</v>
      </c>
      <c r="B117" s="87" t="s">
        <v>136</v>
      </c>
      <c r="C117" s="88">
        <f t="shared" si="102"/>
        <v>1338</v>
      </c>
      <c r="D117" s="193">
        <v>1338</v>
      </c>
      <c r="E117" s="194"/>
      <c r="F117" s="55">
        <f t="shared" ref="F117:F121" si="147">D117+E117</f>
        <v>1338</v>
      </c>
      <c r="G117" s="53"/>
      <c r="H117" s="54"/>
      <c r="I117" s="55">
        <f t="shared" ref="I117:I121" si="148">G117+H117</f>
        <v>0</v>
      </c>
      <c r="J117" s="53"/>
      <c r="K117" s="54"/>
      <c r="L117" s="55">
        <f t="shared" ref="L117:L121" si="149">K117+J117</f>
        <v>0</v>
      </c>
      <c r="M117" s="53"/>
      <c r="N117" s="54"/>
      <c r="O117" s="55">
        <f t="shared" ref="O117:O121" si="150">N117+M117</f>
        <v>0</v>
      </c>
      <c r="P117" s="57"/>
      <c r="R117" s="468"/>
    </row>
    <row r="118" spans="1:18" ht="12" customHeight="1" x14ac:dyDescent="0.25">
      <c r="A118" s="51">
        <v>2262</v>
      </c>
      <c r="B118" s="87" t="s">
        <v>137</v>
      </c>
      <c r="C118" s="88">
        <f t="shared" si="102"/>
        <v>551</v>
      </c>
      <c r="D118" s="193">
        <v>551</v>
      </c>
      <c r="E118" s="194"/>
      <c r="F118" s="55">
        <f t="shared" si="147"/>
        <v>551</v>
      </c>
      <c r="G118" s="53"/>
      <c r="H118" s="54"/>
      <c r="I118" s="55">
        <f t="shared" si="148"/>
        <v>0</v>
      </c>
      <c r="J118" s="53"/>
      <c r="K118" s="54"/>
      <c r="L118" s="55">
        <f t="shared" si="149"/>
        <v>0</v>
      </c>
      <c r="M118" s="53"/>
      <c r="N118" s="54"/>
      <c r="O118" s="55">
        <f t="shared" si="150"/>
        <v>0</v>
      </c>
      <c r="P118" s="57"/>
      <c r="R118" s="468"/>
    </row>
    <row r="119" spans="1:18" ht="12" hidden="1" customHeight="1" x14ac:dyDescent="0.25">
      <c r="A119" s="51">
        <v>2263</v>
      </c>
      <c r="B119" s="87" t="s">
        <v>138</v>
      </c>
      <c r="C119" s="88">
        <f t="shared" si="102"/>
        <v>0</v>
      </c>
      <c r="D119" s="193">
        <v>0</v>
      </c>
      <c r="E119" s="194"/>
      <c r="F119" s="55">
        <f t="shared" si="147"/>
        <v>0</v>
      </c>
      <c r="G119" s="53"/>
      <c r="H119" s="54"/>
      <c r="I119" s="55">
        <f t="shared" si="148"/>
        <v>0</v>
      </c>
      <c r="J119" s="53"/>
      <c r="K119" s="54"/>
      <c r="L119" s="55">
        <f t="shared" si="149"/>
        <v>0</v>
      </c>
      <c r="M119" s="53"/>
      <c r="N119" s="54"/>
      <c r="O119" s="55">
        <f t="shared" si="150"/>
        <v>0</v>
      </c>
      <c r="P119" s="57"/>
      <c r="R119" s="468"/>
    </row>
    <row r="120" spans="1:18" ht="24" customHeight="1" x14ac:dyDescent="0.25">
      <c r="A120" s="51">
        <v>2264</v>
      </c>
      <c r="B120" s="87" t="s">
        <v>139</v>
      </c>
      <c r="C120" s="88">
        <f t="shared" si="102"/>
        <v>3622</v>
      </c>
      <c r="D120" s="193">
        <v>2123</v>
      </c>
      <c r="E120" s="324">
        <f>1499</f>
        <v>1499</v>
      </c>
      <c r="F120" s="55">
        <f t="shared" si="147"/>
        <v>3622</v>
      </c>
      <c r="G120" s="53"/>
      <c r="H120" s="54"/>
      <c r="I120" s="55">
        <f t="shared" si="148"/>
        <v>0</v>
      </c>
      <c r="J120" s="53"/>
      <c r="K120" s="54"/>
      <c r="L120" s="55">
        <f t="shared" si="149"/>
        <v>0</v>
      </c>
      <c r="M120" s="53"/>
      <c r="N120" s="54"/>
      <c r="O120" s="55">
        <f t="shared" si="150"/>
        <v>0</v>
      </c>
      <c r="P120" s="57"/>
      <c r="R120" s="468"/>
    </row>
    <row r="121" spans="1:18" ht="12" hidden="1" customHeight="1" x14ac:dyDescent="0.25">
      <c r="A121" s="51">
        <v>2269</v>
      </c>
      <c r="B121" s="87" t="s">
        <v>140</v>
      </c>
      <c r="C121" s="88">
        <f t="shared" si="102"/>
        <v>0</v>
      </c>
      <c r="D121" s="193">
        <v>0</v>
      </c>
      <c r="E121" s="194"/>
      <c r="F121" s="55">
        <f t="shared" si="147"/>
        <v>0</v>
      </c>
      <c r="G121" s="53"/>
      <c r="H121" s="54"/>
      <c r="I121" s="55">
        <f t="shared" si="148"/>
        <v>0</v>
      </c>
      <c r="J121" s="53"/>
      <c r="K121" s="54"/>
      <c r="L121" s="55">
        <f t="shared" si="149"/>
        <v>0</v>
      </c>
      <c r="M121" s="53"/>
      <c r="N121" s="54"/>
      <c r="O121" s="55">
        <f t="shared" si="150"/>
        <v>0</v>
      </c>
      <c r="P121" s="57"/>
      <c r="R121" s="468"/>
    </row>
    <row r="122" spans="1:18" x14ac:dyDescent="0.25">
      <c r="A122" s="187">
        <v>2270</v>
      </c>
      <c r="B122" s="87" t="s">
        <v>141</v>
      </c>
      <c r="C122" s="88">
        <f t="shared" si="102"/>
        <v>668219</v>
      </c>
      <c r="D122" s="188">
        <f>SUM(D123:D127)</f>
        <v>673524</v>
      </c>
      <c r="E122" s="189">
        <f t="shared" ref="E122:F122" si="151">SUM(E123:E127)</f>
        <v>-5305</v>
      </c>
      <c r="F122" s="55">
        <f t="shared" si="151"/>
        <v>668219</v>
      </c>
      <c r="G122" s="188">
        <f>SUM(G123:G127)</f>
        <v>0</v>
      </c>
      <c r="H122" s="189">
        <f t="shared" ref="H122:I122" si="152">SUM(H123:H127)</f>
        <v>0</v>
      </c>
      <c r="I122" s="55">
        <f t="shared" si="152"/>
        <v>0</v>
      </c>
      <c r="J122" s="188">
        <f>SUM(J123:J127)</f>
        <v>0</v>
      </c>
      <c r="K122" s="189">
        <f t="shared" ref="K122:L122" si="153">SUM(K123:K127)</f>
        <v>0</v>
      </c>
      <c r="L122" s="55">
        <f t="shared" si="153"/>
        <v>0</v>
      </c>
      <c r="M122" s="188">
        <f>SUM(M123:M127)</f>
        <v>0</v>
      </c>
      <c r="N122" s="189">
        <f t="shared" ref="N122:O122" si="154">SUM(N123:N127)</f>
        <v>0</v>
      </c>
      <c r="O122" s="55">
        <f t="shared" si="154"/>
        <v>0</v>
      </c>
      <c r="P122" s="57"/>
      <c r="R122" s="468"/>
    </row>
    <row r="123" spans="1:18" ht="12" hidden="1" customHeight="1" x14ac:dyDescent="0.25">
      <c r="A123" s="51">
        <v>2272</v>
      </c>
      <c r="B123" s="197" t="s">
        <v>142</v>
      </c>
      <c r="C123" s="88">
        <f t="shared" si="102"/>
        <v>0</v>
      </c>
      <c r="D123" s="193">
        <v>0</v>
      </c>
      <c r="E123" s="194"/>
      <c r="F123" s="55">
        <f t="shared" ref="F123:F127" si="155">D123+E123</f>
        <v>0</v>
      </c>
      <c r="G123" s="53"/>
      <c r="H123" s="54"/>
      <c r="I123" s="55">
        <f t="shared" ref="I123:I127" si="156">G123+H123</f>
        <v>0</v>
      </c>
      <c r="J123" s="53"/>
      <c r="K123" s="54"/>
      <c r="L123" s="55">
        <f t="shared" ref="L123:L127" si="157">K123+J123</f>
        <v>0</v>
      </c>
      <c r="M123" s="53"/>
      <c r="N123" s="54"/>
      <c r="O123" s="55">
        <f t="shared" ref="O123:O127" si="158">N123+M123</f>
        <v>0</v>
      </c>
      <c r="P123" s="57"/>
      <c r="R123" s="468"/>
    </row>
    <row r="124" spans="1:18" ht="24" hidden="1" customHeight="1" x14ac:dyDescent="0.25">
      <c r="A124" s="51">
        <v>2274</v>
      </c>
      <c r="B124" s="198" t="s">
        <v>143</v>
      </c>
      <c r="C124" s="88">
        <f t="shared" si="102"/>
        <v>0</v>
      </c>
      <c r="D124" s="193">
        <v>0</v>
      </c>
      <c r="E124" s="194"/>
      <c r="F124" s="55">
        <f t="shared" si="155"/>
        <v>0</v>
      </c>
      <c r="G124" s="53"/>
      <c r="H124" s="54"/>
      <c r="I124" s="55">
        <f t="shared" si="156"/>
        <v>0</v>
      </c>
      <c r="J124" s="53"/>
      <c r="K124" s="54"/>
      <c r="L124" s="55">
        <f t="shared" si="157"/>
        <v>0</v>
      </c>
      <c r="M124" s="53"/>
      <c r="N124" s="54"/>
      <c r="O124" s="55">
        <f t="shared" si="158"/>
        <v>0</v>
      </c>
      <c r="P124" s="57"/>
      <c r="R124" s="468"/>
    </row>
    <row r="125" spans="1:18" ht="24" customHeight="1" x14ac:dyDescent="0.25">
      <c r="A125" s="51">
        <v>2275</v>
      </c>
      <c r="B125" s="87" t="s">
        <v>144</v>
      </c>
      <c r="C125" s="88">
        <f t="shared" si="102"/>
        <v>84685</v>
      </c>
      <c r="D125" s="193">
        <v>84685</v>
      </c>
      <c r="E125" s="194"/>
      <c r="F125" s="55">
        <f t="shared" si="155"/>
        <v>84685</v>
      </c>
      <c r="G125" s="53"/>
      <c r="H125" s="54"/>
      <c r="I125" s="55">
        <f t="shared" si="156"/>
        <v>0</v>
      </c>
      <c r="J125" s="53"/>
      <c r="K125" s="54"/>
      <c r="L125" s="55">
        <f t="shared" si="157"/>
        <v>0</v>
      </c>
      <c r="M125" s="53"/>
      <c r="N125" s="54"/>
      <c r="O125" s="55">
        <f t="shared" si="158"/>
        <v>0</v>
      </c>
      <c r="P125" s="57"/>
      <c r="R125" s="468"/>
    </row>
    <row r="126" spans="1:18" ht="36" hidden="1" customHeight="1" x14ac:dyDescent="0.25">
      <c r="A126" s="51">
        <v>2276</v>
      </c>
      <c r="B126" s="87" t="s">
        <v>145</v>
      </c>
      <c r="C126" s="88">
        <f t="shared" si="102"/>
        <v>0</v>
      </c>
      <c r="D126" s="193">
        <v>0</v>
      </c>
      <c r="E126" s="194"/>
      <c r="F126" s="55">
        <f t="shared" si="155"/>
        <v>0</v>
      </c>
      <c r="G126" s="53"/>
      <c r="H126" s="54"/>
      <c r="I126" s="55">
        <f t="shared" si="156"/>
        <v>0</v>
      </c>
      <c r="J126" s="53"/>
      <c r="K126" s="54"/>
      <c r="L126" s="55">
        <f t="shared" si="157"/>
        <v>0</v>
      </c>
      <c r="M126" s="53"/>
      <c r="N126" s="54"/>
      <c r="O126" s="55">
        <f t="shared" si="158"/>
        <v>0</v>
      </c>
      <c r="P126" s="57"/>
      <c r="R126" s="468"/>
    </row>
    <row r="127" spans="1:18" ht="24" customHeight="1" x14ac:dyDescent="0.25">
      <c r="A127" s="51">
        <v>2279</v>
      </c>
      <c r="B127" s="87" t="s">
        <v>146</v>
      </c>
      <c r="C127" s="88">
        <f t="shared" si="102"/>
        <v>583534</v>
      </c>
      <c r="D127" s="193">
        <v>588839</v>
      </c>
      <c r="E127" s="324">
        <f>-5305</f>
        <v>-5305</v>
      </c>
      <c r="F127" s="55">
        <f t="shared" si="155"/>
        <v>583534</v>
      </c>
      <c r="G127" s="53"/>
      <c r="H127" s="54"/>
      <c r="I127" s="55">
        <f t="shared" si="156"/>
        <v>0</v>
      </c>
      <c r="J127" s="53"/>
      <c r="K127" s="54"/>
      <c r="L127" s="55">
        <f t="shared" si="157"/>
        <v>0</v>
      </c>
      <c r="M127" s="53"/>
      <c r="N127" s="54"/>
      <c r="O127" s="55">
        <f t="shared" si="158"/>
        <v>0</v>
      </c>
      <c r="P127" s="57"/>
      <c r="R127" s="468"/>
    </row>
    <row r="128" spans="1:18" ht="48" hidden="1" x14ac:dyDescent="0.25">
      <c r="A128" s="190">
        <v>2280</v>
      </c>
      <c r="B128" s="80" t="s">
        <v>147</v>
      </c>
      <c r="C128" s="81">
        <f t="shared" si="102"/>
        <v>0</v>
      </c>
      <c r="D128" s="191">
        <f t="shared" ref="D128:O128" si="159">SUM(D129)</f>
        <v>0</v>
      </c>
      <c r="E128" s="192">
        <f t="shared" si="159"/>
        <v>0</v>
      </c>
      <c r="F128" s="132">
        <f t="shared" si="159"/>
        <v>0</v>
      </c>
      <c r="G128" s="191">
        <f t="shared" si="159"/>
        <v>0</v>
      </c>
      <c r="H128" s="192">
        <f t="shared" si="159"/>
        <v>0</v>
      </c>
      <c r="I128" s="132">
        <f t="shared" si="159"/>
        <v>0</v>
      </c>
      <c r="J128" s="191">
        <f t="shared" si="159"/>
        <v>0</v>
      </c>
      <c r="K128" s="192">
        <f t="shared" si="159"/>
        <v>0</v>
      </c>
      <c r="L128" s="132">
        <f t="shared" si="159"/>
        <v>0</v>
      </c>
      <c r="M128" s="191">
        <f t="shared" si="159"/>
        <v>0</v>
      </c>
      <c r="N128" s="192">
        <f t="shared" si="159"/>
        <v>0</v>
      </c>
      <c r="O128" s="132">
        <f t="shared" si="159"/>
        <v>0</v>
      </c>
      <c r="P128" s="49"/>
      <c r="R128" s="468"/>
    </row>
    <row r="129" spans="1:18" ht="24" hidden="1" customHeight="1" x14ac:dyDescent="0.25">
      <c r="A129" s="51">
        <v>2283</v>
      </c>
      <c r="B129" s="87" t="s">
        <v>148</v>
      </c>
      <c r="C129" s="88">
        <f t="shared" si="102"/>
        <v>0</v>
      </c>
      <c r="D129" s="193">
        <v>0</v>
      </c>
      <c r="E129" s="194"/>
      <c r="F129" s="55">
        <f>D129+E129</f>
        <v>0</v>
      </c>
      <c r="G129" s="53"/>
      <c r="H129" s="54"/>
      <c r="I129" s="55">
        <f>G129+H129</f>
        <v>0</v>
      </c>
      <c r="J129" s="53"/>
      <c r="K129" s="54"/>
      <c r="L129" s="55">
        <f>K129+J129</f>
        <v>0</v>
      </c>
      <c r="M129" s="53"/>
      <c r="N129" s="54"/>
      <c r="O129" s="55">
        <f>N129+M129</f>
        <v>0</v>
      </c>
      <c r="P129" s="57"/>
      <c r="R129" s="468"/>
    </row>
    <row r="130" spans="1:18" ht="38.25" customHeight="1" x14ac:dyDescent="0.25">
      <c r="A130" s="67">
        <v>2300</v>
      </c>
      <c r="B130" s="181" t="s">
        <v>149</v>
      </c>
      <c r="C130" s="68">
        <f t="shared" si="102"/>
        <v>1198</v>
      </c>
      <c r="D130" s="182">
        <f>SUM(D131,D136,D140,D141,D144,D151,D159,D160,D163)</f>
        <v>1198</v>
      </c>
      <c r="E130" s="183">
        <f t="shared" ref="E130:F130" si="160">SUM(E131,E136,E140,E141,E144,E151,E159,E160,E163)</f>
        <v>0</v>
      </c>
      <c r="F130" s="71">
        <f t="shared" si="160"/>
        <v>1198</v>
      </c>
      <c r="G130" s="182">
        <f>SUM(G131,G136,G140,G141,G144,G151,G159,G160,G163)</f>
        <v>0</v>
      </c>
      <c r="H130" s="183">
        <f t="shared" ref="H130:I130" si="161">SUM(H131,H136,H140,H141,H144,H151,H159,H160,H163)</f>
        <v>0</v>
      </c>
      <c r="I130" s="71">
        <f t="shared" si="161"/>
        <v>0</v>
      </c>
      <c r="J130" s="182">
        <f>SUM(J131,J136,J140,J141,J144,J151,J159,J160,J163)</f>
        <v>0</v>
      </c>
      <c r="K130" s="183">
        <f t="shared" ref="K130:L130" si="162">SUM(K131,K136,K140,K141,K144,K151,K159,K160,K163)</f>
        <v>0</v>
      </c>
      <c r="L130" s="71">
        <f t="shared" si="162"/>
        <v>0</v>
      </c>
      <c r="M130" s="182">
        <f>SUM(M131,M136,M140,M141,M144,M151,M159,M160,M163)</f>
        <v>0</v>
      </c>
      <c r="N130" s="183">
        <f t="shared" ref="N130:O130" si="163">SUM(N131,N136,N140,N141,N144,N151,N159,N160,N163)</f>
        <v>0</v>
      </c>
      <c r="O130" s="71">
        <f t="shared" si="163"/>
        <v>0</v>
      </c>
      <c r="P130" s="75"/>
      <c r="R130" s="468"/>
    </row>
    <row r="131" spans="1:18" ht="27" customHeight="1" x14ac:dyDescent="0.25">
      <c r="A131" s="190">
        <v>2310</v>
      </c>
      <c r="B131" s="80" t="s">
        <v>150</v>
      </c>
      <c r="C131" s="81">
        <f t="shared" si="102"/>
        <v>1198</v>
      </c>
      <c r="D131" s="191">
        <f t="shared" ref="D131:O131" si="164">SUM(D132:D135)</f>
        <v>1198</v>
      </c>
      <c r="E131" s="192">
        <f t="shared" si="164"/>
        <v>0</v>
      </c>
      <c r="F131" s="132">
        <f t="shared" si="164"/>
        <v>1198</v>
      </c>
      <c r="G131" s="191">
        <f t="shared" si="164"/>
        <v>0</v>
      </c>
      <c r="H131" s="192">
        <f t="shared" si="164"/>
        <v>0</v>
      </c>
      <c r="I131" s="132">
        <f t="shared" si="164"/>
        <v>0</v>
      </c>
      <c r="J131" s="191">
        <f t="shared" si="164"/>
        <v>0</v>
      </c>
      <c r="K131" s="192">
        <f t="shared" si="164"/>
        <v>0</v>
      </c>
      <c r="L131" s="132">
        <f t="shared" si="164"/>
        <v>0</v>
      </c>
      <c r="M131" s="191">
        <f t="shared" si="164"/>
        <v>0</v>
      </c>
      <c r="N131" s="192">
        <f t="shared" si="164"/>
        <v>0</v>
      </c>
      <c r="O131" s="132">
        <f t="shared" si="164"/>
        <v>0</v>
      </c>
      <c r="P131" s="49"/>
      <c r="R131" s="468"/>
    </row>
    <row r="132" spans="1:18" ht="12" hidden="1" customHeight="1" x14ac:dyDescent="0.25">
      <c r="A132" s="51">
        <v>2311</v>
      </c>
      <c r="B132" s="87" t="s">
        <v>151</v>
      </c>
      <c r="C132" s="88">
        <f t="shared" si="102"/>
        <v>0</v>
      </c>
      <c r="D132" s="193">
        <v>0</v>
      </c>
      <c r="E132" s="194"/>
      <c r="F132" s="55">
        <f t="shared" ref="F132:F135" si="165">D132+E132</f>
        <v>0</v>
      </c>
      <c r="G132" s="53"/>
      <c r="H132" s="54"/>
      <c r="I132" s="55">
        <f t="shared" ref="I132:I135" si="166">G132+H132</f>
        <v>0</v>
      </c>
      <c r="J132" s="53"/>
      <c r="K132" s="54"/>
      <c r="L132" s="55">
        <f t="shared" ref="L132:L135" si="167">K132+J132</f>
        <v>0</v>
      </c>
      <c r="M132" s="53"/>
      <c r="N132" s="54"/>
      <c r="O132" s="55">
        <f t="shared" ref="O132:O135" si="168">N132+M132</f>
        <v>0</v>
      </c>
      <c r="P132" s="57"/>
      <c r="R132" s="468"/>
    </row>
    <row r="133" spans="1:18" ht="12" hidden="1" customHeight="1" x14ac:dyDescent="0.25">
      <c r="A133" s="51">
        <v>2312</v>
      </c>
      <c r="B133" s="87" t="s">
        <v>152</v>
      </c>
      <c r="C133" s="88">
        <f t="shared" si="102"/>
        <v>0</v>
      </c>
      <c r="D133" s="193">
        <v>0</v>
      </c>
      <c r="E133" s="194"/>
      <c r="F133" s="55">
        <f t="shared" si="165"/>
        <v>0</v>
      </c>
      <c r="G133" s="53"/>
      <c r="H133" s="54"/>
      <c r="I133" s="55">
        <f t="shared" si="166"/>
        <v>0</v>
      </c>
      <c r="J133" s="53"/>
      <c r="K133" s="54"/>
      <c r="L133" s="55">
        <f t="shared" si="167"/>
        <v>0</v>
      </c>
      <c r="M133" s="53"/>
      <c r="N133" s="54"/>
      <c r="O133" s="55">
        <f t="shared" si="168"/>
        <v>0</v>
      </c>
      <c r="P133" s="57"/>
      <c r="R133" s="468"/>
    </row>
    <row r="134" spans="1:18" ht="12" hidden="1" customHeight="1" x14ac:dyDescent="0.25">
      <c r="A134" s="51">
        <v>2313</v>
      </c>
      <c r="B134" s="87" t="s">
        <v>153</v>
      </c>
      <c r="C134" s="88">
        <f t="shared" si="102"/>
        <v>0</v>
      </c>
      <c r="D134" s="193">
        <v>0</v>
      </c>
      <c r="E134" s="194"/>
      <c r="F134" s="55">
        <f t="shared" si="165"/>
        <v>0</v>
      </c>
      <c r="G134" s="53"/>
      <c r="H134" s="54"/>
      <c r="I134" s="55">
        <f t="shared" si="166"/>
        <v>0</v>
      </c>
      <c r="J134" s="53"/>
      <c r="K134" s="54"/>
      <c r="L134" s="55">
        <f t="shared" si="167"/>
        <v>0</v>
      </c>
      <c r="M134" s="53"/>
      <c r="N134" s="54"/>
      <c r="O134" s="55">
        <f t="shared" si="168"/>
        <v>0</v>
      </c>
      <c r="P134" s="57"/>
      <c r="R134" s="468"/>
    </row>
    <row r="135" spans="1:18" ht="39" customHeight="1" x14ac:dyDescent="0.25">
      <c r="A135" s="51">
        <v>2314</v>
      </c>
      <c r="B135" s="87" t="s">
        <v>154</v>
      </c>
      <c r="C135" s="88">
        <f t="shared" si="102"/>
        <v>1198</v>
      </c>
      <c r="D135" s="193">
        <v>1198</v>
      </c>
      <c r="E135" s="194"/>
      <c r="F135" s="55">
        <f t="shared" si="165"/>
        <v>1198</v>
      </c>
      <c r="G135" s="53"/>
      <c r="H135" s="54"/>
      <c r="I135" s="55">
        <f t="shared" si="166"/>
        <v>0</v>
      </c>
      <c r="J135" s="53"/>
      <c r="K135" s="54"/>
      <c r="L135" s="55">
        <f t="shared" si="167"/>
        <v>0</v>
      </c>
      <c r="M135" s="53"/>
      <c r="N135" s="54"/>
      <c r="O135" s="55">
        <f t="shared" si="168"/>
        <v>0</v>
      </c>
      <c r="P135" s="57"/>
      <c r="R135" s="468"/>
    </row>
    <row r="136" spans="1:18" hidden="1" x14ac:dyDescent="0.25">
      <c r="A136" s="187">
        <v>2320</v>
      </c>
      <c r="B136" s="87" t="s">
        <v>155</v>
      </c>
      <c r="C136" s="88">
        <f t="shared" si="102"/>
        <v>0</v>
      </c>
      <c r="D136" s="188">
        <f>SUM(D137:D139)</f>
        <v>0</v>
      </c>
      <c r="E136" s="189">
        <f t="shared" ref="E136:F136" si="169">SUM(E137:E139)</f>
        <v>0</v>
      </c>
      <c r="F136" s="55">
        <f t="shared" si="169"/>
        <v>0</v>
      </c>
      <c r="G136" s="188">
        <f>SUM(G137:G139)</f>
        <v>0</v>
      </c>
      <c r="H136" s="189">
        <f t="shared" ref="H136:I136" si="170">SUM(H137:H139)</f>
        <v>0</v>
      </c>
      <c r="I136" s="55">
        <f t="shared" si="170"/>
        <v>0</v>
      </c>
      <c r="J136" s="188">
        <f>SUM(J137:J139)</f>
        <v>0</v>
      </c>
      <c r="K136" s="189">
        <f t="shared" ref="K136:L136" si="171">SUM(K137:K139)</f>
        <v>0</v>
      </c>
      <c r="L136" s="55">
        <f t="shared" si="171"/>
        <v>0</v>
      </c>
      <c r="M136" s="188">
        <f>SUM(M137:M139)</f>
        <v>0</v>
      </c>
      <c r="N136" s="189">
        <f t="shared" ref="N136:O136" si="172">SUM(N137:N139)</f>
        <v>0</v>
      </c>
      <c r="O136" s="55">
        <f t="shared" si="172"/>
        <v>0</v>
      </c>
      <c r="P136" s="57"/>
      <c r="R136" s="468"/>
    </row>
    <row r="137" spans="1:18" ht="12" hidden="1" customHeight="1" x14ac:dyDescent="0.25">
      <c r="A137" s="51">
        <v>2321</v>
      </c>
      <c r="B137" s="87" t="s">
        <v>156</v>
      </c>
      <c r="C137" s="88">
        <f t="shared" si="102"/>
        <v>0</v>
      </c>
      <c r="D137" s="193">
        <v>0</v>
      </c>
      <c r="E137" s="194"/>
      <c r="F137" s="55">
        <f t="shared" ref="F137:F140" si="173">D137+E137</f>
        <v>0</v>
      </c>
      <c r="G137" s="53"/>
      <c r="H137" s="54"/>
      <c r="I137" s="55">
        <f t="shared" ref="I137:I140" si="174">G137+H137</f>
        <v>0</v>
      </c>
      <c r="J137" s="53"/>
      <c r="K137" s="54"/>
      <c r="L137" s="55">
        <f t="shared" ref="L137:L140" si="175">K137+J137</f>
        <v>0</v>
      </c>
      <c r="M137" s="53"/>
      <c r="N137" s="54"/>
      <c r="O137" s="55">
        <f t="shared" ref="O137:O140" si="176">N137+M137</f>
        <v>0</v>
      </c>
      <c r="P137" s="57"/>
      <c r="R137" s="468"/>
    </row>
    <row r="138" spans="1:18" ht="12" hidden="1" customHeight="1" x14ac:dyDescent="0.25">
      <c r="A138" s="51">
        <v>2322</v>
      </c>
      <c r="B138" s="87" t="s">
        <v>157</v>
      </c>
      <c r="C138" s="88">
        <f t="shared" si="102"/>
        <v>0</v>
      </c>
      <c r="D138" s="193">
        <v>0</v>
      </c>
      <c r="E138" s="194"/>
      <c r="F138" s="55">
        <f t="shared" si="173"/>
        <v>0</v>
      </c>
      <c r="G138" s="53"/>
      <c r="H138" s="54"/>
      <c r="I138" s="55">
        <f t="shared" si="174"/>
        <v>0</v>
      </c>
      <c r="J138" s="53"/>
      <c r="K138" s="54"/>
      <c r="L138" s="55">
        <f t="shared" si="175"/>
        <v>0</v>
      </c>
      <c r="M138" s="53"/>
      <c r="N138" s="54"/>
      <c r="O138" s="55">
        <f t="shared" si="176"/>
        <v>0</v>
      </c>
      <c r="P138" s="57"/>
      <c r="R138" s="468"/>
    </row>
    <row r="139" spans="1:18" ht="10.5" hidden="1" customHeight="1" x14ac:dyDescent="0.25">
      <c r="A139" s="51">
        <v>2329</v>
      </c>
      <c r="B139" s="87" t="s">
        <v>158</v>
      </c>
      <c r="C139" s="88">
        <f t="shared" si="102"/>
        <v>0</v>
      </c>
      <c r="D139" s="193">
        <v>0</v>
      </c>
      <c r="E139" s="194"/>
      <c r="F139" s="55">
        <f t="shared" si="173"/>
        <v>0</v>
      </c>
      <c r="G139" s="53"/>
      <c r="H139" s="54"/>
      <c r="I139" s="55">
        <f t="shared" si="174"/>
        <v>0</v>
      </c>
      <c r="J139" s="53"/>
      <c r="K139" s="54"/>
      <c r="L139" s="55">
        <f t="shared" si="175"/>
        <v>0</v>
      </c>
      <c r="M139" s="53"/>
      <c r="N139" s="54"/>
      <c r="O139" s="55">
        <f t="shared" si="176"/>
        <v>0</v>
      </c>
      <c r="P139" s="57"/>
      <c r="R139" s="468"/>
    </row>
    <row r="140" spans="1:18" ht="12" hidden="1" customHeight="1" x14ac:dyDescent="0.25">
      <c r="A140" s="187">
        <v>2330</v>
      </c>
      <c r="B140" s="87" t="s">
        <v>159</v>
      </c>
      <c r="C140" s="88">
        <f t="shared" si="102"/>
        <v>0</v>
      </c>
      <c r="D140" s="193">
        <v>0</v>
      </c>
      <c r="E140" s="194"/>
      <c r="F140" s="55">
        <f t="shared" si="173"/>
        <v>0</v>
      </c>
      <c r="G140" s="53"/>
      <c r="H140" s="54"/>
      <c r="I140" s="55">
        <f t="shared" si="174"/>
        <v>0</v>
      </c>
      <c r="J140" s="53"/>
      <c r="K140" s="54"/>
      <c r="L140" s="55">
        <f t="shared" si="175"/>
        <v>0</v>
      </c>
      <c r="M140" s="53"/>
      <c r="N140" s="54"/>
      <c r="O140" s="55">
        <f t="shared" si="176"/>
        <v>0</v>
      </c>
      <c r="P140" s="57"/>
      <c r="R140" s="468"/>
    </row>
    <row r="141" spans="1:18" ht="48" hidden="1" x14ac:dyDescent="0.25">
      <c r="A141" s="187">
        <v>2340</v>
      </c>
      <c r="B141" s="87" t="s">
        <v>160</v>
      </c>
      <c r="C141" s="88">
        <f t="shared" si="102"/>
        <v>0</v>
      </c>
      <c r="D141" s="188">
        <f>SUM(D142:D143)</f>
        <v>0</v>
      </c>
      <c r="E141" s="189">
        <f t="shared" ref="E141:F141" si="177">SUM(E142:E143)</f>
        <v>0</v>
      </c>
      <c r="F141" s="55">
        <f t="shared" si="177"/>
        <v>0</v>
      </c>
      <c r="G141" s="188">
        <f>SUM(G142:G143)</f>
        <v>0</v>
      </c>
      <c r="H141" s="189">
        <f t="shared" ref="H141:I141" si="178">SUM(H142:H143)</f>
        <v>0</v>
      </c>
      <c r="I141" s="55">
        <f t="shared" si="178"/>
        <v>0</v>
      </c>
      <c r="J141" s="188">
        <f>SUM(J142:J143)</f>
        <v>0</v>
      </c>
      <c r="K141" s="189">
        <f t="shared" ref="K141:L141" si="179">SUM(K142:K143)</f>
        <v>0</v>
      </c>
      <c r="L141" s="55">
        <f t="shared" si="179"/>
        <v>0</v>
      </c>
      <c r="M141" s="188">
        <f>SUM(M142:M143)</f>
        <v>0</v>
      </c>
      <c r="N141" s="189">
        <f t="shared" ref="N141:O141" si="180">SUM(N142:N143)</f>
        <v>0</v>
      </c>
      <c r="O141" s="55">
        <f t="shared" si="180"/>
        <v>0</v>
      </c>
      <c r="P141" s="57"/>
      <c r="R141" s="468"/>
    </row>
    <row r="142" spans="1:18" ht="12" hidden="1" customHeight="1" x14ac:dyDescent="0.25">
      <c r="A142" s="51">
        <v>2341</v>
      </c>
      <c r="B142" s="87" t="s">
        <v>161</v>
      </c>
      <c r="C142" s="88">
        <f t="shared" si="102"/>
        <v>0</v>
      </c>
      <c r="D142" s="193">
        <v>0</v>
      </c>
      <c r="E142" s="194"/>
      <c r="F142" s="55">
        <f t="shared" ref="F142:F143" si="181">D142+E142</f>
        <v>0</v>
      </c>
      <c r="G142" s="53"/>
      <c r="H142" s="54"/>
      <c r="I142" s="55">
        <f t="shared" ref="I142:I143" si="182">G142+H142</f>
        <v>0</v>
      </c>
      <c r="J142" s="53"/>
      <c r="K142" s="54"/>
      <c r="L142" s="55">
        <f t="shared" ref="L142:L143" si="183">K142+J142</f>
        <v>0</v>
      </c>
      <c r="M142" s="53"/>
      <c r="N142" s="54"/>
      <c r="O142" s="55">
        <f t="shared" ref="O142:O143" si="184">N142+M142</f>
        <v>0</v>
      </c>
      <c r="P142" s="57"/>
      <c r="R142" s="468"/>
    </row>
    <row r="143" spans="1:18" ht="24" hidden="1" customHeight="1" x14ac:dyDescent="0.25">
      <c r="A143" s="51">
        <v>2344</v>
      </c>
      <c r="B143" s="87" t="s">
        <v>162</v>
      </c>
      <c r="C143" s="88">
        <f t="shared" si="102"/>
        <v>0</v>
      </c>
      <c r="D143" s="193">
        <v>0</v>
      </c>
      <c r="E143" s="194"/>
      <c r="F143" s="55">
        <f t="shared" si="181"/>
        <v>0</v>
      </c>
      <c r="G143" s="53"/>
      <c r="H143" s="54"/>
      <c r="I143" s="55">
        <f t="shared" si="182"/>
        <v>0</v>
      </c>
      <c r="J143" s="53"/>
      <c r="K143" s="54"/>
      <c r="L143" s="55">
        <f t="shared" si="183"/>
        <v>0</v>
      </c>
      <c r="M143" s="53"/>
      <c r="N143" s="54"/>
      <c r="O143" s="55">
        <f t="shared" si="184"/>
        <v>0</v>
      </c>
      <c r="P143" s="57"/>
      <c r="R143" s="468"/>
    </row>
    <row r="144" spans="1:18" ht="24" hidden="1" x14ac:dyDescent="0.25">
      <c r="A144" s="184">
        <v>2350</v>
      </c>
      <c r="B144" s="136" t="s">
        <v>163</v>
      </c>
      <c r="C144" s="141">
        <f t="shared" si="102"/>
        <v>0</v>
      </c>
      <c r="D144" s="185">
        <f>SUM(D145:D150)</f>
        <v>0</v>
      </c>
      <c r="E144" s="186">
        <f t="shared" ref="E144:F144" si="185">SUM(E145:E150)</f>
        <v>0</v>
      </c>
      <c r="F144" s="139">
        <f t="shared" si="185"/>
        <v>0</v>
      </c>
      <c r="G144" s="185">
        <f>SUM(G145:G150)</f>
        <v>0</v>
      </c>
      <c r="H144" s="186">
        <f t="shared" ref="H144:I144" si="186">SUM(H145:H150)</f>
        <v>0</v>
      </c>
      <c r="I144" s="139">
        <f t="shared" si="186"/>
        <v>0</v>
      </c>
      <c r="J144" s="185">
        <f>SUM(J145:J150)</f>
        <v>0</v>
      </c>
      <c r="K144" s="186">
        <f t="shared" ref="K144:L144" si="187">SUM(K145:K150)</f>
        <v>0</v>
      </c>
      <c r="L144" s="139">
        <f t="shared" si="187"/>
        <v>0</v>
      </c>
      <c r="M144" s="185">
        <f>SUM(M145:M150)</f>
        <v>0</v>
      </c>
      <c r="N144" s="186">
        <f t="shared" ref="N144:O144" si="188">SUM(N145:N150)</f>
        <v>0</v>
      </c>
      <c r="O144" s="139">
        <f t="shared" si="188"/>
        <v>0</v>
      </c>
      <c r="P144" s="127"/>
      <c r="R144" s="468"/>
    </row>
    <row r="145" spans="1:18" ht="12" hidden="1" customHeight="1" x14ac:dyDescent="0.25">
      <c r="A145" s="44">
        <v>2351</v>
      </c>
      <c r="B145" s="80" t="s">
        <v>164</v>
      </c>
      <c r="C145" s="81">
        <f t="shared" si="102"/>
        <v>0</v>
      </c>
      <c r="D145" s="195">
        <v>0</v>
      </c>
      <c r="E145" s="196"/>
      <c r="F145" s="132">
        <f t="shared" ref="F145:F150" si="189">D145+E145</f>
        <v>0</v>
      </c>
      <c r="G145" s="46"/>
      <c r="H145" s="47"/>
      <c r="I145" s="132">
        <f t="shared" ref="I145:I150" si="190">G145+H145</f>
        <v>0</v>
      </c>
      <c r="J145" s="46"/>
      <c r="K145" s="47"/>
      <c r="L145" s="132">
        <f t="shared" ref="L145:L150" si="191">K145+J145</f>
        <v>0</v>
      </c>
      <c r="M145" s="46"/>
      <c r="N145" s="47"/>
      <c r="O145" s="132">
        <f t="shared" ref="O145:O150" si="192">N145+M145</f>
        <v>0</v>
      </c>
      <c r="P145" s="49"/>
      <c r="R145" s="468"/>
    </row>
    <row r="146" spans="1:18" ht="12" hidden="1" customHeight="1" x14ac:dyDescent="0.25">
      <c r="A146" s="51">
        <v>2352</v>
      </c>
      <c r="B146" s="87" t="s">
        <v>165</v>
      </c>
      <c r="C146" s="88">
        <f t="shared" si="102"/>
        <v>0</v>
      </c>
      <c r="D146" s="193">
        <v>0</v>
      </c>
      <c r="E146" s="194"/>
      <c r="F146" s="55">
        <f t="shared" si="189"/>
        <v>0</v>
      </c>
      <c r="G146" s="53"/>
      <c r="H146" s="54"/>
      <c r="I146" s="55">
        <f t="shared" si="190"/>
        <v>0</v>
      </c>
      <c r="J146" s="53"/>
      <c r="K146" s="54"/>
      <c r="L146" s="55">
        <f t="shared" si="191"/>
        <v>0</v>
      </c>
      <c r="M146" s="53"/>
      <c r="N146" s="54"/>
      <c r="O146" s="55">
        <f t="shared" si="192"/>
        <v>0</v>
      </c>
      <c r="P146" s="57"/>
      <c r="R146" s="468"/>
    </row>
    <row r="147" spans="1:18" ht="24" hidden="1" customHeight="1" x14ac:dyDescent="0.25">
      <c r="A147" s="51">
        <v>2353</v>
      </c>
      <c r="B147" s="87" t="s">
        <v>166</v>
      </c>
      <c r="C147" s="88">
        <f t="shared" si="102"/>
        <v>0</v>
      </c>
      <c r="D147" s="193">
        <v>0</v>
      </c>
      <c r="E147" s="194"/>
      <c r="F147" s="55">
        <f t="shared" si="189"/>
        <v>0</v>
      </c>
      <c r="G147" s="53"/>
      <c r="H147" s="54"/>
      <c r="I147" s="55">
        <f t="shared" si="190"/>
        <v>0</v>
      </c>
      <c r="J147" s="53"/>
      <c r="K147" s="54"/>
      <c r="L147" s="55">
        <f t="shared" si="191"/>
        <v>0</v>
      </c>
      <c r="M147" s="53"/>
      <c r="N147" s="54"/>
      <c r="O147" s="55">
        <f t="shared" si="192"/>
        <v>0</v>
      </c>
      <c r="P147" s="57"/>
      <c r="R147" s="468"/>
    </row>
    <row r="148" spans="1:18" ht="24" hidden="1" customHeight="1" x14ac:dyDescent="0.25">
      <c r="A148" s="51">
        <v>2354</v>
      </c>
      <c r="B148" s="87" t="s">
        <v>167</v>
      </c>
      <c r="C148" s="88">
        <f t="shared" ref="C148:C211" si="193">F148+I148+L148+O148</f>
        <v>0</v>
      </c>
      <c r="D148" s="193">
        <v>0</v>
      </c>
      <c r="E148" s="194"/>
      <c r="F148" s="55">
        <f t="shared" si="189"/>
        <v>0</v>
      </c>
      <c r="G148" s="53"/>
      <c r="H148" s="54"/>
      <c r="I148" s="55">
        <f t="shared" si="190"/>
        <v>0</v>
      </c>
      <c r="J148" s="53"/>
      <c r="K148" s="54"/>
      <c r="L148" s="55">
        <f t="shared" si="191"/>
        <v>0</v>
      </c>
      <c r="M148" s="53"/>
      <c r="N148" s="54"/>
      <c r="O148" s="55">
        <f t="shared" si="192"/>
        <v>0</v>
      </c>
      <c r="P148" s="57"/>
      <c r="R148" s="468"/>
    </row>
    <row r="149" spans="1:18" ht="24" hidden="1" customHeight="1" x14ac:dyDescent="0.25">
      <c r="A149" s="51">
        <v>2355</v>
      </c>
      <c r="B149" s="87" t="s">
        <v>168</v>
      </c>
      <c r="C149" s="88">
        <f t="shared" si="193"/>
        <v>0</v>
      </c>
      <c r="D149" s="193">
        <v>0</v>
      </c>
      <c r="E149" s="194"/>
      <c r="F149" s="55">
        <f t="shared" si="189"/>
        <v>0</v>
      </c>
      <c r="G149" s="53"/>
      <c r="H149" s="54"/>
      <c r="I149" s="55">
        <f t="shared" si="190"/>
        <v>0</v>
      </c>
      <c r="J149" s="53"/>
      <c r="K149" s="54"/>
      <c r="L149" s="55">
        <f t="shared" si="191"/>
        <v>0</v>
      </c>
      <c r="M149" s="53"/>
      <c r="N149" s="54"/>
      <c r="O149" s="55">
        <f t="shared" si="192"/>
        <v>0</v>
      </c>
      <c r="P149" s="57"/>
      <c r="R149" s="468"/>
    </row>
    <row r="150" spans="1:18" ht="24" hidden="1" customHeight="1" x14ac:dyDescent="0.25">
      <c r="A150" s="51">
        <v>2359</v>
      </c>
      <c r="B150" s="87" t="s">
        <v>169</v>
      </c>
      <c r="C150" s="88">
        <f t="shared" si="193"/>
        <v>0</v>
      </c>
      <c r="D150" s="193">
        <v>0</v>
      </c>
      <c r="E150" s="194"/>
      <c r="F150" s="55">
        <f t="shared" si="189"/>
        <v>0</v>
      </c>
      <c r="G150" s="53"/>
      <c r="H150" s="54"/>
      <c r="I150" s="55">
        <f t="shared" si="190"/>
        <v>0</v>
      </c>
      <c r="J150" s="53"/>
      <c r="K150" s="54"/>
      <c r="L150" s="55">
        <f t="shared" si="191"/>
        <v>0</v>
      </c>
      <c r="M150" s="53"/>
      <c r="N150" s="54"/>
      <c r="O150" s="55">
        <f t="shared" si="192"/>
        <v>0</v>
      </c>
      <c r="P150" s="57"/>
      <c r="R150" s="468"/>
    </row>
    <row r="151" spans="1:18" ht="24.75" hidden="1" customHeight="1" x14ac:dyDescent="0.25">
      <c r="A151" s="187">
        <v>2360</v>
      </c>
      <c r="B151" s="87" t="s">
        <v>170</v>
      </c>
      <c r="C151" s="88">
        <f t="shared" si="193"/>
        <v>0</v>
      </c>
      <c r="D151" s="188">
        <f>SUM(D152:D158)</f>
        <v>0</v>
      </c>
      <c r="E151" s="189">
        <f t="shared" ref="E151:F151" si="194">SUM(E152:E158)</f>
        <v>0</v>
      </c>
      <c r="F151" s="55">
        <f t="shared" si="194"/>
        <v>0</v>
      </c>
      <c r="G151" s="188">
        <f>SUM(G152:G158)</f>
        <v>0</v>
      </c>
      <c r="H151" s="189">
        <f t="shared" ref="H151:I151" si="195">SUM(H152:H158)</f>
        <v>0</v>
      </c>
      <c r="I151" s="55">
        <f t="shared" si="195"/>
        <v>0</v>
      </c>
      <c r="J151" s="188">
        <f>SUM(J152:J158)</f>
        <v>0</v>
      </c>
      <c r="K151" s="189">
        <f t="shared" ref="K151:L151" si="196">SUM(K152:K158)</f>
        <v>0</v>
      </c>
      <c r="L151" s="55">
        <f t="shared" si="196"/>
        <v>0</v>
      </c>
      <c r="M151" s="188">
        <f>SUM(M152:M158)</f>
        <v>0</v>
      </c>
      <c r="N151" s="189">
        <f t="shared" ref="N151:O151" si="197">SUM(N152:N158)</f>
        <v>0</v>
      </c>
      <c r="O151" s="55">
        <f t="shared" si="197"/>
        <v>0</v>
      </c>
      <c r="P151" s="57"/>
      <c r="R151" s="468"/>
    </row>
    <row r="152" spans="1:18" ht="12" hidden="1" customHeight="1" x14ac:dyDescent="0.25">
      <c r="A152" s="50">
        <v>2361</v>
      </c>
      <c r="B152" s="87" t="s">
        <v>171</v>
      </c>
      <c r="C152" s="88">
        <f t="shared" si="193"/>
        <v>0</v>
      </c>
      <c r="D152" s="193">
        <v>0</v>
      </c>
      <c r="E152" s="194"/>
      <c r="F152" s="55">
        <f t="shared" ref="F152:F159" si="198">D152+E152</f>
        <v>0</v>
      </c>
      <c r="G152" s="53"/>
      <c r="H152" s="54"/>
      <c r="I152" s="55">
        <f t="shared" ref="I152:I159" si="199">G152+H152</f>
        <v>0</v>
      </c>
      <c r="J152" s="53"/>
      <c r="K152" s="54"/>
      <c r="L152" s="55">
        <f t="shared" ref="L152:L159" si="200">K152+J152</f>
        <v>0</v>
      </c>
      <c r="M152" s="53"/>
      <c r="N152" s="54"/>
      <c r="O152" s="55">
        <f t="shared" ref="O152:O159" si="201">N152+M152</f>
        <v>0</v>
      </c>
      <c r="P152" s="57"/>
      <c r="R152" s="468"/>
    </row>
    <row r="153" spans="1:18" ht="24" hidden="1" customHeight="1" x14ac:dyDescent="0.25">
      <c r="A153" s="50">
        <v>2362</v>
      </c>
      <c r="B153" s="87" t="s">
        <v>172</v>
      </c>
      <c r="C153" s="88">
        <f t="shared" si="193"/>
        <v>0</v>
      </c>
      <c r="D153" s="193">
        <v>0</v>
      </c>
      <c r="E153" s="194"/>
      <c r="F153" s="55">
        <f t="shared" si="198"/>
        <v>0</v>
      </c>
      <c r="G153" s="53"/>
      <c r="H153" s="54"/>
      <c r="I153" s="55">
        <f t="shared" si="199"/>
        <v>0</v>
      </c>
      <c r="J153" s="53"/>
      <c r="K153" s="54"/>
      <c r="L153" s="55">
        <f t="shared" si="200"/>
        <v>0</v>
      </c>
      <c r="M153" s="53"/>
      <c r="N153" s="54"/>
      <c r="O153" s="55">
        <f t="shared" si="201"/>
        <v>0</v>
      </c>
      <c r="P153" s="57"/>
      <c r="R153" s="468"/>
    </row>
    <row r="154" spans="1:18" ht="12" hidden="1" customHeight="1" x14ac:dyDescent="0.25">
      <c r="A154" s="50">
        <v>2363</v>
      </c>
      <c r="B154" s="87" t="s">
        <v>173</v>
      </c>
      <c r="C154" s="88">
        <f t="shared" si="193"/>
        <v>0</v>
      </c>
      <c r="D154" s="193">
        <v>0</v>
      </c>
      <c r="E154" s="194"/>
      <c r="F154" s="55">
        <f t="shared" si="198"/>
        <v>0</v>
      </c>
      <c r="G154" s="53"/>
      <c r="H154" s="54"/>
      <c r="I154" s="55">
        <f t="shared" si="199"/>
        <v>0</v>
      </c>
      <c r="J154" s="53"/>
      <c r="K154" s="54"/>
      <c r="L154" s="55">
        <f t="shared" si="200"/>
        <v>0</v>
      </c>
      <c r="M154" s="53"/>
      <c r="N154" s="54"/>
      <c r="O154" s="55">
        <f t="shared" si="201"/>
        <v>0</v>
      </c>
      <c r="P154" s="57"/>
      <c r="R154" s="468"/>
    </row>
    <row r="155" spans="1:18" ht="12" hidden="1" customHeight="1" x14ac:dyDescent="0.25">
      <c r="A155" s="50">
        <v>2364</v>
      </c>
      <c r="B155" s="87" t="s">
        <v>174</v>
      </c>
      <c r="C155" s="88">
        <f t="shared" si="193"/>
        <v>0</v>
      </c>
      <c r="D155" s="193">
        <v>0</v>
      </c>
      <c r="E155" s="194"/>
      <c r="F155" s="55">
        <f t="shared" si="198"/>
        <v>0</v>
      </c>
      <c r="G155" s="53"/>
      <c r="H155" s="54"/>
      <c r="I155" s="55">
        <f t="shared" si="199"/>
        <v>0</v>
      </c>
      <c r="J155" s="53"/>
      <c r="K155" s="54"/>
      <c r="L155" s="55">
        <f t="shared" si="200"/>
        <v>0</v>
      </c>
      <c r="M155" s="53"/>
      <c r="N155" s="54"/>
      <c r="O155" s="55">
        <f t="shared" si="201"/>
        <v>0</v>
      </c>
      <c r="P155" s="57"/>
      <c r="R155" s="468"/>
    </row>
    <row r="156" spans="1:18" ht="12.75" hidden="1" customHeight="1" x14ac:dyDescent="0.25">
      <c r="A156" s="50">
        <v>2365</v>
      </c>
      <c r="B156" s="87" t="s">
        <v>175</v>
      </c>
      <c r="C156" s="88">
        <f t="shared" si="193"/>
        <v>0</v>
      </c>
      <c r="D156" s="193">
        <v>0</v>
      </c>
      <c r="E156" s="194"/>
      <c r="F156" s="55">
        <f t="shared" si="198"/>
        <v>0</v>
      </c>
      <c r="G156" s="53"/>
      <c r="H156" s="54"/>
      <c r="I156" s="55">
        <f t="shared" si="199"/>
        <v>0</v>
      </c>
      <c r="J156" s="53"/>
      <c r="K156" s="54"/>
      <c r="L156" s="55">
        <f t="shared" si="200"/>
        <v>0</v>
      </c>
      <c r="M156" s="53"/>
      <c r="N156" s="54"/>
      <c r="O156" s="55">
        <f t="shared" si="201"/>
        <v>0</v>
      </c>
      <c r="P156" s="57"/>
      <c r="R156" s="468"/>
    </row>
    <row r="157" spans="1:18" ht="36" hidden="1" customHeight="1" x14ac:dyDescent="0.25">
      <c r="A157" s="50">
        <v>2366</v>
      </c>
      <c r="B157" s="87" t="s">
        <v>176</v>
      </c>
      <c r="C157" s="88">
        <f t="shared" si="193"/>
        <v>0</v>
      </c>
      <c r="D157" s="193">
        <v>0</v>
      </c>
      <c r="E157" s="194"/>
      <c r="F157" s="55">
        <f t="shared" si="198"/>
        <v>0</v>
      </c>
      <c r="G157" s="53"/>
      <c r="H157" s="54"/>
      <c r="I157" s="55">
        <f t="shared" si="199"/>
        <v>0</v>
      </c>
      <c r="J157" s="53"/>
      <c r="K157" s="54"/>
      <c r="L157" s="55">
        <f t="shared" si="200"/>
        <v>0</v>
      </c>
      <c r="M157" s="53"/>
      <c r="N157" s="54"/>
      <c r="O157" s="55">
        <f t="shared" si="201"/>
        <v>0</v>
      </c>
      <c r="P157" s="57"/>
      <c r="R157" s="468"/>
    </row>
    <row r="158" spans="1:18" ht="48" hidden="1" customHeight="1" x14ac:dyDescent="0.25">
      <c r="A158" s="50">
        <v>2369</v>
      </c>
      <c r="B158" s="87" t="s">
        <v>177</v>
      </c>
      <c r="C158" s="88">
        <f t="shared" si="193"/>
        <v>0</v>
      </c>
      <c r="D158" s="193">
        <v>0</v>
      </c>
      <c r="E158" s="194"/>
      <c r="F158" s="55">
        <f t="shared" si="198"/>
        <v>0</v>
      </c>
      <c r="G158" s="53"/>
      <c r="H158" s="54"/>
      <c r="I158" s="55">
        <f t="shared" si="199"/>
        <v>0</v>
      </c>
      <c r="J158" s="53"/>
      <c r="K158" s="54"/>
      <c r="L158" s="55">
        <f t="shared" si="200"/>
        <v>0</v>
      </c>
      <c r="M158" s="53"/>
      <c r="N158" s="54"/>
      <c r="O158" s="55">
        <f t="shared" si="201"/>
        <v>0</v>
      </c>
      <c r="P158" s="57"/>
      <c r="R158" s="468"/>
    </row>
    <row r="159" spans="1:18" ht="12" hidden="1" customHeight="1" x14ac:dyDescent="0.25">
      <c r="A159" s="184">
        <v>2370</v>
      </c>
      <c r="B159" s="136" t="s">
        <v>178</v>
      </c>
      <c r="C159" s="141">
        <f t="shared" si="193"/>
        <v>0</v>
      </c>
      <c r="D159" s="199">
        <v>0</v>
      </c>
      <c r="E159" s="200"/>
      <c r="F159" s="139">
        <f t="shared" si="198"/>
        <v>0</v>
      </c>
      <c r="G159" s="142"/>
      <c r="H159" s="143"/>
      <c r="I159" s="139">
        <f t="shared" si="199"/>
        <v>0</v>
      </c>
      <c r="J159" s="142"/>
      <c r="K159" s="143"/>
      <c r="L159" s="139">
        <f t="shared" si="200"/>
        <v>0</v>
      </c>
      <c r="M159" s="142"/>
      <c r="N159" s="143"/>
      <c r="O159" s="139">
        <f t="shared" si="201"/>
        <v>0</v>
      </c>
      <c r="P159" s="127"/>
      <c r="R159" s="468"/>
    </row>
    <row r="160" spans="1:18" hidden="1" x14ac:dyDescent="0.25">
      <c r="A160" s="184">
        <v>2380</v>
      </c>
      <c r="B160" s="136" t="s">
        <v>179</v>
      </c>
      <c r="C160" s="141">
        <f t="shared" si="193"/>
        <v>0</v>
      </c>
      <c r="D160" s="185">
        <f>SUM(D161:D162)</f>
        <v>0</v>
      </c>
      <c r="E160" s="186">
        <f t="shared" ref="E160:F160" si="202">SUM(E161:E162)</f>
        <v>0</v>
      </c>
      <c r="F160" s="139">
        <f t="shared" si="202"/>
        <v>0</v>
      </c>
      <c r="G160" s="185">
        <f>SUM(G161:G162)</f>
        <v>0</v>
      </c>
      <c r="H160" s="186">
        <f t="shared" ref="H160:I160" si="203">SUM(H161:H162)</f>
        <v>0</v>
      </c>
      <c r="I160" s="139">
        <f t="shared" si="203"/>
        <v>0</v>
      </c>
      <c r="J160" s="185">
        <f>SUM(J161:J162)</f>
        <v>0</v>
      </c>
      <c r="K160" s="186">
        <f t="shared" ref="K160:L160" si="204">SUM(K161:K162)</f>
        <v>0</v>
      </c>
      <c r="L160" s="139">
        <f t="shared" si="204"/>
        <v>0</v>
      </c>
      <c r="M160" s="185">
        <f>SUM(M161:M162)</f>
        <v>0</v>
      </c>
      <c r="N160" s="186">
        <f t="shared" ref="N160:O160" si="205">SUM(N161:N162)</f>
        <v>0</v>
      </c>
      <c r="O160" s="139">
        <f t="shared" si="205"/>
        <v>0</v>
      </c>
      <c r="P160" s="127"/>
      <c r="R160" s="468"/>
    </row>
    <row r="161" spans="1:18" ht="12" hidden="1" customHeight="1" x14ac:dyDescent="0.25">
      <c r="A161" s="43">
        <v>2381</v>
      </c>
      <c r="B161" s="80" t="s">
        <v>180</v>
      </c>
      <c r="C161" s="81">
        <f t="shared" si="193"/>
        <v>0</v>
      </c>
      <c r="D161" s="195">
        <v>0</v>
      </c>
      <c r="E161" s="196"/>
      <c r="F161" s="132">
        <f t="shared" ref="F161:F164" si="206">D161+E161</f>
        <v>0</v>
      </c>
      <c r="G161" s="46"/>
      <c r="H161" s="47"/>
      <c r="I161" s="132">
        <f t="shared" ref="I161:I164" si="207">G161+H161</f>
        <v>0</v>
      </c>
      <c r="J161" s="46"/>
      <c r="K161" s="47"/>
      <c r="L161" s="132">
        <f t="shared" ref="L161:L164" si="208">K161+J161</f>
        <v>0</v>
      </c>
      <c r="M161" s="46"/>
      <c r="N161" s="47"/>
      <c r="O161" s="132">
        <f t="shared" ref="O161:O164" si="209">N161+M161</f>
        <v>0</v>
      </c>
      <c r="P161" s="49"/>
      <c r="R161" s="468"/>
    </row>
    <row r="162" spans="1:18" ht="24" hidden="1" customHeight="1" x14ac:dyDescent="0.25">
      <c r="A162" s="50">
        <v>2389</v>
      </c>
      <c r="B162" s="87" t="s">
        <v>181</v>
      </c>
      <c r="C162" s="88">
        <f t="shared" si="193"/>
        <v>0</v>
      </c>
      <c r="D162" s="193">
        <v>0</v>
      </c>
      <c r="E162" s="194"/>
      <c r="F162" s="55">
        <f t="shared" si="206"/>
        <v>0</v>
      </c>
      <c r="G162" s="53"/>
      <c r="H162" s="54"/>
      <c r="I162" s="55">
        <f t="shared" si="207"/>
        <v>0</v>
      </c>
      <c r="J162" s="53"/>
      <c r="K162" s="54"/>
      <c r="L162" s="55">
        <f t="shared" si="208"/>
        <v>0</v>
      </c>
      <c r="M162" s="53"/>
      <c r="N162" s="54"/>
      <c r="O162" s="55">
        <f t="shared" si="209"/>
        <v>0</v>
      </c>
      <c r="P162" s="57"/>
      <c r="R162" s="468"/>
    </row>
    <row r="163" spans="1:18" ht="12" hidden="1" customHeight="1" x14ac:dyDescent="0.25">
      <c r="A163" s="184">
        <v>2390</v>
      </c>
      <c r="B163" s="136" t="s">
        <v>182</v>
      </c>
      <c r="C163" s="141">
        <f t="shared" si="193"/>
        <v>0</v>
      </c>
      <c r="D163" s="199">
        <v>0</v>
      </c>
      <c r="E163" s="200"/>
      <c r="F163" s="139">
        <f t="shared" si="206"/>
        <v>0</v>
      </c>
      <c r="G163" s="142"/>
      <c r="H163" s="143"/>
      <c r="I163" s="139">
        <f t="shared" si="207"/>
        <v>0</v>
      </c>
      <c r="J163" s="142"/>
      <c r="K163" s="143"/>
      <c r="L163" s="139">
        <f t="shared" si="208"/>
        <v>0</v>
      </c>
      <c r="M163" s="142"/>
      <c r="N163" s="143"/>
      <c r="O163" s="139">
        <f t="shared" si="209"/>
        <v>0</v>
      </c>
      <c r="P163" s="127"/>
      <c r="R163" s="468"/>
    </row>
    <row r="164" spans="1:18" ht="12" hidden="1" customHeight="1" x14ac:dyDescent="0.25">
      <c r="A164" s="67">
        <v>2400</v>
      </c>
      <c r="B164" s="181" t="s">
        <v>183</v>
      </c>
      <c r="C164" s="68">
        <f t="shared" si="193"/>
        <v>0</v>
      </c>
      <c r="D164" s="201">
        <v>0</v>
      </c>
      <c r="E164" s="202"/>
      <c r="F164" s="71">
        <f t="shared" si="206"/>
        <v>0</v>
      </c>
      <c r="G164" s="69"/>
      <c r="H164" s="70"/>
      <c r="I164" s="71">
        <f t="shared" si="207"/>
        <v>0</v>
      </c>
      <c r="J164" s="69"/>
      <c r="K164" s="70"/>
      <c r="L164" s="71">
        <f t="shared" si="208"/>
        <v>0</v>
      </c>
      <c r="M164" s="69"/>
      <c r="N164" s="70"/>
      <c r="O164" s="71">
        <f t="shared" si="209"/>
        <v>0</v>
      </c>
      <c r="P164" s="75"/>
      <c r="R164" s="468"/>
    </row>
    <row r="165" spans="1:18" ht="24" hidden="1" x14ac:dyDescent="0.25">
      <c r="A165" s="67">
        <v>2500</v>
      </c>
      <c r="B165" s="181" t="s">
        <v>184</v>
      </c>
      <c r="C165" s="68">
        <f t="shared" si="193"/>
        <v>0</v>
      </c>
      <c r="D165" s="182">
        <f>SUM(D166,D171)</f>
        <v>0</v>
      </c>
      <c r="E165" s="183">
        <f t="shared" ref="E165:O165" si="210">SUM(E166,E171)</f>
        <v>0</v>
      </c>
      <c r="F165" s="71">
        <f t="shared" si="210"/>
        <v>0</v>
      </c>
      <c r="G165" s="182">
        <f t="shared" si="210"/>
        <v>0</v>
      </c>
      <c r="H165" s="183">
        <f t="shared" si="210"/>
        <v>0</v>
      </c>
      <c r="I165" s="71">
        <f t="shared" si="210"/>
        <v>0</v>
      </c>
      <c r="J165" s="182">
        <f t="shared" si="210"/>
        <v>0</v>
      </c>
      <c r="K165" s="183">
        <f t="shared" si="210"/>
        <v>0</v>
      </c>
      <c r="L165" s="71">
        <f t="shared" si="210"/>
        <v>0</v>
      </c>
      <c r="M165" s="182">
        <f t="shared" si="210"/>
        <v>0</v>
      </c>
      <c r="N165" s="183">
        <f t="shared" si="210"/>
        <v>0</v>
      </c>
      <c r="O165" s="71">
        <f t="shared" si="210"/>
        <v>0</v>
      </c>
      <c r="P165" s="75"/>
      <c r="R165" s="468"/>
    </row>
    <row r="166" spans="1:18" ht="16.5" hidden="1" customHeight="1" x14ac:dyDescent="0.25">
      <c r="A166" s="190">
        <v>2510</v>
      </c>
      <c r="B166" s="80" t="s">
        <v>185</v>
      </c>
      <c r="C166" s="81">
        <f t="shared" si="193"/>
        <v>0</v>
      </c>
      <c r="D166" s="191">
        <f>SUM(D167:D170)</f>
        <v>0</v>
      </c>
      <c r="E166" s="192">
        <f t="shared" ref="E166:O166" si="211">SUM(E167:E170)</f>
        <v>0</v>
      </c>
      <c r="F166" s="132">
        <f t="shared" si="211"/>
        <v>0</v>
      </c>
      <c r="G166" s="191">
        <f t="shared" si="211"/>
        <v>0</v>
      </c>
      <c r="H166" s="192">
        <f t="shared" si="211"/>
        <v>0</v>
      </c>
      <c r="I166" s="132">
        <f t="shared" si="211"/>
        <v>0</v>
      </c>
      <c r="J166" s="191">
        <f t="shared" si="211"/>
        <v>0</v>
      </c>
      <c r="K166" s="192">
        <f t="shared" si="211"/>
        <v>0</v>
      </c>
      <c r="L166" s="132">
        <f t="shared" si="211"/>
        <v>0</v>
      </c>
      <c r="M166" s="191">
        <f t="shared" si="211"/>
        <v>0</v>
      </c>
      <c r="N166" s="192">
        <f t="shared" si="211"/>
        <v>0</v>
      </c>
      <c r="O166" s="132">
        <f t="shared" si="211"/>
        <v>0</v>
      </c>
      <c r="P166" s="49"/>
      <c r="R166" s="468"/>
    </row>
    <row r="167" spans="1:18" ht="24" hidden="1" customHeight="1" x14ac:dyDescent="0.25">
      <c r="A167" s="51">
        <v>2512</v>
      </c>
      <c r="B167" s="87" t="s">
        <v>186</v>
      </c>
      <c r="C167" s="88">
        <f t="shared" si="193"/>
        <v>0</v>
      </c>
      <c r="D167" s="193">
        <v>0</v>
      </c>
      <c r="E167" s="194"/>
      <c r="F167" s="55">
        <f t="shared" ref="F167:F172" si="212">D167+E167</f>
        <v>0</v>
      </c>
      <c r="G167" s="53"/>
      <c r="H167" s="54"/>
      <c r="I167" s="55">
        <f t="shared" ref="I167:I172" si="213">G167+H167</f>
        <v>0</v>
      </c>
      <c r="J167" s="53"/>
      <c r="K167" s="54"/>
      <c r="L167" s="55">
        <f t="shared" ref="L167:L172" si="214">K167+J167</f>
        <v>0</v>
      </c>
      <c r="M167" s="53"/>
      <c r="N167" s="54"/>
      <c r="O167" s="55">
        <f t="shared" ref="O167:O172" si="215">N167+M167</f>
        <v>0</v>
      </c>
      <c r="P167" s="57"/>
      <c r="R167" s="468"/>
    </row>
    <row r="168" spans="1:18" ht="36" hidden="1" customHeight="1" x14ac:dyDescent="0.25">
      <c r="A168" s="51">
        <v>2513</v>
      </c>
      <c r="B168" s="87" t="s">
        <v>187</v>
      </c>
      <c r="C168" s="88">
        <f t="shared" si="193"/>
        <v>0</v>
      </c>
      <c r="D168" s="193">
        <v>0</v>
      </c>
      <c r="E168" s="194"/>
      <c r="F168" s="55">
        <f t="shared" si="212"/>
        <v>0</v>
      </c>
      <c r="G168" s="53"/>
      <c r="H168" s="54"/>
      <c r="I168" s="55">
        <f t="shared" si="213"/>
        <v>0</v>
      </c>
      <c r="J168" s="53"/>
      <c r="K168" s="54"/>
      <c r="L168" s="55">
        <f t="shared" si="214"/>
        <v>0</v>
      </c>
      <c r="M168" s="53"/>
      <c r="N168" s="54"/>
      <c r="O168" s="55">
        <f t="shared" si="215"/>
        <v>0</v>
      </c>
      <c r="P168" s="57"/>
      <c r="R168" s="468"/>
    </row>
    <row r="169" spans="1:18" ht="24" hidden="1" customHeight="1" x14ac:dyDescent="0.25">
      <c r="A169" s="51">
        <v>2515</v>
      </c>
      <c r="B169" s="87" t="s">
        <v>188</v>
      </c>
      <c r="C169" s="88">
        <f t="shared" si="193"/>
        <v>0</v>
      </c>
      <c r="D169" s="193">
        <v>0</v>
      </c>
      <c r="E169" s="194"/>
      <c r="F169" s="55">
        <f t="shared" si="212"/>
        <v>0</v>
      </c>
      <c r="G169" s="53"/>
      <c r="H169" s="54"/>
      <c r="I169" s="55">
        <f t="shared" si="213"/>
        <v>0</v>
      </c>
      <c r="J169" s="53"/>
      <c r="K169" s="54"/>
      <c r="L169" s="55">
        <f t="shared" si="214"/>
        <v>0</v>
      </c>
      <c r="M169" s="53"/>
      <c r="N169" s="54"/>
      <c r="O169" s="55">
        <f t="shared" si="215"/>
        <v>0</v>
      </c>
      <c r="P169" s="57"/>
      <c r="R169" s="468"/>
    </row>
    <row r="170" spans="1:18" ht="24" hidden="1" customHeight="1" x14ac:dyDescent="0.25">
      <c r="A170" s="51">
        <v>2519</v>
      </c>
      <c r="B170" s="87" t="s">
        <v>189</v>
      </c>
      <c r="C170" s="88">
        <f t="shared" si="193"/>
        <v>0</v>
      </c>
      <c r="D170" s="193">
        <v>0</v>
      </c>
      <c r="E170" s="194"/>
      <c r="F170" s="55">
        <f t="shared" si="212"/>
        <v>0</v>
      </c>
      <c r="G170" s="53"/>
      <c r="H170" s="54"/>
      <c r="I170" s="55">
        <f t="shared" si="213"/>
        <v>0</v>
      </c>
      <c r="J170" s="53"/>
      <c r="K170" s="54"/>
      <c r="L170" s="55">
        <f t="shared" si="214"/>
        <v>0</v>
      </c>
      <c r="M170" s="53"/>
      <c r="N170" s="54"/>
      <c r="O170" s="55">
        <f t="shared" si="215"/>
        <v>0</v>
      </c>
      <c r="P170" s="57"/>
      <c r="R170" s="468"/>
    </row>
    <row r="171" spans="1:18" ht="24" hidden="1" customHeight="1" x14ac:dyDescent="0.25">
      <c r="A171" s="187">
        <v>2520</v>
      </c>
      <c r="B171" s="87" t="s">
        <v>190</v>
      </c>
      <c r="C171" s="88">
        <f t="shared" si="193"/>
        <v>0</v>
      </c>
      <c r="D171" s="193">
        <v>0</v>
      </c>
      <c r="E171" s="194"/>
      <c r="F171" s="55">
        <f t="shared" si="212"/>
        <v>0</v>
      </c>
      <c r="G171" s="53"/>
      <c r="H171" s="54"/>
      <c r="I171" s="55">
        <f t="shared" si="213"/>
        <v>0</v>
      </c>
      <c r="J171" s="53"/>
      <c r="K171" s="54"/>
      <c r="L171" s="55">
        <f t="shared" si="214"/>
        <v>0</v>
      </c>
      <c r="M171" s="53"/>
      <c r="N171" s="54"/>
      <c r="O171" s="55">
        <f t="shared" si="215"/>
        <v>0</v>
      </c>
      <c r="P171" s="57"/>
      <c r="R171" s="468"/>
    </row>
    <row r="172" spans="1:18" s="203" customFormat="1" ht="36" hidden="1" customHeight="1" x14ac:dyDescent="0.25">
      <c r="A172" s="23">
        <v>2800</v>
      </c>
      <c r="B172" s="80" t="s">
        <v>191</v>
      </c>
      <c r="C172" s="81">
        <f t="shared" si="193"/>
        <v>0</v>
      </c>
      <c r="D172" s="46">
        <v>0</v>
      </c>
      <c r="E172" s="47"/>
      <c r="F172" s="132">
        <f t="shared" si="212"/>
        <v>0</v>
      </c>
      <c r="G172" s="46"/>
      <c r="H172" s="47"/>
      <c r="I172" s="132">
        <f t="shared" si="213"/>
        <v>0</v>
      </c>
      <c r="J172" s="46"/>
      <c r="K172" s="47"/>
      <c r="L172" s="132">
        <f t="shared" si="214"/>
        <v>0</v>
      </c>
      <c r="M172" s="46"/>
      <c r="N172" s="47"/>
      <c r="O172" s="132">
        <f t="shared" si="215"/>
        <v>0</v>
      </c>
      <c r="P172" s="49"/>
      <c r="R172" s="468"/>
    </row>
    <row r="173" spans="1:18" x14ac:dyDescent="0.25">
      <c r="A173" s="175">
        <v>3000</v>
      </c>
      <c r="B173" s="175" t="s">
        <v>192</v>
      </c>
      <c r="C173" s="176">
        <f t="shared" si="193"/>
        <v>208887</v>
      </c>
      <c r="D173" s="177">
        <f>SUM(D174,D184)</f>
        <v>208887</v>
      </c>
      <c r="E173" s="178">
        <f t="shared" ref="E173:F173" si="216">SUM(E174,E184)</f>
        <v>0</v>
      </c>
      <c r="F173" s="179">
        <f t="shared" si="216"/>
        <v>208887</v>
      </c>
      <c r="G173" s="177">
        <f>SUM(G174,G184)</f>
        <v>0</v>
      </c>
      <c r="H173" s="178">
        <f t="shared" ref="H173:I173" si="217">SUM(H174,H184)</f>
        <v>0</v>
      </c>
      <c r="I173" s="179">
        <f t="shared" si="217"/>
        <v>0</v>
      </c>
      <c r="J173" s="177">
        <f>SUM(J174,J184)</f>
        <v>0</v>
      </c>
      <c r="K173" s="178">
        <f t="shared" ref="K173:L173" si="218">SUM(K174,K184)</f>
        <v>0</v>
      </c>
      <c r="L173" s="179">
        <f t="shared" si="218"/>
        <v>0</v>
      </c>
      <c r="M173" s="177">
        <f>SUM(M174,M184)</f>
        <v>0</v>
      </c>
      <c r="N173" s="178">
        <f t="shared" ref="N173:O173" si="219">SUM(N174,N184)</f>
        <v>0</v>
      </c>
      <c r="O173" s="179">
        <f t="shared" si="219"/>
        <v>0</v>
      </c>
      <c r="P173" s="180"/>
      <c r="R173" s="468"/>
    </row>
    <row r="174" spans="1:18" ht="24" x14ac:dyDescent="0.25">
      <c r="A174" s="67">
        <v>3200</v>
      </c>
      <c r="B174" s="204" t="s">
        <v>193</v>
      </c>
      <c r="C174" s="68">
        <f t="shared" si="193"/>
        <v>208887</v>
      </c>
      <c r="D174" s="182">
        <f>SUM(D175,D179)</f>
        <v>208887</v>
      </c>
      <c r="E174" s="183">
        <f t="shared" ref="E174:O174" si="220">SUM(E175,E179)</f>
        <v>0</v>
      </c>
      <c r="F174" s="71">
        <f t="shared" si="220"/>
        <v>208887</v>
      </c>
      <c r="G174" s="182">
        <f t="shared" si="220"/>
        <v>0</v>
      </c>
      <c r="H174" s="183">
        <f t="shared" si="220"/>
        <v>0</v>
      </c>
      <c r="I174" s="71">
        <f t="shared" si="220"/>
        <v>0</v>
      </c>
      <c r="J174" s="182">
        <f t="shared" si="220"/>
        <v>0</v>
      </c>
      <c r="K174" s="183">
        <f t="shared" si="220"/>
        <v>0</v>
      </c>
      <c r="L174" s="71">
        <f t="shared" si="220"/>
        <v>0</v>
      </c>
      <c r="M174" s="182">
        <f t="shared" si="220"/>
        <v>0</v>
      </c>
      <c r="N174" s="183">
        <f t="shared" si="220"/>
        <v>0</v>
      </c>
      <c r="O174" s="71">
        <f t="shared" si="220"/>
        <v>0</v>
      </c>
      <c r="P174" s="75"/>
      <c r="R174" s="468"/>
    </row>
    <row r="175" spans="1:18" ht="39" customHeight="1" x14ac:dyDescent="0.25">
      <c r="A175" s="190">
        <v>3260</v>
      </c>
      <c r="B175" s="80" t="s">
        <v>194</v>
      </c>
      <c r="C175" s="81">
        <f t="shared" si="193"/>
        <v>208887</v>
      </c>
      <c r="D175" s="191">
        <f>SUM(D176:D178)</f>
        <v>208887</v>
      </c>
      <c r="E175" s="192">
        <f t="shared" ref="E175:F175" si="221">SUM(E176:E178)</f>
        <v>0</v>
      </c>
      <c r="F175" s="132">
        <f t="shared" si="221"/>
        <v>208887</v>
      </c>
      <c r="G175" s="191">
        <f>SUM(G176:G178)</f>
        <v>0</v>
      </c>
      <c r="H175" s="192">
        <f t="shared" ref="H175:I175" si="222">SUM(H176:H178)</f>
        <v>0</v>
      </c>
      <c r="I175" s="132">
        <f t="shared" si="222"/>
        <v>0</v>
      </c>
      <c r="J175" s="191">
        <f>SUM(J176:J178)</f>
        <v>0</v>
      </c>
      <c r="K175" s="192">
        <f t="shared" ref="K175:L175" si="223">SUM(K176:K178)</f>
        <v>0</v>
      </c>
      <c r="L175" s="132">
        <f t="shared" si="223"/>
        <v>0</v>
      </c>
      <c r="M175" s="191">
        <f>SUM(M176:M178)</f>
        <v>0</v>
      </c>
      <c r="N175" s="192">
        <f t="shared" ref="N175:O175" si="224">SUM(N176:N178)</f>
        <v>0</v>
      </c>
      <c r="O175" s="132">
        <f t="shared" si="224"/>
        <v>0</v>
      </c>
      <c r="P175" s="49"/>
      <c r="R175" s="468"/>
    </row>
    <row r="176" spans="1:18" ht="27.75" customHeight="1" x14ac:dyDescent="0.25">
      <c r="A176" s="51">
        <v>3261</v>
      </c>
      <c r="B176" s="87" t="s">
        <v>195</v>
      </c>
      <c r="C176" s="88">
        <f t="shared" si="193"/>
        <v>5000</v>
      </c>
      <c r="D176" s="193">
        <v>5000</v>
      </c>
      <c r="E176" s="194"/>
      <c r="F176" s="55">
        <f t="shared" ref="F176:F178" si="225">D176+E176</f>
        <v>5000</v>
      </c>
      <c r="G176" s="53"/>
      <c r="H176" s="54"/>
      <c r="I176" s="55">
        <f t="shared" ref="I176:I178" si="226">G176+H176</f>
        <v>0</v>
      </c>
      <c r="J176" s="53"/>
      <c r="K176" s="54"/>
      <c r="L176" s="55">
        <f t="shared" ref="L176:L178" si="227">K176+J176</f>
        <v>0</v>
      </c>
      <c r="M176" s="53"/>
      <c r="N176" s="54"/>
      <c r="O176" s="55">
        <f t="shared" ref="O176:O178" si="228">N176+M176</f>
        <v>0</v>
      </c>
      <c r="P176" s="57"/>
      <c r="R176" s="468"/>
    </row>
    <row r="177" spans="1:18" ht="37.5" customHeight="1" x14ac:dyDescent="0.25">
      <c r="A177" s="51">
        <v>3262</v>
      </c>
      <c r="B177" s="87" t="s">
        <v>196</v>
      </c>
      <c r="C177" s="88">
        <f t="shared" si="193"/>
        <v>17699</v>
      </c>
      <c r="D177" s="193">
        <v>17699</v>
      </c>
      <c r="E177" s="194"/>
      <c r="F177" s="55">
        <f t="shared" si="225"/>
        <v>17699</v>
      </c>
      <c r="G177" s="53"/>
      <c r="H177" s="54"/>
      <c r="I177" s="55">
        <f t="shared" si="226"/>
        <v>0</v>
      </c>
      <c r="J177" s="53"/>
      <c r="K177" s="54"/>
      <c r="L177" s="55">
        <f t="shared" si="227"/>
        <v>0</v>
      </c>
      <c r="M177" s="53"/>
      <c r="N177" s="54"/>
      <c r="O177" s="55">
        <f t="shared" si="228"/>
        <v>0</v>
      </c>
      <c r="P177" s="57"/>
      <c r="R177" s="468"/>
    </row>
    <row r="178" spans="1:18" ht="24" customHeight="1" x14ac:dyDescent="0.25">
      <c r="A178" s="51">
        <v>3263</v>
      </c>
      <c r="B178" s="87" t="s">
        <v>197</v>
      </c>
      <c r="C178" s="88">
        <f t="shared" si="193"/>
        <v>186188</v>
      </c>
      <c r="D178" s="193">
        <v>186188</v>
      </c>
      <c r="E178" s="194"/>
      <c r="F178" s="55">
        <f t="shared" si="225"/>
        <v>186188</v>
      </c>
      <c r="G178" s="53"/>
      <c r="H178" s="54"/>
      <c r="I178" s="55">
        <f t="shared" si="226"/>
        <v>0</v>
      </c>
      <c r="J178" s="53"/>
      <c r="K178" s="54"/>
      <c r="L178" s="55">
        <f t="shared" si="227"/>
        <v>0</v>
      </c>
      <c r="M178" s="53"/>
      <c r="N178" s="54"/>
      <c r="O178" s="55">
        <f t="shared" si="228"/>
        <v>0</v>
      </c>
      <c r="P178" s="57"/>
      <c r="R178" s="468"/>
    </row>
    <row r="179" spans="1:18" ht="84" hidden="1" x14ac:dyDescent="0.25">
      <c r="A179" s="190">
        <v>3290</v>
      </c>
      <c r="B179" s="80" t="s">
        <v>198</v>
      </c>
      <c r="C179" s="205">
        <f t="shared" si="193"/>
        <v>0</v>
      </c>
      <c r="D179" s="191">
        <f>SUM(D180:D183)</f>
        <v>0</v>
      </c>
      <c r="E179" s="192">
        <f t="shared" ref="E179:O179" si="229">SUM(E180:E183)</f>
        <v>0</v>
      </c>
      <c r="F179" s="132">
        <f t="shared" si="229"/>
        <v>0</v>
      </c>
      <c r="G179" s="191">
        <f t="shared" si="229"/>
        <v>0</v>
      </c>
      <c r="H179" s="192">
        <f t="shared" si="229"/>
        <v>0</v>
      </c>
      <c r="I179" s="132">
        <f t="shared" si="229"/>
        <v>0</v>
      </c>
      <c r="J179" s="191">
        <f t="shared" si="229"/>
        <v>0</v>
      </c>
      <c r="K179" s="192">
        <f t="shared" si="229"/>
        <v>0</v>
      </c>
      <c r="L179" s="132">
        <f t="shared" si="229"/>
        <v>0</v>
      </c>
      <c r="M179" s="191">
        <f t="shared" si="229"/>
        <v>0</v>
      </c>
      <c r="N179" s="192">
        <f t="shared" si="229"/>
        <v>0</v>
      </c>
      <c r="O179" s="132">
        <f t="shared" si="229"/>
        <v>0</v>
      </c>
      <c r="P179" s="49"/>
      <c r="R179" s="468"/>
    </row>
    <row r="180" spans="1:18" ht="72" hidden="1" customHeight="1" x14ac:dyDescent="0.25">
      <c r="A180" s="51">
        <v>3291</v>
      </c>
      <c r="B180" s="87" t="s">
        <v>199</v>
      </c>
      <c r="C180" s="88">
        <f t="shared" si="193"/>
        <v>0</v>
      </c>
      <c r="D180" s="193">
        <v>0</v>
      </c>
      <c r="E180" s="194"/>
      <c r="F180" s="55">
        <f t="shared" ref="F180:F183" si="230">D180+E180</f>
        <v>0</v>
      </c>
      <c r="G180" s="53"/>
      <c r="H180" s="54"/>
      <c r="I180" s="55">
        <f t="shared" ref="I180:I183" si="231">G180+H180</f>
        <v>0</v>
      </c>
      <c r="J180" s="53"/>
      <c r="K180" s="54"/>
      <c r="L180" s="55">
        <f t="shared" ref="L180:L183" si="232">K180+J180</f>
        <v>0</v>
      </c>
      <c r="M180" s="53"/>
      <c r="N180" s="54"/>
      <c r="O180" s="55">
        <f t="shared" ref="O180:O183" si="233">N180+M180</f>
        <v>0</v>
      </c>
      <c r="P180" s="57"/>
      <c r="R180" s="468"/>
    </row>
    <row r="181" spans="1:18" ht="72" hidden="1" customHeight="1" x14ac:dyDescent="0.25">
      <c r="A181" s="51">
        <v>3292</v>
      </c>
      <c r="B181" s="87" t="s">
        <v>200</v>
      </c>
      <c r="C181" s="88">
        <f t="shared" si="193"/>
        <v>0</v>
      </c>
      <c r="D181" s="193">
        <v>0</v>
      </c>
      <c r="E181" s="194"/>
      <c r="F181" s="55">
        <f t="shared" si="230"/>
        <v>0</v>
      </c>
      <c r="G181" s="53"/>
      <c r="H181" s="54"/>
      <c r="I181" s="55">
        <f t="shared" si="231"/>
        <v>0</v>
      </c>
      <c r="J181" s="53"/>
      <c r="K181" s="54"/>
      <c r="L181" s="55">
        <f t="shared" si="232"/>
        <v>0</v>
      </c>
      <c r="M181" s="53"/>
      <c r="N181" s="54"/>
      <c r="O181" s="55">
        <f t="shared" si="233"/>
        <v>0</v>
      </c>
      <c r="P181" s="57"/>
      <c r="R181" s="468"/>
    </row>
    <row r="182" spans="1:18" ht="72" hidden="1" customHeight="1" x14ac:dyDescent="0.25">
      <c r="A182" s="51">
        <v>3293</v>
      </c>
      <c r="B182" s="87" t="s">
        <v>201</v>
      </c>
      <c r="C182" s="88">
        <f t="shared" si="193"/>
        <v>0</v>
      </c>
      <c r="D182" s="193">
        <v>0</v>
      </c>
      <c r="E182" s="194"/>
      <c r="F182" s="55">
        <f t="shared" si="230"/>
        <v>0</v>
      </c>
      <c r="G182" s="53"/>
      <c r="H182" s="54"/>
      <c r="I182" s="55">
        <f t="shared" si="231"/>
        <v>0</v>
      </c>
      <c r="J182" s="53"/>
      <c r="K182" s="54"/>
      <c r="L182" s="55">
        <f t="shared" si="232"/>
        <v>0</v>
      </c>
      <c r="M182" s="53"/>
      <c r="N182" s="54"/>
      <c r="O182" s="55">
        <f t="shared" si="233"/>
        <v>0</v>
      </c>
      <c r="P182" s="57"/>
      <c r="R182" s="468"/>
    </row>
    <row r="183" spans="1:18" ht="60" hidden="1" customHeight="1" x14ac:dyDescent="0.25">
      <c r="A183" s="206">
        <v>3294</v>
      </c>
      <c r="B183" s="87" t="s">
        <v>202</v>
      </c>
      <c r="C183" s="205">
        <f t="shared" si="193"/>
        <v>0</v>
      </c>
      <c r="D183" s="207">
        <v>0</v>
      </c>
      <c r="E183" s="208"/>
      <c r="F183" s="209">
        <f t="shared" si="230"/>
        <v>0</v>
      </c>
      <c r="G183" s="210"/>
      <c r="H183" s="211"/>
      <c r="I183" s="209">
        <f t="shared" si="231"/>
        <v>0</v>
      </c>
      <c r="J183" s="210"/>
      <c r="K183" s="211"/>
      <c r="L183" s="209">
        <f t="shared" si="232"/>
        <v>0</v>
      </c>
      <c r="M183" s="210"/>
      <c r="N183" s="211"/>
      <c r="O183" s="209">
        <f t="shared" si="233"/>
        <v>0</v>
      </c>
      <c r="P183" s="212"/>
      <c r="R183" s="468"/>
    </row>
    <row r="184" spans="1:18" ht="48" hidden="1" x14ac:dyDescent="0.25">
      <c r="A184" s="213">
        <v>3300</v>
      </c>
      <c r="B184" s="204" t="s">
        <v>203</v>
      </c>
      <c r="C184" s="214">
        <f t="shared" si="193"/>
        <v>0</v>
      </c>
      <c r="D184" s="215">
        <f>SUM(D185:D186)</f>
        <v>0</v>
      </c>
      <c r="E184" s="216">
        <f t="shared" ref="E184:O184" si="234">SUM(E185:E186)</f>
        <v>0</v>
      </c>
      <c r="F184" s="217">
        <f t="shared" si="234"/>
        <v>0</v>
      </c>
      <c r="G184" s="215">
        <f t="shared" si="234"/>
        <v>0</v>
      </c>
      <c r="H184" s="216">
        <f t="shared" si="234"/>
        <v>0</v>
      </c>
      <c r="I184" s="217">
        <f t="shared" si="234"/>
        <v>0</v>
      </c>
      <c r="J184" s="215">
        <f t="shared" si="234"/>
        <v>0</v>
      </c>
      <c r="K184" s="216">
        <f t="shared" si="234"/>
        <v>0</v>
      </c>
      <c r="L184" s="217">
        <f t="shared" si="234"/>
        <v>0</v>
      </c>
      <c r="M184" s="215">
        <f t="shared" si="234"/>
        <v>0</v>
      </c>
      <c r="N184" s="216">
        <f t="shared" si="234"/>
        <v>0</v>
      </c>
      <c r="O184" s="217">
        <f t="shared" si="234"/>
        <v>0</v>
      </c>
      <c r="P184" s="218"/>
      <c r="R184" s="468"/>
    </row>
    <row r="185" spans="1:18" ht="48" hidden="1" customHeight="1" x14ac:dyDescent="0.25">
      <c r="A185" s="135">
        <v>3310</v>
      </c>
      <c r="B185" s="136" t="s">
        <v>204</v>
      </c>
      <c r="C185" s="141">
        <f t="shared" si="193"/>
        <v>0</v>
      </c>
      <c r="D185" s="199">
        <v>0</v>
      </c>
      <c r="E185" s="200"/>
      <c r="F185" s="139">
        <f t="shared" ref="F185:F186" si="235">D185+E185</f>
        <v>0</v>
      </c>
      <c r="G185" s="142"/>
      <c r="H185" s="143"/>
      <c r="I185" s="139">
        <f t="shared" ref="I185:I186" si="236">G185+H185</f>
        <v>0</v>
      </c>
      <c r="J185" s="142"/>
      <c r="K185" s="143"/>
      <c r="L185" s="139">
        <f t="shared" ref="L185:L186" si="237">K185+J185</f>
        <v>0</v>
      </c>
      <c r="M185" s="142"/>
      <c r="N185" s="143"/>
      <c r="O185" s="139">
        <f t="shared" ref="O185:O186" si="238">N185+M185</f>
        <v>0</v>
      </c>
      <c r="P185" s="127"/>
      <c r="R185" s="468"/>
    </row>
    <row r="186" spans="1:18" ht="48.75" hidden="1" customHeight="1" x14ac:dyDescent="0.25">
      <c r="A186" s="44">
        <v>3320</v>
      </c>
      <c r="B186" s="80" t="s">
        <v>205</v>
      </c>
      <c r="C186" s="81">
        <f t="shared" si="193"/>
        <v>0</v>
      </c>
      <c r="D186" s="195">
        <v>0</v>
      </c>
      <c r="E186" s="196"/>
      <c r="F186" s="132">
        <f t="shared" si="235"/>
        <v>0</v>
      </c>
      <c r="G186" s="46"/>
      <c r="H186" s="47"/>
      <c r="I186" s="132">
        <f t="shared" si="236"/>
        <v>0</v>
      </c>
      <c r="J186" s="46"/>
      <c r="K186" s="47"/>
      <c r="L186" s="132">
        <f t="shared" si="237"/>
        <v>0</v>
      </c>
      <c r="M186" s="46"/>
      <c r="N186" s="47"/>
      <c r="O186" s="132">
        <f t="shared" si="238"/>
        <v>0</v>
      </c>
      <c r="P186" s="49"/>
      <c r="R186" s="468"/>
    </row>
    <row r="187" spans="1:18" hidden="1" x14ac:dyDescent="0.25">
      <c r="A187" s="219">
        <v>4000</v>
      </c>
      <c r="B187" s="175" t="s">
        <v>206</v>
      </c>
      <c r="C187" s="176">
        <f t="shared" si="193"/>
        <v>0</v>
      </c>
      <c r="D187" s="177">
        <f>SUM(D188,D191)</f>
        <v>0</v>
      </c>
      <c r="E187" s="178">
        <f t="shared" ref="E187:F187" si="239">SUM(E188,E191)</f>
        <v>0</v>
      </c>
      <c r="F187" s="179">
        <f t="shared" si="239"/>
        <v>0</v>
      </c>
      <c r="G187" s="177">
        <f>SUM(G188,G191)</f>
        <v>0</v>
      </c>
      <c r="H187" s="178">
        <f t="shared" ref="H187:I187" si="240">SUM(H188,H191)</f>
        <v>0</v>
      </c>
      <c r="I187" s="179">
        <f t="shared" si="240"/>
        <v>0</v>
      </c>
      <c r="J187" s="177">
        <f>SUM(J188,J191)</f>
        <v>0</v>
      </c>
      <c r="K187" s="178">
        <f t="shared" ref="K187:L187" si="241">SUM(K188,K191)</f>
        <v>0</v>
      </c>
      <c r="L187" s="179">
        <f t="shared" si="241"/>
        <v>0</v>
      </c>
      <c r="M187" s="177">
        <f>SUM(M188,M191)</f>
        <v>0</v>
      </c>
      <c r="N187" s="178">
        <f t="shared" ref="N187:O187" si="242">SUM(N188,N191)</f>
        <v>0</v>
      </c>
      <c r="O187" s="179">
        <f t="shared" si="242"/>
        <v>0</v>
      </c>
      <c r="P187" s="180"/>
      <c r="R187" s="468"/>
    </row>
    <row r="188" spans="1:18" ht="24" hidden="1" x14ac:dyDescent="0.25">
      <c r="A188" s="220">
        <v>4200</v>
      </c>
      <c r="B188" s="181" t="s">
        <v>207</v>
      </c>
      <c r="C188" s="68">
        <f t="shared" si="193"/>
        <v>0</v>
      </c>
      <c r="D188" s="182">
        <f>SUM(D189,D190)</f>
        <v>0</v>
      </c>
      <c r="E188" s="183">
        <f t="shared" ref="E188:F188" si="243">SUM(E189,E190)</f>
        <v>0</v>
      </c>
      <c r="F188" s="71">
        <f t="shared" si="243"/>
        <v>0</v>
      </c>
      <c r="G188" s="182">
        <f>SUM(G189,G190)</f>
        <v>0</v>
      </c>
      <c r="H188" s="183">
        <f t="shared" ref="H188:I188" si="244">SUM(H189,H190)</f>
        <v>0</v>
      </c>
      <c r="I188" s="71">
        <f t="shared" si="244"/>
        <v>0</v>
      </c>
      <c r="J188" s="182">
        <f>SUM(J189,J190)</f>
        <v>0</v>
      </c>
      <c r="K188" s="183">
        <f t="shared" ref="K188:L188" si="245">SUM(K189,K190)</f>
        <v>0</v>
      </c>
      <c r="L188" s="71">
        <f t="shared" si="245"/>
        <v>0</v>
      </c>
      <c r="M188" s="182">
        <f>SUM(M189,M190)</f>
        <v>0</v>
      </c>
      <c r="N188" s="183">
        <f t="shared" ref="N188:O188" si="246">SUM(N189,N190)</f>
        <v>0</v>
      </c>
      <c r="O188" s="71">
        <f t="shared" si="246"/>
        <v>0</v>
      </c>
      <c r="P188" s="75"/>
      <c r="R188" s="468"/>
    </row>
    <row r="189" spans="1:18" ht="36" hidden="1" customHeight="1" x14ac:dyDescent="0.25">
      <c r="A189" s="190">
        <v>4240</v>
      </c>
      <c r="B189" s="80" t="s">
        <v>208</v>
      </c>
      <c r="C189" s="81">
        <f t="shared" si="193"/>
        <v>0</v>
      </c>
      <c r="D189" s="195">
        <v>0</v>
      </c>
      <c r="E189" s="196"/>
      <c r="F189" s="132">
        <f t="shared" ref="F189:F190" si="247">D189+E189</f>
        <v>0</v>
      </c>
      <c r="G189" s="46"/>
      <c r="H189" s="47"/>
      <c r="I189" s="132">
        <f t="shared" ref="I189:I190" si="248">G189+H189</f>
        <v>0</v>
      </c>
      <c r="J189" s="46"/>
      <c r="K189" s="47"/>
      <c r="L189" s="132">
        <f t="shared" ref="L189:L190" si="249">K189+J189</f>
        <v>0</v>
      </c>
      <c r="M189" s="46"/>
      <c r="N189" s="47"/>
      <c r="O189" s="132">
        <f t="shared" ref="O189:O190" si="250">N189+M189</f>
        <v>0</v>
      </c>
      <c r="P189" s="49"/>
      <c r="R189" s="468"/>
    </row>
    <row r="190" spans="1:18" ht="24" hidden="1" customHeight="1" x14ac:dyDescent="0.25">
      <c r="A190" s="187">
        <v>4250</v>
      </c>
      <c r="B190" s="87" t="s">
        <v>209</v>
      </c>
      <c r="C190" s="88">
        <f t="shared" si="193"/>
        <v>0</v>
      </c>
      <c r="D190" s="193">
        <v>0</v>
      </c>
      <c r="E190" s="194"/>
      <c r="F190" s="55">
        <f t="shared" si="247"/>
        <v>0</v>
      </c>
      <c r="G190" s="53"/>
      <c r="H190" s="54"/>
      <c r="I190" s="55">
        <f t="shared" si="248"/>
        <v>0</v>
      </c>
      <c r="J190" s="53"/>
      <c r="K190" s="54"/>
      <c r="L190" s="55">
        <f t="shared" si="249"/>
        <v>0</v>
      </c>
      <c r="M190" s="53"/>
      <c r="N190" s="54"/>
      <c r="O190" s="55">
        <f t="shared" si="250"/>
        <v>0</v>
      </c>
      <c r="P190" s="57"/>
      <c r="R190" s="468"/>
    </row>
    <row r="191" spans="1:18" hidden="1" x14ac:dyDescent="0.25">
      <c r="A191" s="67">
        <v>4300</v>
      </c>
      <c r="B191" s="181" t="s">
        <v>210</v>
      </c>
      <c r="C191" s="68">
        <f t="shared" si="193"/>
        <v>0</v>
      </c>
      <c r="D191" s="182">
        <f>SUM(D192)</f>
        <v>0</v>
      </c>
      <c r="E191" s="183">
        <f t="shared" ref="E191:F191" si="251">SUM(E192)</f>
        <v>0</v>
      </c>
      <c r="F191" s="71">
        <f t="shared" si="251"/>
        <v>0</v>
      </c>
      <c r="G191" s="182">
        <f>SUM(G192)</f>
        <v>0</v>
      </c>
      <c r="H191" s="183">
        <f t="shared" ref="H191:I191" si="252">SUM(H192)</f>
        <v>0</v>
      </c>
      <c r="I191" s="71">
        <f t="shared" si="252"/>
        <v>0</v>
      </c>
      <c r="J191" s="182">
        <f>SUM(J192)</f>
        <v>0</v>
      </c>
      <c r="K191" s="183">
        <f t="shared" ref="K191:L191" si="253">SUM(K192)</f>
        <v>0</v>
      </c>
      <c r="L191" s="71">
        <f t="shared" si="253"/>
        <v>0</v>
      </c>
      <c r="M191" s="182">
        <f>SUM(M192)</f>
        <v>0</v>
      </c>
      <c r="N191" s="183">
        <f t="shared" ref="N191:O191" si="254">SUM(N192)</f>
        <v>0</v>
      </c>
      <c r="O191" s="71">
        <f t="shared" si="254"/>
        <v>0</v>
      </c>
      <c r="P191" s="75"/>
      <c r="R191" s="468"/>
    </row>
    <row r="192" spans="1:18" ht="24" hidden="1" x14ac:dyDescent="0.25">
      <c r="A192" s="190">
        <v>4310</v>
      </c>
      <c r="B192" s="80" t="s">
        <v>211</v>
      </c>
      <c r="C192" s="81">
        <f t="shared" si="193"/>
        <v>0</v>
      </c>
      <c r="D192" s="191">
        <f>SUM(D193:D193)</f>
        <v>0</v>
      </c>
      <c r="E192" s="192">
        <f t="shared" ref="E192:F192" si="255">SUM(E193:E193)</f>
        <v>0</v>
      </c>
      <c r="F192" s="132">
        <f t="shared" si="255"/>
        <v>0</v>
      </c>
      <c r="G192" s="191">
        <f>SUM(G193:G193)</f>
        <v>0</v>
      </c>
      <c r="H192" s="192">
        <f t="shared" ref="H192:I192" si="256">SUM(H193:H193)</f>
        <v>0</v>
      </c>
      <c r="I192" s="132">
        <f t="shared" si="256"/>
        <v>0</v>
      </c>
      <c r="J192" s="191">
        <f>SUM(J193:J193)</f>
        <v>0</v>
      </c>
      <c r="K192" s="192">
        <f t="shared" ref="K192:L192" si="257">SUM(K193:K193)</f>
        <v>0</v>
      </c>
      <c r="L192" s="132">
        <f t="shared" si="257"/>
        <v>0</v>
      </c>
      <c r="M192" s="191">
        <f>SUM(M193:M193)</f>
        <v>0</v>
      </c>
      <c r="N192" s="192">
        <f t="shared" ref="N192:O192" si="258">SUM(N193:N193)</f>
        <v>0</v>
      </c>
      <c r="O192" s="132">
        <f t="shared" si="258"/>
        <v>0</v>
      </c>
      <c r="P192" s="49"/>
      <c r="R192" s="468"/>
    </row>
    <row r="193" spans="1:18" ht="36" hidden="1" customHeight="1" x14ac:dyDescent="0.25">
      <c r="A193" s="51">
        <v>4311</v>
      </c>
      <c r="B193" s="87" t="s">
        <v>212</v>
      </c>
      <c r="C193" s="88">
        <f t="shared" si="193"/>
        <v>0</v>
      </c>
      <c r="D193" s="193">
        <v>0</v>
      </c>
      <c r="E193" s="194"/>
      <c r="F193" s="55">
        <f>D193+E193</f>
        <v>0</v>
      </c>
      <c r="G193" s="53"/>
      <c r="H193" s="54"/>
      <c r="I193" s="55">
        <f>G193+H193</f>
        <v>0</v>
      </c>
      <c r="J193" s="53"/>
      <c r="K193" s="54"/>
      <c r="L193" s="55">
        <f>K193+J193</f>
        <v>0</v>
      </c>
      <c r="M193" s="53"/>
      <c r="N193" s="54"/>
      <c r="O193" s="55">
        <f>N193+M193</f>
        <v>0</v>
      </c>
      <c r="P193" s="57"/>
      <c r="R193" s="468"/>
    </row>
    <row r="194" spans="1:18" s="28" customFormat="1" ht="26.25" customHeight="1" x14ac:dyDescent="0.25">
      <c r="A194" s="221"/>
      <c r="B194" s="23" t="s">
        <v>213</v>
      </c>
      <c r="C194" s="170">
        <f t="shared" si="193"/>
        <v>15109</v>
      </c>
      <c r="D194" s="171">
        <f>SUM(D195,D230,D269,D283)</f>
        <v>15109</v>
      </c>
      <c r="E194" s="172">
        <f t="shared" ref="E194:O194" si="259">SUM(E195,E230,E269,E283)</f>
        <v>0</v>
      </c>
      <c r="F194" s="173">
        <f t="shared" si="259"/>
        <v>15109</v>
      </c>
      <c r="G194" s="171">
        <f t="shared" si="259"/>
        <v>0</v>
      </c>
      <c r="H194" s="172">
        <f t="shared" si="259"/>
        <v>0</v>
      </c>
      <c r="I194" s="173">
        <f t="shared" si="259"/>
        <v>0</v>
      </c>
      <c r="J194" s="171">
        <f t="shared" si="259"/>
        <v>0</v>
      </c>
      <c r="K194" s="172">
        <f t="shared" si="259"/>
        <v>0</v>
      </c>
      <c r="L194" s="173">
        <f t="shared" si="259"/>
        <v>0</v>
      </c>
      <c r="M194" s="171">
        <f t="shared" si="259"/>
        <v>0</v>
      </c>
      <c r="N194" s="172">
        <f t="shared" si="259"/>
        <v>0</v>
      </c>
      <c r="O194" s="173">
        <f t="shared" si="259"/>
        <v>0</v>
      </c>
      <c r="P194" s="174"/>
      <c r="R194" s="468"/>
    </row>
    <row r="195" spans="1:18" x14ac:dyDescent="0.25">
      <c r="A195" s="175">
        <v>5000</v>
      </c>
      <c r="B195" s="175" t="s">
        <v>214</v>
      </c>
      <c r="C195" s="176">
        <f t="shared" si="193"/>
        <v>10843</v>
      </c>
      <c r="D195" s="177">
        <f>D196+D204</f>
        <v>10843</v>
      </c>
      <c r="E195" s="178">
        <f t="shared" ref="E195:F195" si="260">E196+E204</f>
        <v>0</v>
      </c>
      <c r="F195" s="179">
        <f t="shared" si="260"/>
        <v>10843</v>
      </c>
      <c r="G195" s="177">
        <f>G196+G204</f>
        <v>0</v>
      </c>
      <c r="H195" s="178">
        <f t="shared" ref="H195:I195" si="261">H196+H204</f>
        <v>0</v>
      </c>
      <c r="I195" s="179">
        <f t="shared" si="261"/>
        <v>0</v>
      </c>
      <c r="J195" s="177">
        <f>J196+J204</f>
        <v>0</v>
      </c>
      <c r="K195" s="178">
        <f t="shared" ref="K195:L195" si="262">K196+K204</f>
        <v>0</v>
      </c>
      <c r="L195" s="179">
        <f t="shared" si="262"/>
        <v>0</v>
      </c>
      <c r="M195" s="177">
        <f>M196+M204</f>
        <v>0</v>
      </c>
      <c r="N195" s="178">
        <f t="shared" ref="N195:O195" si="263">N196+N204</f>
        <v>0</v>
      </c>
      <c r="O195" s="179">
        <f t="shared" si="263"/>
        <v>0</v>
      </c>
      <c r="P195" s="180"/>
      <c r="R195" s="468"/>
    </row>
    <row r="196" spans="1:18" hidden="1" x14ac:dyDescent="0.25">
      <c r="A196" s="67">
        <v>5100</v>
      </c>
      <c r="B196" s="181" t="s">
        <v>215</v>
      </c>
      <c r="C196" s="68">
        <f t="shared" si="193"/>
        <v>0</v>
      </c>
      <c r="D196" s="182">
        <f>D197+D198+D201+D202+D203</f>
        <v>0</v>
      </c>
      <c r="E196" s="183">
        <f t="shared" ref="E196:F196" si="264">E197+E198+E201+E202+E203</f>
        <v>0</v>
      </c>
      <c r="F196" s="71">
        <f t="shared" si="264"/>
        <v>0</v>
      </c>
      <c r="G196" s="182">
        <f>G197+G198+G201+G202+G203</f>
        <v>0</v>
      </c>
      <c r="H196" s="183">
        <f t="shared" ref="H196:I196" si="265">H197+H198+H201+H202+H203</f>
        <v>0</v>
      </c>
      <c r="I196" s="71">
        <f t="shared" si="265"/>
        <v>0</v>
      </c>
      <c r="J196" s="182">
        <f>J197+J198+J201+J202+J203</f>
        <v>0</v>
      </c>
      <c r="K196" s="183">
        <f t="shared" ref="K196:L196" si="266">K197+K198+K201+K202+K203</f>
        <v>0</v>
      </c>
      <c r="L196" s="71">
        <f t="shared" si="266"/>
        <v>0</v>
      </c>
      <c r="M196" s="182">
        <f>M197+M198+M201+M202+M203</f>
        <v>0</v>
      </c>
      <c r="N196" s="183">
        <f t="shared" ref="N196:O196" si="267">N197+N198+N201+N202+N203</f>
        <v>0</v>
      </c>
      <c r="O196" s="71">
        <f t="shared" si="267"/>
        <v>0</v>
      </c>
      <c r="P196" s="75"/>
      <c r="R196" s="468"/>
    </row>
    <row r="197" spans="1:18" ht="12" hidden="1" customHeight="1" x14ac:dyDescent="0.25">
      <c r="A197" s="190">
        <v>5110</v>
      </c>
      <c r="B197" s="80" t="s">
        <v>216</v>
      </c>
      <c r="C197" s="81">
        <f t="shared" si="193"/>
        <v>0</v>
      </c>
      <c r="D197" s="195">
        <v>0</v>
      </c>
      <c r="E197" s="196"/>
      <c r="F197" s="132">
        <f>D197+E197</f>
        <v>0</v>
      </c>
      <c r="G197" s="46"/>
      <c r="H197" s="47"/>
      <c r="I197" s="132">
        <f>G197+H197</f>
        <v>0</v>
      </c>
      <c r="J197" s="46"/>
      <c r="K197" s="47"/>
      <c r="L197" s="132">
        <f>K197+J197</f>
        <v>0</v>
      </c>
      <c r="M197" s="46"/>
      <c r="N197" s="47"/>
      <c r="O197" s="132">
        <f>N197+M197</f>
        <v>0</v>
      </c>
      <c r="P197" s="49"/>
      <c r="R197" s="468"/>
    </row>
    <row r="198" spans="1:18" ht="24" hidden="1" x14ac:dyDescent="0.25">
      <c r="A198" s="187">
        <v>5120</v>
      </c>
      <c r="B198" s="87" t="s">
        <v>217</v>
      </c>
      <c r="C198" s="88">
        <f t="shared" si="193"/>
        <v>0</v>
      </c>
      <c r="D198" s="188">
        <f>D199+D200</f>
        <v>0</v>
      </c>
      <c r="E198" s="189">
        <f t="shared" ref="E198:F198" si="268">E199+E200</f>
        <v>0</v>
      </c>
      <c r="F198" s="55">
        <f t="shared" si="268"/>
        <v>0</v>
      </c>
      <c r="G198" s="188">
        <f>G199+G200</f>
        <v>0</v>
      </c>
      <c r="H198" s="189">
        <f t="shared" ref="H198:I198" si="269">H199+H200</f>
        <v>0</v>
      </c>
      <c r="I198" s="55">
        <f t="shared" si="269"/>
        <v>0</v>
      </c>
      <c r="J198" s="188">
        <f>J199+J200</f>
        <v>0</v>
      </c>
      <c r="K198" s="189">
        <f t="shared" ref="K198:L198" si="270">K199+K200</f>
        <v>0</v>
      </c>
      <c r="L198" s="55">
        <f t="shared" si="270"/>
        <v>0</v>
      </c>
      <c r="M198" s="188">
        <f>M199+M200</f>
        <v>0</v>
      </c>
      <c r="N198" s="189">
        <f t="shared" ref="N198:O198" si="271">N199+N200</f>
        <v>0</v>
      </c>
      <c r="O198" s="55">
        <f t="shared" si="271"/>
        <v>0</v>
      </c>
      <c r="P198" s="57"/>
      <c r="R198" s="468"/>
    </row>
    <row r="199" spans="1:18" ht="12" hidden="1" customHeight="1" x14ac:dyDescent="0.25">
      <c r="A199" s="51">
        <v>5121</v>
      </c>
      <c r="B199" s="87" t="s">
        <v>218</v>
      </c>
      <c r="C199" s="88">
        <f t="shared" si="193"/>
        <v>0</v>
      </c>
      <c r="D199" s="193">
        <v>0</v>
      </c>
      <c r="E199" s="194"/>
      <c r="F199" s="55">
        <f t="shared" ref="F199:F203" si="272">D199+E199</f>
        <v>0</v>
      </c>
      <c r="G199" s="53"/>
      <c r="H199" s="54"/>
      <c r="I199" s="55">
        <f t="shared" ref="I199:I203" si="273">G199+H199</f>
        <v>0</v>
      </c>
      <c r="J199" s="53"/>
      <c r="K199" s="54"/>
      <c r="L199" s="55">
        <f t="shared" ref="L199:L203" si="274">K199+J199</f>
        <v>0</v>
      </c>
      <c r="M199" s="53"/>
      <c r="N199" s="54"/>
      <c r="O199" s="55">
        <f t="shared" ref="O199:O203" si="275">N199+M199</f>
        <v>0</v>
      </c>
      <c r="P199" s="57"/>
      <c r="R199" s="468"/>
    </row>
    <row r="200" spans="1:18" ht="24" hidden="1" customHeight="1" x14ac:dyDescent="0.25">
      <c r="A200" s="51">
        <v>5129</v>
      </c>
      <c r="B200" s="87" t="s">
        <v>219</v>
      </c>
      <c r="C200" s="88">
        <f t="shared" si="193"/>
        <v>0</v>
      </c>
      <c r="D200" s="193">
        <v>0</v>
      </c>
      <c r="E200" s="194"/>
      <c r="F200" s="55">
        <f t="shared" si="272"/>
        <v>0</v>
      </c>
      <c r="G200" s="53"/>
      <c r="H200" s="54"/>
      <c r="I200" s="55">
        <f t="shared" si="273"/>
        <v>0</v>
      </c>
      <c r="J200" s="53"/>
      <c r="K200" s="54"/>
      <c r="L200" s="55">
        <f t="shared" si="274"/>
        <v>0</v>
      </c>
      <c r="M200" s="53"/>
      <c r="N200" s="54"/>
      <c r="O200" s="55">
        <f t="shared" si="275"/>
        <v>0</v>
      </c>
      <c r="P200" s="57"/>
      <c r="R200" s="468"/>
    </row>
    <row r="201" spans="1:18" ht="12" hidden="1" customHeight="1" x14ac:dyDescent="0.25">
      <c r="A201" s="187">
        <v>5130</v>
      </c>
      <c r="B201" s="87" t="s">
        <v>220</v>
      </c>
      <c r="C201" s="88">
        <f t="shared" si="193"/>
        <v>0</v>
      </c>
      <c r="D201" s="193">
        <v>0</v>
      </c>
      <c r="E201" s="194"/>
      <c r="F201" s="55">
        <f t="shared" si="272"/>
        <v>0</v>
      </c>
      <c r="G201" s="53"/>
      <c r="H201" s="54"/>
      <c r="I201" s="55">
        <f t="shared" si="273"/>
        <v>0</v>
      </c>
      <c r="J201" s="53"/>
      <c r="K201" s="54"/>
      <c r="L201" s="55">
        <f t="shared" si="274"/>
        <v>0</v>
      </c>
      <c r="M201" s="53"/>
      <c r="N201" s="54"/>
      <c r="O201" s="55">
        <f t="shared" si="275"/>
        <v>0</v>
      </c>
      <c r="P201" s="57"/>
      <c r="R201" s="468"/>
    </row>
    <row r="202" spans="1:18" ht="12" hidden="1" customHeight="1" x14ac:dyDescent="0.25">
      <c r="A202" s="187">
        <v>5140</v>
      </c>
      <c r="B202" s="87" t="s">
        <v>221</v>
      </c>
      <c r="C202" s="88">
        <f t="shared" si="193"/>
        <v>0</v>
      </c>
      <c r="D202" s="193">
        <v>0</v>
      </c>
      <c r="E202" s="194"/>
      <c r="F202" s="55">
        <f t="shared" si="272"/>
        <v>0</v>
      </c>
      <c r="G202" s="53"/>
      <c r="H202" s="54"/>
      <c r="I202" s="55">
        <f t="shared" si="273"/>
        <v>0</v>
      </c>
      <c r="J202" s="53"/>
      <c r="K202" s="54"/>
      <c r="L202" s="55">
        <f t="shared" si="274"/>
        <v>0</v>
      </c>
      <c r="M202" s="53"/>
      <c r="N202" s="54"/>
      <c r="O202" s="55">
        <f t="shared" si="275"/>
        <v>0</v>
      </c>
      <c r="P202" s="57"/>
      <c r="R202" s="468"/>
    </row>
    <row r="203" spans="1:18" ht="24" hidden="1" customHeight="1" x14ac:dyDescent="0.25">
      <c r="A203" s="187">
        <v>5170</v>
      </c>
      <c r="B203" s="87" t="s">
        <v>222</v>
      </c>
      <c r="C203" s="88">
        <f t="shared" si="193"/>
        <v>0</v>
      </c>
      <c r="D203" s="193">
        <v>0</v>
      </c>
      <c r="E203" s="194"/>
      <c r="F203" s="55">
        <f t="shared" si="272"/>
        <v>0</v>
      </c>
      <c r="G203" s="53"/>
      <c r="H203" s="54"/>
      <c r="I203" s="55">
        <f t="shared" si="273"/>
        <v>0</v>
      </c>
      <c r="J203" s="53"/>
      <c r="K203" s="54"/>
      <c r="L203" s="55">
        <f t="shared" si="274"/>
        <v>0</v>
      </c>
      <c r="M203" s="53"/>
      <c r="N203" s="54"/>
      <c r="O203" s="55">
        <f t="shared" si="275"/>
        <v>0</v>
      </c>
      <c r="P203" s="57"/>
      <c r="R203" s="468"/>
    </row>
    <row r="204" spans="1:18" x14ac:dyDescent="0.25">
      <c r="A204" s="67">
        <v>5200</v>
      </c>
      <c r="B204" s="181" t="s">
        <v>223</v>
      </c>
      <c r="C204" s="68">
        <f t="shared" si="193"/>
        <v>10843</v>
      </c>
      <c r="D204" s="182">
        <f>D205+D215+D216+D225+D226+D227+D229</f>
        <v>10843</v>
      </c>
      <c r="E204" s="183">
        <f t="shared" ref="E204:F204" si="276">E205+E215+E216+E225+E226+E227+E229</f>
        <v>0</v>
      </c>
      <c r="F204" s="71">
        <f t="shared" si="276"/>
        <v>10843</v>
      </c>
      <c r="G204" s="182">
        <f>G205+G215+G216+G225+G226+G227+G229</f>
        <v>0</v>
      </c>
      <c r="H204" s="183">
        <f t="shared" ref="H204:I204" si="277">H205+H215+H216+H225+H226+H227+H229</f>
        <v>0</v>
      </c>
      <c r="I204" s="71">
        <f t="shared" si="277"/>
        <v>0</v>
      </c>
      <c r="J204" s="182">
        <f>J205+J215+J216+J225+J226+J227+J229</f>
        <v>0</v>
      </c>
      <c r="K204" s="183">
        <f t="shared" ref="K204:L204" si="278">K205+K215+K216+K225+K226+K227+K229</f>
        <v>0</v>
      </c>
      <c r="L204" s="71">
        <f t="shared" si="278"/>
        <v>0</v>
      </c>
      <c r="M204" s="182">
        <f>M205+M215+M216+M225+M226+M227+M229</f>
        <v>0</v>
      </c>
      <c r="N204" s="183">
        <f t="shared" ref="N204:O204" si="279">N205+N215+N216+N225+N226+N227+N229</f>
        <v>0</v>
      </c>
      <c r="O204" s="71">
        <f t="shared" si="279"/>
        <v>0</v>
      </c>
      <c r="P204" s="75"/>
      <c r="R204" s="468"/>
    </row>
    <row r="205" spans="1:18" hidden="1" x14ac:dyDescent="0.25">
      <c r="A205" s="184">
        <v>5210</v>
      </c>
      <c r="B205" s="136" t="s">
        <v>224</v>
      </c>
      <c r="C205" s="141">
        <f t="shared" si="193"/>
        <v>0</v>
      </c>
      <c r="D205" s="185">
        <f>SUM(D206:D214)</f>
        <v>0</v>
      </c>
      <c r="E205" s="186">
        <f t="shared" ref="E205:F205" si="280">SUM(E206:E214)</f>
        <v>0</v>
      </c>
      <c r="F205" s="139">
        <f t="shared" si="280"/>
        <v>0</v>
      </c>
      <c r="G205" s="185">
        <f>SUM(G206:G214)</f>
        <v>0</v>
      </c>
      <c r="H205" s="186">
        <f t="shared" ref="H205:I205" si="281">SUM(H206:H214)</f>
        <v>0</v>
      </c>
      <c r="I205" s="139">
        <f t="shared" si="281"/>
        <v>0</v>
      </c>
      <c r="J205" s="185">
        <f>SUM(J206:J214)</f>
        <v>0</v>
      </c>
      <c r="K205" s="186">
        <f t="shared" ref="K205:L205" si="282">SUM(K206:K214)</f>
        <v>0</v>
      </c>
      <c r="L205" s="139">
        <f t="shared" si="282"/>
        <v>0</v>
      </c>
      <c r="M205" s="185">
        <f>SUM(M206:M214)</f>
        <v>0</v>
      </c>
      <c r="N205" s="186">
        <f t="shared" ref="N205:O205" si="283">SUM(N206:N214)</f>
        <v>0</v>
      </c>
      <c r="O205" s="139">
        <f t="shared" si="283"/>
        <v>0</v>
      </c>
      <c r="P205" s="127"/>
      <c r="R205" s="468"/>
    </row>
    <row r="206" spans="1:18" ht="12" hidden="1" customHeight="1" x14ac:dyDescent="0.25">
      <c r="A206" s="44">
        <v>5211</v>
      </c>
      <c r="B206" s="80" t="s">
        <v>225</v>
      </c>
      <c r="C206" s="81">
        <f t="shared" si="193"/>
        <v>0</v>
      </c>
      <c r="D206" s="195">
        <v>0</v>
      </c>
      <c r="E206" s="196"/>
      <c r="F206" s="132">
        <f t="shared" ref="F206:F215" si="284">D206+E206</f>
        <v>0</v>
      </c>
      <c r="G206" s="46"/>
      <c r="H206" s="47"/>
      <c r="I206" s="132">
        <f t="shared" ref="I206:I215" si="285">G206+H206</f>
        <v>0</v>
      </c>
      <c r="J206" s="46"/>
      <c r="K206" s="47"/>
      <c r="L206" s="132">
        <f t="shared" ref="L206:L215" si="286">K206+J206</f>
        <v>0</v>
      </c>
      <c r="M206" s="46"/>
      <c r="N206" s="47"/>
      <c r="O206" s="132">
        <f t="shared" ref="O206:O215" si="287">N206+M206</f>
        <v>0</v>
      </c>
      <c r="P206" s="49"/>
      <c r="R206" s="468"/>
    </row>
    <row r="207" spans="1:18" ht="12" hidden="1" customHeight="1" x14ac:dyDescent="0.25">
      <c r="A207" s="51">
        <v>5212</v>
      </c>
      <c r="B207" s="87" t="s">
        <v>226</v>
      </c>
      <c r="C207" s="88">
        <f t="shared" si="193"/>
        <v>0</v>
      </c>
      <c r="D207" s="193">
        <v>0</v>
      </c>
      <c r="E207" s="194"/>
      <c r="F207" s="55">
        <f t="shared" si="284"/>
        <v>0</v>
      </c>
      <c r="G207" s="53"/>
      <c r="H207" s="54"/>
      <c r="I207" s="55">
        <f t="shared" si="285"/>
        <v>0</v>
      </c>
      <c r="J207" s="53"/>
      <c r="K207" s="54"/>
      <c r="L207" s="55">
        <f t="shared" si="286"/>
        <v>0</v>
      </c>
      <c r="M207" s="53"/>
      <c r="N207" s="54"/>
      <c r="O207" s="55">
        <f t="shared" si="287"/>
        <v>0</v>
      </c>
      <c r="P207" s="57"/>
      <c r="R207" s="468"/>
    </row>
    <row r="208" spans="1:18" ht="12" hidden="1" customHeight="1" x14ac:dyDescent="0.25">
      <c r="A208" s="51">
        <v>5213</v>
      </c>
      <c r="B208" s="87" t="s">
        <v>227</v>
      </c>
      <c r="C208" s="88">
        <f t="shared" si="193"/>
        <v>0</v>
      </c>
      <c r="D208" s="193">
        <v>0</v>
      </c>
      <c r="E208" s="194"/>
      <c r="F208" s="55">
        <f t="shared" si="284"/>
        <v>0</v>
      </c>
      <c r="G208" s="53"/>
      <c r="H208" s="54"/>
      <c r="I208" s="55">
        <f t="shared" si="285"/>
        <v>0</v>
      </c>
      <c r="J208" s="53"/>
      <c r="K208" s="54"/>
      <c r="L208" s="55">
        <f t="shared" si="286"/>
        <v>0</v>
      </c>
      <c r="M208" s="53"/>
      <c r="N208" s="54"/>
      <c r="O208" s="55">
        <f t="shared" si="287"/>
        <v>0</v>
      </c>
      <c r="P208" s="57"/>
      <c r="R208" s="468"/>
    </row>
    <row r="209" spans="1:18" ht="12" hidden="1" customHeight="1" x14ac:dyDescent="0.25">
      <c r="A209" s="51">
        <v>5214</v>
      </c>
      <c r="B209" s="87" t="s">
        <v>228</v>
      </c>
      <c r="C209" s="88">
        <f t="shared" si="193"/>
        <v>0</v>
      </c>
      <c r="D209" s="193">
        <v>0</v>
      </c>
      <c r="E209" s="194"/>
      <c r="F209" s="55">
        <f t="shared" si="284"/>
        <v>0</v>
      </c>
      <c r="G209" s="53"/>
      <c r="H209" s="54"/>
      <c r="I209" s="55">
        <f t="shared" si="285"/>
        <v>0</v>
      </c>
      <c r="J209" s="53"/>
      <c r="K209" s="54"/>
      <c r="L209" s="55">
        <f t="shared" si="286"/>
        <v>0</v>
      </c>
      <c r="M209" s="53"/>
      <c r="N209" s="54"/>
      <c r="O209" s="55">
        <f t="shared" si="287"/>
        <v>0</v>
      </c>
      <c r="P209" s="57"/>
      <c r="R209" s="468"/>
    </row>
    <row r="210" spans="1:18" ht="12" hidden="1" customHeight="1" x14ac:dyDescent="0.25">
      <c r="A210" s="51">
        <v>5215</v>
      </c>
      <c r="B210" s="87" t="s">
        <v>229</v>
      </c>
      <c r="C210" s="88">
        <f t="shared" si="193"/>
        <v>0</v>
      </c>
      <c r="D210" s="193">
        <v>0</v>
      </c>
      <c r="E210" s="194"/>
      <c r="F210" s="55">
        <f t="shared" si="284"/>
        <v>0</v>
      </c>
      <c r="G210" s="53"/>
      <c r="H210" s="54"/>
      <c r="I210" s="55">
        <f t="shared" si="285"/>
        <v>0</v>
      </c>
      <c r="J210" s="53"/>
      <c r="K210" s="54"/>
      <c r="L210" s="55">
        <f t="shared" si="286"/>
        <v>0</v>
      </c>
      <c r="M210" s="53"/>
      <c r="N210" s="54"/>
      <c r="O210" s="55">
        <f t="shared" si="287"/>
        <v>0</v>
      </c>
      <c r="P210" s="57"/>
      <c r="R210" s="468"/>
    </row>
    <row r="211" spans="1:18" ht="14.25" hidden="1" customHeight="1" x14ac:dyDescent="0.25">
      <c r="A211" s="51">
        <v>5216</v>
      </c>
      <c r="B211" s="87" t="s">
        <v>230</v>
      </c>
      <c r="C211" s="88">
        <f t="shared" si="193"/>
        <v>0</v>
      </c>
      <c r="D211" s="193">
        <v>0</v>
      </c>
      <c r="E211" s="194"/>
      <c r="F211" s="55">
        <f t="shared" si="284"/>
        <v>0</v>
      </c>
      <c r="G211" s="53"/>
      <c r="H211" s="54"/>
      <c r="I211" s="55">
        <f t="shared" si="285"/>
        <v>0</v>
      </c>
      <c r="J211" s="53"/>
      <c r="K211" s="54"/>
      <c r="L211" s="55">
        <f t="shared" si="286"/>
        <v>0</v>
      </c>
      <c r="M211" s="53"/>
      <c r="N211" s="54"/>
      <c r="O211" s="55">
        <f t="shared" si="287"/>
        <v>0</v>
      </c>
      <c r="P211" s="57"/>
      <c r="R211" s="468"/>
    </row>
    <row r="212" spans="1:18" ht="12" hidden="1" customHeight="1" x14ac:dyDescent="0.25">
      <c r="A212" s="51">
        <v>5217</v>
      </c>
      <c r="B212" s="87" t="s">
        <v>231</v>
      </c>
      <c r="C212" s="88">
        <f t="shared" ref="C212:C275" si="288">F212+I212+L212+O212</f>
        <v>0</v>
      </c>
      <c r="D212" s="193">
        <v>0</v>
      </c>
      <c r="E212" s="194"/>
      <c r="F212" s="55">
        <f t="shared" si="284"/>
        <v>0</v>
      </c>
      <c r="G212" s="53"/>
      <c r="H212" s="54"/>
      <c r="I212" s="55">
        <f t="shared" si="285"/>
        <v>0</v>
      </c>
      <c r="J212" s="53"/>
      <c r="K212" s="54"/>
      <c r="L212" s="55">
        <f t="shared" si="286"/>
        <v>0</v>
      </c>
      <c r="M212" s="53"/>
      <c r="N212" s="54"/>
      <c r="O212" s="55">
        <f t="shared" si="287"/>
        <v>0</v>
      </c>
      <c r="P212" s="57"/>
      <c r="R212" s="468"/>
    </row>
    <row r="213" spans="1:18" ht="12" hidden="1" customHeight="1" x14ac:dyDescent="0.25">
      <c r="A213" s="51">
        <v>5218</v>
      </c>
      <c r="B213" s="87" t="s">
        <v>232</v>
      </c>
      <c r="C213" s="88">
        <f t="shared" si="288"/>
        <v>0</v>
      </c>
      <c r="D213" s="193">
        <v>0</v>
      </c>
      <c r="E213" s="194"/>
      <c r="F213" s="55">
        <f t="shared" si="284"/>
        <v>0</v>
      </c>
      <c r="G213" s="53"/>
      <c r="H213" s="54"/>
      <c r="I213" s="55">
        <f t="shared" si="285"/>
        <v>0</v>
      </c>
      <c r="J213" s="53"/>
      <c r="K213" s="54"/>
      <c r="L213" s="55">
        <f t="shared" si="286"/>
        <v>0</v>
      </c>
      <c r="M213" s="53"/>
      <c r="N213" s="54"/>
      <c r="O213" s="55">
        <f t="shared" si="287"/>
        <v>0</v>
      </c>
      <c r="P213" s="57"/>
      <c r="R213" s="468"/>
    </row>
    <row r="214" spans="1:18" ht="12" hidden="1" customHeight="1" x14ac:dyDescent="0.25">
      <c r="A214" s="51">
        <v>5219</v>
      </c>
      <c r="B214" s="87" t="s">
        <v>233</v>
      </c>
      <c r="C214" s="88">
        <f t="shared" si="288"/>
        <v>0</v>
      </c>
      <c r="D214" s="193">
        <v>0</v>
      </c>
      <c r="E214" s="194"/>
      <c r="F214" s="55">
        <f t="shared" si="284"/>
        <v>0</v>
      </c>
      <c r="G214" s="53"/>
      <c r="H214" s="54"/>
      <c r="I214" s="55">
        <f t="shared" si="285"/>
        <v>0</v>
      </c>
      <c r="J214" s="53"/>
      <c r="K214" s="54"/>
      <c r="L214" s="55">
        <f t="shared" si="286"/>
        <v>0</v>
      </c>
      <c r="M214" s="53"/>
      <c r="N214" s="54"/>
      <c r="O214" s="55">
        <f t="shared" si="287"/>
        <v>0</v>
      </c>
      <c r="P214" s="57"/>
      <c r="R214" s="468"/>
    </row>
    <row r="215" spans="1:18" ht="13.5" hidden="1" customHeight="1" x14ac:dyDescent="0.25">
      <c r="A215" s="187">
        <v>5220</v>
      </c>
      <c r="B215" s="87" t="s">
        <v>234</v>
      </c>
      <c r="C215" s="88">
        <f t="shared" si="288"/>
        <v>0</v>
      </c>
      <c r="D215" s="193">
        <v>0</v>
      </c>
      <c r="E215" s="194"/>
      <c r="F215" s="55">
        <f t="shared" si="284"/>
        <v>0</v>
      </c>
      <c r="G215" s="53"/>
      <c r="H215" s="54"/>
      <c r="I215" s="55">
        <f t="shared" si="285"/>
        <v>0</v>
      </c>
      <c r="J215" s="53"/>
      <c r="K215" s="54"/>
      <c r="L215" s="55">
        <f t="shared" si="286"/>
        <v>0</v>
      </c>
      <c r="M215" s="53"/>
      <c r="N215" s="54"/>
      <c r="O215" s="55">
        <f t="shared" si="287"/>
        <v>0</v>
      </c>
      <c r="P215" s="57"/>
      <c r="R215" s="468"/>
    </row>
    <row r="216" spans="1:18" hidden="1" x14ac:dyDescent="0.25">
      <c r="A216" s="187">
        <v>5230</v>
      </c>
      <c r="B216" s="87" t="s">
        <v>235</v>
      </c>
      <c r="C216" s="88">
        <f t="shared" si="288"/>
        <v>0</v>
      </c>
      <c r="D216" s="188">
        <f>SUM(D217:D224)</f>
        <v>0</v>
      </c>
      <c r="E216" s="189">
        <f t="shared" ref="E216:F216" si="289">SUM(E217:E224)</f>
        <v>0</v>
      </c>
      <c r="F216" s="55">
        <f t="shared" si="289"/>
        <v>0</v>
      </c>
      <c r="G216" s="188">
        <f>SUM(G217:G224)</f>
        <v>0</v>
      </c>
      <c r="H216" s="189">
        <f t="shared" ref="H216:I216" si="290">SUM(H217:H224)</f>
        <v>0</v>
      </c>
      <c r="I216" s="55">
        <f t="shared" si="290"/>
        <v>0</v>
      </c>
      <c r="J216" s="188">
        <f>SUM(J217:J224)</f>
        <v>0</v>
      </c>
      <c r="K216" s="189">
        <f t="shared" ref="K216:L216" si="291">SUM(K217:K224)</f>
        <v>0</v>
      </c>
      <c r="L216" s="55">
        <f t="shared" si="291"/>
        <v>0</v>
      </c>
      <c r="M216" s="188">
        <f>SUM(M217:M224)</f>
        <v>0</v>
      </c>
      <c r="N216" s="189">
        <f t="shared" ref="N216:O216" si="292">SUM(N217:N224)</f>
        <v>0</v>
      </c>
      <c r="O216" s="55">
        <f t="shared" si="292"/>
        <v>0</v>
      </c>
      <c r="P216" s="57"/>
      <c r="R216" s="468"/>
    </row>
    <row r="217" spans="1:18" ht="12" hidden="1" customHeight="1" x14ac:dyDescent="0.25">
      <c r="A217" s="51">
        <v>5231</v>
      </c>
      <c r="B217" s="87" t="s">
        <v>236</v>
      </c>
      <c r="C217" s="88">
        <f t="shared" si="288"/>
        <v>0</v>
      </c>
      <c r="D217" s="193">
        <v>0</v>
      </c>
      <c r="E217" s="194"/>
      <c r="F217" s="55">
        <f t="shared" ref="F217:F226" si="293">D217+E217</f>
        <v>0</v>
      </c>
      <c r="G217" s="53"/>
      <c r="H217" s="54"/>
      <c r="I217" s="55">
        <f t="shared" ref="I217:I226" si="294">G217+H217</f>
        <v>0</v>
      </c>
      <c r="J217" s="53"/>
      <c r="K217" s="54"/>
      <c r="L217" s="55">
        <f t="shared" ref="L217:L226" si="295">K217+J217</f>
        <v>0</v>
      </c>
      <c r="M217" s="53"/>
      <c r="N217" s="54"/>
      <c r="O217" s="55">
        <f t="shared" ref="O217:O226" si="296">N217+M217</f>
        <v>0</v>
      </c>
      <c r="P217" s="57"/>
      <c r="R217" s="468"/>
    </row>
    <row r="218" spans="1:18" ht="12" hidden="1" customHeight="1" x14ac:dyDescent="0.25">
      <c r="A218" s="51">
        <v>5232</v>
      </c>
      <c r="B218" s="87" t="s">
        <v>237</v>
      </c>
      <c r="C218" s="88">
        <f t="shared" si="288"/>
        <v>0</v>
      </c>
      <c r="D218" s="193">
        <v>0</v>
      </c>
      <c r="E218" s="194"/>
      <c r="F218" s="55">
        <f t="shared" si="293"/>
        <v>0</v>
      </c>
      <c r="G218" s="53"/>
      <c r="H218" s="54"/>
      <c r="I218" s="55">
        <f t="shared" si="294"/>
        <v>0</v>
      </c>
      <c r="J218" s="53"/>
      <c r="K218" s="54"/>
      <c r="L218" s="55">
        <f t="shared" si="295"/>
        <v>0</v>
      </c>
      <c r="M218" s="53"/>
      <c r="N218" s="54"/>
      <c r="O218" s="55">
        <f t="shared" si="296"/>
        <v>0</v>
      </c>
      <c r="P218" s="57"/>
      <c r="R218" s="468"/>
    </row>
    <row r="219" spans="1:18" ht="12" hidden="1" customHeight="1" x14ac:dyDescent="0.25">
      <c r="A219" s="51">
        <v>5233</v>
      </c>
      <c r="B219" s="87" t="s">
        <v>238</v>
      </c>
      <c r="C219" s="88">
        <f t="shared" si="288"/>
        <v>0</v>
      </c>
      <c r="D219" s="193">
        <v>0</v>
      </c>
      <c r="E219" s="194"/>
      <c r="F219" s="55">
        <f t="shared" si="293"/>
        <v>0</v>
      </c>
      <c r="G219" s="53"/>
      <c r="H219" s="54"/>
      <c r="I219" s="55">
        <f t="shared" si="294"/>
        <v>0</v>
      </c>
      <c r="J219" s="53"/>
      <c r="K219" s="54"/>
      <c r="L219" s="55">
        <f t="shared" si="295"/>
        <v>0</v>
      </c>
      <c r="M219" s="53"/>
      <c r="N219" s="54"/>
      <c r="O219" s="55">
        <f t="shared" si="296"/>
        <v>0</v>
      </c>
      <c r="P219" s="57"/>
      <c r="R219" s="468"/>
    </row>
    <row r="220" spans="1:18" ht="24" hidden="1" customHeight="1" x14ac:dyDescent="0.25">
      <c r="A220" s="51">
        <v>5234</v>
      </c>
      <c r="B220" s="87" t="s">
        <v>239</v>
      </c>
      <c r="C220" s="88">
        <f t="shared" si="288"/>
        <v>0</v>
      </c>
      <c r="D220" s="193">
        <v>0</v>
      </c>
      <c r="E220" s="194"/>
      <c r="F220" s="55">
        <f t="shared" si="293"/>
        <v>0</v>
      </c>
      <c r="G220" s="53"/>
      <c r="H220" s="54"/>
      <c r="I220" s="55">
        <f t="shared" si="294"/>
        <v>0</v>
      </c>
      <c r="J220" s="53"/>
      <c r="K220" s="54"/>
      <c r="L220" s="55">
        <f t="shared" si="295"/>
        <v>0</v>
      </c>
      <c r="M220" s="53"/>
      <c r="N220" s="54"/>
      <c r="O220" s="55">
        <f t="shared" si="296"/>
        <v>0</v>
      </c>
      <c r="P220" s="57"/>
      <c r="R220" s="468"/>
    </row>
    <row r="221" spans="1:18" ht="14.25" hidden="1" customHeight="1" x14ac:dyDescent="0.25">
      <c r="A221" s="51">
        <v>5236</v>
      </c>
      <c r="B221" s="87" t="s">
        <v>240</v>
      </c>
      <c r="C221" s="88">
        <f t="shared" si="288"/>
        <v>0</v>
      </c>
      <c r="D221" s="193">
        <v>0</v>
      </c>
      <c r="E221" s="194"/>
      <c r="F221" s="55">
        <f t="shared" si="293"/>
        <v>0</v>
      </c>
      <c r="G221" s="53"/>
      <c r="H221" s="54"/>
      <c r="I221" s="55">
        <f t="shared" si="294"/>
        <v>0</v>
      </c>
      <c r="J221" s="53"/>
      <c r="K221" s="54"/>
      <c r="L221" s="55">
        <f t="shared" si="295"/>
        <v>0</v>
      </c>
      <c r="M221" s="53"/>
      <c r="N221" s="54"/>
      <c r="O221" s="55">
        <f t="shared" si="296"/>
        <v>0</v>
      </c>
      <c r="P221" s="57"/>
      <c r="R221" s="468"/>
    </row>
    <row r="222" spans="1:18" ht="14.25" hidden="1" customHeight="1" x14ac:dyDescent="0.25">
      <c r="A222" s="51">
        <v>5237</v>
      </c>
      <c r="B222" s="87" t="s">
        <v>241</v>
      </c>
      <c r="C222" s="88">
        <f t="shared" si="288"/>
        <v>0</v>
      </c>
      <c r="D222" s="193">
        <v>0</v>
      </c>
      <c r="E222" s="194"/>
      <c r="F222" s="55">
        <f t="shared" si="293"/>
        <v>0</v>
      </c>
      <c r="G222" s="53"/>
      <c r="H222" s="54"/>
      <c r="I222" s="55">
        <f t="shared" si="294"/>
        <v>0</v>
      </c>
      <c r="J222" s="53"/>
      <c r="K222" s="54"/>
      <c r="L222" s="55">
        <f t="shared" si="295"/>
        <v>0</v>
      </c>
      <c r="M222" s="53"/>
      <c r="N222" s="54"/>
      <c r="O222" s="55">
        <f t="shared" si="296"/>
        <v>0</v>
      </c>
      <c r="P222" s="57"/>
      <c r="R222" s="468"/>
    </row>
    <row r="223" spans="1:18" ht="24" hidden="1" customHeight="1" x14ac:dyDescent="0.25">
      <c r="A223" s="51">
        <v>5238</v>
      </c>
      <c r="B223" s="87" t="s">
        <v>242</v>
      </c>
      <c r="C223" s="88">
        <f t="shared" si="288"/>
        <v>0</v>
      </c>
      <c r="D223" s="193">
        <v>0</v>
      </c>
      <c r="E223" s="194"/>
      <c r="F223" s="55">
        <f t="shared" si="293"/>
        <v>0</v>
      </c>
      <c r="G223" s="53"/>
      <c r="H223" s="54"/>
      <c r="I223" s="55">
        <f t="shared" si="294"/>
        <v>0</v>
      </c>
      <c r="J223" s="53"/>
      <c r="K223" s="54"/>
      <c r="L223" s="55">
        <f t="shared" si="295"/>
        <v>0</v>
      </c>
      <c r="M223" s="53"/>
      <c r="N223" s="54"/>
      <c r="O223" s="55">
        <f t="shared" si="296"/>
        <v>0</v>
      </c>
      <c r="P223" s="57"/>
      <c r="R223" s="468"/>
    </row>
    <row r="224" spans="1:18" ht="24" hidden="1" customHeight="1" x14ac:dyDescent="0.25">
      <c r="A224" s="51">
        <v>5239</v>
      </c>
      <c r="B224" s="87" t="s">
        <v>243</v>
      </c>
      <c r="C224" s="88">
        <f t="shared" si="288"/>
        <v>0</v>
      </c>
      <c r="D224" s="193">
        <v>0</v>
      </c>
      <c r="E224" s="194"/>
      <c r="F224" s="55">
        <f t="shared" si="293"/>
        <v>0</v>
      </c>
      <c r="G224" s="53"/>
      <c r="H224" s="54"/>
      <c r="I224" s="55">
        <f t="shared" si="294"/>
        <v>0</v>
      </c>
      <c r="J224" s="53"/>
      <c r="K224" s="54"/>
      <c r="L224" s="55">
        <f t="shared" si="295"/>
        <v>0</v>
      </c>
      <c r="M224" s="53"/>
      <c r="N224" s="54"/>
      <c r="O224" s="55">
        <f t="shared" si="296"/>
        <v>0</v>
      </c>
      <c r="P224" s="57"/>
      <c r="R224" s="468"/>
    </row>
    <row r="225" spans="1:18" ht="24" customHeight="1" x14ac:dyDescent="0.25">
      <c r="A225" s="187">
        <v>5240</v>
      </c>
      <c r="B225" s="87" t="s">
        <v>244</v>
      </c>
      <c r="C225" s="88">
        <f t="shared" si="288"/>
        <v>10843</v>
      </c>
      <c r="D225" s="193">
        <v>10843</v>
      </c>
      <c r="E225" s="194"/>
      <c r="F225" s="55">
        <f t="shared" si="293"/>
        <v>10843</v>
      </c>
      <c r="G225" s="53"/>
      <c r="H225" s="54"/>
      <c r="I225" s="55">
        <f t="shared" si="294"/>
        <v>0</v>
      </c>
      <c r="J225" s="53"/>
      <c r="K225" s="54"/>
      <c r="L225" s="55">
        <f t="shared" si="295"/>
        <v>0</v>
      </c>
      <c r="M225" s="53"/>
      <c r="N225" s="54"/>
      <c r="O225" s="55">
        <f t="shared" si="296"/>
        <v>0</v>
      </c>
      <c r="P225" s="57"/>
      <c r="R225" s="468"/>
    </row>
    <row r="226" spans="1:18" ht="12" hidden="1" customHeight="1" x14ac:dyDescent="0.25">
      <c r="A226" s="187">
        <v>5250</v>
      </c>
      <c r="B226" s="87" t="s">
        <v>245</v>
      </c>
      <c r="C226" s="88">
        <f t="shared" si="288"/>
        <v>0</v>
      </c>
      <c r="D226" s="193">
        <v>0</v>
      </c>
      <c r="E226" s="194"/>
      <c r="F226" s="55">
        <f t="shared" si="293"/>
        <v>0</v>
      </c>
      <c r="G226" s="53"/>
      <c r="H226" s="54"/>
      <c r="I226" s="55">
        <f t="shared" si="294"/>
        <v>0</v>
      </c>
      <c r="J226" s="53"/>
      <c r="K226" s="54"/>
      <c r="L226" s="55">
        <f t="shared" si="295"/>
        <v>0</v>
      </c>
      <c r="M226" s="53"/>
      <c r="N226" s="54"/>
      <c r="O226" s="55">
        <f t="shared" si="296"/>
        <v>0</v>
      </c>
      <c r="P226" s="57"/>
      <c r="R226" s="468"/>
    </row>
    <row r="227" spans="1:18" hidden="1" x14ac:dyDescent="0.25">
      <c r="A227" s="187">
        <v>5260</v>
      </c>
      <c r="B227" s="87" t="s">
        <v>246</v>
      </c>
      <c r="C227" s="88">
        <f t="shared" si="288"/>
        <v>0</v>
      </c>
      <c r="D227" s="188">
        <f>SUM(D228)</f>
        <v>0</v>
      </c>
      <c r="E227" s="189">
        <f t="shared" ref="E227:F227" si="297">SUM(E228)</f>
        <v>0</v>
      </c>
      <c r="F227" s="55">
        <f t="shared" si="297"/>
        <v>0</v>
      </c>
      <c r="G227" s="188">
        <f>SUM(G228)</f>
        <v>0</v>
      </c>
      <c r="H227" s="189">
        <f t="shared" ref="H227:I227" si="298">SUM(H228)</f>
        <v>0</v>
      </c>
      <c r="I227" s="55">
        <f t="shared" si="298"/>
        <v>0</v>
      </c>
      <c r="J227" s="188">
        <f>SUM(J228)</f>
        <v>0</v>
      </c>
      <c r="K227" s="189">
        <f t="shared" ref="K227:L227" si="299">SUM(K228)</f>
        <v>0</v>
      </c>
      <c r="L227" s="55">
        <f t="shared" si="299"/>
        <v>0</v>
      </c>
      <c r="M227" s="188">
        <f>SUM(M228)</f>
        <v>0</v>
      </c>
      <c r="N227" s="189">
        <f t="shared" ref="N227:O227" si="300">SUM(N228)</f>
        <v>0</v>
      </c>
      <c r="O227" s="55">
        <f t="shared" si="300"/>
        <v>0</v>
      </c>
      <c r="P227" s="57"/>
      <c r="R227" s="468"/>
    </row>
    <row r="228" spans="1:18" ht="24" hidden="1" customHeight="1" x14ac:dyDescent="0.25">
      <c r="A228" s="51">
        <v>5269</v>
      </c>
      <c r="B228" s="87" t="s">
        <v>247</v>
      </c>
      <c r="C228" s="88">
        <f t="shared" si="288"/>
        <v>0</v>
      </c>
      <c r="D228" s="193">
        <v>0</v>
      </c>
      <c r="E228" s="194"/>
      <c r="F228" s="55">
        <f t="shared" ref="F228:F229" si="301">D228+E228</f>
        <v>0</v>
      </c>
      <c r="G228" s="53"/>
      <c r="H228" s="54"/>
      <c r="I228" s="55">
        <f t="shared" ref="I228:I229" si="302">G228+H228</f>
        <v>0</v>
      </c>
      <c r="J228" s="53"/>
      <c r="K228" s="54"/>
      <c r="L228" s="55">
        <f t="shared" ref="L228:L229" si="303">K228+J228</f>
        <v>0</v>
      </c>
      <c r="M228" s="53"/>
      <c r="N228" s="54"/>
      <c r="O228" s="55">
        <f t="shared" ref="O228:O229" si="304">N228+M228</f>
        <v>0</v>
      </c>
      <c r="P228" s="57"/>
      <c r="R228" s="468"/>
    </row>
    <row r="229" spans="1:18" ht="24" hidden="1" customHeight="1" x14ac:dyDescent="0.25">
      <c r="A229" s="184">
        <v>5270</v>
      </c>
      <c r="B229" s="136" t="s">
        <v>248</v>
      </c>
      <c r="C229" s="141">
        <f t="shared" si="288"/>
        <v>0</v>
      </c>
      <c r="D229" s="199">
        <v>0</v>
      </c>
      <c r="E229" s="200"/>
      <c r="F229" s="139">
        <f t="shared" si="301"/>
        <v>0</v>
      </c>
      <c r="G229" s="142"/>
      <c r="H229" s="143"/>
      <c r="I229" s="139">
        <f t="shared" si="302"/>
        <v>0</v>
      </c>
      <c r="J229" s="142"/>
      <c r="K229" s="143"/>
      <c r="L229" s="139">
        <f t="shared" si="303"/>
        <v>0</v>
      </c>
      <c r="M229" s="142"/>
      <c r="N229" s="143"/>
      <c r="O229" s="139">
        <f t="shared" si="304"/>
        <v>0</v>
      </c>
      <c r="P229" s="127"/>
      <c r="R229" s="468"/>
    </row>
    <row r="230" spans="1:18" x14ac:dyDescent="0.25">
      <c r="A230" s="175">
        <v>6000</v>
      </c>
      <c r="B230" s="175" t="s">
        <v>249</v>
      </c>
      <c r="C230" s="176">
        <f t="shared" si="288"/>
        <v>4266</v>
      </c>
      <c r="D230" s="177">
        <f>D231+D251+D259</f>
        <v>4266</v>
      </c>
      <c r="E230" s="178">
        <f t="shared" ref="E230:F230" si="305">E231+E251+E259</f>
        <v>0</v>
      </c>
      <c r="F230" s="179">
        <f t="shared" si="305"/>
        <v>4266</v>
      </c>
      <c r="G230" s="177">
        <f>G231+G251+G259</f>
        <v>0</v>
      </c>
      <c r="H230" s="178">
        <f t="shared" ref="H230:I230" si="306">H231+H251+H259</f>
        <v>0</v>
      </c>
      <c r="I230" s="179">
        <f t="shared" si="306"/>
        <v>0</v>
      </c>
      <c r="J230" s="177">
        <f>J231+J251+J259</f>
        <v>0</v>
      </c>
      <c r="K230" s="178">
        <f t="shared" ref="K230:L230" si="307">K231+K251+K259</f>
        <v>0</v>
      </c>
      <c r="L230" s="179">
        <f t="shared" si="307"/>
        <v>0</v>
      </c>
      <c r="M230" s="177">
        <f>M231+M251+M259</f>
        <v>0</v>
      </c>
      <c r="N230" s="178">
        <f t="shared" ref="N230:O230" si="308">N231+N251+N259</f>
        <v>0</v>
      </c>
      <c r="O230" s="179">
        <f t="shared" si="308"/>
        <v>0</v>
      </c>
      <c r="P230" s="180"/>
      <c r="R230" s="468"/>
    </row>
    <row r="231" spans="1:18" ht="14.25" hidden="1" customHeight="1" x14ac:dyDescent="0.25">
      <c r="A231" s="213">
        <v>6200</v>
      </c>
      <c r="B231" s="204" t="s">
        <v>250</v>
      </c>
      <c r="C231" s="214">
        <f t="shared" si="288"/>
        <v>0</v>
      </c>
      <c r="D231" s="215">
        <f>SUM(D232,D233,D235,D238,D244,D245,D246)</f>
        <v>0</v>
      </c>
      <c r="E231" s="216">
        <f t="shared" ref="E231:F231" si="309">SUM(E232,E233,E235,E238,E244,E245,E246)</f>
        <v>0</v>
      </c>
      <c r="F231" s="217">
        <f t="shared" si="309"/>
        <v>0</v>
      </c>
      <c r="G231" s="215">
        <f>SUM(G232,G233,G235,G238,G244,G245,G246)</f>
        <v>0</v>
      </c>
      <c r="H231" s="216">
        <f t="shared" ref="H231:I231" si="310">SUM(H232,H233,H235,H238,H244,H245,H246)</f>
        <v>0</v>
      </c>
      <c r="I231" s="217">
        <f t="shared" si="310"/>
        <v>0</v>
      </c>
      <c r="J231" s="215">
        <f>SUM(J232,J233,J235,J238,J244,J245,J246)</f>
        <v>0</v>
      </c>
      <c r="K231" s="216">
        <f t="shared" ref="K231:L231" si="311">SUM(K232,K233,K235,K238,K244,K245,K246)</f>
        <v>0</v>
      </c>
      <c r="L231" s="217">
        <f t="shared" si="311"/>
        <v>0</v>
      </c>
      <c r="M231" s="215">
        <f>SUM(M232,M233,M235,M238,M244,M245,M246)</f>
        <v>0</v>
      </c>
      <c r="N231" s="216">
        <f t="shared" ref="N231:O231" si="312">SUM(N232,N233,N235,N238,N244,N245,N246)</f>
        <v>0</v>
      </c>
      <c r="O231" s="217">
        <f t="shared" si="312"/>
        <v>0</v>
      </c>
      <c r="P231" s="218"/>
      <c r="R231" s="468"/>
    </row>
    <row r="232" spans="1:18" ht="24" hidden="1" customHeight="1" x14ac:dyDescent="0.25">
      <c r="A232" s="190">
        <v>6220</v>
      </c>
      <c r="B232" s="80" t="s">
        <v>251</v>
      </c>
      <c r="C232" s="81">
        <f t="shared" si="288"/>
        <v>0</v>
      </c>
      <c r="D232" s="195">
        <v>0</v>
      </c>
      <c r="E232" s="196"/>
      <c r="F232" s="132">
        <f>D232+E232</f>
        <v>0</v>
      </c>
      <c r="G232" s="46"/>
      <c r="H232" s="47"/>
      <c r="I232" s="132">
        <f>G232+H232</f>
        <v>0</v>
      </c>
      <c r="J232" s="46"/>
      <c r="K232" s="47"/>
      <c r="L232" s="132">
        <f>K232+J232</f>
        <v>0</v>
      </c>
      <c r="M232" s="46"/>
      <c r="N232" s="47"/>
      <c r="O232" s="132">
        <f>N232+M232</f>
        <v>0</v>
      </c>
      <c r="P232" s="49"/>
      <c r="R232" s="468"/>
    </row>
    <row r="233" spans="1:18" hidden="1" x14ac:dyDescent="0.25">
      <c r="A233" s="187">
        <v>6230</v>
      </c>
      <c r="B233" s="87" t="s">
        <v>252</v>
      </c>
      <c r="C233" s="88">
        <f t="shared" si="288"/>
        <v>0</v>
      </c>
      <c r="D233" s="188">
        <f t="shared" ref="D233:O233" si="313">SUM(D234)</f>
        <v>0</v>
      </c>
      <c r="E233" s="189">
        <f t="shared" si="313"/>
        <v>0</v>
      </c>
      <c r="F233" s="55">
        <f t="shared" si="313"/>
        <v>0</v>
      </c>
      <c r="G233" s="188">
        <f t="shared" si="313"/>
        <v>0</v>
      </c>
      <c r="H233" s="189">
        <f t="shared" si="313"/>
        <v>0</v>
      </c>
      <c r="I233" s="55">
        <f t="shared" si="313"/>
        <v>0</v>
      </c>
      <c r="J233" s="188">
        <f t="shared" si="313"/>
        <v>0</v>
      </c>
      <c r="K233" s="189">
        <f t="shared" si="313"/>
        <v>0</v>
      </c>
      <c r="L233" s="55">
        <f t="shared" si="313"/>
        <v>0</v>
      </c>
      <c r="M233" s="188">
        <f t="shared" si="313"/>
        <v>0</v>
      </c>
      <c r="N233" s="189">
        <f t="shared" si="313"/>
        <v>0</v>
      </c>
      <c r="O233" s="55">
        <f t="shared" si="313"/>
        <v>0</v>
      </c>
      <c r="P233" s="57"/>
      <c r="R233" s="468"/>
    </row>
    <row r="234" spans="1:18" ht="24" hidden="1" customHeight="1" x14ac:dyDescent="0.25">
      <c r="A234" s="51">
        <v>6239</v>
      </c>
      <c r="B234" s="80" t="s">
        <v>253</v>
      </c>
      <c r="C234" s="88">
        <f t="shared" si="288"/>
        <v>0</v>
      </c>
      <c r="D234" s="195">
        <v>0</v>
      </c>
      <c r="E234" s="196"/>
      <c r="F234" s="132">
        <f>D234+E234</f>
        <v>0</v>
      </c>
      <c r="G234" s="46"/>
      <c r="H234" s="47"/>
      <c r="I234" s="132">
        <f>G234+H234</f>
        <v>0</v>
      </c>
      <c r="J234" s="46"/>
      <c r="K234" s="47"/>
      <c r="L234" s="132">
        <f>K234+J234</f>
        <v>0</v>
      </c>
      <c r="M234" s="46"/>
      <c r="N234" s="47"/>
      <c r="O234" s="132">
        <f>N234+M234</f>
        <v>0</v>
      </c>
      <c r="P234" s="49"/>
      <c r="R234" s="468"/>
    </row>
    <row r="235" spans="1:18" ht="24" hidden="1" x14ac:dyDescent="0.25">
      <c r="A235" s="187">
        <v>6240</v>
      </c>
      <c r="B235" s="87" t="s">
        <v>254</v>
      </c>
      <c r="C235" s="88">
        <f t="shared" si="288"/>
        <v>0</v>
      </c>
      <c r="D235" s="188">
        <f>SUM(D236:D237)</f>
        <v>0</v>
      </c>
      <c r="E235" s="189">
        <f t="shared" ref="E235:F235" si="314">SUM(E236:E237)</f>
        <v>0</v>
      </c>
      <c r="F235" s="55">
        <f t="shared" si="314"/>
        <v>0</v>
      </c>
      <c r="G235" s="188">
        <f>SUM(G236:G237)</f>
        <v>0</v>
      </c>
      <c r="H235" s="189">
        <f t="shared" ref="H235:I235" si="315">SUM(H236:H237)</f>
        <v>0</v>
      </c>
      <c r="I235" s="55">
        <f t="shared" si="315"/>
        <v>0</v>
      </c>
      <c r="J235" s="188">
        <f>SUM(J236:J237)</f>
        <v>0</v>
      </c>
      <c r="K235" s="189">
        <f t="shared" ref="K235:L235" si="316">SUM(K236:K237)</f>
        <v>0</v>
      </c>
      <c r="L235" s="55">
        <f t="shared" si="316"/>
        <v>0</v>
      </c>
      <c r="M235" s="188">
        <f>SUM(M236:M237)</f>
        <v>0</v>
      </c>
      <c r="N235" s="189">
        <f t="shared" ref="N235:O235" si="317">SUM(N236:N237)</f>
        <v>0</v>
      </c>
      <c r="O235" s="55">
        <f t="shared" si="317"/>
        <v>0</v>
      </c>
      <c r="P235" s="57"/>
      <c r="R235" s="468"/>
    </row>
    <row r="236" spans="1:18" ht="12" hidden="1" customHeight="1" x14ac:dyDescent="0.25">
      <c r="A236" s="51">
        <v>6241</v>
      </c>
      <c r="B236" s="87" t="s">
        <v>255</v>
      </c>
      <c r="C236" s="88">
        <f t="shared" si="288"/>
        <v>0</v>
      </c>
      <c r="D236" s="193">
        <v>0</v>
      </c>
      <c r="E236" s="194"/>
      <c r="F236" s="55">
        <f t="shared" ref="F236:F237" si="318">D236+E236</f>
        <v>0</v>
      </c>
      <c r="G236" s="53"/>
      <c r="H236" s="54"/>
      <c r="I236" s="55">
        <f t="shared" ref="I236:I237" si="319">G236+H236</f>
        <v>0</v>
      </c>
      <c r="J236" s="53"/>
      <c r="K236" s="54"/>
      <c r="L236" s="55">
        <f t="shared" ref="L236:L237" si="320">K236+J236</f>
        <v>0</v>
      </c>
      <c r="M236" s="53"/>
      <c r="N236" s="54"/>
      <c r="O236" s="55">
        <f t="shared" ref="O236:O237" si="321">N236+M236</f>
        <v>0</v>
      </c>
      <c r="P236" s="57"/>
      <c r="R236" s="468"/>
    </row>
    <row r="237" spans="1:18" ht="12" hidden="1" customHeight="1" x14ac:dyDescent="0.25">
      <c r="A237" s="51">
        <v>6242</v>
      </c>
      <c r="B237" s="87" t="s">
        <v>256</v>
      </c>
      <c r="C237" s="88">
        <f t="shared" si="288"/>
        <v>0</v>
      </c>
      <c r="D237" s="193">
        <v>0</v>
      </c>
      <c r="E237" s="194"/>
      <c r="F237" s="55">
        <f t="shared" si="318"/>
        <v>0</v>
      </c>
      <c r="G237" s="53"/>
      <c r="H237" s="54"/>
      <c r="I237" s="55">
        <f t="shared" si="319"/>
        <v>0</v>
      </c>
      <c r="J237" s="53"/>
      <c r="K237" s="54"/>
      <c r="L237" s="55">
        <f t="shared" si="320"/>
        <v>0</v>
      </c>
      <c r="M237" s="53"/>
      <c r="N237" s="54"/>
      <c r="O237" s="55">
        <f t="shared" si="321"/>
        <v>0</v>
      </c>
      <c r="P237" s="57"/>
      <c r="R237" s="468"/>
    </row>
    <row r="238" spans="1:18" ht="25.5" hidden="1" customHeight="1" x14ac:dyDescent="0.25">
      <c r="A238" s="187">
        <v>6250</v>
      </c>
      <c r="B238" s="87" t="s">
        <v>257</v>
      </c>
      <c r="C238" s="88">
        <f t="shared" si="288"/>
        <v>0</v>
      </c>
      <c r="D238" s="188">
        <f>SUM(D239:D243)</f>
        <v>0</v>
      </c>
      <c r="E238" s="189">
        <f t="shared" ref="E238:F238" si="322">SUM(E239:E243)</f>
        <v>0</v>
      </c>
      <c r="F238" s="55">
        <f t="shared" si="322"/>
        <v>0</v>
      </c>
      <c r="G238" s="188">
        <f>SUM(G239:G243)</f>
        <v>0</v>
      </c>
      <c r="H238" s="189">
        <f t="shared" ref="H238:I238" si="323">SUM(H239:H243)</f>
        <v>0</v>
      </c>
      <c r="I238" s="55">
        <f t="shared" si="323"/>
        <v>0</v>
      </c>
      <c r="J238" s="188">
        <f>SUM(J239:J243)</f>
        <v>0</v>
      </c>
      <c r="K238" s="189">
        <f t="shared" ref="K238:L238" si="324">SUM(K239:K243)</f>
        <v>0</v>
      </c>
      <c r="L238" s="55">
        <f t="shared" si="324"/>
        <v>0</v>
      </c>
      <c r="M238" s="188">
        <f>SUM(M239:M243)</f>
        <v>0</v>
      </c>
      <c r="N238" s="189">
        <f t="shared" ref="N238:O238" si="325">SUM(N239:N243)</f>
        <v>0</v>
      </c>
      <c r="O238" s="55">
        <f t="shared" si="325"/>
        <v>0</v>
      </c>
      <c r="P238" s="57"/>
      <c r="R238" s="468"/>
    </row>
    <row r="239" spans="1:18" ht="14.25" hidden="1" customHeight="1" x14ac:dyDescent="0.25">
      <c r="A239" s="51">
        <v>6252</v>
      </c>
      <c r="B239" s="87" t="s">
        <v>258</v>
      </c>
      <c r="C239" s="88">
        <f t="shared" si="288"/>
        <v>0</v>
      </c>
      <c r="D239" s="193">
        <v>0</v>
      </c>
      <c r="E239" s="194"/>
      <c r="F239" s="55">
        <f t="shared" ref="F239:F245" si="326">D239+E239</f>
        <v>0</v>
      </c>
      <c r="G239" s="53"/>
      <c r="H239" s="54"/>
      <c r="I239" s="55">
        <f t="shared" ref="I239:I245" si="327">G239+H239</f>
        <v>0</v>
      </c>
      <c r="J239" s="53"/>
      <c r="K239" s="54"/>
      <c r="L239" s="55">
        <f t="shared" ref="L239:L245" si="328">K239+J239</f>
        <v>0</v>
      </c>
      <c r="M239" s="53"/>
      <c r="N239" s="54"/>
      <c r="O239" s="55">
        <f t="shared" ref="O239:O245" si="329">N239+M239</f>
        <v>0</v>
      </c>
      <c r="P239" s="57"/>
      <c r="R239" s="468"/>
    </row>
    <row r="240" spans="1:18" ht="14.25" hidden="1" customHeight="1" x14ac:dyDescent="0.25">
      <c r="A240" s="51">
        <v>6253</v>
      </c>
      <c r="B240" s="87" t="s">
        <v>259</v>
      </c>
      <c r="C240" s="88">
        <f t="shared" si="288"/>
        <v>0</v>
      </c>
      <c r="D240" s="193">
        <v>0</v>
      </c>
      <c r="E240" s="194"/>
      <c r="F240" s="55">
        <f t="shared" si="326"/>
        <v>0</v>
      </c>
      <c r="G240" s="53"/>
      <c r="H240" s="54"/>
      <c r="I240" s="55">
        <f t="shared" si="327"/>
        <v>0</v>
      </c>
      <c r="J240" s="53"/>
      <c r="K240" s="54"/>
      <c r="L240" s="55">
        <f t="shared" si="328"/>
        <v>0</v>
      </c>
      <c r="M240" s="53"/>
      <c r="N240" s="54"/>
      <c r="O240" s="55">
        <f t="shared" si="329"/>
        <v>0</v>
      </c>
      <c r="P240" s="57"/>
      <c r="R240" s="468"/>
    </row>
    <row r="241" spans="1:18" ht="24" hidden="1" customHeight="1" x14ac:dyDescent="0.25">
      <c r="A241" s="51">
        <v>6254</v>
      </c>
      <c r="B241" s="87" t="s">
        <v>260</v>
      </c>
      <c r="C241" s="88">
        <f t="shared" si="288"/>
        <v>0</v>
      </c>
      <c r="D241" s="193">
        <v>0</v>
      </c>
      <c r="E241" s="194"/>
      <c r="F241" s="55">
        <f t="shared" si="326"/>
        <v>0</v>
      </c>
      <c r="G241" s="53"/>
      <c r="H241" s="54"/>
      <c r="I241" s="55">
        <f t="shared" si="327"/>
        <v>0</v>
      </c>
      <c r="J241" s="53"/>
      <c r="K241" s="54"/>
      <c r="L241" s="55">
        <f t="shared" si="328"/>
        <v>0</v>
      </c>
      <c r="M241" s="53"/>
      <c r="N241" s="54"/>
      <c r="O241" s="55">
        <f t="shared" si="329"/>
        <v>0</v>
      </c>
      <c r="P241" s="57"/>
      <c r="R241" s="468"/>
    </row>
    <row r="242" spans="1:18" ht="24" hidden="1" customHeight="1" x14ac:dyDescent="0.25">
      <c r="A242" s="51">
        <v>6255</v>
      </c>
      <c r="B242" s="87" t="s">
        <v>261</v>
      </c>
      <c r="C242" s="88">
        <f t="shared" si="288"/>
        <v>0</v>
      </c>
      <c r="D242" s="193">
        <v>0</v>
      </c>
      <c r="E242" s="194"/>
      <c r="F242" s="55">
        <f t="shared" si="326"/>
        <v>0</v>
      </c>
      <c r="G242" s="53"/>
      <c r="H242" s="54"/>
      <c r="I242" s="55">
        <f t="shared" si="327"/>
        <v>0</v>
      </c>
      <c r="J242" s="53"/>
      <c r="K242" s="54"/>
      <c r="L242" s="55">
        <f t="shared" si="328"/>
        <v>0</v>
      </c>
      <c r="M242" s="53"/>
      <c r="N242" s="54"/>
      <c r="O242" s="55">
        <f t="shared" si="329"/>
        <v>0</v>
      </c>
      <c r="P242" s="57"/>
      <c r="R242" s="468"/>
    </row>
    <row r="243" spans="1:18" ht="12" hidden="1" customHeight="1" x14ac:dyDescent="0.25">
      <c r="A243" s="51">
        <v>6259</v>
      </c>
      <c r="B243" s="87" t="s">
        <v>262</v>
      </c>
      <c r="C243" s="88">
        <f t="shared" si="288"/>
        <v>0</v>
      </c>
      <c r="D243" s="193">
        <v>0</v>
      </c>
      <c r="E243" s="194"/>
      <c r="F243" s="55">
        <f t="shared" si="326"/>
        <v>0</v>
      </c>
      <c r="G243" s="53"/>
      <c r="H243" s="54"/>
      <c r="I243" s="55">
        <f t="shared" si="327"/>
        <v>0</v>
      </c>
      <c r="J243" s="53"/>
      <c r="K243" s="54"/>
      <c r="L243" s="55">
        <f t="shared" si="328"/>
        <v>0</v>
      </c>
      <c r="M243" s="53"/>
      <c r="N243" s="54"/>
      <c r="O243" s="55">
        <f t="shared" si="329"/>
        <v>0</v>
      </c>
      <c r="P243" s="57"/>
      <c r="R243" s="468"/>
    </row>
    <row r="244" spans="1:18" ht="24" hidden="1" customHeight="1" x14ac:dyDescent="0.25">
      <c r="A244" s="187">
        <v>6260</v>
      </c>
      <c r="B244" s="87" t="s">
        <v>263</v>
      </c>
      <c r="C244" s="88">
        <f t="shared" si="288"/>
        <v>0</v>
      </c>
      <c r="D244" s="193">
        <v>0</v>
      </c>
      <c r="E244" s="194"/>
      <c r="F244" s="55">
        <f t="shared" si="326"/>
        <v>0</v>
      </c>
      <c r="G244" s="53"/>
      <c r="H244" s="54"/>
      <c r="I244" s="55">
        <f t="shared" si="327"/>
        <v>0</v>
      </c>
      <c r="J244" s="53"/>
      <c r="K244" s="54"/>
      <c r="L244" s="55">
        <f t="shared" si="328"/>
        <v>0</v>
      </c>
      <c r="M244" s="53"/>
      <c r="N244" s="54"/>
      <c r="O244" s="55">
        <f t="shared" si="329"/>
        <v>0</v>
      </c>
      <c r="P244" s="57"/>
      <c r="R244" s="468"/>
    </row>
    <row r="245" spans="1:18" ht="12" hidden="1" customHeight="1" x14ac:dyDescent="0.25">
      <c r="A245" s="187">
        <v>6270</v>
      </c>
      <c r="B245" s="87" t="s">
        <v>264</v>
      </c>
      <c r="C245" s="88">
        <f t="shared" si="288"/>
        <v>0</v>
      </c>
      <c r="D245" s="193">
        <v>0</v>
      </c>
      <c r="E245" s="194"/>
      <c r="F245" s="55">
        <f t="shared" si="326"/>
        <v>0</v>
      </c>
      <c r="G245" s="53"/>
      <c r="H245" s="54"/>
      <c r="I245" s="55">
        <f t="shared" si="327"/>
        <v>0</v>
      </c>
      <c r="J245" s="53"/>
      <c r="K245" s="54"/>
      <c r="L245" s="55">
        <f t="shared" si="328"/>
        <v>0</v>
      </c>
      <c r="M245" s="53"/>
      <c r="N245" s="54"/>
      <c r="O245" s="55">
        <f t="shared" si="329"/>
        <v>0</v>
      </c>
      <c r="P245" s="57"/>
      <c r="R245" s="468"/>
    </row>
    <row r="246" spans="1:18" ht="24" hidden="1" x14ac:dyDescent="0.25">
      <c r="A246" s="190">
        <v>6290</v>
      </c>
      <c r="B246" s="80" t="s">
        <v>265</v>
      </c>
      <c r="C246" s="205">
        <f t="shared" si="288"/>
        <v>0</v>
      </c>
      <c r="D246" s="191">
        <f>SUM(D247:D250)</f>
        <v>0</v>
      </c>
      <c r="E246" s="192">
        <f t="shared" ref="E246:O246" si="330">SUM(E247:E250)</f>
        <v>0</v>
      </c>
      <c r="F246" s="132">
        <f t="shared" si="330"/>
        <v>0</v>
      </c>
      <c r="G246" s="191">
        <f t="shared" si="330"/>
        <v>0</v>
      </c>
      <c r="H246" s="192">
        <f t="shared" si="330"/>
        <v>0</v>
      </c>
      <c r="I246" s="132">
        <f t="shared" si="330"/>
        <v>0</v>
      </c>
      <c r="J246" s="191">
        <f t="shared" si="330"/>
        <v>0</v>
      </c>
      <c r="K246" s="192">
        <f t="shared" si="330"/>
        <v>0</v>
      </c>
      <c r="L246" s="132">
        <f t="shared" si="330"/>
        <v>0</v>
      </c>
      <c r="M246" s="191">
        <f t="shared" si="330"/>
        <v>0</v>
      </c>
      <c r="N246" s="192">
        <f t="shared" si="330"/>
        <v>0</v>
      </c>
      <c r="O246" s="132">
        <f t="shared" si="330"/>
        <v>0</v>
      </c>
      <c r="P246" s="49"/>
      <c r="R246" s="468"/>
    </row>
    <row r="247" spans="1:18" ht="12" hidden="1" customHeight="1" x14ac:dyDescent="0.25">
      <c r="A247" s="51">
        <v>6291</v>
      </c>
      <c r="B247" s="87" t="s">
        <v>266</v>
      </c>
      <c r="C247" s="88">
        <f t="shared" si="288"/>
        <v>0</v>
      </c>
      <c r="D247" s="193">
        <v>0</v>
      </c>
      <c r="E247" s="194"/>
      <c r="F247" s="55">
        <f t="shared" ref="F247:F250" si="331">D247+E247</f>
        <v>0</v>
      </c>
      <c r="G247" s="53"/>
      <c r="H247" s="54"/>
      <c r="I247" s="55">
        <f t="shared" ref="I247:I250" si="332">G247+H247</f>
        <v>0</v>
      </c>
      <c r="J247" s="53"/>
      <c r="K247" s="54"/>
      <c r="L247" s="55">
        <f t="shared" ref="L247:L250" si="333">K247+J247</f>
        <v>0</v>
      </c>
      <c r="M247" s="53"/>
      <c r="N247" s="54"/>
      <c r="O247" s="55">
        <f t="shared" ref="O247:O250" si="334">N247+M247</f>
        <v>0</v>
      </c>
      <c r="P247" s="57"/>
      <c r="R247" s="468"/>
    </row>
    <row r="248" spans="1:18" ht="12" hidden="1" customHeight="1" x14ac:dyDescent="0.25">
      <c r="A248" s="51">
        <v>6292</v>
      </c>
      <c r="B248" s="87" t="s">
        <v>267</v>
      </c>
      <c r="C248" s="88">
        <f t="shared" si="288"/>
        <v>0</v>
      </c>
      <c r="D248" s="193">
        <v>0</v>
      </c>
      <c r="E248" s="194"/>
      <c r="F248" s="55">
        <f t="shared" si="331"/>
        <v>0</v>
      </c>
      <c r="G248" s="53"/>
      <c r="H248" s="54"/>
      <c r="I248" s="55">
        <f t="shared" si="332"/>
        <v>0</v>
      </c>
      <c r="J248" s="53"/>
      <c r="K248" s="54"/>
      <c r="L248" s="55">
        <f t="shared" si="333"/>
        <v>0</v>
      </c>
      <c r="M248" s="53"/>
      <c r="N248" s="54"/>
      <c r="O248" s="55">
        <f t="shared" si="334"/>
        <v>0</v>
      </c>
      <c r="P248" s="57"/>
      <c r="R248" s="468"/>
    </row>
    <row r="249" spans="1:18" ht="72" hidden="1" customHeight="1" x14ac:dyDescent="0.25">
      <c r="A249" s="51">
        <v>6296</v>
      </c>
      <c r="B249" s="87" t="s">
        <v>268</v>
      </c>
      <c r="C249" s="88">
        <f t="shared" si="288"/>
        <v>0</v>
      </c>
      <c r="D249" s="193">
        <v>0</v>
      </c>
      <c r="E249" s="194"/>
      <c r="F249" s="55">
        <f t="shared" si="331"/>
        <v>0</v>
      </c>
      <c r="G249" s="53"/>
      <c r="H249" s="54"/>
      <c r="I249" s="55">
        <f t="shared" si="332"/>
        <v>0</v>
      </c>
      <c r="J249" s="53"/>
      <c r="K249" s="54"/>
      <c r="L249" s="55">
        <f t="shared" si="333"/>
        <v>0</v>
      </c>
      <c r="M249" s="53"/>
      <c r="N249" s="54"/>
      <c r="O249" s="55">
        <f t="shared" si="334"/>
        <v>0</v>
      </c>
      <c r="P249" s="57"/>
      <c r="R249" s="468"/>
    </row>
    <row r="250" spans="1:18" ht="39.75" hidden="1" customHeight="1" x14ac:dyDescent="0.25">
      <c r="A250" s="51">
        <v>6299</v>
      </c>
      <c r="B250" s="87" t="s">
        <v>269</v>
      </c>
      <c r="C250" s="88">
        <f t="shared" si="288"/>
        <v>0</v>
      </c>
      <c r="D250" s="193">
        <v>0</v>
      </c>
      <c r="E250" s="194"/>
      <c r="F250" s="55">
        <f t="shared" si="331"/>
        <v>0</v>
      </c>
      <c r="G250" s="53"/>
      <c r="H250" s="54"/>
      <c r="I250" s="55">
        <f t="shared" si="332"/>
        <v>0</v>
      </c>
      <c r="J250" s="53"/>
      <c r="K250" s="54"/>
      <c r="L250" s="55">
        <f t="shared" si="333"/>
        <v>0</v>
      </c>
      <c r="M250" s="53"/>
      <c r="N250" s="54"/>
      <c r="O250" s="55">
        <f t="shared" si="334"/>
        <v>0</v>
      </c>
      <c r="P250" s="57"/>
      <c r="R250" s="468"/>
    </row>
    <row r="251" spans="1:18" hidden="1" x14ac:dyDescent="0.25">
      <c r="A251" s="67">
        <v>6300</v>
      </c>
      <c r="B251" s="181" t="s">
        <v>270</v>
      </c>
      <c r="C251" s="68">
        <f t="shared" si="288"/>
        <v>0</v>
      </c>
      <c r="D251" s="182">
        <f>SUM(D252,D257,D258)</f>
        <v>0</v>
      </c>
      <c r="E251" s="183">
        <f t="shared" ref="E251:O251" si="335">SUM(E252,E257,E258)</f>
        <v>0</v>
      </c>
      <c r="F251" s="71">
        <f t="shared" si="335"/>
        <v>0</v>
      </c>
      <c r="G251" s="182">
        <f t="shared" si="335"/>
        <v>0</v>
      </c>
      <c r="H251" s="183">
        <f t="shared" si="335"/>
        <v>0</v>
      </c>
      <c r="I251" s="71">
        <f t="shared" si="335"/>
        <v>0</v>
      </c>
      <c r="J251" s="182">
        <f t="shared" si="335"/>
        <v>0</v>
      </c>
      <c r="K251" s="183">
        <f t="shared" si="335"/>
        <v>0</v>
      </c>
      <c r="L251" s="71">
        <f t="shared" si="335"/>
        <v>0</v>
      </c>
      <c r="M251" s="182">
        <f t="shared" si="335"/>
        <v>0</v>
      </c>
      <c r="N251" s="183">
        <f t="shared" si="335"/>
        <v>0</v>
      </c>
      <c r="O251" s="71">
        <f t="shared" si="335"/>
        <v>0</v>
      </c>
      <c r="P251" s="75"/>
      <c r="R251" s="468"/>
    </row>
    <row r="252" spans="1:18" ht="24" hidden="1" x14ac:dyDescent="0.25">
      <c r="A252" s="190">
        <v>6320</v>
      </c>
      <c r="B252" s="80" t="s">
        <v>271</v>
      </c>
      <c r="C252" s="205">
        <f t="shared" si="288"/>
        <v>0</v>
      </c>
      <c r="D252" s="191">
        <f>SUM(D253:D256)</f>
        <v>0</v>
      </c>
      <c r="E252" s="192">
        <f t="shared" ref="E252:O252" si="336">SUM(E253:E256)</f>
        <v>0</v>
      </c>
      <c r="F252" s="132">
        <f t="shared" si="336"/>
        <v>0</v>
      </c>
      <c r="G252" s="191">
        <f t="shared" si="336"/>
        <v>0</v>
      </c>
      <c r="H252" s="192">
        <f t="shared" si="336"/>
        <v>0</v>
      </c>
      <c r="I252" s="132">
        <f t="shared" si="336"/>
        <v>0</v>
      </c>
      <c r="J252" s="191">
        <f t="shared" si="336"/>
        <v>0</v>
      </c>
      <c r="K252" s="192">
        <f t="shared" si="336"/>
        <v>0</v>
      </c>
      <c r="L252" s="132">
        <f t="shared" si="336"/>
        <v>0</v>
      </c>
      <c r="M252" s="191">
        <f t="shared" si="336"/>
        <v>0</v>
      </c>
      <c r="N252" s="192">
        <f t="shared" si="336"/>
        <v>0</v>
      </c>
      <c r="O252" s="132">
        <f t="shared" si="336"/>
        <v>0</v>
      </c>
      <c r="P252" s="49"/>
      <c r="R252" s="468"/>
    </row>
    <row r="253" spans="1:18" ht="12" hidden="1" customHeight="1" x14ac:dyDescent="0.25">
      <c r="A253" s="51">
        <v>6322</v>
      </c>
      <c r="B253" s="87" t="s">
        <v>272</v>
      </c>
      <c r="C253" s="88">
        <f t="shared" si="288"/>
        <v>0</v>
      </c>
      <c r="D253" s="193">
        <v>0</v>
      </c>
      <c r="E253" s="194"/>
      <c r="F253" s="55">
        <f t="shared" ref="F253:F258" si="337">D253+E253</f>
        <v>0</v>
      </c>
      <c r="G253" s="53"/>
      <c r="H253" s="54"/>
      <c r="I253" s="55">
        <f t="shared" ref="I253:I258" si="338">G253+H253</f>
        <v>0</v>
      </c>
      <c r="J253" s="53"/>
      <c r="K253" s="54"/>
      <c r="L253" s="55">
        <f t="shared" ref="L253:L258" si="339">K253+J253</f>
        <v>0</v>
      </c>
      <c r="M253" s="53"/>
      <c r="N253" s="54"/>
      <c r="O253" s="55">
        <f t="shared" ref="O253:O258" si="340">N253+M253</f>
        <v>0</v>
      </c>
      <c r="P253" s="57"/>
      <c r="R253" s="468"/>
    </row>
    <row r="254" spans="1:18" ht="24" hidden="1" customHeight="1" x14ac:dyDescent="0.25">
      <c r="A254" s="51">
        <v>6323</v>
      </c>
      <c r="B254" s="87" t="s">
        <v>273</v>
      </c>
      <c r="C254" s="88">
        <f t="shared" si="288"/>
        <v>0</v>
      </c>
      <c r="D254" s="193">
        <v>0</v>
      </c>
      <c r="E254" s="194"/>
      <c r="F254" s="55">
        <f t="shared" si="337"/>
        <v>0</v>
      </c>
      <c r="G254" s="53"/>
      <c r="H254" s="54"/>
      <c r="I254" s="55">
        <f t="shared" si="338"/>
        <v>0</v>
      </c>
      <c r="J254" s="53"/>
      <c r="K254" s="54"/>
      <c r="L254" s="55">
        <f t="shared" si="339"/>
        <v>0</v>
      </c>
      <c r="M254" s="53"/>
      <c r="N254" s="54"/>
      <c r="O254" s="55">
        <f t="shared" si="340"/>
        <v>0</v>
      </c>
      <c r="P254" s="57"/>
      <c r="R254" s="468"/>
    </row>
    <row r="255" spans="1:18" ht="24" hidden="1" customHeight="1" x14ac:dyDescent="0.25">
      <c r="A255" s="51">
        <v>6324</v>
      </c>
      <c r="B255" s="87" t="s">
        <v>274</v>
      </c>
      <c r="C255" s="88">
        <f t="shared" si="288"/>
        <v>0</v>
      </c>
      <c r="D255" s="193">
        <v>0</v>
      </c>
      <c r="E255" s="194"/>
      <c r="F255" s="55">
        <f t="shared" si="337"/>
        <v>0</v>
      </c>
      <c r="G255" s="53"/>
      <c r="H255" s="54"/>
      <c r="I255" s="55">
        <f t="shared" si="338"/>
        <v>0</v>
      </c>
      <c r="J255" s="53"/>
      <c r="K255" s="54"/>
      <c r="L255" s="55">
        <f t="shared" si="339"/>
        <v>0</v>
      </c>
      <c r="M255" s="53"/>
      <c r="N255" s="54"/>
      <c r="O255" s="55">
        <f t="shared" si="340"/>
        <v>0</v>
      </c>
      <c r="P255" s="57"/>
      <c r="R255" s="468"/>
    </row>
    <row r="256" spans="1:18" ht="12" hidden="1" customHeight="1" x14ac:dyDescent="0.25">
      <c r="A256" s="44">
        <v>6329</v>
      </c>
      <c r="B256" s="80" t="s">
        <v>275</v>
      </c>
      <c r="C256" s="81">
        <f t="shared" si="288"/>
        <v>0</v>
      </c>
      <c r="D256" s="195">
        <v>0</v>
      </c>
      <c r="E256" s="196"/>
      <c r="F256" s="132">
        <f t="shared" si="337"/>
        <v>0</v>
      </c>
      <c r="G256" s="46"/>
      <c r="H256" s="47"/>
      <c r="I256" s="132">
        <f t="shared" si="338"/>
        <v>0</v>
      </c>
      <c r="J256" s="46"/>
      <c r="K256" s="47"/>
      <c r="L256" s="132">
        <f t="shared" si="339"/>
        <v>0</v>
      </c>
      <c r="M256" s="46"/>
      <c r="N256" s="47"/>
      <c r="O256" s="132">
        <f t="shared" si="340"/>
        <v>0</v>
      </c>
      <c r="P256" s="49"/>
      <c r="R256" s="468"/>
    </row>
    <row r="257" spans="1:18" ht="24" hidden="1" customHeight="1" x14ac:dyDescent="0.25">
      <c r="A257" s="222">
        <v>6330</v>
      </c>
      <c r="B257" s="223" t="s">
        <v>276</v>
      </c>
      <c r="C257" s="205">
        <f t="shared" si="288"/>
        <v>0</v>
      </c>
      <c r="D257" s="207">
        <v>0</v>
      </c>
      <c r="E257" s="208"/>
      <c r="F257" s="209">
        <f t="shared" si="337"/>
        <v>0</v>
      </c>
      <c r="G257" s="210"/>
      <c r="H257" s="211"/>
      <c r="I257" s="209">
        <f t="shared" si="338"/>
        <v>0</v>
      </c>
      <c r="J257" s="210"/>
      <c r="K257" s="211"/>
      <c r="L257" s="209">
        <f t="shared" si="339"/>
        <v>0</v>
      </c>
      <c r="M257" s="210"/>
      <c r="N257" s="211"/>
      <c r="O257" s="209">
        <f t="shared" si="340"/>
        <v>0</v>
      </c>
      <c r="P257" s="212"/>
      <c r="R257" s="468"/>
    </row>
    <row r="258" spans="1:18" ht="12" hidden="1" customHeight="1" x14ac:dyDescent="0.25">
      <c r="A258" s="187">
        <v>6360</v>
      </c>
      <c r="B258" s="87" t="s">
        <v>277</v>
      </c>
      <c r="C258" s="88">
        <f t="shared" si="288"/>
        <v>0</v>
      </c>
      <c r="D258" s="193">
        <v>0</v>
      </c>
      <c r="E258" s="194"/>
      <c r="F258" s="55">
        <f t="shared" si="337"/>
        <v>0</v>
      </c>
      <c r="G258" s="53"/>
      <c r="H258" s="54"/>
      <c r="I258" s="55">
        <f t="shared" si="338"/>
        <v>0</v>
      </c>
      <c r="J258" s="53"/>
      <c r="K258" s="54"/>
      <c r="L258" s="55">
        <f t="shared" si="339"/>
        <v>0</v>
      </c>
      <c r="M258" s="53"/>
      <c r="N258" s="54"/>
      <c r="O258" s="55">
        <f t="shared" si="340"/>
        <v>0</v>
      </c>
      <c r="P258" s="57"/>
      <c r="R258" s="468"/>
    </row>
    <row r="259" spans="1:18" ht="36" x14ac:dyDescent="0.25">
      <c r="A259" s="67">
        <v>6400</v>
      </c>
      <c r="B259" s="181" t="s">
        <v>278</v>
      </c>
      <c r="C259" s="68">
        <f t="shared" si="288"/>
        <v>4266</v>
      </c>
      <c r="D259" s="182">
        <f>SUM(D260,D264)</f>
        <v>4266</v>
      </c>
      <c r="E259" s="183">
        <f t="shared" ref="E259:O259" si="341">SUM(E260,E264)</f>
        <v>0</v>
      </c>
      <c r="F259" s="71">
        <f t="shared" si="341"/>
        <v>4266</v>
      </c>
      <c r="G259" s="182">
        <f t="shared" si="341"/>
        <v>0</v>
      </c>
      <c r="H259" s="183">
        <f t="shared" si="341"/>
        <v>0</v>
      </c>
      <c r="I259" s="71">
        <f t="shared" si="341"/>
        <v>0</v>
      </c>
      <c r="J259" s="182">
        <f t="shared" si="341"/>
        <v>0</v>
      </c>
      <c r="K259" s="183">
        <f t="shared" si="341"/>
        <v>0</v>
      </c>
      <c r="L259" s="71">
        <f t="shared" si="341"/>
        <v>0</v>
      </c>
      <c r="M259" s="182">
        <f t="shared" si="341"/>
        <v>0</v>
      </c>
      <c r="N259" s="183">
        <f t="shared" si="341"/>
        <v>0</v>
      </c>
      <c r="O259" s="71">
        <f t="shared" si="341"/>
        <v>0</v>
      </c>
      <c r="P259" s="75"/>
      <c r="R259" s="468"/>
    </row>
    <row r="260" spans="1:18" ht="24" hidden="1" x14ac:dyDescent="0.25">
      <c r="A260" s="190">
        <v>6410</v>
      </c>
      <c r="B260" s="80" t="s">
        <v>279</v>
      </c>
      <c r="C260" s="81">
        <f t="shared" si="288"/>
        <v>0</v>
      </c>
      <c r="D260" s="191">
        <f>SUM(D261:D263)</f>
        <v>0</v>
      </c>
      <c r="E260" s="192">
        <f t="shared" ref="E260:O260" si="342">SUM(E261:E263)</f>
        <v>0</v>
      </c>
      <c r="F260" s="132">
        <f t="shared" si="342"/>
        <v>0</v>
      </c>
      <c r="G260" s="191">
        <f t="shared" si="342"/>
        <v>0</v>
      </c>
      <c r="H260" s="192">
        <f t="shared" si="342"/>
        <v>0</v>
      </c>
      <c r="I260" s="132">
        <f t="shared" si="342"/>
        <v>0</v>
      </c>
      <c r="J260" s="191">
        <f t="shared" si="342"/>
        <v>0</v>
      </c>
      <c r="K260" s="192">
        <f t="shared" si="342"/>
        <v>0</v>
      </c>
      <c r="L260" s="132">
        <f t="shared" si="342"/>
        <v>0</v>
      </c>
      <c r="M260" s="191">
        <f t="shared" si="342"/>
        <v>0</v>
      </c>
      <c r="N260" s="192">
        <f t="shared" si="342"/>
        <v>0</v>
      </c>
      <c r="O260" s="132">
        <f t="shared" si="342"/>
        <v>0</v>
      </c>
      <c r="P260" s="49"/>
      <c r="R260" s="468"/>
    </row>
    <row r="261" spans="1:18" ht="12" hidden="1" customHeight="1" x14ac:dyDescent="0.25">
      <c r="A261" s="51">
        <v>6411</v>
      </c>
      <c r="B261" s="197" t="s">
        <v>280</v>
      </c>
      <c r="C261" s="88">
        <f t="shared" si="288"/>
        <v>0</v>
      </c>
      <c r="D261" s="193">
        <v>0</v>
      </c>
      <c r="E261" s="194"/>
      <c r="F261" s="55">
        <f t="shared" ref="F261:F263" si="343">D261+E261</f>
        <v>0</v>
      </c>
      <c r="G261" s="53"/>
      <c r="H261" s="54"/>
      <c r="I261" s="55">
        <f t="shared" ref="I261:I263" si="344">G261+H261</f>
        <v>0</v>
      </c>
      <c r="J261" s="53"/>
      <c r="K261" s="54"/>
      <c r="L261" s="55">
        <f t="shared" ref="L261:L263" si="345">K261+J261</f>
        <v>0</v>
      </c>
      <c r="M261" s="53"/>
      <c r="N261" s="54"/>
      <c r="O261" s="55">
        <f t="shared" ref="O261:O263" si="346">N261+M261</f>
        <v>0</v>
      </c>
      <c r="P261" s="57"/>
      <c r="R261" s="468"/>
    </row>
    <row r="262" spans="1:18" ht="36" hidden="1" customHeight="1" x14ac:dyDescent="0.25">
      <c r="A262" s="51">
        <v>6412</v>
      </c>
      <c r="B262" s="87" t="s">
        <v>281</v>
      </c>
      <c r="C262" s="88">
        <f t="shared" si="288"/>
        <v>0</v>
      </c>
      <c r="D262" s="193">
        <v>0</v>
      </c>
      <c r="E262" s="194"/>
      <c r="F262" s="55">
        <f t="shared" si="343"/>
        <v>0</v>
      </c>
      <c r="G262" s="53"/>
      <c r="H262" s="54"/>
      <c r="I262" s="55">
        <f t="shared" si="344"/>
        <v>0</v>
      </c>
      <c r="J262" s="53"/>
      <c r="K262" s="54"/>
      <c r="L262" s="55">
        <f t="shared" si="345"/>
        <v>0</v>
      </c>
      <c r="M262" s="53"/>
      <c r="N262" s="54"/>
      <c r="O262" s="55">
        <f t="shared" si="346"/>
        <v>0</v>
      </c>
      <c r="P262" s="57"/>
      <c r="R262" s="468"/>
    </row>
    <row r="263" spans="1:18" ht="36" hidden="1" customHeight="1" x14ac:dyDescent="0.25">
      <c r="A263" s="51">
        <v>6419</v>
      </c>
      <c r="B263" s="87" t="s">
        <v>282</v>
      </c>
      <c r="C263" s="88">
        <f t="shared" si="288"/>
        <v>0</v>
      </c>
      <c r="D263" s="193">
        <v>0</v>
      </c>
      <c r="E263" s="194"/>
      <c r="F263" s="55">
        <f t="shared" si="343"/>
        <v>0</v>
      </c>
      <c r="G263" s="53"/>
      <c r="H263" s="54"/>
      <c r="I263" s="55">
        <f t="shared" si="344"/>
        <v>0</v>
      </c>
      <c r="J263" s="53"/>
      <c r="K263" s="54"/>
      <c r="L263" s="55">
        <f t="shared" si="345"/>
        <v>0</v>
      </c>
      <c r="M263" s="53"/>
      <c r="N263" s="54"/>
      <c r="O263" s="55">
        <f t="shared" si="346"/>
        <v>0</v>
      </c>
      <c r="P263" s="57"/>
      <c r="R263" s="468"/>
    </row>
    <row r="264" spans="1:18" ht="48" x14ac:dyDescent="0.25">
      <c r="A264" s="187">
        <v>6420</v>
      </c>
      <c r="B264" s="87" t="s">
        <v>283</v>
      </c>
      <c r="C264" s="88">
        <f t="shared" si="288"/>
        <v>4266</v>
      </c>
      <c r="D264" s="188">
        <f>SUM(D265:D268)</f>
        <v>4266</v>
      </c>
      <c r="E264" s="189">
        <f t="shared" ref="E264:F264" si="347">SUM(E265:E268)</f>
        <v>0</v>
      </c>
      <c r="F264" s="55">
        <f t="shared" si="347"/>
        <v>4266</v>
      </c>
      <c r="G264" s="188">
        <f>SUM(G265:G268)</f>
        <v>0</v>
      </c>
      <c r="H264" s="189">
        <f t="shared" ref="H264:I264" si="348">SUM(H265:H268)</f>
        <v>0</v>
      </c>
      <c r="I264" s="55">
        <f t="shared" si="348"/>
        <v>0</v>
      </c>
      <c r="J264" s="188">
        <f>SUM(J265:J268)</f>
        <v>0</v>
      </c>
      <c r="K264" s="189">
        <f t="shared" ref="K264:L264" si="349">SUM(K265:K268)</f>
        <v>0</v>
      </c>
      <c r="L264" s="55">
        <f t="shared" si="349"/>
        <v>0</v>
      </c>
      <c r="M264" s="188">
        <f>SUM(M265:M268)</f>
        <v>0</v>
      </c>
      <c r="N264" s="189">
        <f t="shared" ref="N264:O264" si="350">SUM(N265:N268)</f>
        <v>0</v>
      </c>
      <c r="O264" s="55">
        <f t="shared" si="350"/>
        <v>0</v>
      </c>
      <c r="P264" s="57"/>
      <c r="R264" s="468"/>
    </row>
    <row r="265" spans="1:18" ht="36" hidden="1" customHeight="1" x14ac:dyDescent="0.25">
      <c r="A265" s="51">
        <v>6421</v>
      </c>
      <c r="B265" s="87" t="s">
        <v>284</v>
      </c>
      <c r="C265" s="88">
        <f t="shared" si="288"/>
        <v>0</v>
      </c>
      <c r="D265" s="193">
        <v>0</v>
      </c>
      <c r="E265" s="194"/>
      <c r="F265" s="55">
        <f t="shared" ref="F265:F268" si="351">D265+E265</f>
        <v>0</v>
      </c>
      <c r="G265" s="53"/>
      <c r="H265" s="54"/>
      <c r="I265" s="55">
        <f t="shared" ref="I265:I268" si="352">G265+H265</f>
        <v>0</v>
      </c>
      <c r="J265" s="53"/>
      <c r="K265" s="54"/>
      <c r="L265" s="55">
        <f t="shared" ref="L265:L268" si="353">K265+J265</f>
        <v>0</v>
      </c>
      <c r="M265" s="53"/>
      <c r="N265" s="54"/>
      <c r="O265" s="55">
        <f t="shared" ref="O265:O268" si="354">N265+M265</f>
        <v>0</v>
      </c>
      <c r="P265" s="57"/>
      <c r="R265" s="468"/>
    </row>
    <row r="266" spans="1:18" ht="12" customHeight="1" x14ac:dyDescent="0.25">
      <c r="A266" s="51">
        <v>6422</v>
      </c>
      <c r="B266" s="87" t="s">
        <v>285</v>
      </c>
      <c r="C266" s="88">
        <f t="shared" si="288"/>
        <v>3508</v>
      </c>
      <c r="D266" s="193">
        <v>3508</v>
      </c>
      <c r="E266" s="194"/>
      <c r="F266" s="55">
        <f t="shared" si="351"/>
        <v>3508</v>
      </c>
      <c r="G266" s="53"/>
      <c r="H266" s="54"/>
      <c r="I266" s="55">
        <f t="shared" si="352"/>
        <v>0</v>
      </c>
      <c r="J266" s="53"/>
      <c r="K266" s="54"/>
      <c r="L266" s="55">
        <f t="shared" si="353"/>
        <v>0</v>
      </c>
      <c r="M266" s="53"/>
      <c r="N266" s="54"/>
      <c r="O266" s="55">
        <f t="shared" si="354"/>
        <v>0</v>
      </c>
      <c r="P266" s="57"/>
      <c r="R266" s="468"/>
    </row>
    <row r="267" spans="1:18" ht="13.5" customHeight="1" x14ac:dyDescent="0.25">
      <c r="A267" s="51">
        <v>6423</v>
      </c>
      <c r="B267" s="87" t="s">
        <v>286</v>
      </c>
      <c r="C267" s="88">
        <f t="shared" si="288"/>
        <v>758</v>
      </c>
      <c r="D267" s="193">
        <v>758</v>
      </c>
      <c r="E267" s="194"/>
      <c r="F267" s="55">
        <f t="shared" si="351"/>
        <v>758</v>
      </c>
      <c r="G267" s="53"/>
      <c r="H267" s="54"/>
      <c r="I267" s="55">
        <f t="shared" si="352"/>
        <v>0</v>
      </c>
      <c r="J267" s="53"/>
      <c r="K267" s="54"/>
      <c r="L267" s="55">
        <f t="shared" si="353"/>
        <v>0</v>
      </c>
      <c r="M267" s="53"/>
      <c r="N267" s="54"/>
      <c r="O267" s="55">
        <f t="shared" si="354"/>
        <v>0</v>
      </c>
      <c r="P267" s="57"/>
      <c r="R267" s="468"/>
    </row>
    <row r="268" spans="1:18" ht="36" hidden="1" customHeight="1" x14ac:dyDescent="0.25">
      <c r="A268" s="51">
        <v>6424</v>
      </c>
      <c r="B268" s="87" t="s">
        <v>287</v>
      </c>
      <c r="C268" s="88">
        <f t="shared" si="288"/>
        <v>0</v>
      </c>
      <c r="D268" s="193">
        <v>0</v>
      </c>
      <c r="E268" s="194"/>
      <c r="F268" s="55">
        <f t="shared" si="351"/>
        <v>0</v>
      </c>
      <c r="G268" s="53"/>
      <c r="H268" s="54"/>
      <c r="I268" s="55">
        <f t="shared" si="352"/>
        <v>0</v>
      </c>
      <c r="J268" s="53"/>
      <c r="K268" s="54"/>
      <c r="L268" s="55">
        <f t="shared" si="353"/>
        <v>0</v>
      </c>
      <c r="M268" s="53"/>
      <c r="N268" s="54"/>
      <c r="O268" s="55">
        <f t="shared" si="354"/>
        <v>0</v>
      </c>
      <c r="P268" s="57"/>
      <c r="R268" s="468"/>
    </row>
    <row r="269" spans="1:18" ht="48" hidden="1" x14ac:dyDescent="0.25">
      <c r="A269" s="224">
        <v>7000</v>
      </c>
      <c r="B269" s="224" t="s">
        <v>288</v>
      </c>
      <c r="C269" s="225">
        <f t="shared" si="288"/>
        <v>0</v>
      </c>
      <c r="D269" s="226">
        <f>SUM(D270,D281)</f>
        <v>0</v>
      </c>
      <c r="E269" s="227">
        <f t="shared" ref="E269:F269" si="355">SUM(E270,E281)</f>
        <v>0</v>
      </c>
      <c r="F269" s="228">
        <f t="shared" si="355"/>
        <v>0</v>
      </c>
      <c r="G269" s="226">
        <f>SUM(G270,G281)</f>
        <v>0</v>
      </c>
      <c r="H269" s="227">
        <f t="shared" ref="H269:I269" si="356">SUM(H270,H281)</f>
        <v>0</v>
      </c>
      <c r="I269" s="228">
        <f t="shared" si="356"/>
        <v>0</v>
      </c>
      <c r="J269" s="226">
        <f>SUM(J270,J281)</f>
        <v>0</v>
      </c>
      <c r="K269" s="227">
        <f t="shared" ref="K269:L269" si="357">SUM(K270,K281)</f>
        <v>0</v>
      </c>
      <c r="L269" s="228">
        <f t="shared" si="357"/>
        <v>0</v>
      </c>
      <c r="M269" s="226">
        <f>SUM(M270,M281)</f>
        <v>0</v>
      </c>
      <c r="N269" s="227">
        <f t="shared" ref="N269:O269" si="358">SUM(N270,N281)</f>
        <v>0</v>
      </c>
      <c r="O269" s="228">
        <f t="shared" si="358"/>
        <v>0</v>
      </c>
      <c r="P269" s="229"/>
      <c r="R269" s="468"/>
    </row>
    <row r="270" spans="1:18" ht="24" hidden="1" x14ac:dyDescent="0.25">
      <c r="A270" s="67">
        <v>7200</v>
      </c>
      <c r="B270" s="181" t="s">
        <v>289</v>
      </c>
      <c r="C270" s="68">
        <f t="shared" si="288"/>
        <v>0</v>
      </c>
      <c r="D270" s="182">
        <f>SUM(D271,D272,D275,D276,D280)</f>
        <v>0</v>
      </c>
      <c r="E270" s="183">
        <f t="shared" ref="E270:F270" si="359">SUM(E271,E272,E275,E276,E280)</f>
        <v>0</v>
      </c>
      <c r="F270" s="71">
        <f t="shared" si="359"/>
        <v>0</v>
      </c>
      <c r="G270" s="182">
        <f>SUM(G271,G272,G275,G276,G280)</f>
        <v>0</v>
      </c>
      <c r="H270" s="183">
        <f t="shared" ref="H270:I270" si="360">SUM(H271,H272,H275,H276,H280)</f>
        <v>0</v>
      </c>
      <c r="I270" s="71">
        <f t="shared" si="360"/>
        <v>0</v>
      </c>
      <c r="J270" s="182">
        <f>SUM(J271,J272,J275,J276,J280)</f>
        <v>0</v>
      </c>
      <c r="K270" s="183">
        <f t="shared" ref="K270:L270" si="361">SUM(K271,K272,K275,K276,K280)</f>
        <v>0</v>
      </c>
      <c r="L270" s="71">
        <f t="shared" si="361"/>
        <v>0</v>
      </c>
      <c r="M270" s="182">
        <f>SUM(M271,M272,M275,M276,M280)</f>
        <v>0</v>
      </c>
      <c r="N270" s="183">
        <f t="shared" ref="N270:O270" si="362">SUM(N271,N272,N275,N276,N280)</f>
        <v>0</v>
      </c>
      <c r="O270" s="71">
        <f t="shared" si="362"/>
        <v>0</v>
      </c>
      <c r="P270" s="75"/>
      <c r="R270" s="468"/>
    </row>
    <row r="271" spans="1:18" ht="24" hidden="1" customHeight="1" x14ac:dyDescent="0.25">
      <c r="A271" s="190">
        <v>7210</v>
      </c>
      <c r="B271" s="80" t="s">
        <v>290</v>
      </c>
      <c r="C271" s="81">
        <f t="shared" si="288"/>
        <v>0</v>
      </c>
      <c r="D271" s="195">
        <v>0</v>
      </c>
      <c r="E271" s="196"/>
      <c r="F271" s="132">
        <f>D271+E271</f>
        <v>0</v>
      </c>
      <c r="G271" s="46"/>
      <c r="H271" s="47"/>
      <c r="I271" s="132">
        <f>G271+H271</f>
        <v>0</v>
      </c>
      <c r="J271" s="46"/>
      <c r="K271" s="47"/>
      <c r="L271" s="132">
        <f>K271+J271</f>
        <v>0</v>
      </c>
      <c r="M271" s="46"/>
      <c r="N271" s="47"/>
      <c r="O271" s="132">
        <f>N271+M271</f>
        <v>0</v>
      </c>
      <c r="P271" s="49"/>
      <c r="R271" s="468"/>
    </row>
    <row r="272" spans="1:18" s="230" customFormat="1" ht="24" hidden="1" x14ac:dyDescent="0.25">
      <c r="A272" s="187">
        <v>7220</v>
      </c>
      <c r="B272" s="87" t="s">
        <v>291</v>
      </c>
      <c r="C272" s="88">
        <f t="shared" si="288"/>
        <v>0</v>
      </c>
      <c r="D272" s="188">
        <f>SUM(D273:D274)</f>
        <v>0</v>
      </c>
      <c r="E272" s="189">
        <f t="shared" ref="E272:F272" si="363">SUM(E273:E274)</f>
        <v>0</v>
      </c>
      <c r="F272" s="55">
        <f t="shared" si="363"/>
        <v>0</v>
      </c>
      <c r="G272" s="188">
        <f>SUM(G273:G274)</f>
        <v>0</v>
      </c>
      <c r="H272" s="189">
        <f t="shared" ref="H272:I272" si="364">SUM(H273:H274)</f>
        <v>0</v>
      </c>
      <c r="I272" s="55">
        <f t="shared" si="364"/>
        <v>0</v>
      </c>
      <c r="J272" s="188">
        <f>SUM(J273:J274)</f>
        <v>0</v>
      </c>
      <c r="K272" s="189">
        <f t="shared" ref="K272:L272" si="365">SUM(K273:K274)</f>
        <v>0</v>
      </c>
      <c r="L272" s="55">
        <f t="shared" si="365"/>
        <v>0</v>
      </c>
      <c r="M272" s="188">
        <f>SUM(M273:M274)</f>
        <v>0</v>
      </c>
      <c r="N272" s="189">
        <f t="shared" ref="N272:O272" si="366">SUM(N273:N274)</f>
        <v>0</v>
      </c>
      <c r="O272" s="55">
        <f t="shared" si="366"/>
        <v>0</v>
      </c>
      <c r="P272" s="57"/>
      <c r="R272" s="468"/>
    </row>
    <row r="273" spans="1:18" s="230" customFormat="1" ht="36" hidden="1" customHeight="1" x14ac:dyDescent="0.25">
      <c r="A273" s="51">
        <v>7221</v>
      </c>
      <c r="B273" s="87" t="s">
        <v>292</v>
      </c>
      <c r="C273" s="88">
        <f t="shared" si="288"/>
        <v>0</v>
      </c>
      <c r="D273" s="193">
        <v>0</v>
      </c>
      <c r="E273" s="194"/>
      <c r="F273" s="55">
        <f t="shared" ref="F273:F275" si="367">D273+E273</f>
        <v>0</v>
      </c>
      <c r="G273" s="53"/>
      <c r="H273" s="54"/>
      <c r="I273" s="55">
        <f t="shared" ref="I273:I275" si="368">G273+H273</f>
        <v>0</v>
      </c>
      <c r="J273" s="53"/>
      <c r="K273" s="54"/>
      <c r="L273" s="55">
        <f t="shared" ref="L273:L275" si="369">K273+J273</f>
        <v>0</v>
      </c>
      <c r="M273" s="53"/>
      <c r="N273" s="54"/>
      <c r="O273" s="55">
        <f t="shared" ref="O273:O275" si="370">N273+M273</f>
        <v>0</v>
      </c>
      <c r="P273" s="57"/>
      <c r="R273" s="468"/>
    </row>
    <row r="274" spans="1:18" s="230" customFormat="1" ht="36" hidden="1" customHeight="1" x14ac:dyDescent="0.25">
      <c r="A274" s="51">
        <v>7222</v>
      </c>
      <c r="B274" s="87" t="s">
        <v>293</v>
      </c>
      <c r="C274" s="88">
        <f t="shared" si="288"/>
        <v>0</v>
      </c>
      <c r="D274" s="193">
        <v>0</v>
      </c>
      <c r="E274" s="194"/>
      <c r="F274" s="55">
        <f t="shared" si="367"/>
        <v>0</v>
      </c>
      <c r="G274" s="53"/>
      <c r="H274" s="54"/>
      <c r="I274" s="55">
        <f t="shared" si="368"/>
        <v>0</v>
      </c>
      <c r="J274" s="53"/>
      <c r="K274" s="54"/>
      <c r="L274" s="55">
        <f t="shared" si="369"/>
        <v>0</v>
      </c>
      <c r="M274" s="53"/>
      <c r="N274" s="54"/>
      <c r="O274" s="55">
        <f t="shared" si="370"/>
        <v>0</v>
      </c>
      <c r="P274" s="57"/>
      <c r="R274" s="468"/>
    </row>
    <row r="275" spans="1:18" ht="24" hidden="1" customHeight="1" x14ac:dyDescent="0.25">
      <c r="A275" s="187">
        <v>7230</v>
      </c>
      <c r="B275" s="87" t="s">
        <v>294</v>
      </c>
      <c r="C275" s="88">
        <f t="shared" si="288"/>
        <v>0</v>
      </c>
      <c r="D275" s="193">
        <v>0</v>
      </c>
      <c r="E275" s="194"/>
      <c r="F275" s="55">
        <f t="shared" si="367"/>
        <v>0</v>
      </c>
      <c r="G275" s="53"/>
      <c r="H275" s="54"/>
      <c r="I275" s="55">
        <f t="shared" si="368"/>
        <v>0</v>
      </c>
      <c r="J275" s="53"/>
      <c r="K275" s="54"/>
      <c r="L275" s="55">
        <f t="shared" si="369"/>
        <v>0</v>
      </c>
      <c r="M275" s="53"/>
      <c r="N275" s="54"/>
      <c r="O275" s="55">
        <f t="shared" si="370"/>
        <v>0</v>
      </c>
      <c r="P275" s="57"/>
      <c r="R275" s="468"/>
    </row>
    <row r="276" spans="1:18" ht="24" hidden="1" x14ac:dyDescent="0.25">
      <c r="A276" s="187">
        <v>7240</v>
      </c>
      <c r="B276" s="87" t="s">
        <v>295</v>
      </c>
      <c r="C276" s="88">
        <f t="shared" ref="C276:C301" si="371">F276+I276+L276+O276</f>
        <v>0</v>
      </c>
      <c r="D276" s="188">
        <f t="shared" ref="D276:O276" si="372">SUM(D277:D279)</f>
        <v>0</v>
      </c>
      <c r="E276" s="189">
        <f t="shared" si="372"/>
        <v>0</v>
      </c>
      <c r="F276" s="55">
        <f t="shared" si="372"/>
        <v>0</v>
      </c>
      <c r="G276" s="188">
        <f t="shared" si="372"/>
        <v>0</v>
      </c>
      <c r="H276" s="189">
        <f t="shared" si="372"/>
        <v>0</v>
      </c>
      <c r="I276" s="55">
        <f t="shared" si="372"/>
        <v>0</v>
      </c>
      <c r="J276" s="188">
        <f>SUM(J277:J279)</f>
        <v>0</v>
      </c>
      <c r="K276" s="189">
        <f t="shared" ref="K276:L276" si="373">SUM(K277:K279)</f>
        <v>0</v>
      </c>
      <c r="L276" s="55">
        <f t="shared" si="373"/>
        <v>0</v>
      </c>
      <c r="M276" s="188">
        <f t="shared" si="372"/>
        <v>0</v>
      </c>
      <c r="N276" s="189">
        <f t="shared" si="372"/>
        <v>0</v>
      </c>
      <c r="O276" s="55">
        <f t="shared" si="372"/>
        <v>0</v>
      </c>
      <c r="P276" s="57"/>
      <c r="R276" s="468"/>
    </row>
    <row r="277" spans="1:18" ht="48" hidden="1" customHeight="1" x14ac:dyDescent="0.25">
      <c r="A277" s="51">
        <v>7245</v>
      </c>
      <c r="B277" s="87" t="s">
        <v>296</v>
      </c>
      <c r="C277" s="88">
        <f t="shared" si="371"/>
        <v>0</v>
      </c>
      <c r="D277" s="193">
        <v>0</v>
      </c>
      <c r="E277" s="194"/>
      <c r="F277" s="55">
        <f t="shared" ref="F277:F280" si="374">D277+E277</f>
        <v>0</v>
      </c>
      <c r="G277" s="53"/>
      <c r="H277" s="54"/>
      <c r="I277" s="55">
        <f t="shared" ref="I277:I280" si="375">G277+H277</f>
        <v>0</v>
      </c>
      <c r="J277" s="53"/>
      <c r="K277" s="54"/>
      <c r="L277" s="55">
        <f t="shared" ref="L277:L280" si="376">K277+J277</f>
        <v>0</v>
      </c>
      <c r="M277" s="53"/>
      <c r="N277" s="54"/>
      <c r="O277" s="55">
        <f t="shared" ref="O277:O280" si="377">N277+M277</f>
        <v>0</v>
      </c>
      <c r="P277" s="57"/>
      <c r="R277" s="468"/>
    </row>
    <row r="278" spans="1:18" ht="84.75" hidden="1" customHeight="1" x14ac:dyDescent="0.25">
      <c r="A278" s="51">
        <v>7246</v>
      </c>
      <c r="B278" s="87" t="s">
        <v>297</v>
      </c>
      <c r="C278" s="88">
        <f t="shared" si="371"/>
        <v>0</v>
      </c>
      <c r="D278" s="193">
        <v>0</v>
      </c>
      <c r="E278" s="194"/>
      <c r="F278" s="55">
        <f t="shared" si="374"/>
        <v>0</v>
      </c>
      <c r="G278" s="53"/>
      <c r="H278" s="54"/>
      <c r="I278" s="55">
        <f t="shared" si="375"/>
        <v>0</v>
      </c>
      <c r="J278" s="53"/>
      <c r="K278" s="54"/>
      <c r="L278" s="55">
        <f t="shared" si="376"/>
        <v>0</v>
      </c>
      <c r="M278" s="53"/>
      <c r="N278" s="54"/>
      <c r="O278" s="55">
        <f t="shared" si="377"/>
        <v>0</v>
      </c>
      <c r="P278" s="57"/>
      <c r="R278" s="468"/>
    </row>
    <row r="279" spans="1:18" ht="36" hidden="1" customHeight="1" x14ac:dyDescent="0.25">
      <c r="A279" s="51">
        <v>7247</v>
      </c>
      <c r="B279" s="87" t="s">
        <v>298</v>
      </c>
      <c r="C279" s="88">
        <f t="shared" si="371"/>
        <v>0</v>
      </c>
      <c r="D279" s="193">
        <v>0</v>
      </c>
      <c r="E279" s="194"/>
      <c r="F279" s="55">
        <f t="shared" si="374"/>
        <v>0</v>
      </c>
      <c r="G279" s="53"/>
      <c r="H279" s="54"/>
      <c r="I279" s="55">
        <f t="shared" si="375"/>
        <v>0</v>
      </c>
      <c r="J279" s="53"/>
      <c r="K279" s="54"/>
      <c r="L279" s="55">
        <f t="shared" si="376"/>
        <v>0</v>
      </c>
      <c r="M279" s="53"/>
      <c r="N279" s="54"/>
      <c r="O279" s="55">
        <f t="shared" si="377"/>
        <v>0</v>
      </c>
      <c r="P279" s="57"/>
      <c r="R279" s="468"/>
    </row>
    <row r="280" spans="1:18" ht="24" hidden="1" customHeight="1" x14ac:dyDescent="0.25">
      <c r="A280" s="190">
        <v>7260</v>
      </c>
      <c r="B280" s="80" t="s">
        <v>299</v>
      </c>
      <c r="C280" s="81">
        <f t="shared" si="371"/>
        <v>0</v>
      </c>
      <c r="D280" s="195">
        <v>0</v>
      </c>
      <c r="E280" s="196"/>
      <c r="F280" s="132">
        <f t="shared" si="374"/>
        <v>0</v>
      </c>
      <c r="G280" s="46"/>
      <c r="H280" s="47"/>
      <c r="I280" s="132">
        <f t="shared" si="375"/>
        <v>0</v>
      </c>
      <c r="J280" s="46"/>
      <c r="K280" s="47"/>
      <c r="L280" s="132">
        <f t="shared" si="376"/>
        <v>0</v>
      </c>
      <c r="M280" s="46"/>
      <c r="N280" s="47"/>
      <c r="O280" s="132">
        <f t="shared" si="377"/>
        <v>0</v>
      </c>
      <c r="P280" s="49"/>
      <c r="R280" s="468"/>
    </row>
    <row r="281" spans="1:18" hidden="1" x14ac:dyDescent="0.25">
      <c r="A281" s="134">
        <v>7700</v>
      </c>
      <c r="B281" s="107" t="s">
        <v>300</v>
      </c>
      <c r="C281" s="108">
        <f t="shared" si="371"/>
        <v>0</v>
      </c>
      <c r="D281" s="231">
        <f t="shared" ref="D281:O281" si="378">D282</f>
        <v>0</v>
      </c>
      <c r="E281" s="232">
        <f t="shared" si="378"/>
        <v>0</v>
      </c>
      <c r="F281" s="129">
        <f t="shared" si="378"/>
        <v>0</v>
      </c>
      <c r="G281" s="231">
        <f t="shared" si="378"/>
        <v>0</v>
      </c>
      <c r="H281" s="232">
        <f t="shared" si="378"/>
        <v>0</v>
      </c>
      <c r="I281" s="129">
        <f t="shared" si="378"/>
        <v>0</v>
      </c>
      <c r="J281" s="231">
        <f t="shared" si="378"/>
        <v>0</v>
      </c>
      <c r="K281" s="232">
        <f t="shared" si="378"/>
        <v>0</v>
      </c>
      <c r="L281" s="129">
        <f t="shared" si="378"/>
        <v>0</v>
      </c>
      <c r="M281" s="231">
        <f t="shared" si="378"/>
        <v>0</v>
      </c>
      <c r="N281" s="232">
        <f t="shared" si="378"/>
        <v>0</v>
      </c>
      <c r="O281" s="129">
        <f t="shared" si="378"/>
        <v>0</v>
      </c>
      <c r="P281" s="117"/>
      <c r="R281" s="468"/>
    </row>
    <row r="282" spans="1:18" ht="12" hidden="1" customHeight="1" x14ac:dyDescent="0.25">
      <c r="A282" s="184">
        <v>7720</v>
      </c>
      <c r="B282" s="80" t="s">
        <v>301</v>
      </c>
      <c r="C282" s="96">
        <f t="shared" si="371"/>
        <v>0</v>
      </c>
      <c r="D282" s="233">
        <v>0</v>
      </c>
      <c r="E282" s="234"/>
      <c r="F282" s="235">
        <f>D282+E282</f>
        <v>0</v>
      </c>
      <c r="G282" s="100"/>
      <c r="H282" s="101"/>
      <c r="I282" s="235">
        <f>G282+H282</f>
        <v>0</v>
      </c>
      <c r="J282" s="100"/>
      <c r="K282" s="101"/>
      <c r="L282" s="235">
        <f>K282+J282</f>
        <v>0</v>
      </c>
      <c r="M282" s="100"/>
      <c r="N282" s="101"/>
      <c r="O282" s="235">
        <f>N282+M282</f>
        <v>0</v>
      </c>
      <c r="P282" s="105"/>
      <c r="R282" s="468"/>
    </row>
    <row r="283" spans="1:18" hidden="1" x14ac:dyDescent="0.25">
      <c r="A283" s="236">
        <v>9000</v>
      </c>
      <c r="B283" s="237" t="s">
        <v>302</v>
      </c>
      <c r="C283" s="238">
        <f t="shared" si="371"/>
        <v>0</v>
      </c>
      <c r="D283" s="239">
        <f t="shared" ref="D283:O284" si="379">D284</f>
        <v>0</v>
      </c>
      <c r="E283" s="240">
        <f t="shared" si="379"/>
        <v>0</v>
      </c>
      <c r="F283" s="241">
        <f t="shared" si="379"/>
        <v>0</v>
      </c>
      <c r="G283" s="239">
        <f>G284</f>
        <v>0</v>
      </c>
      <c r="H283" s="240">
        <f t="shared" ref="H283:I283" si="380">H284</f>
        <v>0</v>
      </c>
      <c r="I283" s="241">
        <f t="shared" si="380"/>
        <v>0</v>
      </c>
      <c r="J283" s="239">
        <f t="shared" si="379"/>
        <v>0</v>
      </c>
      <c r="K283" s="240">
        <f t="shared" si="379"/>
        <v>0</v>
      </c>
      <c r="L283" s="241">
        <f t="shared" si="379"/>
        <v>0</v>
      </c>
      <c r="M283" s="239">
        <f t="shared" si="379"/>
        <v>0</v>
      </c>
      <c r="N283" s="240">
        <f t="shared" si="379"/>
        <v>0</v>
      </c>
      <c r="O283" s="241">
        <f t="shared" si="379"/>
        <v>0</v>
      </c>
      <c r="P283" s="242"/>
      <c r="R283" s="468"/>
    </row>
    <row r="284" spans="1:18" ht="24" hidden="1" x14ac:dyDescent="0.25">
      <c r="A284" s="243">
        <v>9200</v>
      </c>
      <c r="B284" s="87" t="s">
        <v>303</v>
      </c>
      <c r="C284" s="141">
        <f t="shared" si="371"/>
        <v>0</v>
      </c>
      <c r="D284" s="185">
        <f t="shared" si="379"/>
        <v>0</v>
      </c>
      <c r="E284" s="186">
        <f t="shared" si="379"/>
        <v>0</v>
      </c>
      <c r="F284" s="139">
        <f t="shared" si="379"/>
        <v>0</v>
      </c>
      <c r="G284" s="185">
        <f t="shared" si="379"/>
        <v>0</v>
      </c>
      <c r="H284" s="186">
        <f t="shared" si="379"/>
        <v>0</v>
      </c>
      <c r="I284" s="139">
        <f t="shared" si="379"/>
        <v>0</v>
      </c>
      <c r="J284" s="185">
        <f t="shared" si="379"/>
        <v>0</v>
      </c>
      <c r="K284" s="186">
        <f t="shared" si="379"/>
        <v>0</v>
      </c>
      <c r="L284" s="139">
        <f t="shared" si="379"/>
        <v>0</v>
      </c>
      <c r="M284" s="185">
        <f t="shared" si="379"/>
        <v>0</v>
      </c>
      <c r="N284" s="186">
        <f t="shared" si="379"/>
        <v>0</v>
      </c>
      <c r="O284" s="139">
        <f t="shared" si="379"/>
        <v>0</v>
      </c>
      <c r="P284" s="127"/>
      <c r="R284" s="468"/>
    </row>
    <row r="285" spans="1:18" ht="24" hidden="1" customHeight="1" x14ac:dyDescent="0.25">
      <c r="A285" s="244">
        <v>9230</v>
      </c>
      <c r="B285" s="87" t="s">
        <v>304</v>
      </c>
      <c r="C285" s="141">
        <f t="shared" si="371"/>
        <v>0</v>
      </c>
      <c r="D285" s="199">
        <v>0</v>
      </c>
      <c r="E285" s="200"/>
      <c r="F285" s="139">
        <f>D285+E285</f>
        <v>0</v>
      </c>
      <c r="G285" s="142"/>
      <c r="H285" s="143"/>
      <c r="I285" s="139">
        <f>G285+H285</f>
        <v>0</v>
      </c>
      <c r="J285" s="142"/>
      <c r="K285" s="143"/>
      <c r="L285" s="139">
        <f>K285+J285</f>
        <v>0</v>
      </c>
      <c r="M285" s="142"/>
      <c r="N285" s="143"/>
      <c r="O285" s="139">
        <f>N285+M285</f>
        <v>0</v>
      </c>
      <c r="P285" s="127"/>
      <c r="R285" s="468"/>
    </row>
    <row r="286" spans="1:18" hidden="1" x14ac:dyDescent="0.25">
      <c r="A286" s="197"/>
      <c r="B286" s="87" t="s">
        <v>305</v>
      </c>
      <c r="C286" s="88">
        <f t="shared" si="371"/>
        <v>0</v>
      </c>
      <c r="D286" s="188">
        <f>SUM(D287:D288)</f>
        <v>0</v>
      </c>
      <c r="E286" s="189">
        <f t="shared" ref="E286:F286" si="381">SUM(E287:E288)</f>
        <v>0</v>
      </c>
      <c r="F286" s="55">
        <f t="shared" si="381"/>
        <v>0</v>
      </c>
      <c r="G286" s="188">
        <f>SUM(G287:G288)</f>
        <v>0</v>
      </c>
      <c r="H286" s="189">
        <f t="shared" ref="H286:I286" si="382">SUM(H287:H288)</f>
        <v>0</v>
      </c>
      <c r="I286" s="55">
        <f t="shared" si="382"/>
        <v>0</v>
      </c>
      <c r="J286" s="188">
        <f>SUM(J287:J288)</f>
        <v>0</v>
      </c>
      <c r="K286" s="189">
        <f t="shared" ref="K286:L286" si="383">SUM(K287:K288)</f>
        <v>0</v>
      </c>
      <c r="L286" s="55">
        <f t="shared" si="383"/>
        <v>0</v>
      </c>
      <c r="M286" s="188">
        <f>SUM(M287:M288)</f>
        <v>0</v>
      </c>
      <c r="N286" s="189">
        <f t="shared" ref="N286:O286" si="384">SUM(N287:N288)</f>
        <v>0</v>
      </c>
      <c r="O286" s="55">
        <f t="shared" si="384"/>
        <v>0</v>
      </c>
      <c r="P286" s="57"/>
      <c r="R286" s="468"/>
    </row>
    <row r="287" spans="1:18" ht="12" hidden="1" customHeight="1" x14ac:dyDescent="0.25">
      <c r="A287" s="197" t="s">
        <v>306</v>
      </c>
      <c r="B287" s="51" t="s">
        <v>307</v>
      </c>
      <c r="C287" s="88">
        <f t="shared" si="371"/>
        <v>0</v>
      </c>
      <c r="D287" s="193">
        <v>0</v>
      </c>
      <c r="E287" s="194"/>
      <c r="F287" s="55">
        <f t="shared" ref="F287:F288" si="385">D287+E287</f>
        <v>0</v>
      </c>
      <c r="G287" s="53"/>
      <c r="H287" s="54"/>
      <c r="I287" s="55">
        <f t="shared" ref="I287:I288" si="386">G287+H287</f>
        <v>0</v>
      </c>
      <c r="J287" s="53"/>
      <c r="K287" s="54"/>
      <c r="L287" s="55">
        <f t="shared" ref="L287:L288" si="387">K287+J287</f>
        <v>0</v>
      </c>
      <c r="M287" s="53"/>
      <c r="N287" s="54"/>
      <c r="O287" s="55">
        <f t="shared" ref="O287:O288" si="388">N287+M287</f>
        <v>0</v>
      </c>
      <c r="P287" s="57"/>
      <c r="R287" s="468"/>
    </row>
    <row r="288" spans="1:18" ht="24" hidden="1" customHeight="1" x14ac:dyDescent="0.25">
      <c r="A288" s="197" t="s">
        <v>308</v>
      </c>
      <c r="B288" s="245" t="s">
        <v>309</v>
      </c>
      <c r="C288" s="81">
        <f t="shared" si="371"/>
        <v>0</v>
      </c>
      <c r="D288" s="195">
        <v>0</v>
      </c>
      <c r="E288" s="196"/>
      <c r="F288" s="132">
        <f t="shared" si="385"/>
        <v>0</v>
      </c>
      <c r="G288" s="46"/>
      <c r="H288" s="47"/>
      <c r="I288" s="132">
        <f t="shared" si="386"/>
        <v>0</v>
      </c>
      <c r="J288" s="46"/>
      <c r="K288" s="47"/>
      <c r="L288" s="132">
        <f t="shared" si="387"/>
        <v>0</v>
      </c>
      <c r="M288" s="46"/>
      <c r="N288" s="47"/>
      <c r="O288" s="132">
        <f t="shared" si="388"/>
        <v>0</v>
      </c>
      <c r="P288" s="49"/>
      <c r="R288" s="468"/>
    </row>
    <row r="289" spans="1:18" ht="12.75" thickBot="1" x14ac:dyDescent="0.3">
      <c r="A289" s="246"/>
      <c r="B289" s="246" t="s">
        <v>310</v>
      </c>
      <c r="C289" s="247">
        <f t="shared" si="371"/>
        <v>988682</v>
      </c>
      <c r="D289" s="248">
        <f t="shared" ref="D289:O289" si="389">SUM(D286,D269,D230,D195,D187,D173,D75,D53,D283)</f>
        <v>988682</v>
      </c>
      <c r="E289" s="249">
        <f t="shared" si="389"/>
        <v>0</v>
      </c>
      <c r="F289" s="250">
        <f t="shared" si="389"/>
        <v>988682</v>
      </c>
      <c r="G289" s="248">
        <f t="shared" si="389"/>
        <v>0</v>
      </c>
      <c r="H289" s="249">
        <f t="shared" si="389"/>
        <v>0</v>
      </c>
      <c r="I289" s="250">
        <f t="shared" si="389"/>
        <v>0</v>
      </c>
      <c r="J289" s="248">
        <f t="shared" si="389"/>
        <v>0</v>
      </c>
      <c r="K289" s="249">
        <f t="shared" si="389"/>
        <v>0</v>
      </c>
      <c r="L289" s="250">
        <f t="shared" si="389"/>
        <v>0</v>
      </c>
      <c r="M289" s="248">
        <f t="shared" si="389"/>
        <v>0</v>
      </c>
      <c r="N289" s="249">
        <f t="shared" si="389"/>
        <v>0</v>
      </c>
      <c r="O289" s="250">
        <f t="shared" si="389"/>
        <v>0</v>
      </c>
      <c r="P289" s="251"/>
      <c r="R289" s="468"/>
    </row>
    <row r="290" spans="1:18" s="28" customFormat="1" ht="13.5" hidden="1" thickTop="1" thickBot="1" x14ac:dyDescent="0.3">
      <c r="A290" s="519" t="s">
        <v>311</v>
      </c>
      <c r="B290" s="520"/>
      <c r="C290" s="252">
        <f t="shared" si="371"/>
        <v>0</v>
      </c>
      <c r="D290" s="253">
        <f>SUM(D24,D25,D41)-D51</f>
        <v>0</v>
      </c>
      <c r="E290" s="254">
        <f t="shared" ref="E290:F290" si="390">SUM(E24,E25,E41)-E51</f>
        <v>0</v>
      </c>
      <c r="F290" s="255">
        <f t="shared" si="390"/>
        <v>0</v>
      </c>
      <c r="G290" s="253">
        <f>SUM(G24,G25,G41)-G51</f>
        <v>0</v>
      </c>
      <c r="H290" s="254">
        <f t="shared" ref="H290:I290" si="391">SUM(H24,H25,H41)-H51</f>
        <v>0</v>
      </c>
      <c r="I290" s="255">
        <f t="shared" si="391"/>
        <v>0</v>
      </c>
      <c r="J290" s="253">
        <f>(J26+J43)-J51</f>
        <v>0</v>
      </c>
      <c r="K290" s="254">
        <f t="shared" ref="K290:L290" si="392">(K26+K43)-K51</f>
        <v>0</v>
      </c>
      <c r="L290" s="255">
        <f t="shared" si="392"/>
        <v>0</v>
      </c>
      <c r="M290" s="253">
        <f>M45-M51</f>
        <v>0</v>
      </c>
      <c r="N290" s="254">
        <f t="shared" ref="N290:O290" si="393">N45-N51</f>
        <v>0</v>
      </c>
      <c r="O290" s="255">
        <f t="shared" si="393"/>
        <v>0</v>
      </c>
      <c r="P290" s="256"/>
      <c r="R290" s="468"/>
    </row>
    <row r="291" spans="1:18" s="28" customFormat="1" ht="12.75" hidden="1" thickTop="1" x14ac:dyDescent="0.25">
      <c r="A291" s="521" t="s">
        <v>312</v>
      </c>
      <c r="B291" s="522"/>
      <c r="C291" s="257">
        <f t="shared" si="371"/>
        <v>0</v>
      </c>
      <c r="D291" s="258">
        <f t="shared" ref="D291:O291" si="394">SUM(D292,D293)-D300+D301</f>
        <v>0</v>
      </c>
      <c r="E291" s="259">
        <f t="shared" si="394"/>
        <v>0</v>
      </c>
      <c r="F291" s="260">
        <f t="shared" si="394"/>
        <v>0</v>
      </c>
      <c r="G291" s="258">
        <f t="shared" si="394"/>
        <v>0</v>
      </c>
      <c r="H291" s="259">
        <f t="shared" si="394"/>
        <v>0</v>
      </c>
      <c r="I291" s="260">
        <f t="shared" si="394"/>
        <v>0</v>
      </c>
      <c r="J291" s="258">
        <f t="shared" si="394"/>
        <v>0</v>
      </c>
      <c r="K291" s="259">
        <f t="shared" si="394"/>
        <v>0</v>
      </c>
      <c r="L291" s="260">
        <f t="shared" si="394"/>
        <v>0</v>
      </c>
      <c r="M291" s="258">
        <f t="shared" si="394"/>
        <v>0</v>
      </c>
      <c r="N291" s="259">
        <f t="shared" si="394"/>
        <v>0</v>
      </c>
      <c r="O291" s="260">
        <f t="shared" si="394"/>
        <v>0</v>
      </c>
      <c r="P291" s="261"/>
      <c r="R291" s="468"/>
    </row>
    <row r="292" spans="1:18" s="28" customFormat="1" ht="13.5" hidden="1" thickTop="1" thickBot="1" x14ac:dyDescent="0.3">
      <c r="A292" s="155" t="s">
        <v>313</v>
      </c>
      <c r="B292" s="155" t="s">
        <v>314</v>
      </c>
      <c r="C292" s="156">
        <f t="shared" si="371"/>
        <v>0</v>
      </c>
      <c r="D292" s="157">
        <f t="shared" ref="D292:O292" si="395">D21-D286</f>
        <v>0</v>
      </c>
      <c r="E292" s="158">
        <f t="shared" si="395"/>
        <v>0</v>
      </c>
      <c r="F292" s="159">
        <f t="shared" si="395"/>
        <v>0</v>
      </c>
      <c r="G292" s="157">
        <f t="shared" si="395"/>
        <v>0</v>
      </c>
      <c r="H292" s="158">
        <f t="shared" si="395"/>
        <v>0</v>
      </c>
      <c r="I292" s="159">
        <f t="shared" si="395"/>
        <v>0</v>
      </c>
      <c r="J292" s="157">
        <f t="shared" si="395"/>
        <v>0</v>
      </c>
      <c r="K292" s="158">
        <f t="shared" si="395"/>
        <v>0</v>
      </c>
      <c r="L292" s="159">
        <f t="shared" si="395"/>
        <v>0</v>
      </c>
      <c r="M292" s="157">
        <f t="shared" si="395"/>
        <v>0</v>
      </c>
      <c r="N292" s="158">
        <f t="shared" si="395"/>
        <v>0</v>
      </c>
      <c r="O292" s="159">
        <f t="shared" si="395"/>
        <v>0</v>
      </c>
      <c r="P292" s="35"/>
      <c r="R292" s="468"/>
    </row>
    <row r="293" spans="1:18" s="28" customFormat="1" ht="12.75" hidden="1" thickTop="1" x14ac:dyDescent="0.25">
      <c r="A293" s="262" t="s">
        <v>315</v>
      </c>
      <c r="B293" s="262" t="s">
        <v>316</v>
      </c>
      <c r="C293" s="257">
        <f t="shared" si="371"/>
        <v>0</v>
      </c>
      <c r="D293" s="258">
        <f t="shared" ref="D293:O293" si="396">SUM(D294,D296,D298)-SUM(D295,D297,D299)</f>
        <v>0</v>
      </c>
      <c r="E293" s="259">
        <f t="shared" si="396"/>
        <v>0</v>
      </c>
      <c r="F293" s="260">
        <f t="shared" si="396"/>
        <v>0</v>
      </c>
      <c r="G293" s="258">
        <f t="shared" si="396"/>
        <v>0</v>
      </c>
      <c r="H293" s="259">
        <f t="shared" si="396"/>
        <v>0</v>
      </c>
      <c r="I293" s="260">
        <f t="shared" si="396"/>
        <v>0</v>
      </c>
      <c r="J293" s="258">
        <f t="shared" si="396"/>
        <v>0</v>
      </c>
      <c r="K293" s="259">
        <f t="shared" si="396"/>
        <v>0</v>
      </c>
      <c r="L293" s="260">
        <f t="shared" si="396"/>
        <v>0</v>
      </c>
      <c r="M293" s="258">
        <f t="shared" si="396"/>
        <v>0</v>
      </c>
      <c r="N293" s="259">
        <f t="shared" si="396"/>
        <v>0</v>
      </c>
      <c r="O293" s="260">
        <f t="shared" si="396"/>
        <v>0</v>
      </c>
      <c r="P293" s="261"/>
      <c r="R293" s="468"/>
    </row>
    <row r="294" spans="1:18" ht="12" hidden="1" customHeight="1" x14ac:dyDescent="0.25">
      <c r="A294" s="263" t="s">
        <v>317</v>
      </c>
      <c r="B294" s="140" t="s">
        <v>318</v>
      </c>
      <c r="C294" s="96">
        <f t="shared" si="371"/>
        <v>0</v>
      </c>
      <c r="D294" s="233"/>
      <c r="E294" s="234"/>
      <c r="F294" s="235">
        <f t="shared" ref="F294:F301" si="397">D294+E294</f>
        <v>0</v>
      </c>
      <c r="G294" s="100"/>
      <c r="H294" s="101"/>
      <c r="I294" s="235">
        <f t="shared" ref="I294:I301" si="398">G294+H294</f>
        <v>0</v>
      </c>
      <c r="J294" s="100"/>
      <c r="K294" s="101"/>
      <c r="L294" s="235">
        <f t="shared" ref="L294:L301" si="399">K294+J294</f>
        <v>0</v>
      </c>
      <c r="M294" s="100"/>
      <c r="N294" s="101"/>
      <c r="O294" s="235">
        <f t="shared" ref="O294:O301" si="400">N294+M294</f>
        <v>0</v>
      </c>
      <c r="P294" s="105"/>
      <c r="R294" s="468"/>
    </row>
    <row r="295" spans="1:18" ht="24" hidden="1" customHeight="1" x14ac:dyDescent="0.25">
      <c r="A295" s="197" t="s">
        <v>319</v>
      </c>
      <c r="B295" s="50" t="s">
        <v>320</v>
      </c>
      <c r="C295" s="88">
        <f t="shared" si="371"/>
        <v>0</v>
      </c>
      <c r="D295" s="193"/>
      <c r="E295" s="194"/>
      <c r="F295" s="55">
        <f t="shared" si="397"/>
        <v>0</v>
      </c>
      <c r="G295" s="53"/>
      <c r="H295" s="54"/>
      <c r="I295" s="55">
        <f t="shared" si="398"/>
        <v>0</v>
      </c>
      <c r="J295" s="53"/>
      <c r="K295" s="54"/>
      <c r="L295" s="55">
        <f t="shared" si="399"/>
        <v>0</v>
      </c>
      <c r="M295" s="53"/>
      <c r="N295" s="54"/>
      <c r="O295" s="55">
        <f t="shared" si="400"/>
        <v>0</v>
      </c>
      <c r="P295" s="57"/>
      <c r="R295" s="468"/>
    </row>
    <row r="296" spans="1:18" ht="12" hidden="1" customHeight="1" x14ac:dyDescent="0.25">
      <c r="A296" s="197" t="s">
        <v>321</v>
      </c>
      <c r="B296" s="50" t="s">
        <v>322</v>
      </c>
      <c r="C296" s="88">
        <f t="shared" si="371"/>
        <v>0</v>
      </c>
      <c r="D296" s="193"/>
      <c r="E296" s="194"/>
      <c r="F296" s="55">
        <f t="shared" si="397"/>
        <v>0</v>
      </c>
      <c r="G296" s="53"/>
      <c r="H296" s="54"/>
      <c r="I296" s="55">
        <f t="shared" si="398"/>
        <v>0</v>
      </c>
      <c r="J296" s="53"/>
      <c r="K296" s="54"/>
      <c r="L296" s="55">
        <f t="shared" si="399"/>
        <v>0</v>
      </c>
      <c r="M296" s="53"/>
      <c r="N296" s="54"/>
      <c r="O296" s="55">
        <f t="shared" si="400"/>
        <v>0</v>
      </c>
      <c r="P296" s="57"/>
      <c r="R296" s="468"/>
    </row>
    <row r="297" spans="1:18" ht="24" hidden="1" customHeight="1" x14ac:dyDescent="0.25">
      <c r="A297" s="197" t="s">
        <v>323</v>
      </c>
      <c r="B297" s="50" t="s">
        <v>324</v>
      </c>
      <c r="C297" s="88">
        <f t="shared" si="371"/>
        <v>0</v>
      </c>
      <c r="D297" s="193"/>
      <c r="E297" s="194"/>
      <c r="F297" s="55">
        <f t="shared" si="397"/>
        <v>0</v>
      </c>
      <c r="G297" s="53"/>
      <c r="H297" s="54"/>
      <c r="I297" s="55">
        <f t="shared" si="398"/>
        <v>0</v>
      </c>
      <c r="J297" s="53"/>
      <c r="K297" s="54"/>
      <c r="L297" s="55">
        <f t="shared" si="399"/>
        <v>0</v>
      </c>
      <c r="M297" s="53"/>
      <c r="N297" s="54"/>
      <c r="O297" s="55">
        <f t="shared" si="400"/>
        <v>0</v>
      </c>
      <c r="P297" s="57"/>
      <c r="R297" s="468"/>
    </row>
    <row r="298" spans="1:18" ht="12" hidden="1" customHeight="1" x14ac:dyDescent="0.25">
      <c r="A298" s="197" t="s">
        <v>325</v>
      </c>
      <c r="B298" s="50" t="s">
        <v>326</v>
      </c>
      <c r="C298" s="88">
        <f t="shared" si="371"/>
        <v>0</v>
      </c>
      <c r="D298" s="193"/>
      <c r="E298" s="194"/>
      <c r="F298" s="55">
        <f t="shared" si="397"/>
        <v>0</v>
      </c>
      <c r="G298" s="53"/>
      <c r="H298" s="54"/>
      <c r="I298" s="55">
        <f t="shared" si="398"/>
        <v>0</v>
      </c>
      <c r="J298" s="53"/>
      <c r="K298" s="54"/>
      <c r="L298" s="55">
        <f t="shared" si="399"/>
        <v>0</v>
      </c>
      <c r="M298" s="53"/>
      <c r="N298" s="54"/>
      <c r="O298" s="55">
        <f t="shared" si="400"/>
        <v>0</v>
      </c>
      <c r="P298" s="57"/>
      <c r="R298" s="468"/>
    </row>
    <row r="299" spans="1:18" ht="24.75" hidden="1" customHeight="1" thickBot="1" x14ac:dyDescent="0.25">
      <c r="A299" s="264" t="s">
        <v>327</v>
      </c>
      <c r="B299" s="265" t="s">
        <v>328</v>
      </c>
      <c r="C299" s="205">
        <f t="shared" si="371"/>
        <v>0</v>
      </c>
      <c r="D299" s="207"/>
      <c r="E299" s="208"/>
      <c r="F299" s="209">
        <f t="shared" si="397"/>
        <v>0</v>
      </c>
      <c r="G299" s="210"/>
      <c r="H299" s="211"/>
      <c r="I299" s="209">
        <f t="shared" si="398"/>
        <v>0</v>
      </c>
      <c r="J299" s="210"/>
      <c r="K299" s="211"/>
      <c r="L299" s="209">
        <f t="shared" si="399"/>
        <v>0</v>
      </c>
      <c r="M299" s="210"/>
      <c r="N299" s="211"/>
      <c r="O299" s="209">
        <f t="shared" si="400"/>
        <v>0</v>
      </c>
      <c r="P299" s="212"/>
      <c r="R299" s="468"/>
    </row>
    <row r="300" spans="1:18" s="28" customFormat="1" ht="13.5" hidden="1" customHeight="1" thickTop="1" thickBot="1" x14ac:dyDescent="0.3">
      <c r="A300" s="266" t="s">
        <v>329</v>
      </c>
      <c r="B300" s="266" t="s">
        <v>330</v>
      </c>
      <c r="C300" s="252">
        <f t="shared" si="371"/>
        <v>0</v>
      </c>
      <c r="D300" s="267"/>
      <c r="E300" s="268"/>
      <c r="F300" s="255">
        <f t="shared" si="397"/>
        <v>0</v>
      </c>
      <c r="G300" s="267"/>
      <c r="H300" s="268"/>
      <c r="I300" s="269">
        <f t="shared" si="398"/>
        <v>0</v>
      </c>
      <c r="J300" s="267"/>
      <c r="K300" s="268"/>
      <c r="L300" s="269">
        <f t="shared" si="399"/>
        <v>0</v>
      </c>
      <c r="M300" s="267"/>
      <c r="N300" s="268"/>
      <c r="O300" s="269">
        <f t="shared" si="400"/>
        <v>0</v>
      </c>
      <c r="P300" s="270"/>
      <c r="R300" s="468"/>
    </row>
    <row r="301" spans="1:18" s="28" customFormat="1" ht="48.75" hidden="1" customHeight="1" thickTop="1" x14ac:dyDescent="0.25">
      <c r="A301" s="262" t="s">
        <v>331</v>
      </c>
      <c r="B301" s="271" t="s">
        <v>332</v>
      </c>
      <c r="C301" s="257">
        <f t="shared" si="371"/>
        <v>0</v>
      </c>
      <c r="D301" s="201"/>
      <c r="E301" s="202"/>
      <c r="F301" s="71">
        <f t="shared" si="397"/>
        <v>0</v>
      </c>
      <c r="G301" s="201"/>
      <c r="H301" s="202"/>
      <c r="I301" s="71">
        <f t="shared" si="398"/>
        <v>0</v>
      </c>
      <c r="J301" s="201"/>
      <c r="K301" s="202"/>
      <c r="L301" s="71">
        <f t="shared" si="399"/>
        <v>0</v>
      </c>
      <c r="M301" s="201"/>
      <c r="N301" s="202"/>
      <c r="O301" s="71">
        <f t="shared" si="400"/>
        <v>0</v>
      </c>
      <c r="P301" s="75"/>
      <c r="R301" s="468"/>
    </row>
    <row r="302" spans="1:18" ht="12.75" thickTop="1" x14ac:dyDescent="0.25">
      <c r="A302" s="4"/>
      <c r="B302" s="4"/>
      <c r="C302" s="4"/>
      <c r="D302" s="4"/>
      <c r="E302" s="4"/>
      <c r="F302" s="4"/>
      <c r="G302" s="4"/>
      <c r="H302" s="4"/>
      <c r="I302" s="4"/>
      <c r="J302" s="4"/>
      <c r="K302" s="4"/>
      <c r="L302" s="4"/>
      <c r="M302" s="4"/>
      <c r="R302" s="468"/>
    </row>
    <row r="303" spans="1:18" x14ac:dyDescent="0.25">
      <c r="A303" s="4"/>
      <c r="B303" s="4"/>
      <c r="C303" s="4"/>
      <c r="D303" s="4"/>
      <c r="E303" s="4"/>
      <c r="F303" s="4"/>
      <c r="G303" s="4"/>
      <c r="H303" s="4"/>
      <c r="I303" s="4"/>
      <c r="J303" s="4"/>
      <c r="K303" s="4"/>
      <c r="L303" s="4"/>
      <c r="M303" s="4"/>
    </row>
    <row r="304" spans="1:18" x14ac:dyDescent="0.25">
      <c r="A304" s="4"/>
      <c r="B304" s="4"/>
      <c r="C304" s="4"/>
      <c r="D304" s="4"/>
      <c r="E304" s="4"/>
      <c r="F304" s="4"/>
      <c r="G304" s="4"/>
      <c r="H304" s="4"/>
      <c r="I304" s="4"/>
      <c r="J304" s="4"/>
      <c r="K304" s="4"/>
      <c r="L304" s="4"/>
      <c r="M304" s="4"/>
    </row>
    <row r="305" spans="1:13" x14ac:dyDescent="0.25">
      <c r="A305" s="4"/>
      <c r="B305" s="4"/>
      <c r="C305" s="4"/>
      <c r="D305" s="4"/>
      <c r="E305" s="4"/>
      <c r="F305" s="4"/>
      <c r="G305" s="4"/>
      <c r="H305" s="4"/>
      <c r="I305" s="4"/>
      <c r="J305" s="4"/>
      <c r="K305" s="4"/>
      <c r="L305" s="4"/>
      <c r="M305" s="4"/>
    </row>
    <row r="306" spans="1:13" x14ac:dyDescent="0.25">
      <c r="A306" s="4"/>
      <c r="B306" s="4"/>
      <c r="C306" s="4"/>
      <c r="D306" s="4"/>
      <c r="E306" s="4"/>
      <c r="F306" s="4"/>
      <c r="G306" s="4"/>
      <c r="H306" s="4"/>
      <c r="I306" s="4"/>
      <c r="J306" s="4"/>
      <c r="K306" s="4"/>
      <c r="L306" s="4"/>
      <c r="M306" s="4"/>
    </row>
    <row r="307" spans="1:13" x14ac:dyDescent="0.25">
      <c r="A307" s="4"/>
      <c r="B307" s="4"/>
      <c r="C307" s="4"/>
      <c r="D307" s="4"/>
      <c r="E307" s="4"/>
      <c r="F307" s="4"/>
      <c r="G307" s="4"/>
      <c r="H307" s="4"/>
      <c r="I307" s="4"/>
      <c r="J307" s="4"/>
      <c r="K307" s="4"/>
      <c r="L307" s="4"/>
      <c r="M307" s="4"/>
    </row>
    <row r="308" spans="1:13" x14ac:dyDescent="0.25">
      <c r="A308" s="4"/>
      <c r="B308" s="4"/>
      <c r="C308" s="4"/>
      <c r="D308" s="4"/>
      <c r="E308" s="4"/>
      <c r="F308" s="4"/>
      <c r="G308" s="4"/>
      <c r="H308" s="4"/>
      <c r="I308" s="4"/>
      <c r="J308" s="4"/>
      <c r="K308" s="4"/>
      <c r="L308" s="4"/>
      <c r="M308" s="4"/>
    </row>
    <row r="309" spans="1:13" x14ac:dyDescent="0.25">
      <c r="A309" s="4"/>
      <c r="B309" s="4"/>
      <c r="C309" s="4"/>
      <c r="D309" s="4"/>
      <c r="E309" s="4"/>
      <c r="F309" s="4"/>
      <c r="G309" s="4"/>
      <c r="H309" s="4"/>
      <c r="I309" s="4"/>
      <c r="J309" s="4"/>
      <c r="K309" s="4"/>
      <c r="L309" s="4"/>
      <c r="M309" s="4"/>
    </row>
    <row r="310" spans="1:13" x14ac:dyDescent="0.25">
      <c r="A310" s="4"/>
      <c r="B310" s="4"/>
      <c r="C310" s="4"/>
      <c r="D310" s="4"/>
      <c r="E310" s="4"/>
      <c r="F310" s="4"/>
      <c r="G310" s="4"/>
      <c r="H310" s="4"/>
      <c r="I310" s="4"/>
      <c r="J310" s="4"/>
      <c r="K310" s="4"/>
      <c r="L310" s="4"/>
      <c r="M310" s="4"/>
    </row>
    <row r="311" spans="1:13" x14ac:dyDescent="0.25">
      <c r="A311" s="4"/>
      <c r="B311" s="4"/>
      <c r="C311" s="4"/>
      <c r="D311" s="4"/>
      <c r="E311" s="4"/>
      <c r="F311" s="4"/>
      <c r="G311" s="4"/>
      <c r="H311" s="4"/>
      <c r="I311" s="4"/>
      <c r="J311" s="4"/>
      <c r="K311" s="4"/>
      <c r="L311" s="4"/>
      <c r="M311" s="4"/>
    </row>
    <row r="312" spans="1:13" x14ac:dyDescent="0.25">
      <c r="A312" s="4"/>
      <c r="B312" s="4"/>
      <c r="C312" s="4"/>
      <c r="D312" s="4"/>
      <c r="E312" s="4"/>
      <c r="F312" s="4"/>
      <c r="G312" s="4"/>
      <c r="H312" s="4"/>
      <c r="I312" s="4"/>
      <c r="J312" s="4"/>
      <c r="K312" s="4"/>
      <c r="L312" s="4"/>
      <c r="M312" s="4"/>
    </row>
    <row r="313" spans="1:13" x14ac:dyDescent="0.25">
      <c r="A313" s="4"/>
      <c r="B313" s="4"/>
      <c r="C313" s="4"/>
      <c r="D313" s="4"/>
      <c r="E313" s="4"/>
      <c r="F313" s="4"/>
      <c r="G313" s="4"/>
      <c r="H313" s="4"/>
      <c r="I313" s="4"/>
      <c r="J313" s="4"/>
      <c r="K313" s="4"/>
      <c r="L313" s="4"/>
      <c r="M313" s="4"/>
    </row>
    <row r="314" spans="1:13" x14ac:dyDescent="0.25">
      <c r="A314" s="4"/>
      <c r="B314" s="4"/>
      <c r="C314" s="4"/>
      <c r="D314" s="4"/>
      <c r="E314" s="4"/>
      <c r="F314" s="4"/>
      <c r="G314" s="4"/>
      <c r="H314" s="4"/>
      <c r="I314" s="4"/>
      <c r="J314" s="4"/>
      <c r="K314" s="4"/>
      <c r="L314" s="4"/>
      <c r="M314" s="4"/>
    </row>
    <row r="315" spans="1:13" x14ac:dyDescent="0.25">
      <c r="A315" s="4"/>
      <c r="B315" s="4"/>
      <c r="C315" s="4"/>
      <c r="D315" s="4"/>
      <c r="E315" s="4"/>
      <c r="F315" s="4"/>
      <c r="G315" s="4"/>
      <c r="H315" s="4"/>
      <c r="I315" s="4"/>
      <c r="J315" s="4"/>
      <c r="K315" s="4"/>
      <c r="L315" s="4"/>
      <c r="M315" s="4"/>
    </row>
    <row r="316" spans="1:13" x14ac:dyDescent="0.25">
      <c r="A316" s="4"/>
      <c r="B316" s="4"/>
      <c r="C316" s="4"/>
      <c r="D316" s="4"/>
      <c r="E316" s="4"/>
      <c r="F316" s="4"/>
      <c r="G316" s="4"/>
      <c r="H316" s="4"/>
      <c r="I316" s="4"/>
      <c r="J316" s="4"/>
      <c r="K316" s="4"/>
      <c r="L316" s="4"/>
      <c r="M316" s="4"/>
    </row>
    <row r="317" spans="1:13" x14ac:dyDescent="0.25">
      <c r="A317" s="4"/>
      <c r="B317" s="4"/>
      <c r="C317" s="4"/>
      <c r="D317" s="4"/>
      <c r="E317" s="4"/>
      <c r="F317" s="4"/>
      <c r="G317" s="4"/>
      <c r="H317" s="4"/>
      <c r="I317" s="4"/>
      <c r="J317" s="4"/>
      <c r="K317" s="4"/>
      <c r="L317" s="4"/>
      <c r="M317" s="4"/>
    </row>
    <row r="318" spans="1:13" x14ac:dyDescent="0.25">
      <c r="A318" s="4"/>
      <c r="B318" s="4"/>
      <c r="C318" s="4"/>
      <c r="D318" s="4"/>
      <c r="E318" s="4"/>
      <c r="F318" s="4"/>
      <c r="G318" s="4"/>
      <c r="H318" s="4"/>
      <c r="I318" s="4"/>
      <c r="J318" s="4"/>
      <c r="K318" s="4"/>
      <c r="L318" s="4"/>
      <c r="M318" s="4"/>
    </row>
    <row r="319" spans="1:13" x14ac:dyDescent="0.25">
      <c r="A319" s="4"/>
      <c r="B319" s="4"/>
      <c r="C319" s="4"/>
      <c r="D319" s="4"/>
      <c r="E319" s="4"/>
      <c r="F319" s="4"/>
      <c r="G319" s="4"/>
      <c r="H319" s="4"/>
      <c r="I319" s="4"/>
      <c r="J319" s="4"/>
      <c r="K319" s="4"/>
      <c r="L319" s="4"/>
      <c r="M319" s="4"/>
    </row>
  </sheetData>
  <sheetProtection algorithmName="SHA-512" hashValue="Rq2pTEBxlInNGlyJKtfguWEz1eAEiRPzcBPfPKLxcua4yEWOUVPyENv0Gx0hlbArg/dYh0Yl4rE7hB6fWlvPww==" saltValue="EuYmA+e7MXfa+xuVQnXXfg==" spinCount="100000" sheet="1" objects="1" scenarios="1" formatCells="0" formatColumns="0" formatRows="0" deleteColumns="0"/>
  <autoFilter ref="A18:P301">
    <filterColumn colId="2">
      <filters>
        <filter val="1 198"/>
        <filter val="1 338"/>
        <filter val="10 843"/>
        <filter val="115"/>
        <filter val="15 109"/>
        <filter val="17 699"/>
        <filter val="186 188"/>
        <filter val="208 887"/>
        <filter val="3 508"/>
        <filter val="3 622"/>
        <filter val="4 266"/>
        <filter val="4 291"/>
        <filter val="5 000"/>
        <filter val="5 511"/>
        <filter val="551"/>
        <filter val="583 534"/>
        <filter val="668 219"/>
        <filter val="680 886"/>
        <filter val="682 084"/>
        <filter val="7 041"/>
        <filter val="758"/>
        <filter val="78 311"/>
        <filter val="82 602"/>
        <filter val="84 685"/>
        <filter val="973 573"/>
        <filter val="988 682"/>
      </filters>
    </filterColumn>
  </autoFilter>
  <mergeCells count="32">
    <mergeCell ref="A290:B290"/>
    <mergeCell ref="A291:B291"/>
    <mergeCell ref="I16:I17"/>
    <mergeCell ref="J16:J17"/>
    <mergeCell ref="K16:K17"/>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C13:P13"/>
    <mergeCell ref="A2:P2"/>
    <mergeCell ref="C3:P3"/>
    <mergeCell ref="C4:P4"/>
    <mergeCell ref="C5:P5"/>
    <mergeCell ref="C6:P6"/>
    <mergeCell ref="C7:P7"/>
    <mergeCell ref="C8:P8"/>
    <mergeCell ref="C9:P9"/>
    <mergeCell ref="C10:P10"/>
    <mergeCell ref="C11:P11"/>
    <mergeCell ref="C12:P12"/>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90.pielikums Jūrmalas pilsētas domes
2019.gada 29.augusta saistošajiem noteikumiem Nr.31
(protokols Nr.12, 20.punkts)
 </firstHeader>
    <firstFooter>&amp;L&amp;9&amp;D; &amp;T&amp;R&amp;9&amp;P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19"/>
  <sheetViews>
    <sheetView showGridLines="0" view="pageLayout" zoomScaleNormal="100" workbookViewId="0">
      <selection activeCell="R2" sqref="R2"/>
    </sheetView>
  </sheetViews>
  <sheetFormatPr defaultRowHeight="12" outlineLevelCol="1" x14ac:dyDescent="0.25"/>
  <cols>
    <col min="1" max="1" width="10.85546875" style="272" customWidth="1"/>
    <col min="2" max="2" width="28" style="272" customWidth="1"/>
    <col min="3" max="3" width="8" style="272" customWidth="1"/>
    <col min="4" max="5" width="8.7109375" style="272" hidden="1" customWidth="1" outlineLevel="1"/>
    <col min="6" max="6" width="8.7109375" style="272" customWidth="1" collapsed="1"/>
    <col min="7" max="8" width="8.7109375" style="272" hidden="1" customWidth="1" outlineLevel="1"/>
    <col min="9" max="9" width="8.7109375" style="272" customWidth="1" collapsed="1"/>
    <col min="10" max="11" width="8.28515625" style="272" hidden="1" customWidth="1" outlineLevel="1"/>
    <col min="12" max="12" width="8.28515625" style="272" customWidth="1" collapsed="1"/>
    <col min="13" max="13" width="7.42578125" style="272" hidden="1" customWidth="1" outlineLevel="1"/>
    <col min="14" max="14" width="7.42578125" style="4" hidden="1" customWidth="1" outlineLevel="1"/>
    <col min="15" max="15" width="6.85546875" style="4" customWidth="1" collapsed="1"/>
    <col min="16" max="16" width="26.7109375" style="4" hidden="1" customWidth="1" outlineLevel="1"/>
    <col min="17" max="17" width="9.140625" style="4" collapsed="1"/>
    <col min="18" max="16384" width="9.140625" style="4"/>
  </cols>
  <sheetData>
    <row r="1" spans="1:17" x14ac:dyDescent="0.25">
      <c r="A1" s="1"/>
      <c r="B1" s="1"/>
      <c r="C1" s="1"/>
      <c r="D1" s="1"/>
      <c r="E1" s="1"/>
      <c r="F1" s="1"/>
      <c r="G1" s="1"/>
      <c r="H1" s="1"/>
      <c r="I1" s="1"/>
      <c r="J1" s="1"/>
      <c r="K1" s="1"/>
      <c r="L1" s="1"/>
      <c r="M1" s="1"/>
      <c r="N1" s="2"/>
      <c r="O1" s="3" t="s">
        <v>0</v>
      </c>
      <c r="P1" s="1"/>
    </row>
    <row r="2" spans="1:17" ht="35.25" customHeight="1" x14ac:dyDescent="0.25">
      <c r="A2" s="548" t="s">
        <v>1</v>
      </c>
      <c r="B2" s="549"/>
      <c r="C2" s="549"/>
      <c r="D2" s="549"/>
      <c r="E2" s="549"/>
      <c r="F2" s="549"/>
      <c r="G2" s="549"/>
      <c r="H2" s="549"/>
      <c r="I2" s="549"/>
      <c r="J2" s="549"/>
      <c r="K2" s="549"/>
      <c r="L2" s="549"/>
      <c r="M2" s="549"/>
      <c r="N2" s="549"/>
      <c r="O2" s="549"/>
      <c r="P2" s="550"/>
      <c r="Q2" s="366"/>
    </row>
    <row r="3" spans="1:17" ht="12.75" customHeight="1" x14ac:dyDescent="0.25">
      <c r="A3" s="5" t="s">
        <v>2</v>
      </c>
      <c r="B3" s="6"/>
      <c r="C3" s="551" t="s">
        <v>3</v>
      </c>
      <c r="D3" s="551"/>
      <c r="E3" s="551"/>
      <c r="F3" s="551"/>
      <c r="G3" s="551"/>
      <c r="H3" s="551"/>
      <c r="I3" s="551"/>
      <c r="J3" s="551"/>
      <c r="K3" s="551"/>
      <c r="L3" s="551"/>
      <c r="M3" s="551"/>
      <c r="N3" s="551"/>
      <c r="O3" s="551"/>
      <c r="P3" s="552"/>
      <c r="Q3" s="366"/>
    </row>
    <row r="4" spans="1:17" ht="12.75" customHeight="1" x14ac:dyDescent="0.25">
      <c r="A4" s="5" t="s">
        <v>4</v>
      </c>
      <c r="B4" s="6"/>
      <c r="C4" s="551" t="s">
        <v>5</v>
      </c>
      <c r="D4" s="551"/>
      <c r="E4" s="551"/>
      <c r="F4" s="551"/>
      <c r="G4" s="551"/>
      <c r="H4" s="551"/>
      <c r="I4" s="551"/>
      <c r="J4" s="551"/>
      <c r="K4" s="551"/>
      <c r="L4" s="551"/>
      <c r="M4" s="551"/>
      <c r="N4" s="551"/>
      <c r="O4" s="551"/>
      <c r="P4" s="552"/>
      <c r="Q4" s="366"/>
    </row>
    <row r="5" spans="1:17" ht="12.75" customHeight="1" x14ac:dyDescent="0.25">
      <c r="A5" s="7" t="s">
        <v>6</v>
      </c>
      <c r="B5" s="8"/>
      <c r="C5" s="546" t="s">
        <v>7</v>
      </c>
      <c r="D5" s="546"/>
      <c r="E5" s="546"/>
      <c r="F5" s="546"/>
      <c r="G5" s="546"/>
      <c r="H5" s="546"/>
      <c r="I5" s="546"/>
      <c r="J5" s="546"/>
      <c r="K5" s="546"/>
      <c r="L5" s="546"/>
      <c r="M5" s="546"/>
      <c r="N5" s="546"/>
      <c r="O5" s="546"/>
      <c r="P5" s="547"/>
      <c r="Q5" s="366"/>
    </row>
    <row r="6" spans="1:17" ht="12.75" customHeight="1" x14ac:dyDescent="0.25">
      <c r="A6" s="7" t="s">
        <v>8</v>
      </c>
      <c r="B6" s="8"/>
      <c r="C6" s="546" t="s">
        <v>9</v>
      </c>
      <c r="D6" s="546"/>
      <c r="E6" s="546"/>
      <c r="F6" s="546"/>
      <c r="G6" s="546"/>
      <c r="H6" s="546"/>
      <c r="I6" s="546"/>
      <c r="J6" s="546"/>
      <c r="K6" s="546"/>
      <c r="L6" s="546"/>
      <c r="M6" s="546"/>
      <c r="N6" s="546"/>
      <c r="O6" s="546"/>
      <c r="P6" s="547"/>
      <c r="Q6" s="366"/>
    </row>
    <row r="7" spans="1:17" x14ac:dyDescent="0.25">
      <c r="A7" s="7" t="s">
        <v>10</v>
      </c>
      <c r="B7" s="8"/>
      <c r="C7" s="551" t="s">
        <v>11</v>
      </c>
      <c r="D7" s="551"/>
      <c r="E7" s="551"/>
      <c r="F7" s="551"/>
      <c r="G7" s="551"/>
      <c r="H7" s="551"/>
      <c r="I7" s="551"/>
      <c r="J7" s="551"/>
      <c r="K7" s="551"/>
      <c r="L7" s="551"/>
      <c r="M7" s="551"/>
      <c r="N7" s="551"/>
      <c r="O7" s="551"/>
      <c r="P7" s="552"/>
      <c r="Q7" s="366"/>
    </row>
    <row r="8" spans="1:17" ht="12.75" customHeight="1" x14ac:dyDescent="0.25">
      <c r="A8" s="9" t="s">
        <v>12</v>
      </c>
      <c r="B8" s="8"/>
      <c r="C8" s="553"/>
      <c r="D8" s="553"/>
      <c r="E8" s="553"/>
      <c r="F8" s="553"/>
      <c r="G8" s="553"/>
      <c r="H8" s="553"/>
      <c r="I8" s="553"/>
      <c r="J8" s="553"/>
      <c r="K8" s="553"/>
      <c r="L8" s="553"/>
      <c r="M8" s="553"/>
      <c r="N8" s="553"/>
      <c r="O8" s="553"/>
      <c r="P8" s="554"/>
      <c r="Q8" s="366"/>
    </row>
    <row r="9" spans="1:17" ht="12.75" customHeight="1" x14ac:dyDescent="0.25">
      <c r="A9" s="7"/>
      <c r="B9" s="8" t="s">
        <v>13</v>
      </c>
      <c r="C9" s="546" t="s">
        <v>14</v>
      </c>
      <c r="D9" s="546"/>
      <c r="E9" s="546"/>
      <c r="F9" s="546"/>
      <c r="G9" s="546"/>
      <c r="H9" s="546"/>
      <c r="I9" s="546"/>
      <c r="J9" s="546"/>
      <c r="K9" s="546"/>
      <c r="L9" s="546"/>
      <c r="M9" s="546"/>
      <c r="N9" s="546"/>
      <c r="O9" s="546"/>
      <c r="P9" s="547"/>
      <c r="Q9" s="366"/>
    </row>
    <row r="10" spans="1:17" ht="12.75" customHeight="1" x14ac:dyDescent="0.25">
      <c r="A10" s="7"/>
      <c r="B10" s="8" t="s">
        <v>15</v>
      </c>
      <c r="C10" s="546" t="s">
        <v>16</v>
      </c>
      <c r="D10" s="546"/>
      <c r="E10" s="546"/>
      <c r="F10" s="546"/>
      <c r="G10" s="546"/>
      <c r="H10" s="546"/>
      <c r="I10" s="546"/>
      <c r="J10" s="546"/>
      <c r="K10" s="546"/>
      <c r="L10" s="546"/>
      <c r="M10" s="546"/>
      <c r="N10" s="546"/>
      <c r="O10" s="546"/>
      <c r="P10" s="547"/>
      <c r="Q10" s="366"/>
    </row>
    <row r="11" spans="1:17" ht="12.75" customHeight="1" x14ac:dyDescent="0.25">
      <c r="A11" s="7"/>
      <c r="B11" s="8" t="s">
        <v>17</v>
      </c>
      <c r="C11" s="553"/>
      <c r="D11" s="553"/>
      <c r="E11" s="553"/>
      <c r="F11" s="553"/>
      <c r="G11" s="553"/>
      <c r="H11" s="553"/>
      <c r="I11" s="553"/>
      <c r="J11" s="553"/>
      <c r="K11" s="553"/>
      <c r="L11" s="553"/>
      <c r="M11" s="553"/>
      <c r="N11" s="553"/>
      <c r="O11" s="553"/>
      <c r="P11" s="554"/>
      <c r="Q11" s="366"/>
    </row>
    <row r="12" spans="1:17" ht="12.75" customHeight="1" x14ac:dyDescent="0.25">
      <c r="A12" s="7"/>
      <c r="B12" s="8" t="s">
        <v>18</v>
      </c>
      <c r="C12" s="546" t="s">
        <v>19</v>
      </c>
      <c r="D12" s="546"/>
      <c r="E12" s="546"/>
      <c r="F12" s="546"/>
      <c r="G12" s="546"/>
      <c r="H12" s="546"/>
      <c r="I12" s="546"/>
      <c r="J12" s="546"/>
      <c r="K12" s="546"/>
      <c r="L12" s="546"/>
      <c r="M12" s="546"/>
      <c r="N12" s="546"/>
      <c r="O12" s="546"/>
      <c r="P12" s="547"/>
      <c r="Q12" s="366"/>
    </row>
    <row r="13" spans="1:17" ht="12.75" customHeight="1" x14ac:dyDescent="0.25">
      <c r="A13" s="7"/>
      <c r="B13" s="8" t="s">
        <v>20</v>
      </c>
      <c r="C13" s="546"/>
      <c r="D13" s="546"/>
      <c r="E13" s="546"/>
      <c r="F13" s="546"/>
      <c r="G13" s="546"/>
      <c r="H13" s="546"/>
      <c r="I13" s="546"/>
      <c r="J13" s="546"/>
      <c r="K13" s="546"/>
      <c r="L13" s="546"/>
      <c r="M13" s="546"/>
      <c r="N13" s="546"/>
      <c r="O13" s="546"/>
      <c r="P13" s="547"/>
      <c r="Q13" s="366"/>
    </row>
    <row r="14" spans="1:17" ht="12.75" customHeight="1" x14ac:dyDescent="0.25">
      <c r="A14" s="10"/>
      <c r="B14" s="11"/>
      <c r="C14" s="526"/>
      <c r="D14" s="526"/>
      <c r="E14" s="526"/>
      <c r="F14" s="526"/>
      <c r="G14" s="526"/>
      <c r="H14" s="526"/>
      <c r="I14" s="526"/>
      <c r="J14" s="526"/>
      <c r="K14" s="526"/>
      <c r="L14" s="526"/>
      <c r="M14" s="526"/>
      <c r="N14" s="526"/>
      <c r="O14" s="526"/>
      <c r="P14" s="527"/>
      <c r="Q14" s="366"/>
    </row>
    <row r="15" spans="1:17" s="12" customFormat="1" ht="12.75" customHeight="1" x14ac:dyDescent="0.25">
      <c r="A15" s="528" t="s">
        <v>21</v>
      </c>
      <c r="B15" s="531" t="s">
        <v>22</v>
      </c>
      <c r="C15" s="533" t="s">
        <v>23</v>
      </c>
      <c r="D15" s="534"/>
      <c r="E15" s="534"/>
      <c r="F15" s="534"/>
      <c r="G15" s="534"/>
      <c r="H15" s="534"/>
      <c r="I15" s="534"/>
      <c r="J15" s="534"/>
      <c r="K15" s="534"/>
      <c r="L15" s="534"/>
      <c r="M15" s="534"/>
      <c r="N15" s="534"/>
      <c r="O15" s="534"/>
      <c r="P15" s="535"/>
      <c r="Q15" s="367"/>
    </row>
    <row r="16" spans="1:17" s="12" customFormat="1" ht="12.75" customHeight="1" x14ac:dyDescent="0.25">
      <c r="A16" s="529"/>
      <c r="B16" s="532"/>
      <c r="C16" s="536" t="s">
        <v>24</v>
      </c>
      <c r="D16" s="538" t="s">
        <v>25</v>
      </c>
      <c r="E16" s="540" t="s">
        <v>26</v>
      </c>
      <c r="F16" s="542" t="s">
        <v>27</v>
      </c>
      <c r="G16" s="524" t="s">
        <v>28</v>
      </c>
      <c r="H16" s="525" t="s">
        <v>29</v>
      </c>
      <c r="I16" s="523" t="s">
        <v>30</v>
      </c>
      <c r="J16" s="524" t="s">
        <v>31</v>
      </c>
      <c r="K16" s="525" t="s">
        <v>32</v>
      </c>
      <c r="L16" s="523" t="s">
        <v>33</v>
      </c>
      <c r="M16" s="524" t="s">
        <v>34</v>
      </c>
      <c r="N16" s="525" t="s">
        <v>35</v>
      </c>
      <c r="O16" s="523" t="s">
        <v>36</v>
      </c>
      <c r="P16" s="544" t="s">
        <v>37</v>
      </c>
    </row>
    <row r="17" spans="1:16" s="13" customFormat="1" ht="70.5" customHeight="1" thickBot="1" x14ac:dyDescent="0.3">
      <c r="A17" s="530"/>
      <c r="B17" s="532"/>
      <c r="C17" s="537"/>
      <c r="D17" s="539"/>
      <c r="E17" s="541"/>
      <c r="F17" s="543"/>
      <c r="G17" s="524"/>
      <c r="H17" s="525"/>
      <c r="I17" s="523"/>
      <c r="J17" s="524"/>
      <c r="K17" s="525"/>
      <c r="L17" s="523"/>
      <c r="M17" s="524"/>
      <c r="N17" s="525"/>
      <c r="O17" s="523"/>
      <c r="P17" s="545"/>
    </row>
    <row r="18" spans="1:16" s="13" customFormat="1" ht="9.75" customHeight="1" thickTop="1" x14ac:dyDescent="0.25">
      <c r="A18" s="14" t="s">
        <v>38</v>
      </c>
      <c r="B18" s="14">
        <v>2</v>
      </c>
      <c r="C18" s="15">
        <v>3</v>
      </c>
      <c r="D18" s="16">
        <v>4</v>
      </c>
      <c r="E18" s="17">
        <v>5</v>
      </c>
      <c r="F18" s="18">
        <v>6</v>
      </c>
      <c r="G18" s="16">
        <v>7</v>
      </c>
      <c r="H18" s="19">
        <v>8</v>
      </c>
      <c r="I18" s="20">
        <v>9</v>
      </c>
      <c r="J18" s="19">
        <v>10</v>
      </c>
      <c r="K18" s="17">
        <v>11</v>
      </c>
      <c r="L18" s="21">
        <v>12</v>
      </c>
      <c r="M18" s="15">
        <v>13</v>
      </c>
      <c r="N18" s="17">
        <v>14</v>
      </c>
      <c r="O18" s="20">
        <v>15</v>
      </c>
      <c r="P18" s="20">
        <v>16</v>
      </c>
    </row>
    <row r="19" spans="1:16" s="28" customFormat="1" ht="12" hidden="1" customHeight="1" x14ac:dyDescent="0.25">
      <c r="A19" s="22"/>
      <c r="B19" s="23" t="s">
        <v>39</v>
      </c>
      <c r="C19" s="24"/>
      <c r="D19" s="25"/>
      <c r="E19" s="26"/>
      <c r="F19" s="27"/>
      <c r="G19" s="25"/>
      <c r="H19" s="26"/>
      <c r="I19" s="27"/>
      <c r="J19" s="25"/>
      <c r="K19" s="26"/>
      <c r="L19" s="27"/>
      <c r="M19" s="25"/>
      <c r="N19" s="26"/>
      <c r="O19" s="27"/>
      <c r="P19" s="27"/>
    </row>
    <row r="20" spans="1:16" s="28" customFormat="1" ht="12.75" thickBot="1" x14ac:dyDescent="0.3">
      <c r="A20" s="29"/>
      <c r="B20" s="30" t="s">
        <v>40</v>
      </c>
      <c r="C20" s="31">
        <f t="shared" ref="C20:C83" si="0">F20+I20+L20+O20</f>
        <v>538673</v>
      </c>
      <c r="D20" s="32">
        <f>SUM(D21,D24,D25,D41,D43)</f>
        <v>513808</v>
      </c>
      <c r="E20" s="33">
        <f t="shared" ref="E20:F20" si="1">SUM(E21,E24,E25,E41,E43)</f>
        <v>0</v>
      </c>
      <c r="F20" s="34">
        <f t="shared" si="1"/>
        <v>513808</v>
      </c>
      <c r="G20" s="32">
        <f>SUM(G21,G24,G43)</f>
        <v>0</v>
      </c>
      <c r="H20" s="33">
        <f t="shared" ref="H20:I20" si="2">SUM(H21,H24,H43)</f>
        <v>0</v>
      </c>
      <c r="I20" s="34">
        <f t="shared" si="2"/>
        <v>0</v>
      </c>
      <c r="J20" s="32">
        <f>SUM(J21,J26,J43)</f>
        <v>24865</v>
      </c>
      <c r="K20" s="33">
        <f t="shared" ref="K20:L20" si="3">SUM(K21,K26,K43)</f>
        <v>0</v>
      </c>
      <c r="L20" s="34">
        <f t="shared" si="3"/>
        <v>24865</v>
      </c>
      <c r="M20" s="32">
        <f>SUM(M21,M45)</f>
        <v>0</v>
      </c>
      <c r="N20" s="33">
        <f t="shared" ref="N20:O20" si="4">SUM(N21,N45)</f>
        <v>0</v>
      </c>
      <c r="O20" s="34">
        <f t="shared" si="4"/>
        <v>0</v>
      </c>
      <c r="P20" s="35"/>
    </row>
    <row r="21" spans="1:16" ht="12.75" thickTop="1" x14ac:dyDescent="0.25">
      <c r="A21" s="36"/>
      <c r="B21" s="37" t="s">
        <v>41</v>
      </c>
      <c r="C21" s="38">
        <f t="shared" si="0"/>
        <v>1535</v>
      </c>
      <c r="D21" s="39">
        <f>SUM(D22:D23)</f>
        <v>0</v>
      </c>
      <c r="E21" s="40">
        <f t="shared" ref="E21:F21" si="5">SUM(E22:E23)</f>
        <v>0</v>
      </c>
      <c r="F21" s="41">
        <f t="shared" si="5"/>
        <v>0</v>
      </c>
      <c r="G21" s="39">
        <f>SUM(G22:G23)</f>
        <v>0</v>
      </c>
      <c r="H21" s="40">
        <f t="shared" ref="H21:I21" si="6">SUM(H22:H23)</f>
        <v>0</v>
      </c>
      <c r="I21" s="41">
        <f t="shared" si="6"/>
        <v>0</v>
      </c>
      <c r="J21" s="39">
        <f>SUM(J22:J23)</f>
        <v>1535</v>
      </c>
      <c r="K21" s="40">
        <f t="shared" ref="K21:L21" si="7">SUM(K22:K23)</f>
        <v>0</v>
      </c>
      <c r="L21" s="41">
        <f t="shared" si="7"/>
        <v>1535</v>
      </c>
      <c r="M21" s="39">
        <f>SUM(M22:M23)</f>
        <v>0</v>
      </c>
      <c r="N21" s="40">
        <f t="shared" ref="N21:O21" si="8">SUM(N22:N23)</f>
        <v>0</v>
      </c>
      <c r="O21" s="41">
        <f t="shared" si="8"/>
        <v>0</v>
      </c>
      <c r="P21" s="42"/>
    </row>
    <row r="22" spans="1:16" ht="12" hidden="1" customHeight="1" x14ac:dyDescent="0.25">
      <c r="A22" s="43"/>
      <c r="B22" s="44" t="s">
        <v>42</v>
      </c>
      <c r="C22" s="45">
        <f t="shared" si="0"/>
        <v>0</v>
      </c>
      <c r="D22" s="46"/>
      <c r="E22" s="47"/>
      <c r="F22" s="48">
        <f>D22+E22</f>
        <v>0</v>
      </c>
      <c r="G22" s="46"/>
      <c r="H22" s="47"/>
      <c r="I22" s="48">
        <f>G22+H22</f>
        <v>0</v>
      </c>
      <c r="J22" s="46"/>
      <c r="K22" s="47"/>
      <c r="L22" s="48">
        <f>K22+J22</f>
        <v>0</v>
      </c>
      <c r="M22" s="46"/>
      <c r="N22" s="47"/>
      <c r="O22" s="48">
        <f>N22+M22</f>
        <v>0</v>
      </c>
      <c r="P22" s="49"/>
    </row>
    <row r="23" spans="1:16" x14ac:dyDescent="0.25">
      <c r="A23" s="50"/>
      <c r="B23" s="51" t="s">
        <v>43</v>
      </c>
      <c r="C23" s="52">
        <f t="shared" si="0"/>
        <v>1535</v>
      </c>
      <c r="D23" s="53"/>
      <c r="E23" s="54"/>
      <c r="F23" s="55">
        <f t="shared" ref="F23:F25" si="9">D23+E23</f>
        <v>0</v>
      </c>
      <c r="G23" s="53"/>
      <c r="H23" s="54"/>
      <c r="I23" s="55">
        <f t="shared" ref="I23:I24" si="10">G23+H23</f>
        <v>0</v>
      </c>
      <c r="J23" s="53">
        <v>1535</v>
      </c>
      <c r="K23" s="54"/>
      <c r="L23" s="56">
        <f>K23+J23</f>
        <v>1535</v>
      </c>
      <c r="M23" s="53"/>
      <c r="N23" s="54"/>
      <c r="O23" s="55">
        <f>N23+M23</f>
        <v>0</v>
      </c>
      <c r="P23" s="57"/>
    </row>
    <row r="24" spans="1:16" s="28" customFormat="1" ht="33.75" customHeight="1" thickBot="1" x14ac:dyDescent="0.3">
      <c r="A24" s="58">
        <v>19300</v>
      </c>
      <c r="B24" s="58" t="s">
        <v>44</v>
      </c>
      <c r="C24" s="59">
        <f>F24+I24</f>
        <v>513808</v>
      </c>
      <c r="D24" s="60">
        <v>513808</v>
      </c>
      <c r="E24" s="61"/>
      <c r="F24" s="62">
        <f t="shared" si="9"/>
        <v>513808</v>
      </c>
      <c r="G24" s="60"/>
      <c r="H24" s="61"/>
      <c r="I24" s="62">
        <f t="shared" si="10"/>
        <v>0</v>
      </c>
      <c r="J24" s="63" t="s">
        <v>45</v>
      </c>
      <c r="K24" s="64" t="s">
        <v>45</v>
      </c>
      <c r="L24" s="65" t="s">
        <v>45</v>
      </c>
      <c r="M24" s="63" t="s">
        <v>45</v>
      </c>
      <c r="N24" s="64" t="s">
        <v>45</v>
      </c>
      <c r="O24" s="65" t="s">
        <v>45</v>
      </c>
      <c r="P24" s="66"/>
    </row>
    <row r="25" spans="1:16" s="28" customFormat="1" ht="24.75" hidden="1" customHeight="1" thickTop="1" x14ac:dyDescent="0.25">
      <c r="A25" s="67"/>
      <c r="B25" s="67" t="s">
        <v>46</v>
      </c>
      <c r="C25" s="68">
        <f>F25</f>
        <v>0</v>
      </c>
      <c r="D25" s="69"/>
      <c r="E25" s="70"/>
      <c r="F25" s="71">
        <f t="shared" si="9"/>
        <v>0</v>
      </c>
      <c r="G25" s="72" t="s">
        <v>45</v>
      </c>
      <c r="H25" s="73" t="s">
        <v>45</v>
      </c>
      <c r="I25" s="74" t="s">
        <v>45</v>
      </c>
      <c r="J25" s="72" t="s">
        <v>45</v>
      </c>
      <c r="K25" s="73" t="s">
        <v>45</v>
      </c>
      <c r="L25" s="74" t="s">
        <v>45</v>
      </c>
      <c r="M25" s="72" t="s">
        <v>45</v>
      </c>
      <c r="N25" s="73" t="s">
        <v>45</v>
      </c>
      <c r="O25" s="74" t="s">
        <v>45</v>
      </c>
      <c r="P25" s="75"/>
    </row>
    <row r="26" spans="1:16" s="28" customFormat="1" ht="36" customHeight="1" thickTop="1" x14ac:dyDescent="0.25">
      <c r="A26" s="67">
        <v>21300</v>
      </c>
      <c r="B26" s="67" t="s">
        <v>47</v>
      </c>
      <c r="C26" s="68">
        <f>L26</f>
        <v>23330</v>
      </c>
      <c r="D26" s="72" t="s">
        <v>45</v>
      </c>
      <c r="E26" s="73" t="s">
        <v>45</v>
      </c>
      <c r="F26" s="74" t="s">
        <v>45</v>
      </c>
      <c r="G26" s="72" t="s">
        <v>45</v>
      </c>
      <c r="H26" s="73" t="s">
        <v>45</v>
      </c>
      <c r="I26" s="74" t="s">
        <v>45</v>
      </c>
      <c r="J26" s="76">
        <f>SUM(J27,J31,J33,J36)</f>
        <v>23330</v>
      </c>
      <c r="K26" s="77">
        <f t="shared" ref="K26:L26" si="11">SUM(K27,K31,K33,K36)</f>
        <v>0</v>
      </c>
      <c r="L26" s="78">
        <f t="shared" si="11"/>
        <v>23330</v>
      </c>
      <c r="M26" s="76" t="s">
        <v>45</v>
      </c>
      <c r="N26" s="77" t="s">
        <v>45</v>
      </c>
      <c r="O26" s="78" t="s">
        <v>45</v>
      </c>
      <c r="P26" s="75"/>
    </row>
    <row r="27" spans="1:16" s="28" customFormat="1" ht="24" hidden="1" customHeight="1" x14ac:dyDescent="0.25">
      <c r="A27" s="79">
        <v>21350</v>
      </c>
      <c r="B27" s="67" t="s">
        <v>48</v>
      </c>
      <c r="C27" s="68">
        <f t="shared" ref="C27:C30" si="12">L27</f>
        <v>0</v>
      </c>
      <c r="D27" s="72" t="s">
        <v>45</v>
      </c>
      <c r="E27" s="73" t="s">
        <v>45</v>
      </c>
      <c r="F27" s="74" t="s">
        <v>45</v>
      </c>
      <c r="G27" s="72" t="s">
        <v>45</v>
      </c>
      <c r="H27" s="73" t="s">
        <v>45</v>
      </c>
      <c r="I27" s="74" t="s">
        <v>45</v>
      </c>
      <c r="J27" s="76">
        <f>SUM(J28:J30)</f>
        <v>0</v>
      </c>
      <c r="K27" s="77">
        <f t="shared" ref="K27:L27" si="13">SUM(K28:K30)</f>
        <v>0</v>
      </c>
      <c r="L27" s="78">
        <f t="shared" si="13"/>
        <v>0</v>
      </c>
      <c r="M27" s="76" t="s">
        <v>45</v>
      </c>
      <c r="N27" s="77" t="s">
        <v>45</v>
      </c>
      <c r="O27" s="78" t="s">
        <v>45</v>
      </c>
      <c r="P27" s="75"/>
    </row>
    <row r="28" spans="1:16" ht="12" hidden="1" customHeight="1" x14ac:dyDescent="0.25">
      <c r="A28" s="43">
        <v>21351</v>
      </c>
      <c r="B28" s="80" t="s">
        <v>49</v>
      </c>
      <c r="C28" s="81">
        <f t="shared" si="12"/>
        <v>0</v>
      </c>
      <c r="D28" s="82" t="s">
        <v>45</v>
      </c>
      <c r="E28" s="83" t="s">
        <v>45</v>
      </c>
      <c r="F28" s="84" t="s">
        <v>45</v>
      </c>
      <c r="G28" s="82" t="s">
        <v>45</v>
      </c>
      <c r="H28" s="83" t="s">
        <v>45</v>
      </c>
      <c r="I28" s="84" t="s">
        <v>45</v>
      </c>
      <c r="J28" s="46"/>
      <c r="K28" s="47"/>
      <c r="L28" s="48">
        <f t="shared" ref="L28:L30" si="14">K28+J28</f>
        <v>0</v>
      </c>
      <c r="M28" s="85" t="s">
        <v>45</v>
      </c>
      <c r="N28" s="86" t="s">
        <v>45</v>
      </c>
      <c r="O28" s="48" t="s">
        <v>45</v>
      </c>
      <c r="P28" s="49"/>
    </row>
    <row r="29" spans="1:16" ht="12" hidden="1" customHeight="1" x14ac:dyDescent="0.25">
      <c r="A29" s="50">
        <v>21352</v>
      </c>
      <c r="B29" s="87" t="s">
        <v>50</v>
      </c>
      <c r="C29" s="88">
        <f t="shared" si="12"/>
        <v>0</v>
      </c>
      <c r="D29" s="89" t="s">
        <v>45</v>
      </c>
      <c r="E29" s="90" t="s">
        <v>45</v>
      </c>
      <c r="F29" s="91" t="s">
        <v>45</v>
      </c>
      <c r="G29" s="89" t="s">
        <v>45</v>
      </c>
      <c r="H29" s="90" t="s">
        <v>45</v>
      </c>
      <c r="I29" s="91" t="s">
        <v>45</v>
      </c>
      <c r="J29" s="53"/>
      <c r="K29" s="54"/>
      <c r="L29" s="56">
        <f t="shared" si="14"/>
        <v>0</v>
      </c>
      <c r="M29" s="92" t="s">
        <v>45</v>
      </c>
      <c r="N29" s="93" t="s">
        <v>45</v>
      </c>
      <c r="O29" s="56" t="s">
        <v>45</v>
      </c>
      <c r="P29" s="57"/>
    </row>
    <row r="30" spans="1:16" ht="24" hidden="1" customHeight="1" x14ac:dyDescent="0.25">
      <c r="A30" s="50">
        <v>21359</v>
      </c>
      <c r="B30" s="87" t="s">
        <v>51</v>
      </c>
      <c r="C30" s="88">
        <f t="shared" si="12"/>
        <v>0</v>
      </c>
      <c r="D30" s="89" t="s">
        <v>45</v>
      </c>
      <c r="E30" s="90" t="s">
        <v>45</v>
      </c>
      <c r="F30" s="91" t="s">
        <v>45</v>
      </c>
      <c r="G30" s="89" t="s">
        <v>45</v>
      </c>
      <c r="H30" s="90" t="s">
        <v>45</v>
      </c>
      <c r="I30" s="91" t="s">
        <v>45</v>
      </c>
      <c r="J30" s="53"/>
      <c r="K30" s="54"/>
      <c r="L30" s="56">
        <f t="shared" si="14"/>
        <v>0</v>
      </c>
      <c r="M30" s="92" t="s">
        <v>45</v>
      </c>
      <c r="N30" s="93" t="s">
        <v>45</v>
      </c>
      <c r="O30" s="56" t="s">
        <v>45</v>
      </c>
      <c r="P30" s="57"/>
    </row>
    <row r="31" spans="1:16" s="28" customFormat="1" ht="36" hidden="1" customHeight="1" x14ac:dyDescent="0.25">
      <c r="A31" s="79">
        <v>21370</v>
      </c>
      <c r="B31" s="67" t="s">
        <v>52</v>
      </c>
      <c r="C31" s="68">
        <f>L31</f>
        <v>0</v>
      </c>
      <c r="D31" s="72" t="s">
        <v>45</v>
      </c>
      <c r="E31" s="73" t="s">
        <v>45</v>
      </c>
      <c r="F31" s="74" t="s">
        <v>45</v>
      </c>
      <c r="G31" s="72" t="s">
        <v>45</v>
      </c>
      <c r="H31" s="73" t="s">
        <v>45</v>
      </c>
      <c r="I31" s="74" t="s">
        <v>45</v>
      </c>
      <c r="J31" s="76">
        <f>SUM(J32)</f>
        <v>0</v>
      </c>
      <c r="K31" s="77">
        <f t="shared" ref="K31:L31" si="15">SUM(K32)</f>
        <v>0</v>
      </c>
      <c r="L31" s="78">
        <f t="shared" si="15"/>
        <v>0</v>
      </c>
      <c r="M31" s="76" t="s">
        <v>45</v>
      </c>
      <c r="N31" s="77" t="s">
        <v>45</v>
      </c>
      <c r="O31" s="78" t="s">
        <v>45</v>
      </c>
      <c r="P31" s="75"/>
    </row>
    <row r="32" spans="1:16" ht="36" hidden="1" customHeight="1" x14ac:dyDescent="0.25">
      <c r="A32" s="94">
        <v>21379</v>
      </c>
      <c r="B32" s="95" t="s">
        <v>53</v>
      </c>
      <c r="C32" s="96">
        <f t="shared" ref="C32:C40" si="16">L32</f>
        <v>0</v>
      </c>
      <c r="D32" s="97" t="s">
        <v>45</v>
      </c>
      <c r="E32" s="98" t="s">
        <v>45</v>
      </c>
      <c r="F32" s="99" t="s">
        <v>45</v>
      </c>
      <c r="G32" s="97" t="s">
        <v>45</v>
      </c>
      <c r="H32" s="98" t="s">
        <v>45</v>
      </c>
      <c r="I32" s="99" t="s">
        <v>45</v>
      </c>
      <c r="J32" s="100"/>
      <c r="K32" s="101"/>
      <c r="L32" s="102">
        <f>K32+J32</f>
        <v>0</v>
      </c>
      <c r="M32" s="103" t="s">
        <v>45</v>
      </c>
      <c r="N32" s="104" t="s">
        <v>45</v>
      </c>
      <c r="O32" s="102" t="s">
        <v>45</v>
      </c>
      <c r="P32" s="105"/>
    </row>
    <row r="33" spans="1:16" s="28" customFormat="1" ht="12" customHeight="1" x14ac:dyDescent="0.25">
      <c r="A33" s="79">
        <v>21380</v>
      </c>
      <c r="B33" s="67" t="s">
        <v>54</v>
      </c>
      <c r="C33" s="68">
        <f t="shared" si="16"/>
        <v>2780</v>
      </c>
      <c r="D33" s="72" t="s">
        <v>45</v>
      </c>
      <c r="E33" s="73" t="s">
        <v>45</v>
      </c>
      <c r="F33" s="74" t="s">
        <v>45</v>
      </c>
      <c r="G33" s="72" t="s">
        <v>45</v>
      </c>
      <c r="H33" s="73" t="s">
        <v>45</v>
      </c>
      <c r="I33" s="74" t="s">
        <v>45</v>
      </c>
      <c r="J33" s="76">
        <f>SUM(J34:J35)</f>
        <v>2780</v>
      </c>
      <c r="K33" s="77">
        <f t="shared" ref="K33:L33" si="17">SUM(K34:K35)</f>
        <v>0</v>
      </c>
      <c r="L33" s="78">
        <f t="shared" si="17"/>
        <v>2780</v>
      </c>
      <c r="M33" s="76" t="s">
        <v>45</v>
      </c>
      <c r="N33" s="77" t="s">
        <v>45</v>
      </c>
      <c r="O33" s="78" t="s">
        <v>45</v>
      </c>
      <c r="P33" s="75"/>
    </row>
    <row r="34" spans="1:16" ht="12" customHeight="1" x14ac:dyDescent="0.25">
      <c r="A34" s="44">
        <v>21381</v>
      </c>
      <c r="B34" s="80" t="s">
        <v>55</v>
      </c>
      <c r="C34" s="81">
        <f t="shared" si="16"/>
        <v>2780</v>
      </c>
      <c r="D34" s="82" t="s">
        <v>45</v>
      </c>
      <c r="E34" s="83" t="s">
        <v>45</v>
      </c>
      <c r="F34" s="84" t="s">
        <v>45</v>
      </c>
      <c r="G34" s="82" t="s">
        <v>45</v>
      </c>
      <c r="H34" s="83" t="s">
        <v>45</v>
      </c>
      <c r="I34" s="84" t="s">
        <v>45</v>
      </c>
      <c r="J34" s="46">
        <v>2780</v>
      </c>
      <c r="K34" s="47"/>
      <c r="L34" s="48">
        <f t="shared" ref="L34:L35" si="18">K34+J34</f>
        <v>2780</v>
      </c>
      <c r="M34" s="85" t="s">
        <v>45</v>
      </c>
      <c r="N34" s="86" t="s">
        <v>45</v>
      </c>
      <c r="O34" s="48" t="s">
        <v>45</v>
      </c>
      <c r="P34" s="49"/>
    </row>
    <row r="35" spans="1:16" ht="24" hidden="1" customHeight="1" x14ac:dyDescent="0.25">
      <c r="A35" s="51">
        <v>21383</v>
      </c>
      <c r="B35" s="87" t="s">
        <v>56</v>
      </c>
      <c r="C35" s="88">
        <f t="shared" si="16"/>
        <v>0</v>
      </c>
      <c r="D35" s="89" t="s">
        <v>45</v>
      </c>
      <c r="E35" s="90" t="s">
        <v>45</v>
      </c>
      <c r="F35" s="91" t="s">
        <v>45</v>
      </c>
      <c r="G35" s="89" t="s">
        <v>45</v>
      </c>
      <c r="H35" s="90" t="s">
        <v>45</v>
      </c>
      <c r="I35" s="91" t="s">
        <v>45</v>
      </c>
      <c r="J35" s="53"/>
      <c r="K35" s="54"/>
      <c r="L35" s="56">
        <f t="shared" si="18"/>
        <v>0</v>
      </c>
      <c r="M35" s="92" t="s">
        <v>45</v>
      </c>
      <c r="N35" s="93" t="s">
        <v>45</v>
      </c>
      <c r="O35" s="56" t="s">
        <v>45</v>
      </c>
      <c r="P35" s="57"/>
    </row>
    <row r="36" spans="1:16" s="28" customFormat="1" ht="25.5" customHeight="1" x14ac:dyDescent="0.25">
      <c r="A36" s="79">
        <v>21390</v>
      </c>
      <c r="B36" s="67" t="s">
        <v>57</v>
      </c>
      <c r="C36" s="68">
        <f t="shared" si="16"/>
        <v>20550</v>
      </c>
      <c r="D36" s="72" t="s">
        <v>45</v>
      </c>
      <c r="E36" s="73" t="s">
        <v>45</v>
      </c>
      <c r="F36" s="74" t="s">
        <v>45</v>
      </c>
      <c r="G36" s="72" t="s">
        <v>45</v>
      </c>
      <c r="H36" s="73" t="s">
        <v>45</v>
      </c>
      <c r="I36" s="74" t="s">
        <v>45</v>
      </c>
      <c r="J36" s="76">
        <f>SUM(J37:J40)</f>
        <v>20550</v>
      </c>
      <c r="K36" s="77">
        <f t="shared" ref="K36:L36" si="19">SUM(K37:K40)</f>
        <v>0</v>
      </c>
      <c r="L36" s="78">
        <f t="shared" si="19"/>
        <v>20550</v>
      </c>
      <c r="M36" s="76" t="s">
        <v>45</v>
      </c>
      <c r="N36" s="77" t="s">
        <v>45</v>
      </c>
      <c r="O36" s="78" t="s">
        <v>45</v>
      </c>
      <c r="P36" s="75"/>
    </row>
    <row r="37" spans="1:16" ht="24" hidden="1" customHeight="1" x14ac:dyDescent="0.25">
      <c r="A37" s="44">
        <v>21391</v>
      </c>
      <c r="B37" s="80" t="s">
        <v>58</v>
      </c>
      <c r="C37" s="81">
        <f t="shared" si="16"/>
        <v>0</v>
      </c>
      <c r="D37" s="82" t="s">
        <v>45</v>
      </c>
      <c r="E37" s="83" t="s">
        <v>45</v>
      </c>
      <c r="F37" s="84" t="s">
        <v>45</v>
      </c>
      <c r="G37" s="82" t="s">
        <v>45</v>
      </c>
      <c r="H37" s="83" t="s">
        <v>45</v>
      </c>
      <c r="I37" s="84" t="s">
        <v>45</v>
      </c>
      <c r="J37" s="46"/>
      <c r="K37" s="47"/>
      <c r="L37" s="48">
        <f t="shared" ref="L37:L40" si="20">K37+J37</f>
        <v>0</v>
      </c>
      <c r="M37" s="85" t="s">
        <v>45</v>
      </c>
      <c r="N37" s="86" t="s">
        <v>45</v>
      </c>
      <c r="O37" s="48" t="s">
        <v>45</v>
      </c>
      <c r="P37" s="49"/>
    </row>
    <row r="38" spans="1:16" ht="12" customHeight="1" x14ac:dyDescent="0.25">
      <c r="A38" s="51">
        <v>21393</v>
      </c>
      <c r="B38" s="87" t="s">
        <v>59</v>
      </c>
      <c r="C38" s="88">
        <f t="shared" si="16"/>
        <v>20550</v>
      </c>
      <c r="D38" s="89" t="s">
        <v>45</v>
      </c>
      <c r="E38" s="90" t="s">
        <v>45</v>
      </c>
      <c r="F38" s="91" t="s">
        <v>45</v>
      </c>
      <c r="G38" s="89" t="s">
        <v>45</v>
      </c>
      <c r="H38" s="90" t="s">
        <v>45</v>
      </c>
      <c r="I38" s="91" t="s">
        <v>45</v>
      </c>
      <c r="J38" s="53">
        <v>20550</v>
      </c>
      <c r="K38" s="54"/>
      <c r="L38" s="56">
        <f t="shared" si="20"/>
        <v>20550</v>
      </c>
      <c r="M38" s="92" t="s">
        <v>45</v>
      </c>
      <c r="N38" s="93" t="s">
        <v>45</v>
      </c>
      <c r="O38" s="56" t="s">
        <v>45</v>
      </c>
      <c r="P38" s="57"/>
    </row>
    <row r="39" spans="1:16" ht="12" hidden="1" customHeight="1" x14ac:dyDescent="0.25">
      <c r="A39" s="51">
        <v>21395</v>
      </c>
      <c r="B39" s="87" t="s">
        <v>60</v>
      </c>
      <c r="C39" s="88">
        <f t="shared" si="16"/>
        <v>0</v>
      </c>
      <c r="D39" s="89" t="s">
        <v>45</v>
      </c>
      <c r="E39" s="90" t="s">
        <v>45</v>
      </c>
      <c r="F39" s="91" t="s">
        <v>45</v>
      </c>
      <c r="G39" s="89" t="s">
        <v>45</v>
      </c>
      <c r="H39" s="90" t="s">
        <v>45</v>
      </c>
      <c r="I39" s="91" t="s">
        <v>45</v>
      </c>
      <c r="J39" s="53"/>
      <c r="K39" s="54"/>
      <c r="L39" s="56">
        <f t="shared" si="20"/>
        <v>0</v>
      </c>
      <c r="M39" s="92" t="s">
        <v>45</v>
      </c>
      <c r="N39" s="93" t="s">
        <v>45</v>
      </c>
      <c r="O39" s="56" t="s">
        <v>45</v>
      </c>
      <c r="P39" s="57"/>
    </row>
    <row r="40" spans="1:16" ht="24" hidden="1" customHeight="1" x14ac:dyDescent="0.25">
      <c r="A40" s="106">
        <v>21399</v>
      </c>
      <c r="B40" s="107" t="s">
        <v>61</v>
      </c>
      <c r="C40" s="108">
        <f t="shared" si="16"/>
        <v>0</v>
      </c>
      <c r="D40" s="109" t="s">
        <v>45</v>
      </c>
      <c r="E40" s="110" t="s">
        <v>45</v>
      </c>
      <c r="F40" s="111" t="s">
        <v>45</v>
      </c>
      <c r="G40" s="109" t="s">
        <v>45</v>
      </c>
      <c r="H40" s="110" t="s">
        <v>45</v>
      </c>
      <c r="I40" s="111" t="s">
        <v>45</v>
      </c>
      <c r="J40" s="112"/>
      <c r="K40" s="113"/>
      <c r="L40" s="114">
        <f t="shared" si="20"/>
        <v>0</v>
      </c>
      <c r="M40" s="115" t="s">
        <v>45</v>
      </c>
      <c r="N40" s="116" t="s">
        <v>45</v>
      </c>
      <c r="O40" s="114" t="s">
        <v>45</v>
      </c>
      <c r="P40" s="117"/>
    </row>
    <row r="41" spans="1:16" s="28" customFormat="1" ht="26.25" hidden="1" customHeight="1" x14ac:dyDescent="0.25">
      <c r="A41" s="118">
        <v>21420</v>
      </c>
      <c r="B41" s="119" t="s">
        <v>62</v>
      </c>
      <c r="C41" s="120">
        <f>F41</f>
        <v>0</v>
      </c>
      <c r="D41" s="121">
        <f>SUM(D42)</f>
        <v>0</v>
      </c>
      <c r="E41" s="122">
        <f t="shared" ref="E41:F41" si="21">SUM(E42)</f>
        <v>0</v>
      </c>
      <c r="F41" s="123">
        <f t="shared" si="21"/>
        <v>0</v>
      </c>
      <c r="G41" s="124" t="s">
        <v>45</v>
      </c>
      <c r="H41" s="125" t="s">
        <v>45</v>
      </c>
      <c r="I41" s="126" t="s">
        <v>45</v>
      </c>
      <c r="J41" s="124" t="s">
        <v>45</v>
      </c>
      <c r="K41" s="125" t="s">
        <v>45</v>
      </c>
      <c r="L41" s="126" t="s">
        <v>45</v>
      </c>
      <c r="M41" s="124" t="s">
        <v>45</v>
      </c>
      <c r="N41" s="125" t="s">
        <v>45</v>
      </c>
      <c r="O41" s="126" t="s">
        <v>45</v>
      </c>
      <c r="P41" s="127"/>
    </row>
    <row r="42" spans="1:16" s="28" customFormat="1" ht="26.25" hidden="1" customHeight="1" x14ac:dyDescent="0.25">
      <c r="A42" s="106">
        <v>21429</v>
      </c>
      <c r="B42" s="107" t="s">
        <v>63</v>
      </c>
      <c r="C42" s="128">
        <f>F42</f>
        <v>0</v>
      </c>
      <c r="D42" s="112"/>
      <c r="E42" s="113"/>
      <c r="F42" s="129">
        <f>D42+E42</f>
        <v>0</v>
      </c>
      <c r="G42" s="109" t="s">
        <v>45</v>
      </c>
      <c r="H42" s="110" t="s">
        <v>45</v>
      </c>
      <c r="I42" s="111" t="s">
        <v>45</v>
      </c>
      <c r="J42" s="109" t="s">
        <v>45</v>
      </c>
      <c r="K42" s="110" t="s">
        <v>45</v>
      </c>
      <c r="L42" s="111" t="s">
        <v>45</v>
      </c>
      <c r="M42" s="109" t="s">
        <v>45</v>
      </c>
      <c r="N42" s="110" t="s">
        <v>45</v>
      </c>
      <c r="O42" s="111" t="s">
        <v>45</v>
      </c>
      <c r="P42" s="117"/>
    </row>
    <row r="43" spans="1:16" s="28" customFormat="1" ht="24" hidden="1" x14ac:dyDescent="0.25">
      <c r="A43" s="79">
        <v>21490</v>
      </c>
      <c r="B43" s="67" t="s">
        <v>64</v>
      </c>
      <c r="C43" s="130">
        <f>F43+I43+L43</f>
        <v>0</v>
      </c>
      <c r="D43" s="76">
        <f>D44</f>
        <v>0</v>
      </c>
      <c r="E43" s="77">
        <f t="shared" ref="E43:L43" si="22">E44</f>
        <v>0</v>
      </c>
      <c r="F43" s="78">
        <f t="shared" si="22"/>
        <v>0</v>
      </c>
      <c r="G43" s="76">
        <f t="shared" si="22"/>
        <v>0</v>
      </c>
      <c r="H43" s="77">
        <f t="shared" si="22"/>
        <v>0</v>
      </c>
      <c r="I43" s="78">
        <f t="shared" si="22"/>
        <v>0</v>
      </c>
      <c r="J43" s="76">
        <f t="shared" si="22"/>
        <v>0</v>
      </c>
      <c r="K43" s="77">
        <f t="shared" si="22"/>
        <v>0</v>
      </c>
      <c r="L43" s="78">
        <f t="shared" si="22"/>
        <v>0</v>
      </c>
      <c r="M43" s="76" t="s">
        <v>45</v>
      </c>
      <c r="N43" s="77" t="s">
        <v>45</v>
      </c>
      <c r="O43" s="78" t="s">
        <v>45</v>
      </c>
      <c r="P43" s="75"/>
    </row>
    <row r="44" spans="1:16" s="28" customFormat="1" ht="24" hidden="1" customHeight="1" x14ac:dyDescent="0.25">
      <c r="A44" s="51">
        <v>21499</v>
      </c>
      <c r="B44" s="87" t="s">
        <v>65</v>
      </c>
      <c r="C44" s="131">
        <f>F44+I44+L44</f>
        <v>0</v>
      </c>
      <c r="D44" s="46"/>
      <c r="E44" s="47"/>
      <c r="F44" s="132">
        <f>D44+E44</f>
        <v>0</v>
      </c>
      <c r="G44" s="46"/>
      <c r="H44" s="47"/>
      <c r="I44" s="132">
        <f>G44+H44</f>
        <v>0</v>
      </c>
      <c r="J44" s="46"/>
      <c r="K44" s="47"/>
      <c r="L44" s="48">
        <f>K44+J44</f>
        <v>0</v>
      </c>
      <c r="M44" s="85" t="s">
        <v>45</v>
      </c>
      <c r="N44" s="86" t="s">
        <v>45</v>
      </c>
      <c r="O44" s="48" t="s">
        <v>45</v>
      </c>
      <c r="P44" s="49"/>
    </row>
    <row r="45" spans="1:16" ht="12.75" hidden="1" customHeight="1" x14ac:dyDescent="0.25">
      <c r="A45" s="133">
        <v>23000</v>
      </c>
      <c r="B45" s="134" t="s">
        <v>66</v>
      </c>
      <c r="C45" s="130">
        <f>O45</f>
        <v>0</v>
      </c>
      <c r="D45" s="109" t="s">
        <v>45</v>
      </c>
      <c r="E45" s="110" t="s">
        <v>45</v>
      </c>
      <c r="F45" s="111" t="s">
        <v>45</v>
      </c>
      <c r="G45" s="109" t="s">
        <v>45</v>
      </c>
      <c r="H45" s="110" t="s">
        <v>45</v>
      </c>
      <c r="I45" s="111" t="s">
        <v>45</v>
      </c>
      <c r="J45" s="115" t="s">
        <v>45</v>
      </c>
      <c r="K45" s="116" t="s">
        <v>45</v>
      </c>
      <c r="L45" s="114" t="s">
        <v>45</v>
      </c>
      <c r="M45" s="115">
        <f>SUM(M46:M47)</f>
        <v>0</v>
      </c>
      <c r="N45" s="116">
        <f t="shared" ref="N45:O45" si="23">SUM(N46:N47)</f>
        <v>0</v>
      </c>
      <c r="O45" s="114">
        <f t="shared" si="23"/>
        <v>0</v>
      </c>
      <c r="P45" s="117"/>
    </row>
    <row r="46" spans="1:16" ht="24" hidden="1" customHeight="1" x14ac:dyDescent="0.25">
      <c r="A46" s="135">
        <v>23410</v>
      </c>
      <c r="B46" s="136" t="s">
        <v>67</v>
      </c>
      <c r="C46" s="120">
        <f t="shared" ref="C46:C47" si="24">O46</f>
        <v>0</v>
      </c>
      <c r="D46" s="124" t="s">
        <v>45</v>
      </c>
      <c r="E46" s="125" t="s">
        <v>45</v>
      </c>
      <c r="F46" s="126" t="s">
        <v>45</v>
      </c>
      <c r="G46" s="124" t="s">
        <v>45</v>
      </c>
      <c r="H46" s="125" t="s">
        <v>45</v>
      </c>
      <c r="I46" s="126" t="s">
        <v>45</v>
      </c>
      <c r="J46" s="124" t="s">
        <v>45</v>
      </c>
      <c r="K46" s="125" t="s">
        <v>45</v>
      </c>
      <c r="L46" s="126" t="s">
        <v>45</v>
      </c>
      <c r="M46" s="137"/>
      <c r="N46" s="138"/>
      <c r="O46" s="139">
        <f t="shared" ref="O46:O47" si="25">N46+M46</f>
        <v>0</v>
      </c>
      <c r="P46" s="127"/>
    </row>
    <row r="47" spans="1:16" ht="24" hidden="1" customHeight="1" x14ac:dyDescent="0.25">
      <c r="A47" s="135">
        <v>23510</v>
      </c>
      <c r="B47" s="136" t="s">
        <v>68</v>
      </c>
      <c r="C47" s="120">
        <f t="shared" si="24"/>
        <v>0</v>
      </c>
      <c r="D47" s="124" t="s">
        <v>45</v>
      </c>
      <c r="E47" s="125" t="s">
        <v>45</v>
      </c>
      <c r="F47" s="126" t="s">
        <v>45</v>
      </c>
      <c r="G47" s="124" t="s">
        <v>45</v>
      </c>
      <c r="H47" s="125" t="s">
        <v>45</v>
      </c>
      <c r="I47" s="126" t="s">
        <v>45</v>
      </c>
      <c r="J47" s="124" t="s">
        <v>45</v>
      </c>
      <c r="K47" s="125" t="s">
        <v>45</v>
      </c>
      <c r="L47" s="126" t="s">
        <v>45</v>
      </c>
      <c r="M47" s="137"/>
      <c r="N47" s="138"/>
      <c r="O47" s="139">
        <f t="shared" si="25"/>
        <v>0</v>
      </c>
      <c r="P47" s="127"/>
    </row>
    <row r="48" spans="1:16" ht="12" hidden="1" customHeight="1" x14ac:dyDescent="0.25">
      <c r="A48" s="140"/>
      <c r="B48" s="136"/>
      <c r="C48" s="141"/>
      <c r="D48" s="142"/>
      <c r="E48" s="143"/>
      <c r="F48" s="139"/>
      <c r="G48" s="142"/>
      <c r="H48" s="143"/>
      <c r="I48" s="139"/>
      <c r="J48" s="142"/>
      <c r="K48" s="143"/>
      <c r="L48" s="123"/>
      <c r="M48" s="142"/>
      <c r="N48" s="143"/>
      <c r="O48" s="139"/>
      <c r="P48" s="127"/>
    </row>
    <row r="49" spans="1:16" s="28" customFormat="1" ht="12" hidden="1" customHeight="1" x14ac:dyDescent="0.25">
      <c r="A49" s="144"/>
      <c r="B49" s="145" t="s">
        <v>69</v>
      </c>
      <c r="C49" s="146"/>
      <c r="D49" s="147"/>
      <c r="E49" s="148"/>
      <c r="F49" s="149"/>
      <c r="G49" s="150"/>
      <c r="H49" s="151"/>
      <c r="I49" s="152"/>
      <c r="J49" s="150"/>
      <c r="K49" s="151"/>
      <c r="L49" s="153"/>
      <c r="M49" s="150"/>
      <c r="N49" s="151"/>
      <c r="O49" s="152"/>
      <c r="P49" s="154"/>
    </row>
    <row r="50" spans="1:16" s="28" customFormat="1" ht="12.75" thickBot="1" x14ac:dyDescent="0.3">
      <c r="A50" s="155"/>
      <c r="B50" s="29" t="s">
        <v>70</v>
      </c>
      <c r="C50" s="156">
        <f t="shared" si="0"/>
        <v>538673</v>
      </c>
      <c r="D50" s="157">
        <f>SUM(D51,D286)</f>
        <v>513808</v>
      </c>
      <c r="E50" s="158">
        <f t="shared" ref="E50:F50" si="26">SUM(E51,E286)</f>
        <v>0</v>
      </c>
      <c r="F50" s="159">
        <f t="shared" si="26"/>
        <v>513808</v>
      </c>
      <c r="G50" s="157">
        <f>SUM(G51,G286)</f>
        <v>0</v>
      </c>
      <c r="H50" s="158">
        <f>SUM(H51,H286)</f>
        <v>0</v>
      </c>
      <c r="I50" s="159">
        <f t="shared" ref="I50" si="27">SUM(I51,I286)</f>
        <v>0</v>
      </c>
      <c r="J50" s="32">
        <f>SUM(J51,J286)</f>
        <v>24865</v>
      </c>
      <c r="K50" s="33">
        <f t="shared" ref="K50:L50" si="28">SUM(K51,K286)</f>
        <v>0</v>
      </c>
      <c r="L50" s="34">
        <f t="shared" si="28"/>
        <v>24865</v>
      </c>
      <c r="M50" s="32">
        <f>SUM(M51,M286)</f>
        <v>0</v>
      </c>
      <c r="N50" s="33">
        <f t="shared" ref="N50:O50" si="29">SUM(N51,N286)</f>
        <v>0</v>
      </c>
      <c r="O50" s="34">
        <f t="shared" si="29"/>
        <v>0</v>
      </c>
      <c r="P50" s="35"/>
    </row>
    <row r="51" spans="1:16" s="28" customFormat="1" ht="36.75" thickTop="1" x14ac:dyDescent="0.25">
      <c r="A51" s="160"/>
      <c r="B51" s="161" t="s">
        <v>71</v>
      </c>
      <c r="C51" s="162">
        <f t="shared" si="0"/>
        <v>538673</v>
      </c>
      <c r="D51" s="163">
        <f>SUM(D52,D194)</f>
        <v>513808</v>
      </c>
      <c r="E51" s="164">
        <f t="shared" ref="E51:F51" si="30">SUM(E52,E194)</f>
        <v>0</v>
      </c>
      <c r="F51" s="165">
        <f t="shared" si="30"/>
        <v>513808</v>
      </c>
      <c r="G51" s="163">
        <f>SUM(G52,G194)</f>
        <v>0</v>
      </c>
      <c r="H51" s="164">
        <f t="shared" ref="H51:I51" si="31">SUM(H52,H194)</f>
        <v>0</v>
      </c>
      <c r="I51" s="165">
        <f t="shared" si="31"/>
        <v>0</v>
      </c>
      <c r="J51" s="166">
        <f>SUM(J52,J194)</f>
        <v>24865</v>
      </c>
      <c r="K51" s="167">
        <f t="shared" ref="K51:L51" si="32">SUM(K52,K194)</f>
        <v>0</v>
      </c>
      <c r="L51" s="168">
        <f t="shared" si="32"/>
        <v>24865</v>
      </c>
      <c r="M51" s="166">
        <f>SUM(M52,M194)</f>
        <v>0</v>
      </c>
      <c r="N51" s="167">
        <f t="shared" ref="N51:O51" si="33">SUM(N52,N194)</f>
        <v>0</v>
      </c>
      <c r="O51" s="168">
        <f t="shared" si="33"/>
        <v>0</v>
      </c>
      <c r="P51" s="169"/>
    </row>
    <row r="52" spans="1:16" s="28" customFormat="1" ht="24" x14ac:dyDescent="0.25">
      <c r="A52" s="24"/>
      <c r="B52" s="22" t="s">
        <v>72</v>
      </c>
      <c r="C52" s="170">
        <f t="shared" si="0"/>
        <v>538673</v>
      </c>
      <c r="D52" s="171">
        <f>SUM(D53,D75,D173,D187)</f>
        <v>513808</v>
      </c>
      <c r="E52" s="172">
        <f t="shared" ref="E52:F52" si="34">SUM(E53,E75,E173,E187)</f>
        <v>0</v>
      </c>
      <c r="F52" s="173">
        <f t="shared" si="34"/>
        <v>513808</v>
      </c>
      <c r="G52" s="171">
        <f>SUM(G53,G75,G173,G187)</f>
        <v>0</v>
      </c>
      <c r="H52" s="172">
        <f t="shared" ref="H52:I52" si="35">SUM(H53,H75,H173,H187)</f>
        <v>0</v>
      </c>
      <c r="I52" s="173">
        <f t="shared" si="35"/>
        <v>0</v>
      </c>
      <c r="J52" s="171">
        <f>SUM(J53,J75,J173,J187)</f>
        <v>24865</v>
      </c>
      <c r="K52" s="172">
        <f t="shared" ref="K52:L52" si="36">SUM(K53,K75,K173,K187)</f>
        <v>0</v>
      </c>
      <c r="L52" s="173">
        <f t="shared" si="36"/>
        <v>24865</v>
      </c>
      <c r="M52" s="171">
        <f>SUM(M53,M75,M173,M187)</f>
        <v>0</v>
      </c>
      <c r="N52" s="172">
        <f t="shared" ref="N52:O52" si="37">SUM(N53,N75,N173,N187)</f>
        <v>0</v>
      </c>
      <c r="O52" s="173">
        <f t="shared" si="37"/>
        <v>0</v>
      </c>
      <c r="P52" s="174"/>
    </row>
    <row r="53" spans="1:16" s="28" customFormat="1" x14ac:dyDescent="0.25">
      <c r="A53" s="175">
        <v>1000</v>
      </c>
      <c r="B53" s="175" t="s">
        <v>73</v>
      </c>
      <c r="C53" s="176">
        <f t="shared" si="0"/>
        <v>86375</v>
      </c>
      <c r="D53" s="177">
        <f>SUM(D54,D67)</f>
        <v>78086</v>
      </c>
      <c r="E53" s="178">
        <f t="shared" ref="E53:F53" si="38">SUM(E54,E67)</f>
        <v>-352</v>
      </c>
      <c r="F53" s="179">
        <f t="shared" si="38"/>
        <v>77734</v>
      </c>
      <c r="G53" s="177">
        <f>SUM(G54,G67)</f>
        <v>0</v>
      </c>
      <c r="H53" s="178">
        <f t="shared" ref="H53:I53" si="39">SUM(H54,H67)</f>
        <v>0</v>
      </c>
      <c r="I53" s="179">
        <f t="shared" si="39"/>
        <v>0</v>
      </c>
      <c r="J53" s="177">
        <f>SUM(J54,J67)</f>
        <v>8641</v>
      </c>
      <c r="K53" s="178">
        <f t="shared" ref="K53:L53" si="40">SUM(K54,K67)</f>
        <v>0</v>
      </c>
      <c r="L53" s="179">
        <f t="shared" si="40"/>
        <v>8641</v>
      </c>
      <c r="M53" s="177">
        <f>SUM(M54,M67)</f>
        <v>0</v>
      </c>
      <c r="N53" s="178">
        <f t="shared" ref="N53:O53" si="41">SUM(N54,N67)</f>
        <v>0</v>
      </c>
      <c r="O53" s="179">
        <f t="shared" si="41"/>
        <v>0</v>
      </c>
      <c r="P53" s="180"/>
    </row>
    <row r="54" spans="1:16" x14ac:dyDescent="0.25">
      <c r="A54" s="67">
        <v>1100</v>
      </c>
      <c r="B54" s="181" t="s">
        <v>74</v>
      </c>
      <c r="C54" s="68">
        <f t="shared" si="0"/>
        <v>82254</v>
      </c>
      <c r="D54" s="182">
        <f>SUM(D55,D58,D66)</f>
        <v>74370</v>
      </c>
      <c r="E54" s="183">
        <f t="shared" ref="E54:F54" si="42">SUM(E55,E58,E66)</f>
        <v>-345</v>
      </c>
      <c r="F54" s="71">
        <f t="shared" si="42"/>
        <v>74025</v>
      </c>
      <c r="G54" s="182">
        <f>SUM(G55,G58,G66)</f>
        <v>0</v>
      </c>
      <c r="H54" s="183">
        <f t="shared" ref="H54:I54" si="43">SUM(H55,H58,H66)</f>
        <v>0</v>
      </c>
      <c r="I54" s="71">
        <f t="shared" si="43"/>
        <v>0</v>
      </c>
      <c r="J54" s="182">
        <f>SUM(J55,J58,J66)</f>
        <v>8229</v>
      </c>
      <c r="K54" s="183">
        <f t="shared" ref="K54:L54" si="44">SUM(K55,K58,K66)</f>
        <v>0</v>
      </c>
      <c r="L54" s="71">
        <f t="shared" si="44"/>
        <v>8229</v>
      </c>
      <c r="M54" s="182">
        <f>SUM(M55,M58,M66)</f>
        <v>0</v>
      </c>
      <c r="N54" s="183">
        <f t="shared" ref="N54:O54" si="45">SUM(N55,N58,N66)</f>
        <v>0</v>
      </c>
      <c r="O54" s="71">
        <f t="shared" si="45"/>
        <v>0</v>
      </c>
      <c r="P54" s="75"/>
    </row>
    <row r="55" spans="1:16" hidden="1" x14ac:dyDescent="0.25">
      <c r="A55" s="184">
        <v>1110</v>
      </c>
      <c r="B55" s="136" t="s">
        <v>75</v>
      </c>
      <c r="C55" s="141">
        <f t="shared" si="0"/>
        <v>0</v>
      </c>
      <c r="D55" s="185">
        <f>SUM(D56:D57)</f>
        <v>0</v>
      </c>
      <c r="E55" s="186">
        <f t="shared" ref="E55:F55" si="46">SUM(E56:E57)</f>
        <v>0</v>
      </c>
      <c r="F55" s="139">
        <f t="shared" si="46"/>
        <v>0</v>
      </c>
      <c r="G55" s="185">
        <f>SUM(G56:G57)</f>
        <v>0</v>
      </c>
      <c r="H55" s="186">
        <f t="shared" ref="H55:I55" si="47">SUM(H56:H57)</f>
        <v>0</v>
      </c>
      <c r="I55" s="139">
        <f t="shared" si="47"/>
        <v>0</v>
      </c>
      <c r="J55" s="185">
        <f>SUM(J56:J57)</f>
        <v>0</v>
      </c>
      <c r="K55" s="186">
        <f t="shared" ref="K55:L55" si="48">SUM(K56:K57)</f>
        <v>0</v>
      </c>
      <c r="L55" s="139">
        <f t="shared" si="48"/>
        <v>0</v>
      </c>
      <c r="M55" s="185">
        <f>SUM(M56:M57)</f>
        <v>0</v>
      </c>
      <c r="N55" s="186">
        <f t="shared" ref="N55:O55" si="49">SUM(N56:N57)</f>
        <v>0</v>
      </c>
      <c r="O55" s="139">
        <f t="shared" si="49"/>
        <v>0</v>
      </c>
      <c r="P55" s="127"/>
    </row>
    <row r="56" spans="1:16" ht="12" hidden="1" customHeight="1" x14ac:dyDescent="0.25">
      <c r="A56" s="44">
        <v>1111</v>
      </c>
      <c r="B56" s="80" t="s">
        <v>76</v>
      </c>
      <c r="C56" s="81">
        <f t="shared" si="0"/>
        <v>0</v>
      </c>
      <c r="D56" s="46"/>
      <c r="E56" s="47"/>
      <c r="F56" s="132">
        <f t="shared" ref="F56:F57" si="50">D56+E56</f>
        <v>0</v>
      </c>
      <c r="G56" s="46"/>
      <c r="H56" s="47"/>
      <c r="I56" s="132">
        <f t="shared" ref="I56:I57" si="51">G56+H56</f>
        <v>0</v>
      </c>
      <c r="J56" s="46"/>
      <c r="K56" s="47"/>
      <c r="L56" s="132">
        <f t="shared" ref="L56:L57" si="52">K56+J56</f>
        <v>0</v>
      </c>
      <c r="M56" s="46"/>
      <c r="N56" s="47"/>
      <c r="O56" s="132">
        <f t="shared" ref="O56:O57" si="53">N56+M56</f>
        <v>0</v>
      </c>
      <c r="P56" s="49"/>
    </row>
    <row r="57" spans="1:16" ht="24" hidden="1" customHeight="1" x14ac:dyDescent="0.25">
      <c r="A57" s="51">
        <v>1119</v>
      </c>
      <c r="B57" s="87" t="s">
        <v>77</v>
      </c>
      <c r="C57" s="88">
        <f t="shared" si="0"/>
        <v>0</v>
      </c>
      <c r="D57" s="53"/>
      <c r="E57" s="54"/>
      <c r="F57" s="55">
        <f t="shared" si="50"/>
        <v>0</v>
      </c>
      <c r="G57" s="53"/>
      <c r="H57" s="54"/>
      <c r="I57" s="55">
        <f t="shared" si="51"/>
        <v>0</v>
      </c>
      <c r="J57" s="53"/>
      <c r="K57" s="54"/>
      <c r="L57" s="55">
        <f t="shared" si="52"/>
        <v>0</v>
      </c>
      <c r="M57" s="53"/>
      <c r="N57" s="54"/>
      <c r="O57" s="55">
        <f t="shared" si="53"/>
        <v>0</v>
      </c>
      <c r="P57" s="57"/>
    </row>
    <row r="58" spans="1:16" hidden="1" x14ac:dyDescent="0.25">
      <c r="A58" s="187">
        <v>1140</v>
      </c>
      <c r="B58" s="87" t="s">
        <v>78</v>
      </c>
      <c r="C58" s="88">
        <f t="shared" si="0"/>
        <v>0</v>
      </c>
      <c r="D58" s="188">
        <f>SUM(D59:D65)</f>
        <v>0</v>
      </c>
      <c r="E58" s="189">
        <f>SUM(E59:E65)</f>
        <v>0</v>
      </c>
      <c r="F58" s="55">
        <f t="shared" ref="F58" si="54">SUM(F59:F65)</f>
        <v>0</v>
      </c>
      <c r="G58" s="188">
        <f>SUM(G59:G65)</f>
        <v>0</v>
      </c>
      <c r="H58" s="189">
        <f t="shared" ref="H58:I58" si="55">SUM(H59:H65)</f>
        <v>0</v>
      </c>
      <c r="I58" s="55">
        <f t="shared" si="55"/>
        <v>0</v>
      </c>
      <c r="J58" s="188">
        <f>SUM(J59:J65)</f>
        <v>0</v>
      </c>
      <c r="K58" s="189">
        <f t="shared" ref="K58:L58" si="56">SUM(K59:K65)</f>
        <v>0</v>
      </c>
      <c r="L58" s="55">
        <f t="shared" si="56"/>
        <v>0</v>
      </c>
      <c r="M58" s="188">
        <f>SUM(M59:M65)</f>
        <v>0</v>
      </c>
      <c r="N58" s="189">
        <f t="shared" ref="N58:O58" si="57">SUM(N59:N65)</f>
        <v>0</v>
      </c>
      <c r="O58" s="55">
        <f t="shared" si="57"/>
        <v>0</v>
      </c>
      <c r="P58" s="57"/>
    </row>
    <row r="59" spans="1:16" ht="12" hidden="1" customHeight="1" x14ac:dyDescent="0.25">
      <c r="A59" s="51">
        <v>1141</v>
      </c>
      <c r="B59" s="87" t="s">
        <v>79</v>
      </c>
      <c r="C59" s="88">
        <f t="shared" si="0"/>
        <v>0</v>
      </c>
      <c r="D59" s="53"/>
      <c r="E59" s="54"/>
      <c r="F59" s="55">
        <f t="shared" ref="F59:F66" si="58">D59+E59</f>
        <v>0</v>
      </c>
      <c r="G59" s="53"/>
      <c r="H59" s="54"/>
      <c r="I59" s="55">
        <f t="shared" ref="I59:I66" si="59">G59+H59</f>
        <v>0</v>
      </c>
      <c r="J59" s="53"/>
      <c r="K59" s="54"/>
      <c r="L59" s="55">
        <f t="shared" ref="L59:L66" si="60">K59+J59</f>
        <v>0</v>
      </c>
      <c r="M59" s="53"/>
      <c r="N59" s="54"/>
      <c r="O59" s="55">
        <f t="shared" ref="O59:O66" si="61">N59+M59</f>
        <v>0</v>
      </c>
      <c r="P59" s="57"/>
    </row>
    <row r="60" spans="1:16" ht="24.75" hidden="1" customHeight="1" x14ac:dyDescent="0.25">
      <c r="A60" s="51">
        <v>1142</v>
      </c>
      <c r="B60" s="87" t="s">
        <v>80</v>
      </c>
      <c r="C60" s="88">
        <f t="shared" si="0"/>
        <v>0</v>
      </c>
      <c r="D60" s="53"/>
      <c r="E60" s="54"/>
      <c r="F60" s="55">
        <f t="shared" si="58"/>
        <v>0</v>
      </c>
      <c r="G60" s="53"/>
      <c r="H60" s="54"/>
      <c r="I60" s="55">
        <f t="shared" si="59"/>
        <v>0</v>
      </c>
      <c r="J60" s="53"/>
      <c r="K60" s="54"/>
      <c r="L60" s="55">
        <f t="shared" si="60"/>
        <v>0</v>
      </c>
      <c r="M60" s="53"/>
      <c r="N60" s="54"/>
      <c r="O60" s="55">
        <f t="shared" si="61"/>
        <v>0</v>
      </c>
      <c r="P60" s="57"/>
    </row>
    <row r="61" spans="1:16" ht="24" hidden="1" customHeight="1" x14ac:dyDescent="0.25">
      <c r="A61" s="51">
        <v>1145</v>
      </c>
      <c r="B61" s="87" t="s">
        <v>81</v>
      </c>
      <c r="C61" s="88">
        <f t="shared" si="0"/>
        <v>0</v>
      </c>
      <c r="D61" s="53"/>
      <c r="E61" s="54"/>
      <c r="F61" s="55">
        <f t="shared" si="58"/>
        <v>0</v>
      </c>
      <c r="G61" s="53"/>
      <c r="H61" s="54"/>
      <c r="I61" s="55">
        <f t="shared" si="59"/>
        <v>0</v>
      </c>
      <c r="J61" s="53"/>
      <c r="K61" s="54"/>
      <c r="L61" s="55">
        <f t="shared" si="60"/>
        <v>0</v>
      </c>
      <c r="M61" s="53"/>
      <c r="N61" s="54"/>
      <c r="O61" s="55">
        <f t="shared" si="61"/>
        <v>0</v>
      </c>
      <c r="P61" s="57"/>
    </row>
    <row r="62" spans="1:16" ht="27.75" hidden="1" customHeight="1" x14ac:dyDescent="0.25">
      <c r="A62" s="51">
        <v>1146</v>
      </c>
      <c r="B62" s="87" t="s">
        <v>82</v>
      </c>
      <c r="C62" s="88">
        <f t="shared" si="0"/>
        <v>0</v>
      </c>
      <c r="D62" s="53"/>
      <c r="E62" s="54"/>
      <c r="F62" s="55">
        <f t="shared" si="58"/>
        <v>0</v>
      </c>
      <c r="G62" s="53"/>
      <c r="H62" s="54"/>
      <c r="I62" s="55">
        <f t="shared" si="59"/>
        <v>0</v>
      </c>
      <c r="J62" s="53"/>
      <c r="K62" s="54"/>
      <c r="L62" s="55">
        <f t="shared" si="60"/>
        <v>0</v>
      </c>
      <c r="M62" s="53"/>
      <c r="N62" s="54"/>
      <c r="O62" s="55">
        <f t="shared" si="61"/>
        <v>0</v>
      </c>
      <c r="P62" s="57"/>
    </row>
    <row r="63" spans="1:16" ht="12" hidden="1" customHeight="1" x14ac:dyDescent="0.25">
      <c r="A63" s="51">
        <v>1147</v>
      </c>
      <c r="B63" s="87" t="s">
        <v>83</v>
      </c>
      <c r="C63" s="88">
        <f t="shared" si="0"/>
        <v>0</v>
      </c>
      <c r="D63" s="53"/>
      <c r="E63" s="54"/>
      <c r="F63" s="55">
        <f t="shared" si="58"/>
        <v>0</v>
      </c>
      <c r="G63" s="53"/>
      <c r="H63" s="54"/>
      <c r="I63" s="55">
        <f t="shared" si="59"/>
        <v>0</v>
      </c>
      <c r="J63" s="53"/>
      <c r="K63" s="54"/>
      <c r="L63" s="55">
        <f t="shared" si="60"/>
        <v>0</v>
      </c>
      <c r="M63" s="53"/>
      <c r="N63" s="54"/>
      <c r="O63" s="55">
        <f t="shared" si="61"/>
        <v>0</v>
      </c>
      <c r="P63" s="57"/>
    </row>
    <row r="64" spans="1:16" ht="12" hidden="1" customHeight="1" x14ac:dyDescent="0.25">
      <c r="A64" s="51">
        <v>1148</v>
      </c>
      <c r="B64" s="87" t="s">
        <v>84</v>
      </c>
      <c r="C64" s="88">
        <f t="shared" si="0"/>
        <v>0</v>
      </c>
      <c r="D64" s="53"/>
      <c r="E64" s="54"/>
      <c r="F64" s="55">
        <f t="shared" si="58"/>
        <v>0</v>
      </c>
      <c r="G64" s="53"/>
      <c r="H64" s="54"/>
      <c r="I64" s="55">
        <f t="shared" si="59"/>
        <v>0</v>
      </c>
      <c r="J64" s="53"/>
      <c r="K64" s="54"/>
      <c r="L64" s="55">
        <f t="shared" si="60"/>
        <v>0</v>
      </c>
      <c r="M64" s="53"/>
      <c r="N64" s="54"/>
      <c r="O64" s="55">
        <f t="shared" si="61"/>
        <v>0</v>
      </c>
      <c r="P64" s="57"/>
    </row>
    <row r="65" spans="1:16" ht="24" hidden="1" customHeight="1" x14ac:dyDescent="0.25">
      <c r="A65" s="51">
        <v>1149</v>
      </c>
      <c r="B65" s="87" t="s">
        <v>85</v>
      </c>
      <c r="C65" s="88">
        <f t="shared" si="0"/>
        <v>0</v>
      </c>
      <c r="D65" s="53"/>
      <c r="E65" s="54"/>
      <c r="F65" s="55">
        <f t="shared" si="58"/>
        <v>0</v>
      </c>
      <c r="G65" s="53"/>
      <c r="H65" s="54"/>
      <c r="I65" s="55">
        <f t="shared" si="59"/>
        <v>0</v>
      </c>
      <c r="J65" s="53"/>
      <c r="K65" s="54"/>
      <c r="L65" s="55">
        <f t="shared" si="60"/>
        <v>0</v>
      </c>
      <c r="M65" s="53"/>
      <c r="N65" s="54"/>
      <c r="O65" s="55">
        <f t="shared" si="61"/>
        <v>0</v>
      </c>
      <c r="P65" s="57"/>
    </row>
    <row r="66" spans="1:16" ht="36" customHeight="1" x14ac:dyDescent="0.25">
      <c r="A66" s="184">
        <v>1150</v>
      </c>
      <c r="B66" s="136" t="s">
        <v>86</v>
      </c>
      <c r="C66" s="141">
        <f t="shared" si="0"/>
        <v>82254</v>
      </c>
      <c r="D66" s="142">
        <v>74370</v>
      </c>
      <c r="E66" s="143">
        <v>-345</v>
      </c>
      <c r="F66" s="139">
        <f t="shared" si="58"/>
        <v>74025</v>
      </c>
      <c r="G66" s="142"/>
      <c r="H66" s="143"/>
      <c r="I66" s="139">
        <f t="shared" si="59"/>
        <v>0</v>
      </c>
      <c r="J66" s="142">
        <v>8229</v>
      </c>
      <c r="K66" s="143"/>
      <c r="L66" s="139">
        <f t="shared" si="60"/>
        <v>8229</v>
      </c>
      <c r="M66" s="142"/>
      <c r="N66" s="143"/>
      <c r="O66" s="139">
        <f t="shared" si="61"/>
        <v>0</v>
      </c>
      <c r="P66" s="127" t="s">
        <v>87</v>
      </c>
    </row>
    <row r="67" spans="1:16" ht="24" x14ac:dyDescent="0.25">
      <c r="A67" s="67">
        <v>1200</v>
      </c>
      <c r="B67" s="181" t="s">
        <v>88</v>
      </c>
      <c r="C67" s="68">
        <f t="shared" si="0"/>
        <v>4121</v>
      </c>
      <c r="D67" s="182">
        <f>SUM(D68:D69)</f>
        <v>3716</v>
      </c>
      <c r="E67" s="183">
        <f t="shared" ref="E67:F67" si="62">SUM(E68:E69)</f>
        <v>-7</v>
      </c>
      <c r="F67" s="71">
        <f t="shared" si="62"/>
        <v>3709</v>
      </c>
      <c r="G67" s="182">
        <f>SUM(G68:G69)</f>
        <v>0</v>
      </c>
      <c r="H67" s="183">
        <f t="shared" ref="H67:I67" si="63">SUM(H68:H69)</f>
        <v>0</v>
      </c>
      <c r="I67" s="71">
        <f t="shared" si="63"/>
        <v>0</v>
      </c>
      <c r="J67" s="182">
        <f>SUM(J68:J69)</f>
        <v>412</v>
      </c>
      <c r="K67" s="183">
        <f t="shared" ref="K67:L67" si="64">SUM(K68:K69)</f>
        <v>0</v>
      </c>
      <c r="L67" s="71">
        <f t="shared" si="64"/>
        <v>412</v>
      </c>
      <c r="M67" s="182">
        <f>SUM(M68:M69)</f>
        <v>0</v>
      </c>
      <c r="N67" s="183">
        <f t="shared" ref="N67:O67" si="65">SUM(N68:N69)</f>
        <v>0</v>
      </c>
      <c r="O67" s="71">
        <f t="shared" si="65"/>
        <v>0</v>
      </c>
      <c r="P67" s="75"/>
    </row>
    <row r="68" spans="1:16" ht="24" customHeight="1" x14ac:dyDescent="0.25">
      <c r="A68" s="190">
        <v>1210</v>
      </c>
      <c r="B68" s="80" t="s">
        <v>89</v>
      </c>
      <c r="C68" s="81">
        <f t="shared" si="0"/>
        <v>4121</v>
      </c>
      <c r="D68" s="46">
        <v>3716</v>
      </c>
      <c r="E68" s="47">
        <v>-7</v>
      </c>
      <c r="F68" s="132">
        <f>D68+E68</f>
        <v>3709</v>
      </c>
      <c r="G68" s="46"/>
      <c r="H68" s="47"/>
      <c r="I68" s="132">
        <f>G68+H68</f>
        <v>0</v>
      </c>
      <c r="J68" s="46">
        <v>412</v>
      </c>
      <c r="K68" s="47"/>
      <c r="L68" s="132">
        <f>K68+J68</f>
        <v>412</v>
      </c>
      <c r="M68" s="46"/>
      <c r="N68" s="47"/>
      <c r="O68" s="132">
        <f>N68+M68</f>
        <v>0</v>
      </c>
      <c r="P68" s="127" t="s">
        <v>87</v>
      </c>
    </row>
    <row r="69" spans="1:16" ht="24" hidden="1" x14ac:dyDescent="0.25">
      <c r="A69" s="187">
        <v>1220</v>
      </c>
      <c r="B69" s="87" t="s">
        <v>90</v>
      </c>
      <c r="C69" s="88">
        <f t="shared" si="0"/>
        <v>0</v>
      </c>
      <c r="D69" s="188">
        <f>SUM(D70:D74)</f>
        <v>0</v>
      </c>
      <c r="E69" s="189">
        <f t="shared" ref="E69:F69" si="66">SUM(E70:E74)</f>
        <v>0</v>
      </c>
      <c r="F69" s="55">
        <f t="shared" si="66"/>
        <v>0</v>
      </c>
      <c r="G69" s="188">
        <f>SUM(G70:G74)</f>
        <v>0</v>
      </c>
      <c r="H69" s="189">
        <f t="shared" ref="H69:I69" si="67">SUM(H70:H74)</f>
        <v>0</v>
      </c>
      <c r="I69" s="55">
        <f t="shared" si="67"/>
        <v>0</v>
      </c>
      <c r="J69" s="188">
        <f>SUM(J70:J74)</f>
        <v>0</v>
      </c>
      <c r="K69" s="189">
        <f t="shared" ref="K69:L69" si="68">SUM(K70:K74)</f>
        <v>0</v>
      </c>
      <c r="L69" s="55">
        <f t="shared" si="68"/>
        <v>0</v>
      </c>
      <c r="M69" s="188">
        <f>SUM(M70:M74)</f>
        <v>0</v>
      </c>
      <c r="N69" s="189">
        <f t="shared" ref="N69:O69" si="69">SUM(N70:N74)</f>
        <v>0</v>
      </c>
      <c r="O69" s="55">
        <f t="shared" si="69"/>
        <v>0</v>
      </c>
      <c r="P69" s="127"/>
    </row>
    <row r="70" spans="1:16" ht="48" hidden="1" customHeight="1" x14ac:dyDescent="0.25">
      <c r="A70" s="51">
        <v>1221</v>
      </c>
      <c r="B70" s="87" t="s">
        <v>91</v>
      </c>
      <c r="C70" s="88">
        <f t="shared" si="0"/>
        <v>0</v>
      </c>
      <c r="D70" s="53"/>
      <c r="E70" s="54"/>
      <c r="F70" s="55">
        <f t="shared" ref="F70:F74" si="70">D70+E70</f>
        <v>0</v>
      </c>
      <c r="G70" s="53"/>
      <c r="H70" s="54"/>
      <c r="I70" s="55">
        <f t="shared" ref="I70:I74" si="71">G70+H70</f>
        <v>0</v>
      </c>
      <c r="J70" s="53"/>
      <c r="K70" s="54"/>
      <c r="L70" s="55">
        <f t="shared" ref="L70:L74" si="72">K70+J70</f>
        <v>0</v>
      </c>
      <c r="M70" s="53"/>
      <c r="N70" s="54"/>
      <c r="O70" s="55">
        <f t="shared" ref="O70:O74" si="73">N70+M70</f>
        <v>0</v>
      </c>
      <c r="P70" s="57"/>
    </row>
    <row r="71" spans="1:16" ht="12" hidden="1" customHeight="1" x14ac:dyDescent="0.25">
      <c r="A71" s="51">
        <v>1223</v>
      </c>
      <c r="B71" s="87" t="s">
        <v>92</v>
      </c>
      <c r="C71" s="88">
        <f t="shared" si="0"/>
        <v>0</v>
      </c>
      <c r="D71" s="53"/>
      <c r="E71" s="54"/>
      <c r="F71" s="55">
        <f t="shared" si="70"/>
        <v>0</v>
      </c>
      <c r="G71" s="53"/>
      <c r="H71" s="54"/>
      <c r="I71" s="55">
        <f t="shared" si="71"/>
        <v>0</v>
      </c>
      <c r="J71" s="53"/>
      <c r="K71" s="54"/>
      <c r="L71" s="55">
        <f t="shared" si="72"/>
        <v>0</v>
      </c>
      <c r="M71" s="53"/>
      <c r="N71" s="54"/>
      <c r="O71" s="55">
        <f t="shared" si="73"/>
        <v>0</v>
      </c>
      <c r="P71" s="57"/>
    </row>
    <row r="72" spans="1:16" ht="24" hidden="1" customHeight="1" x14ac:dyDescent="0.25">
      <c r="A72" s="51">
        <v>1225</v>
      </c>
      <c r="B72" s="87" t="s">
        <v>93</v>
      </c>
      <c r="C72" s="88">
        <f t="shared" si="0"/>
        <v>0</v>
      </c>
      <c r="D72" s="53"/>
      <c r="E72" s="54"/>
      <c r="F72" s="55">
        <f t="shared" si="70"/>
        <v>0</v>
      </c>
      <c r="G72" s="53"/>
      <c r="H72" s="54"/>
      <c r="I72" s="55">
        <f t="shared" si="71"/>
        <v>0</v>
      </c>
      <c r="J72" s="53"/>
      <c r="K72" s="54"/>
      <c r="L72" s="55">
        <f t="shared" si="72"/>
        <v>0</v>
      </c>
      <c r="M72" s="53"/>
      <c r="N72" s="54"/>
      <c r="O72" s="55">
        <f t="shared" si="73"/>
        <v>0</v>
      </c>
      <c r="P72" s="57"/>
    </row>
    <row r="73" spans="1:16" ht="36" hidden="1" customHeight="1" x14ac:dyDescent="0.25">
      <c r="A73" s="51">
        <v>1227</v>
      </c>
      <c r="B73" s="87" t="s">
        <v>94</v>
      </c>
      <c r="C73" s="88">
        <f t="shared" si="0"/>
        <v>0</v>
      </c>
      <c r="D73" s="53"/>
      <c r="E73" s="54"/>
      <c r="F73" s="55">
        <f t="shared" si="70"/>
        <v>0</v>
      </c>
      <c r="G73" s="53"/>
      <c r="H73" s="54"/>
      <c r="I73" s="55">
        <f t="shared" si="71"/>
        <v>0</v>
      </c>
      <c r="J73" s="53"/>
      <c r="K73" s="54"/>
      <c r="L73" s="55">
        <f t="shared" si="72"/>
        <v>0</v>
      </c>
      <c r="M73" s="53"/>
      <c r="N73" s="54"/>
      <c r="O73" s="55">
        <f t="shared" si="73"/>
        <v>0</v>
      </c>
      <c r="P73" s="57"/>
    </row>
    <row r="74" spans="1:16" ht="48" hidden="1" customHeight="1" x14ac:dyDescent="0.25">
      <c r="A74" s="51">
        <v>1228</v>
      </c>
      <c r="B74" s="87" t="s">
        <v>95</v>
      </c>
      <c r="C74" s="88">
        <f t="shared" si="0"/>
        <v>0</v>
      </c>
      <c r="D74" s="53"/>
      <c r="E74" s="54"/>
      <c r="F74" s="55">
        <f t="shared" si="70"/>
        <v>0</v>
      </c>
      <c r="G74" s="53"/>
      <c r="H74" s="54"/>
      <c r="I74" s="55">
        <f t="shared" si="71"/>
        <v>0</v>
      </c>
      <c r="J74" s="53"/>
      <c r="K74" s="54"/>
      <c r="L74" s="55">
        <f t="shared" si="72"/>
        <v>0</v>
      </c>
      <c r="M74" s="53"/>
      <c r="N74" s="54"/>
      <c r="O74" s="55">
        <f t="shared" si="73"/>
        <v>0</v>
      </c>
      <c r="P74" s="57"/>
    </row>
    <row r="75" spans="1:16" x14ac:dyDescent="0.25">
      <c r="A75" s="175">
        <v>2000</v>
      </c>
      <c r="B75" s="175" t="s">
        <v>96</v>
      </c>
      <c r="C75" s="176">
        <f t="shared" si="0"/>
        <v>452298</v>
      </c>
      <c r="D75" s="177">
        <f>SUM(D76,D83,D130,D164,D165,D172)</f>
        <v>435722</v>
      </c>
      <c r="E75" s="178">
        <f t="shared" ref="E75:F75" si="74">SUM(E76,E83,E130,E164,E165,E172)</f>
        <v>352</v>
      </c>
      <c r="F75" s="179">
        <f t="shared" si="74"/>
        <v>436074</v>
      </c>
      <c r="G75" s="177">
        <f>SUM(G76,G83,G130,G164,G165,G172)</f>
        <v>0</v>
      </c>
      <c r="H75" s="178">
        <f t="shared" ref="H75:I75" si="75">SUM(H76,H83,H130,H164,H165,H172)</f>
        <v>0</v>
      </c>
      <c r="I75" s="179">
        <f t="shared" si="75"/>
        <v>0</v>
      </c>
      <c r="J75" s="177">
        <f>SUM(J76,J83,J130,J164,J165,J172)</f>
        <v>16224</v>
      </c>
      <c r="K75" s="178">
        <f t="shared" ref="K75:L75" si="76">SUM(K76,K83,K130,K164,K165,K172)</f>
        <v>0</v>
      </c>
      <c r="L75" s="179">
        <f t="shared" si="76"/>
        <v>16224</v>
      </c>
      <c r="M75" s="177">
        <f>SUM(M76,M83,M130,M164,M165,M172)</f>
        <v>0</v>
      </c>
      <c r="N75" s="178">
        <f t="shared" ref="N75:O75" si="77">SUM(N76,N83,N130,N164,N165,N172)</f>
        <v>0</v>
      </c>
      <c r="O75" s="179">
        <f t="shared" si="77"/>
        <v>0</v>
      </c>
      <c r="P75" s="180"/>
    </row>
    <row r="76" spans="1:16" ht="24" x14ac:dyDescent="0.25">
      <c r="A76" s="67">
        <v>2100</v>
      </c>
      <c r="B76" s="181" t="s">
        <v>97</v>
      </c>
      <c r="C76" s="68">
        <f t="shared" si="0"/>
        <v>2246</v>
      </c>
      <c r="D76" s="182">
        <f>SUM(D77,D80)</f>
        <v>2246</v>
      </c>
      <c r="E76" s="183">
        <f t="shared" ref="E76:F76" si="78">SUM(E77,E80)</f>
        <v>0</v>
      </c>
      <c r="F76" s="71">
        <f t="shared" si="78"/>
        <v>2246</v>
      </c>
      <c r="G76" s="182">
        <f>SUM(G77,G80)</f>
        <v>0</v>
      </c>
      <c r="H76" s="183">
        <f t="shared" ref="H76:I76" si="79">SUM(H77,H80)</f>
        <v>0</v>
      </c>
      <c r="I76" s="71">
        <f t="shared" si="79"/>
        <v>0</v>
      </c>
      <c r="J76" s="182">
        <f>SUM(J77,J80)</f>
        <v>0</v>
      </c>
      <c r="K76" s="183">
        <f t="shared" ref="K76:L76" si="80">SUM(K77,K80)</f>
        <v>0</v>
      </c>
      <c r="L76" s="71">
        <f t="shared" si="80"/>
        <v>0</v>
      </c>
      <c r="M76" s="182">
        <f>SUM(M77,M80)</f>
        <v>0</v>
      </c>
      <c r="N76" s="183">
        <f t="shared" ref="N76:O76" si="81">SUM(N77,N80)</f>
        <v>0</v>
      </c>
      <c r="O76" s="71">
        <f t="shared" si="81"/>
        <v>0</v>
      </c>
      <c r="P76" s="75"/>
    </row>
    <row r="77" spans="1:16" ht="24" hidden="1" x14ac:dyDescent="0.25">
      <c r="A77" s="190">
        <v>2110</v>
      </c>
      <c r="B77" s="80" t="s">
        <v>98</v>
      </c>
      <c r="C77" s="81">
        <f t="shared" si="0"/>
        <v>0</v>
      </c>
      <c r="D77" s="191">
        <f>SUM(D78:D79)</f>
        <v>0</v>
      </c>
      <c r="E77" s="192">
        <f t="shared" ref="E77:F77" si="82">SUM(E78:E79)</f>
        <v>0</v>
      </c>
      <c r="F77" s="132">
        <f t="shared" si="82"/>
        <v>0</v>
      </c>
      <c r="G77" s="191">
        <f>SUM(G78:G79)</f>
        <v>0</v>
      </c>
      <c r="H77" s="192">
        <f t="shared" ref="H77:I77" si="83">SUM(H78:H79)</f>
        <v>0</v>
      </c>
      <c r="I77" s="132">
        <f t="shared" si="83"/>
        <v>0</v>
      </c>
      <c r="J77" s="191">
        <f>SUM(J78:J79)</f>
        <v>0</v>
      </c>
      <c r="K77" s="192">
        <f t="shared" ref="K77:L77" si="84">SUM(K78:K79)</f>
        <v>0</v>
      </c>
      <c r="L77" s="132">
        <f t="shared" si="84"/>
        <v>0</v>
      </c>
      <c r="M77" s="191">
        <f>SUM(M78:M79)</f>
        <v>0</v>
      </c>
      <c r="N77" s="192">
        <f t="shared" ref="N77:O77" si="85">SUM(N78:N79)</f>
        <v>0</v>
      </c>
      <c r="O77" s="132">
        <f t="shared" si="85"/>
        <v>0</v>
      </c>
      <c r="P77" s="49"/>
    </row>
    <row r="78" spans="1:16" ht="12" hidden="1" customHeight="1" x14ac:dyDescent="0.25">
      <c r="A78" s="51">
        <v>2111</v>
      </c>
      <c r="B78" s="87" t="s">
        <v>99</v>
      </c>
      <c r="C78" s="88">
        <f t="shared" si="0"/>
        <v>0</v>
      </c>
      <c r="D78" s="193"/>
      <c r="E78" s="194"/>
      <c r="F78" s="55">
        <f t="shared" ref="F78:F79" si="86">D78+E78</f>
        <v>0</v>
      </c>
      <c r="G78" s="53"/>
      <c r="H78" s="54"/>
      <c r="I78" s="55">
        <f t="shared" ref="I78:I79" si="87">G78+H78</f>
        <v>0</v>
      </c>
      <c r="J78" s="53"/>
      <c r="K78" s="54"/>
      <c r="L78" s="55">
        <f t="shared" ref="L78:L79" si="88">K78+J78</f>
        <v>0</v>
      </c>
      <c r="M78" s="53"/>
      <c r="N78" s="54"/>
      <c r="O78" s="55">
        <f t="shared" ref="O78:O79" si="89">N78+M78</f>
        <v>0</v>
      </c>
      <c r="P78" s="57"/>
    </row>
    <row r="79" spans="1:16" ht="24" hidden="1" customHeight="1" x14ac:dyDescent="0.25">
      <c r="A79" s="51">
        <v>2112</v>
      </c>
      <c r="B79" s="87" t="s">
        <v>100</v>
      </c>
      <c r="C79" s="88">
        <f t="shared" si="0"/>
        <v>0</v>
      </c>
      <c r="D79" s="193"/>
      <c r="E79" s="194"/>
      <c r="F79" s="55">
        <f t="shared" si="86"/>
        <v>0</v>
      </c>
      <c r="G79" s="53"/>
      <c r="H79" s="54"/>
      <c r="I79" s="55">
        <f t="shared" si="87"/>
        <v>0</v>
      </c>
      <c r="J79" s="53"/>
      <c r="K79" s="54"/>
      <c r="L79" s="55">
        <f t="shared" si="88"/>
        <v>0</v>
      </c>
      <c r="M79" s="53"/>
      <c r="N79" s="54"/>
      <c r="O79" s="55">
        <f t="shared" si="89"/>
        <v>0</v>
      </c>
      <c r="P79" s="57"/>
    </row>
    <row r="80" spans="1:16" ht="24" x14ac:dyDescent="0.25">
      <c r="A80" s="187">
        <v>2120</v>
      </c>
      <c r="B80" s="87" t="s">
        <v>101</v>
      </c>
      <c r="C80" s="88">
        <f t="shared" si="0"/>
        <v>2246</v>
      </c>
      <c r="D80" s="188">
        <f>SUM(D81:D82)</f>
        <v>2246</v>
      </c>
      <c r="E80" s="189">
        <f t="shared" ref="E80:F80" si="90">SUM(E81:E82)</f>
        <v>0</v>
      </c>
      <c r="F80" s="55">
        <f t="shared" si="90"/>
        <v>2246</v>
      </c>
      <c r="G80" s="188">
        <f>SUM(G81:G82)</f>
        <v>0</v>
      </c>
      <c r="H80" s="189">
        <f t="shared" ref="H80:I80" si="91">SUM(H81:H82)</f>
        <v>0</v>
      </c>
      <c r="I80" s="55">
        <f t="shared" si="91"/>
        <v>0</v>
      </c>
      <c r="J80" s="188">
        <f>SUM(J81:J82)</f>
        <v>0</v>
      </c>
      <c r="K80" s="189">
        <f t="shared" ref="K80:L80" si="92">SUM(K81:K82)</f>
        <v>0</v>
      </c>
      <c r="L80" s="55">
        <f t="shared" si="92"/>
        <v>0</v>
      </c>
      <c r="M80" s="188">
        <f>SUM(M81:M82)</f>
        <v>0</v>
      </c>
      <c r="N80" s="189">
        <f t="shared" ref="N80:O80" si="93">SUM(N81:N82)</f>
        <v>0</v>
      </c>
      <c r="O80" s="55">
        <f t="shared" si="93"/>
        <v>0</v>
      </c>
      <c r="P80" s="57"/>
    </row>
    <row r="81" spans="1:16" ht="24" customHeight="1" x14ac:dyDescent="0.25">
      <c r="A81" s="51">
        <v>2121</v>
      </c>
      <c r="B81" s="87" t="s">
        <v>99</v>
      </c>
      <c r="C81" s="88">
        <f t="shared" si="0"/>
        <v>1746</v>
      </c>
      <c r="D81" s="193">
        <v>1746</v>
      </c>
      <c r="E81" s="194"/>
      <c r="F81" s="55">
        <f t="shared" ref="F81:F82" si="94">D81+E81</f>
        <v>1746</v>
      </c>
      <c r="G81" s="53"/>
      <c r="H81" s="54"/>
      <c r="I81" s="55">
        <f t="shared" ref="I81:I82" si="95">G81+H81</f>
        <v>0</v>
      </c>
      <c r="J81" s="53"/>
      <c r="K81" s="54"/>
      <c r="L81" s="55">
        <f t="shared" ref="L81:L82" si="96">K81+J81</f>
        <v>0</v>
      </c>
      <c r="M81" s="53"/>
      <c r="N81" s="54"/>
      <c r="O81" s="55">
        <f t="shared" ref="O81:O82" si="97">N81+M81</f>
        <v>0</v>
      </c>
      <c r="P81" s="127"/>
    </row>
    <row r="82" spans="1:16" ht="24" customHeight="1" x14ac:dyDescent="0.25">
      <c r="A82" s="51">
        <v>2122</v>
      </c>
      <c r="B82" s="87" t="s">
        <v>100</v>
      </c>
      <c r="C82" s="88">
        <f t="shared" si="0"/>
        <v>500</v>
      </c>
      <c r="D82" s="193">
        <v>500</v>
      </c>
      <c r="E82" s="194"/>
      <c r="F82" s="55">
        <f t="shared" si="94"/>
        <v>500</v>
      </c>
      <c r="G82" s="53"/>
      <c r="H82" s="54"/>
      <c r="I82" s="55">
        <f t="shared" si="95"/>
        <v>0</v>
      </c>
      <c r="J82" s="53"/>
      <c r="K82" s="54"/>
      <c r="L82" s="55">
        <f t="shared" si="96"/>
        <v>0</v>
      </c>
      <c r="M82" s="53"/>
      <c r="N82" s="54"/>
      <c r="O82" s="55">
        <f t="shared" si="97"/>
        <v>0</v>
      </c>
      <c r="P82" s="127"/>
    </row>
    <row r="83" spans="1:16" x14ac:dyDescent="0.25">
      <c r="A83" s="67">
        <v>2200</v>
      </c>
      <c r="B83" s="181" t="s">
        <v>102</v>
      </c>
      <c r="C83" s="68">
        <f t="shared" si="0"/>
        <v>379770</v>
      </c>
      <c r="D83" s="182">
        <f>SUM(D84,D89,D95,D103,D112,D116,D122,D128)</f>
        <v>367384</v>
      </c>
      <c r="E83" s="183">
        <f t="shared" ref="E83:F83" si="98">SUM(E84,E89,E95,E103,E112,E116,E122,E128)</f>
        <v>2216</v>
      </c>
      <c r="F83" s="71">
        <f t="shared" si="98"/>
        <v>369600</v>
      </c>
      <c r="G83" s="182">
        <f>SUM(G84,G89,G95,G103,G112,G116,G122,G128)</f>
        <v>0</v>
      </c>
      <c r="H83" s="183">
        <f t="shared" ref="H83:I83" si="99">SUM(H84,H89,H95,H103,H112,H116,H122,H128)</f>
        <v>0</v>
      </c>
      <c r="I83" s="71">
        <f t="shared" si="99"/>
        <v>0</v>
      </c>
      <c r="J83" s="182">
        <f>SUM(J84,J89,J95,J103,J112,J116,J122,J128)</f>
        <v>10170</v>
      </c>
      <c r="K83" s="183">
        <f t="shared" ref="K83:L83" si="100">SUM(K84,K89,K95,K103,K112,K116,K122,K128)</f>
        <v>0</v>
      </c>
      <c r="L83" s="71">
        <f t="shared" si="100"/>
        <v>10170</v>
      </c>
      <c r="M83" s="182">
        <f>SUM(M84,M89,M95,M103,M112,M116,M122,M128)</f>
        <v>0</v>
      </c>
      <c r="N83" s="183">
        <f t="shared" ref="N83:O83" si="101">SUM(N84,N89,N95,N103,N112,N116,N122,N128)</f>
        <v>0</v>
      </c>
      <c r="O83" s="71">
        <f t="shared" si="101"/>
        <v>0</v>
      </c>
      <c r="P83" s="75"/>
    </row>
    <row r="84" spans="1:16" hidden="1" x14ac:dyDescent="0.25">
      <c r="A84" s="184">
        <v>2210</v>
      </c>
      <c r="B84" s="136" t="s">
        <v>103</v>
      </c>
      <c r="C84" s="141">
        <f t="shared" ref="C84:C147" si="102">F84+I84+L84+O84</f>
        <v>0</v>
      </c>
      <c r="D84" s="185">
        <f>SUM(D85:D88)</f>
        <v>0</v>
      </c>
      <c r="E84" s="186">
        <f t="shared" ref="E84:F84" si="103">SUM(E85:E88)</f>
        <v>0</v>
      </c>
      <c r="F84" s="139">
        <f t="shared" si="103"/>
        <v>0</v>
      </c>
      <c r="G84" s="185">
        <f>SUM(G85:G88)</f>
        <v>0</v>
      </c>
      <c r="H84" s="186">
        <f t="shared" ref="H84:I84" si="104">SUM(H85:H88)</f>
        <v>0</v>
      </c>
      <c r="I84" s="139">
        <f t="shared" si="104"/>
        <v>0</v>
      </c>
      <c r="J84" s="185">
        <f>SUM(J85:J88)</f>
        <v>0</v>
      </c>
      <c r="K84" s="186">
        <f t="shared" ref="K84:L84" si="105">SUM(K85:K88)</f>
        <v>0</v>
      </c>
      <c r="L84" s="139">
        <f t="shared" si="105"/>
        <v>0</v>
      </c>
      <c r="M84" s="185">
        <f>SUM(M85:M88)</f>
        <v>0</v>
      </c>
      <c r="N84" s="186">
        <f t="shared" ref="N84:O84" si="106">SUM(N85:N88)</f>
        <v>0</v>
      </c>
      <c r="O84" s="139">
        <f t="shared" si="106"/>
        <v>0</v>
      </c>
      <c r="P84" s="127"/>
    </row>
    <row r="85" spans="1:16" ht="24" hidden="1" customHeight="1" x14ac:dyDescent="0.25">
      <c r="A85" s="44">
        <v>2211</v>
      </c>
      <c r="B85" s="80" t="s">
        <v>104</v>
      </c>
      <c r="C85" s="81">
        <f t="shared" si="102"/>
        <v>0</v>
      </c>
      <c r="D85" s="195"/>
      <c r="E85" s="196"/>
      <c r="F85" s="132">
        <f t="shared" ref="F85:F88" si="107">D85+E85</f>
        <v>0</v>
      </c>
      <c r="G85" s="46"/>
      <c r="H85" s="47"/>
      <c r="I85" s="132">
        <f t="shared" ref="I85:I88" si="108">G85+H85</f>
        <v>0</v>
      </c>
      <c r="J85" s="46"/>
      <c r="K85" s="47"/>
      <c r="L85" s="132">
        <f t="shared" ref="L85:L88" si="109">K85+J85</f>
        <v>0</v>
      </c>
      <c r="M85" s="46"/>
      <c r="N85" s="47"/>
      <c r="O85" s="132">
        <f t="shared" ref="O85:O88" si="110">N85+M85</f>
        <v>0</v>
      </c>
      <c r="P85" s="49"/>
    </row>
    <row r="86" spans="1:16" ht="36" hidden="1" customHeight="1" x14ac:dyDescent="0.25">
      <c r="A86" s="51">
        <v>2212</v>
      </c>
      <c r="B86" s="87" t="s">
        <v>105</v>
      </c>
      <c r="C86" s="88">
        <f t="shared" si="102"/>
        <v>0</v>
      </c>
      <c r="D86" s="193"/>
      <c r="E86" s="194"/>
      <c r="F86" s="55">
        <f t="shared" si="107"/>
        <v>0</v>
      </c>
      <c r="G86" s="53"/>
      <c r="H86" s="54"/>
      <c r="I86" s="55">
        <f t="shared" si="108"/>
        <v>0</v>
      </c>
      <c r="J86" s="53"/>
      <c r="K86" s="54"/>
      <c r="L86" s="55">
        <f t="shared" si="109"/>
        <v>0</v>
      </c>
      <c r="M86" s="53"/>
      <c r="N86" s="54"/>
      <c r="O86" s="55">
        <f t="shared" si="110"/>
        <v>0</v>
      </c>
      <c r="P86" s="57"/>
    </row>
    <row r="87" spans="1:16" ht="24" hidden="1" customHeight="1" x14ac:dyDescent="0.25">
      <c r="A87" s="51">
        <v>2214</v>
      </c>
      <c r="B87" s="87" t="s">
        <v>106</v>
      </c>
      <c r="C87" s="88">
        <f t="shared" si="102"/>
        <v>0</v>
      </c>
      <c r="D87" s="193"/>
      <c r="E87" s="194"/>
      <c r="F87" s="55">
        <f t="shared" si="107"/>
        <v>0</v>
      </c>
      <c r="G87" s="53"/>
      <c r="H87" s="54"/>
      <c r="I87" s="55">
        <f t="shared" si="108"/>
        <v>0</v>
      </c>
      <c r="J87" s="53"/>
      <c r="K87" s="54"/>
      <c r="L87" s="55">
        <f t="shared" si="109"/>
        <v>0</v>
      </c>
      <c r="M87" s="53"/>
      <c r="N87" s="54"/>
      <c r="O87" s="55">
        <f t="shared" si="110"/>
        <v>0</v>
      </c>
      <c r="P87" s="57"/>
    </row>
    <row r="88" spans="1:16" ht="12" hidden="1" customHeight="1" x14ac:dyDescent="0.25">
      <c r="A88" s="51">
        <v>2219</v>
      </c>
      <c r="B88" s="87" t="s">
        <v>107</v>
      </c>
      <c r="C88" s="88">
        <f t="shared" si="102"/>
        <v>0</v>
      </c>
      <c r="D88" s="193"/>
      <c r="E88" s="194"/>
      <c r="F88" s="55">
        <f t="shared" si="107"/>
        <v>0</v>
      </c>
      <c r="G88" s="53"/>
      <c r="H88" s="54"/>
      <c r="I88" s="55">
        <f t="shared" si="108"/>
        <v>0</v>
      </c>
      <c r="J88" s="53"/>
      <c r="K88" s="54"/>
      <c r="L88" s="55">
        <f t="shared" si="109"/>
        <v>0</v>
      </c>
      <c r="M88" s="53"/>
      <c r="N88" s="54"/>
      <c r="O88" s="55">
        <f t="shared" si="110"/>
        <v>0</v>
      </c>
      <c r="P88" s="57"/>
    </row>
    <row r="89" spans="1:16" ht="24" x14ac:dyDescent="0.25">
      <c r="A89" s="187">
        <v>2220</v>
      </c>
      <c r="B89" s="87" t="s">
        <v>108</v>
      </c>
      <c r="C89" s="88">
        <f t="shared" si="102"/>
        <v>200</v>
      </c>
      <c r="D89" s="188">
        <f>SUM(D90:D94)</f>
        <v>200</v>
      </c>
      <c r="E89" s="189">
        <f t="shared" ref="E89:F89" si="111">SUM(E90:E94)</f>
        <v>0</v>
      </c>
      <c r="F89" s="55">
        <f t="shared" si="111"/>
        <v>200</v>
      </c>
      <c r="G89" s="188">
        <f>SUM(G90:G94)</f>
        <v>0</v>
      </c>
      <c r="H89" s="189">
        <f t="shared" ref="H89:I89" si="112">SUM(H90:H94)</f>
        <v>0</v>
      </c>
      <c r="I89" s="55">
        <f t="shared" si="112"/>
        <v>0</v>
      </c>
      <c r="J89" s="188">
        <f>SUM(J90:J94)</f>
        <v>0</v>
      </c>
      <c r="K89" s="189">
        <f t="shared" ref="K89:L89" si="113">SUM(K90:K94)</f>
        <v>0</v>
      </c>
      <c r="L89" s="55">
        <f t="shared" si="113"/>
        <v>0</v>
      </c>
      <c r="M89" s="188">
        <f>SUM(M90:M94)</f>
        <v>0</v>
      </c>
      <c r="N89" s="189">
        <f t="shared" ref="N89:O89" si="114">SUM(N90:N94)</f>
        <v>0</v>
      </c>
      <c r="O89" s="55">
        <f t="shared" si="114"/>
        <v>0</v>
      </c>
      <c r="P89" s="57"/>
    </row>
    <row r="90" spans="1:16" ht="24" hidden="1" customHeight="1" x14ac:dyDescent="0.25">
      <c r="A90" s="51">
        <v>2221</v>
      </c>
      <c r="B90" s="87" t="s">
        <v>109</v>
      </c>
      <c r="C90" s="88">
        <f t="shared" si="102"/>
        <v>0</v>
      </c>
      <c r="D90" s="193"/>
      <c r="E90" s="194"/>
      <c r="F90" s="55">
        <f t="shared" ref="F90:F94" si="115">D90+E90</f>
        <v>0</v>
      </c>
      <c r="G90" s="53"/>
      <c r="H90" s="54"/>
      <c r="I90" s="55">
        <f t="shared" ref="I90:I94" si="116">G90+H90</f>
        <v>0</v>
      </c>
      <c r="J90" s="53"/>
      <c r="K90" s="54"/>
      <c r="L90" s="55">
        <f t="shared" ref="L90:L94" si="117">K90+J90</f>
        <v>0</v>
      </c>
      <c r="M90" s="53"/>
      <c r="N90" s="54"/>
      <c r="O90" s="55">
        <f t="shared" ref="O90:O94" si="118">N90+M90</f>
        <v>0</v>
      </c>
      <c r="P90" s="57"/>
    </row>
    <row r="91" spans="1:16" ht="12" hidden="1" customHeight="1" x14ac:dyDescent="0.25">
      <c r="A91" s="51">
        <v>2222</v>
      </c>
      <c r="B91" s="87" t="s">
        <v>110</v>
      </c>
      <c r="C91" s="88">
        <f t="shared" si="102"/>
        <v>0</v>
      </c>
      <c r="D91" s="193"/>
      <c r="E91" s="194"/>
      <c r="F91" s="55">
        <f t="shared" si="115"/>
        <v>0</v>
      </c>
      <c r="G91" s="53"/>
      <c r="H91" s="54"/>
      <c r="I91" s="55">
        <f t="shared" si="116"/>
        <v>0</v>
      </c>
      <c r="J91" s="53"/>
      <c r="K91" s="54"/>
      <c r="L91" s="55">
        <f t="shared" si="117"/>
        <v>0</v>
      </c>
      <c r="M91" s="53"/>
      <c r="N91" s="54"/>
      <c r="O91" s="55">
        <f t="shared" si="118"/>
        <v>0</v>
      </c>
      <c r="P91" s="57"/>
    </row>
    <row r="92" spans="1:16" ht="12" customHeight="1" x14ac:dyDescent="0.25">
      <c r="A92" s="51">
        <v>2223</v>
      </c>
      <c r="B92" s="87" t="s">
        <v>111</v>
      </c>
      <c r="C92" s="88">
        <f t="shared" si="102"/>
        <v>200</v>
      </c>
      <c r="D92" s="193">
        <v>200</v>
      </c>
      <c r="E92" s="194"/>
      <c r="F92" s="55">
        <f t="shared" si="115"/>
        <v>200</v>
      </c>
      <c r="G92" s="53"/>
      <c r="H92" s="54"/>
      <c r="I92" s="55">
        <f t="shared" si="116"/>
        <v>0</v>
      </c>
      <c r="J92" s="53"/>
      <c r="K92" s="54"/>
      <c r="L92" s="55">
        <f t="shared" si="117"/>
        <v>0</v>
      </c>
      <c r="M92" s="53"/>
      <c r="N92" s="54"/>
      <c r="O92" s="55">
        <f t="shared" si="118"/>
        <v>0</v>
      </c>
      <c r="P92" s="57"/>
    </row>
    <row r="93" spans="1:16" ht="48" hidden="1" customHeight="1" x14ac:dyDescent="0.25">
      <c r="A93" s="51">
        <v>2224</v>
      </c>
      <c r="B93" s="87" t="s">
        <v>112</v>
      </c>
      <c r="C93" s="88">
        <f t="shared" si="102"/>
        <v>0</v>
      </c>
      <c r="D93" s="193"/>
      <c r="E93" s="194"/>
      <c r="F93" s="55">
        <f t="shared" si="115"/>
        <v>0</v>
      </c>
      <c r="G93" s="53"/>
      <c r="H93" s="54"/>
      <c r="I93" s="55">
        <f t="shared" si="116"/>
        <v>0</v>
      </c>
      <c r="J93" s="53"/>
      <c r="K93" s="54"/>
      <c r="L93" s="55">
        <f t="shared" si="117"/>
        <v>0</v>
      </c>
      <c r="M93" s="53"/>
      <c r="N93" s="54"/>
      <c r="O93" s="55">
        <f t="shared" si="118"/>
        <v>0</v>
      </c>
      <c r="P93" s="57"/>
    </row>
    <row r="94" spans="1:16" ht="24" hidden="1" customHeight="1" x14ac:dyDescent="0.25">
      <c r="A94" s="51">
        <v>2229</v>
      </c>
      <c r="B94" s="87" t="s">
        <v>113</v>
      </c>
      <c r="C94" s="88">
        <f t="shared" si="102"/>
        <v>0</v>
      </c>
      <c r="D94" s="193"/>
      <c r="E94" s="194"/>
      <c r="F94" s="55">
        <f t="shared" si="115"/>
        <v>0</v>
      </c>
      <c r="G94" s="53"/>
      <c r="H94" s="54"/>
      <c r="I94" s="55">
        <f t="shared" si="116"/>
        <v>0</v>
      </c>
      <c r="J94" s="53"/>
      <c r="K94" s="54"/>
      <c r="L94" s="55">
        <f t="shared" si="117"/>
        <v>0</v>
      </c>
      <c r="M94" s="53"/>
      <c r="N94" s="54"/>
      <c r="O94" s="55">
        <f t="shared" si="118"/>
        <v>0</v>
      </c>
      <c r="P94" s="57"/>
    </row>
    <row r="95" spans="1:16" ht="36" x14ac:dyDescent="0.25">
      <c r="A95" s="187">
        <v>2230</v>
      </c>
      <c r="B95" s="87" t="s">
        <v>114</v>
      </c>
      <c r="C95" s="88">
        <f t="shared" si="102"/>
        <v>48764</v>
      </c>
      <c r="D95" s="188">
        <f>SUM(D96:D102)</f>
        <v>48764</v>
      </c>
      <c r="E95" s="189">
        <f t="shared" ref="E95:F95" si="119">SUM(E96:E102)</f>
        <v>0</v>
      </c>
      <c r="F95" s="55">
        <f t="shared" si="119"/>
        <v>48764</v>
      </c>
      <c r="G95" s="188">
        <f>SUM(G96:G102)</f>
        <v>0</v>
      </c>
      <c r="H95" s="189">
        <f t="shared" ref="H95:I95" si="120">SUM(H96:H102)</f>
        <v>0</v>
      </c>
      <c r="I95" s="55">
        <f t="shared" si="120"/>
        <v>0</v>
      </c>
      <c r="J95" s="188">
        <f>SUM(J96:J102)</f>
        <v>0</v>
      </c>
      <c r="K95" s="189">
        <f t="shared" ref="K95:L95" si="121">SUM(K96:K102)</f>
        <v>0</v>
      </c>
      <c r="L95" s="55">
        <f t="shared" si="121"/>
        <v>0</v>
      </c>
      <c r="M95" s="188">
        <f>SUM(M96:M102)</f>
        <v>0</v>
      </c>
      <c r="N95" s="189">
        <f t="shared" ref="N95:O95" si="122">SUM(N96:N102)</f>
        <v>0</v>
      </c>
      <c r="O95" s="55">
        <f t="shared" si="122"/>
        <v>0</v>
      </c>
      <c r="P95" s="57"/>
    </row>
    <row r="96" spans="1:16" ht="24" customHeight="1" x14ac:dyDescent="0.25">
      <c r="A96" s="51">
        <v>2231</v>
      </c>
      <c r="B96" s="87" t="s">
        <v>115</v>
      </c>
      <c r="C96" s="88">
        <f t="shared" si="102"/>
        <v>4000</v>
      </c>
      <c r="D96" s="193">
        <v>4000</v>
      </c>
      <c r="E96" s="194"/>
      <c r="F96" s="55">
        <f t="shared" ref="F96:F102" si="123">D96+E96</f>
        <v>4000</v>
      </c>
      <c r="G96" s="53"/>
      <c r="H96" s="54"/>
      <c r="I96" s="55">
        <f t="shared" ref="I96:I102" si="124">G96+H96</f>
        <v>0</v>
      </c>
      <c r="J96" s="53"/>
      <c r="K96" s="54"/>
      <c r="L96" s="55">
        <f t="shared" ref="L96:L102" si="125">K96+J96</f>
        <v>0</v>
      </c>
      <c r="M96" s="53"/>
      <c r="N96" s="54"/>
      <c r="O96" s="55">
        <f t="shared" ref="O96:O102" si="126">N96+M96</f>
        <v>0</v>
      </c>
      <c r="P96" s="127"/>
    </row>
    <row r="97" spans="1:16" ht="24.75" hidden="1" customHeight="1" x14ac:dyDescent="0.25">
      <c r="A97" s="51">
        <v>2232</v>
      </c>
      <c r="B97" s="87" t="s">
        <v>116</v>
      </c>
      <c r="C97" s="88">
        <f t="shared" si="102"/>
        <v>0</v>
      </c>
      <c r="D97" s="193"/>
      <c r="E97" s="194"/>
      <c r="F97" s="55">
        <f t="shared" si="123"/>
        <v>0</v>
      </c>
      <c r="G97" s="53"/>
      <c r="H97" s="54"/>
      <c r="I97" s="55">
        <f t="shared" si="124"/>
        <v>0</v>
      </c>
      <c r="J97" s="53"/>
      <c r="K97" s="54"/>
      <c r="L97" s="55">
        <f t="shared" si="125"/>
        <v>0</v>
      </c>
      <c r="M97" s="53"/>
      <c r="N97" s="54"/>
      <c r="O97" s="55">
        <f t="shared" si="126"/>
        <v>0</v>
      </c>
      <c r="P97" s="57"/>
    </row>
    <row r="98" spans="1:16" ht="24" hidden="1" customHeight="1" x14ac:dyDescent="0.25">
      <c r="A98" s="44">
        <v>2233</v>
      </c>
      <c r="B98" s="80" t="s">
        <v>117</v>
      </c>
      <c r="C98" s="81">
        <f t="shared" si="102"/>
        <v>0</v>
      </c>
      <c r="D98" s="195"/>
      <c r="E98" s="196"/>
      <c r="F98" s="132">
        <f t="shared" si="123"/>
        <v>0</v>
      </c>
      <c r="G98" s="46"/>
      <c r="H98" s="47"/>
      <c r="I98" s="132">
        <f t="shared" si="124"/>
        <v>0</v>
      </c>
      <c r="J98" s="46"/>
      <c r="K98" s="47"/>
      <c r="L98" s="132">
        <f t="shared" si="125"/>
        <v>0</v>
      </c>
      <c r="M98" s="46"/>
      <c r="N98" s="47"/>
      <c r="O98" s="132">
        <f t="shared" si="126"/>
        <v>0</v>
      </c>
      <c r="P98" s="49"/>
    </row>
    <row r="99" spans="1:16" ht="36" hidden="1" customHeight="1" x14ac:dyDescent="0.25">
      <c r="A99" s="51">
        <v>2234</v>
      </c>
      <c r="B99" s="87" t="s">
        <v>118</v>
      </c>
      <c r="C99" s="88">
        <f t="shared" si="102"/>
        <v>0</v>
      </c>
      <c r="D99" s="193"/>
      <c r="E99" s="194"/>
      <c r="F99" s="55">
        <f t="shared" si="123"/>
        <v>0</v>
      </c>
      <c r="G99" s="53"/>
      <c r="H99" s="54"/>
      <c r="I99" s="55">
        <f t="shared" si="124"/>
        <v>0</v>
      </c>
      <c r="J99" s="53"/>
      <c r="K99" s="54"/>
      <c r="L99" s="55">
        <f t="shared" si="125"/>
        <v>0</v>
      </c>
      <c r="M99" s="53"/>
      <c r="N99" s="54"/>
      <c r="O99" s="55">
        <f t="shared" si="126"/>
        <v>0</v>
      </c>
      <c r="P99" s="57"/>
    </row>
    <row r="100" spans="1:16" ht="24" hidden="1" customHeight="1" x14ac:dyDescent="0.25">
      <c r="A100" s="51">
        <v>2235</v>
      </c>
      <c r="B100" s="87" t="s">
        <v>119</v>
      </c>
      <c r="C100" s="88">
        <f t="shared" si="102"/>
        <v>0</v>
      </c>
      <c r="D100" s="193"/>
      <c r="E100" s="194"/>
      <c r="F100" s="55">
        <f t="shared" si="123"/>
        <v>0</v>
      </c>
      <c r="G100" s="53"/>
      <c r="H100" s="54"/>
      <c r="I100" s="55">
        <f t="shared" si="124"/>
        <v>0</v>
      </c>
      <c r="J100" s="53"/>
      <c r="K100" s="54"/>
      <c r="L100" s="55">
        <f t="shared" si="125"/>
        <v>0</v>
      </c>
      <c r="M100" s="53"/>
      <c r="N100" s="54"/>
      <c r="O100" s="55">
        <f t="shared" si="126"/>
        <v>0</v>
      </c>
      <c r="P100" s="57"/>
    </row>
    <row r="101" spans="1:16" ht="12" hidden="1" customHeight="1" x14ac:dyDescent="0.25">
      <c r="A101" s="51">
        <v>2236</v>
      </c>
      <c r="B101" s="87" t="s">
        <v>120</v>
      </c>
      <c r="C101" s="88">
        <f t="shared" si="102"/>
        <v>0</v>
      </c>
      <c r="D101" s="193"/>
      <c r="E101" s="194"/>
      <c r="F101" s="55">
        <f t="shared" si="123"/>
        <v>0</v>
      </c>
      <c r="G101" s="53"/>
      <c r="H101" s="54"/>
      <c r="I101" s="55">
        <f t="shared" si="124"/>
        <v>0</v>
      </c>
      <c r="J101" s="53"/>
      <c r="K101" s="54"/>
      <c r="L101" s="55">
        <f t="shared" si="125"/>
        <v>0</v>
      </c>
      <c r="M101" s="53"/>
      <c r="N101" s="54"/>
      <c r="O101" s="55">
        <f t="shared" si="126"/>
        <v>0</v>
      </c>
      <c r="P101" s="57"/>
    </row>
    <row r="102" spans="1:16" ht="24" customHeight="1" x14ac:dyDescent="0.25">
      <c r="A102" s="51">
        <v>2239</v>
      </c>
      <c r="B102" s="87" t="s">
        <v>121</v>
      </c>
      <c r="C102" s="88">
        <f t="shared" si="102"/>
        <v>44764</v>
      </c>
      <c r="D102" s="193">
        <v>44764</v>
      </c>
      <c r="E102" s="194"/>
      <c r="F102" s="55">
        <f t="shared" si="123"/>
        <v>44764</v>
      </c>
      <c r="G102" s="53"/>
      <c r="H102" s="54"/>
      <c r="I102" s="55">
        <f t="shared" si="124"/>
        <v>0</v>
      </c>
      <c r="J102" s="53"/>
      <c r="K102" s="54"/>
      <c r="L102" s="55">
        <f t="shared" si="125"/>
        <v>0</v>
      </c>
      <c r="M102" s="53"/>
      <c r="N102" s="54"/>
      <c r="O102" s="55">
        <f t="shared" si="126"/>
        <v>0</v>
      </c>
      <c r="P102" s="127"/>
    </row>
    <row r="103" spans="1:16" ht="36" x14ac:dyDescent="0.25">
      <c r="A103" s="187">
        <v>2240</v>
      </c>
      <c r="B103" s="87" t="s">
        <v>122</v>
      </c>
      <c r="C103" s="88">
        <f t="shared" si="102"/>
        <v>700</v>
      </c>
      <c r="D103" s="188">
        <f>SUM(D104:D111)</f>
        <v>700</v>
      </c>
      <c r="E103" s="189">
        <f t="shared" ref="E103:F103" si="127">SUM(E104:E111)</f>
        <v>0</v>
      </c>
      <c r="F103" s="55">
        <f t="shared" si="127"/>
        <v>700</v>
      </c>
      <c r="G103" s="188">
        <f>SUM(G104:G111)</f>
        <v>0</v>
      </c>
      <c r="H103" s="189">
        <f t="shared" ref="H103:I103" si="128">SUM(H104:H111)</f>
        <v>0</v>
      </c>
      <c r="I103" s="55">
        <f t="shared" si="128"/>
        <v>0</v>
      </c>
      <c r="J103" s="188">
        <f>SUM(J104:J111)</f>
        <v>0</v>
      </c>
      <c r="K103" s="189">
        <f t="shared" ref="K103:L103" si="129">SUM(K104:K111)</f>
        <v>0</v>
      </c>
      <c r="L103" s="55">
        <f t="shared" si="129"/>
        <v>0</v>
      </c>
      <c r="M103" s="188">
        <f>SUM(M104:M111)</f>
        <v>0</v>
      </c>
      <c r="N103" s="189">
        <f t="shared" ref="N103:O103" si="130">SUM(N104:N111)</f>
        <v>0</v>
      </c>
      <c r="O103" s="55">
        <f t="shared" si="130"/>
        <v>0</v>
      </c>
      <c r="P103" s="57"/>
    </row>
    <row r="104" spans="1:16" ht="12" hidden="1" customHeight="1" x14ac:dyDescent="0.25">
      <c r="A104" s="51">
        <v>2241</v>
      </c>
      <c r="B104" s="87" t="s">
        <v>123</v>
      </c>
      <c r="C104" s="88">
        <f t="shared" si="102"/>
        <v>0</v>
      </c>
      <c r="D104" s="193"/>
      <c r="E104" s="194"/>
      <c r="F104" s="55">
        <f t="shared" ref="F104:F111" si="131">D104+E104</f>
        <v>0</v>
      </c>
      <c r="G104" s="53"/>
      <c r="H104" s="54"/>
      <c r="I104" s="55">
        <f t="shared" ref="I104:I111" si="132">G104+H104</f>
        <v>0</v>
      </c>
      <c r="J104" s="53"/>
      <c r="K104" s="54"/>
      <c r="L104" s="55">
        <f t="shared" ref="L104:L111" si="133">K104+J104</f>
        <v>0</v>
      </c>
      <c r="M104" s="53"/>
      <c r="N104" s="54"/>
      <c r="O104" s="55">
        <f t="shared" ref="O104:O111" si="134">N104+M104</f>
        <v>0</v>
      </c>
      <c r="P104" s="57"/>
    </row>
    <row r="105" spans="1:16" ht="24" hidden="1" customHeight="1" x14ac:dyDescent="0.25">
      <c r="A105" s="51">
        <v>2242</v>
      </c>
      <c r="B105" s="87" t="s">
        <v>124</v>
      </c>
      <c r="C105" s="88">
        <f t="shared" si="102"/>
        <v>0</v>
      </c>
      <c r="D105" s="193"/>
      <c r="E105" s="194"/>
      <c r="F105" s="55">
        <f t="shared" si="131"/>
        <v>0</v>
      </c>
      <c r="G105" s="53"/>
      <c r="H105" s="54"/>
      <c r="I105" s="55">
        <f t="shared" si="132"/>
        <v>0</v>
      </c>
      <c r="J105" s="53"/>
      <c r="K105" s="54"/>
      <c r="L105" s="55">
        <f t="shared" si="133"/>
        <v>0</v>
      </c>
      <c r="M105" s="53"/>
      <c r="N105" s="54"/>
      <c r="O105" s="55">
        <f t="shared" si="134"/>
        <v>0</v>
      </c>
      <c r="P105" s="57"/>
    </row>
    <row r="106" spans="1:16" ht="24" hidden="1" customHeight="1" x14ac:dyDescent="0.25">
      <c r="A106" s="51">
        <v>2243</v>
      </c>
      <c r="B106" s="87" t="s">
        <v>125</v>
      </c>
      <c r="C106" s="88">
        <f t="shared" si="102"/>
        <v>0</v>
      </c>
      <c r="D106" s="193"/>
      <c r="E106" s="194"/>
      <c r="F106" s="55">
        <f t="shared" si="131"/>
        <v>0</v>
      </c>
      <c r="G106" s="53"/>
      <c r="H106" s="54"/>
      <c r="I106" s="55">
        <f t="shared" si="132"/>
        <v>0</v>
      </c>
      <c r="J106" s="53"/>
      <c r="K106" s="54"/>
      <c r="L106" s="55">
        <f t="shared" si="133"/>
        <v>0</v>
      </c>
      <c r="M106" s="53"/>
      <c r="N106" s="54"/>
      <c r="O106" s="55">
        <f t="shared" si="134"/>
        <v>0</v>
      </c>
      <c r="P106" s="57"/>
    </row>
    <row r="107" spans="1:16" ht="12" hidden="1" customHeight="1" x14ac:dyDescent="0.25">
      <c r="A107" s="51">
        <v>2244</v>
      </c>
      <c r="B107" s="87" t="s">
        <v>126</v>
      </c>
      <c r="C107" s="88">
        <f t="shared" si="102"/>
        <v>0</v>
      </c>
      <c r="D107" s="193"/>
      <c r="E107" s="194"/>
      <c r="F107" s="55">
        <f t="shared" si="131"/>
        <v>0</v>
      </c>
      <c r="G107" s="53"/>
      <c r="H107" s="54"/>
      <c r="I107" s="55">
        <f t="shared" si="132"/>
        <v>0</v>
      </c>
      <c r="J107" s="53"/>
      <c r="K107" s="54"/>
      <c r="L107" s="55">
        <f t="shared" si="133"/>
        <v>0</v>
      </c>
      <c r="M107" s="53"/>
      <c r="N107" s="54"/>
      <c r="O107" s="55">
        <f t="shared" si="134"/>
        <v>0</v>
      </c>
      <c r="P107" s="57"/>
    </row>
    <row r="108" spans="1:16" ht="24" hidden="1" customHeight="1" x14ac:dyDescent="0.25">
      <c r="A108" s="51">
        <v>2246</v>
      </c>
      <c r="B108" s="87" t="s">
        <v>127</v>
      </c>
      <c r="C108" s="88">
        <f t="shared" si="102"/>
        <v>0</v>
      </c>
      <c r="D108" s="193"/>
      <c r="E108" s="194"/>
      <c r="F108" s="55">
        <f t="shared" si="131"/>
        <v>0</v>
      </c>
      <c r="G108" s="53"/>
      <c r="H108" s="54"/>
      <c r="I108" s="55">
        <f t="shared" si="132"/>
        <v>0</v>
      </c>
      <c r="J108" s="53"/>
      <c r="K108" s="54"/>
      <c r="L108" s="55">
        <f t="shared" si="133"/>
        <v>0</v>
      </c>
      <c r="M108" s="53"/>
      <c r="N108" s="54"/>
      <c r="O108" s="55">
        <f t="shared" si="134"/>
        <v>0</v>
      </c>
      <c r="P108" s="57"/>
    </row>
    <row r="109" spans="1:16" ht="18.75" hidden="1" customHeight="1" x14ac:dyDescent="0.25">
      <c r="A109" s="51">
        <v>2247</v>
      </c>
      <c r="B109" s="87" t="s">
        <v>128</v>
      </c>
      <c r="C109" s="88">
        <f t="shared" si="102"/>
        <v>0</v>
      </c>
      <c r="D109" s="193">
        <v>0</v>
      </c>
      <c r="E109" s="194"/>
      <c r="F109" s="55">
        <f t="shared" si="131"/>
        <v>0</v>
      </c>
      <c r="G109" s="53"/>
      <c r="H109" s="54"/>
      <c r="I109" s="55">
        <f t="shared" si="132"/>
        <v>0</v>
      </c>
      <c r="J109" s="53"/>
      <c r="K109" s="54"/>
      <c r="L109" s="55">
        <f t="shared" si="133"/>
        <v>0</v>
      </c>
      <c r="M109" s="53"/>
      <c r="N109" s="54"/>
      <c r="O109" s="55">
        <f t="shared" si="134"/>
        <v>0</v>
      </c>
      <c r="P109" s="127"/>
    </row>
    <row r="110" spans="1:16" ht="24" customHeight="1" x14ac:dyDescent="0.25">
      <c r="A110" s="51">
        <v>2248</v>
      </c>
      <c r="B110" s="87" t="s">
        <v>129</v>
      </c>
      <c r="C110" s="88">
        <f t="shared" si="102"/>
        <v>700</v>
      </c>
      <c r="D110" s="193">
        <v>700</v>
      </c>
      <c r="E110" s="194"/>
      <c r="F110" s="55">
        <f t="shared" si="131"/>
        <v>700</v>
      </c>
      <c r="G110" s="53"/>
      <c r="H110" s="54"/>
      <c r="I110" s="55">
        <f t="shared" si="132"/>
        <v>0</v>
      </c>
      <c r="J110" s="53"/>
      <c r="K110" s="54"/>
      <c r="L110" s="55">
        <f t="shared" si="133"/>
        <v>0</v>
      </c>
      <c r="M110" s="53"/>
      <c r="N110" s="54"/>
      <c r="O110" s="55">
        <f t="shared" si="134"/>
        <v>0</v>
      </c>
      <c r="P110" s="57"/>
    </row>
    <row r="111" spans="1:16" ht="24" hidden="1" customHeight="1" x14ac:dyDescent="0.25">
      <c r="A111" s="51">
        <v>2249</v>
      </c>
      <c r="B111" s="87" t="s">
        <v>130</v>
      </c>
      <c r="C111" s="88">
        <f t="shared" si="102"/>
        <v>0</v>
      </c>
      <c r="D111" s="193"/>
      <c r="E111" s="194"/>
      <c r="F111" s="55">
        <f t="shared" si="131"/>
        <v>0</v>
      </c>
      <c r="G111" s="53"/>
      <c r="H111" s="54"/>
      <c r="I111" s="55">
        <f t="shared" si="132"/>
        <v>0</v>
      </c>
      <c r="J111" s="53"/>
      <c r="K111" s="54"/>
      <c r="L111" s="55">
        <f t="shared" si="133"/>
        <v>0</v>
      </c>
      <c r="M111" s="53"/>
      <c r="N111" s="54"/>
      <c r="O111" s="55">
        <f t="shared" si="134"/>
        <v>0</v>
      </c>
      <c r="P111" s="57"/>
    </row>
    <row r="112" spans="1:16" hidden="1" x14ac:dyDescent="0.25">
      <c r="A112" s="187">
        <v>2250</v>
      </c>
      <c r="B112" s="87" t="s">
        <v>131</v>
      </c>
      <c r="C112" s="88">
        <f t="shared" si="102"/>
        <v>0</v>
      </c>
      <c r="D112" s="188">
        <f>SUM(D113:D115)</f>
        <v>0</v>
      </c>
      <c r="E112" s="189">
        <f t="shared" ref="E112:F112" si="135">SUM(E113:E115)</f>
        <v>0</v>
      </c>
      <c r="F112" s="55">
        <f t="shared" si="135"/>
        <v>0</v>
      </c>
      <c r="G112" s="188">
        <f>SUM(G113:G115)</f>
        <v>0</v>
      </c>
      <c r="H112" s="189">
        <f t="shared" ref="H112:I112" si="136">SUM(H113:H115)</f>
        <v>0</v>
      </c>
      <c r="I112" s="55">
        <f t="shared" si="136"/>
        <v>0</v>
      </c>
      <c r="J112" s="188">
        <f>SUM(J113:J115)</f>
        <v>0</v>
      </c>
      <c r="K112" s="189">
        <f t="shared" ref="K112:L112" si="137">SUM(K113:K115)</f>
        <v>0</v>
      </c>
      <c r="L112" s="55">
        <f t="shared" si="137"/>
        <v>0</v>
      </c>
      <c r="M112" s="188">
        <f>SUM(M113:M115)</f>
        <v>0</v>
      </c>
      <c r="N112" s="189">
        <f t="shared" ref="N112:O112" si="138">SUM(N113:N115)</f>
        <v>0</v>
      </c>
      <c r="O112" s="55">
        <f t="shared" si="138"/>
        <v>0</v>
      </c>
      <c r="P112" s="57"/>
    </row>
    <row r="113" spans="1:16" ht="12" hidden="1" customHeight="1" x14ac:dyDescent="0.25">
      <c r="A113" s="51">
        <v>2251</v>
      </c>
      <c r="B113" s="87" t="s">
        <v>132</v>
      </c>
      <c r="C113" s="88">
        <f t="shared" si="102"/>
        <v>0</v>
      </c>
      <c r="D113" s="193"/>
      <c r="E113" s="194"/>
      <c r="F113" s="55">
        <f t="shared" ref="F113:F115" si="139">D113+E113</f>
        <v>0</v>
      </c>
      <c r="G113" s="53"/>
      <c r="H113" s="54"/>
      <c r="I113" s="55">
        <f t="shared" ref="I113:I115" si="140">G113+H113</f>
        <v>0</v>
      </c>
      <c r="J113" s="53"/>
      <c r="K113" s="54"/>
      <c r="L113" s="55">
        <f t="shared" ref="L113:L115" si="141">K113+J113</f>
        <v>0</v>
      </c>
      <c r="M113" s="53"/>
      <c r="N113" s="54"/>
      <c r="O113" s="55">
        <f t="shared" ref="O113:O115" si="142">N113+M113</f>
        <v>0</v>
      </c>
      <c r="P113" s="57"/>
    </row>
    <row r="114" spans="1:16" ht="24" hidden="1" customHeight="1" x14ac:dyDescent="0.25">
      <c r="A114" s="51">
        <v>2252</v>
      </c>
      <c r="B114" s="87" t="s">
        <v>133</v>
      </c>
      <c r="C114" s="88">
        <f t="shared" si="102"/>
        <v>0</v>
      </c>
      <c r="D114" s="193"/>
      <c r="E114" s="194"/>
      <c r="F114" s="55">
        <f t="shared" si="139"/>
        <v>0</v>
      </c>
      <c r="G114" s="53"/>
      <c r="H114" s="54"/>
      <c r="I114" s="55">
        <f t="shared" si="140"/>
        <v>0</v>
      </c>
      <c r="J114" s="53"/>
      <c r="K114" s="54"/>
      <c r="L114" s="55">
        <f t="shared" si="141"/>
        <v>0</v>
      </c>
      <c r="M114" s="53"/>
      <c r="N114" s="54"/>
      <c r="O114" s="55">
        <f t="shared" si="142"/>
        <v>0</v>
      </c>
      <c r="P114" s="57"/>
    </row>
    <row r="115" spans="1:16" ht="24" hidden="1" customHeight="1" x14ac:dyDescent="0.25">
      <c r="A115" s="51">
        <v>2259</v>
      </c>
      <c r="B115" s="87" t="s">
        <v>134</v>
      </c>
      <c r="C115" s="88">
        <f t="shared" si="102"/>
        <v>0</v>
      </c>
      <c r="D115" s="193"/>
      <c r="E115" s="194"/>
      <c r="F115" s="55">
        <f t="shared" si="139"/>
        <v>0</v>
      </c>
      <c r="G115" s="53"/>
      <c r="H115" s="54"/>
      <c r="I115" s="55">
        <f t="shared" si="140"/>
        <v>0</v>
      </c>
      <c r="J115" s="53"/>
      <c r="K115" s="54"/>
      <c r="L115" s="55">
        <f t="shared" si="141"/>
        <v>0</v>
      </c>
      <c r="M115" s="53"/>
      <c r="N115" s="54"/>
      <c r="O115" s="55">
        <f t="shared" si="142"/>
        <v>0</v>
      </c>
      <c r="P115" s="57"/>
    </row>
    <row r="116" spans="1:16" x14ac:dyDescent="0.25">
      <c r="A116" s="187">
        <v>2260</v>
      </c>
      <c r="B116" s="87" t="s">
        <v>135</v>
      </c>
      <c r="C116" s="88">
        <f t="shared" si="102"/>
        <v>173149</v>
      </c>
      <c r="D116" s="188">
        <f>SUM(D117:D121)</f>
        <v>168981</v>
      </c>
      <c r="E116" s="189">
        <f t="shared" ref="E116:F116" si="143">SUM(E117:E121)</f>
        <v>3068</v>
      </c>
      <c r="F116" s="55">
        <f t="shared" si="143"/>
        <v>172049</v>
      </c>
      <c r="G116" s="188">
        <f>SUM(G117:G121)</f>
        <v>0</v>
      </c>
      <c r="H116" s="189">
        <f t="shared" ref="H116:I116" si="144">SUM(H117:H121)</f>
        <v>0</v>
      </c>
      <c r="I116" s="55">
        <f t="shared" si="144"/>
        <v>0</v>
      </c>
      <c r="J116" s="188">
        <f>SUM(J117:J121)</f>
        <v>1100</v>
      </c>
      <c r="K116" s="189">
        <f t="shared" ref="K116:L116" si="145">SUM(K117:K121)</f>
        <v>0</v>
      </c>
      <c r="L116" s="55">
        <f t="shared" si="145"/>
        <v>1100</v>
      </c>
      <c r="M116" s="188">
        <f>SUM(M117:M121)</f>
        <v>0</v>
      </c>
      <c r="N116" s="189">
        <f t="shared" ref="N116:O116" si="146">SUM(N117:N121)</f>
        <v>0</v>
      </c>
      <c r="O116" s="55">
        <f t="shared" si="146"/>
        <v>0</v>
      </c>
      <c r="P116" s="57"/>
    </row>
    <row r="117" spans="1:16" ht="28.5" customHeight="1" x14ac:dyDescent="0.25">
      <c r="A117" s="51">
        <v>2261</v>
      </c>
      <c r="B117" s="87" t="s">
        <v>136</v>
      </c>
      <c r="C117" s="88">
        <f t="shared" si="102"/>
        <v>461</v>
      </c>
      <c r="D117" s="193">
        <v>461</v>
      </c>
      <c r="E117" s="194"/>
      <c r="F117" s="55">
        <f t="shared" ref="F117:F121" si="147">D117+E117</f>
        <v>461</v>
      </c>
      <c r="G117" s="53"/>
      <c r="H117" s="54"/>
      <c r="I117" s="55">
        <f t="shared" ref="I117:I121" si="148">G117+H117</f>
        <v>0</v>
      </c>
      <c r="J117" s="53"/>
      <c r="K117" s="54"/>
      <c r="L117" s="55">
        <f t="shared" ref="L117:L121" si="149">K117+J117</f>
        <v>0</v>
      </c>
      <c r="M117" s="53"/>
      <c r="N117" s="54"/>
      <c r="O117" s="55">
        <f t="shared" ref="O117:O121" si="150">N117+M117</f>
        <v>0</v>
      </c>
      <c r="P117" s="127"/>
    </row>
    <row r="118" spans="1:16" ht="30.75" customHeight="1" x14ac:dyDescent="0.25">
      <c r="A118" s="51">
        <v>2262</v>
      </c>
      <c r="B118" s="87" t="s">
        <v>137</v>
      </c>
      <c r="C118" s="88">
        <f t="shared" si="102"/>
        <v>27012</v>
      </c>
      <c r="D118" s="193">
        <v>25862</v>
      </c>
      <c r="E118" s="194">
        <v>650</v>
      </c>
      <c r="F118" s="55">
        <f t="shared" si="147"/>
        <v>26512</v>
      </c>
      <c r="G118" s="53"/>
      <c r="H118" s="54"/>
      <c r="I118" s="55">
        <f t="shared" si="148"/>
        <v>0</v>
      </c>
      <c r="J118" s="53">
        <v>500</v>
      </c>
      <c r="K118" s="54"/>
      <c r="L118" s="55">
        <f t="shared" si="149"/>
        <v>500</v>
      </c>
      <c r="M118" s="53"/>
      <c r="N118" s="54"/>
      <c r="O118" s="55">
        <f t="shared" si="150"/>
        <v>0</v>
      </c>
      <c r="P118" s="127" t="s">
        <v>87</v>
      </c>
    </row>
    <row r="119" spans="1:16" ht="12" hidden="1" customHeight="1" x14ac:dyDescent="0.25">
      <c r="A119" s="51">
        <v>2263</v>
      </c>
      <c r="B119" s="87" t="s">
        <v>138</v>
      </c>
      <c r="C119" s="88">
        <f t="shared" si="102"/>
        <v>0</v>
      </c>
      <c r="D119" s="193"/>
      <c r="E119" s="194"/>
      <c r="F119" s="55">
        <f t="shared" si="147"/>
        <v>0</v>
      </c>
      <c r="G119" s="53"/>
      <c r="H119" s="54"/>
      <c r="I119" s="55">
        <f t="shared" si="148"/>
        <v>0</v>
      </c>
      <c r="J119" s="53"/>
      <c r="K119" s="54"/>
      <c r="L119" s="55">
        <f t="shared" si="149"/>
        <v>0</v>
      </c>
      <c r="M119" s="53"/>
      <c r="N119" s="54"/>
      <c r="O119" s="55">
        <f t="shared" si="150"/>
        <v>0</v>
      </c>
      <c r="P119" s="57"/>
    </row>
    <row r="120" spans="1:16" ht="24" customHeight="1" x14ac:dyDescent="0.25">
      <c r="A120" s="51">
        <v>2264</v>
      </c>
      <c r="B120" s="87" t="s">
        <v>139</v>
      </c>
      <c r="C120" s="88">
        <f t="shared" si="102"/>
        <v>144776</v>
      </c>
      <c r="D120" s="193">
        <v>142358</v>
      </c>
      <c r="E120" s="194">
        <v>2418</v>
      </c>
      <c r="F120" s="55">
        <f t="shared" si="147"/>
        <v>144776</v>
      </c>
      <c r="G120" s="53"/>
      <c r="H120" s="54"/>
      <c r="I120" s="55">
        <f t="shared" si="148"/>
        <v>0</v>
      </c>
      <c r="J120" s="53"/>
      <c r="K120" s="54"/>
      <c r="L120" s="55">
        <f t="shared" si="149"/>
        <v>0</v>
      </c>
      <c r="M120" s="53"/>
      <c r="N120" s="54"/>
      <c r="O120" s="55">
        <f t="shared" si="150"/>
        <v>0</v>
      </c>
      <c r="P120" s="127" t="s">
        <v>87</v>
      </c>
    </row>
    <row r="121" spans="1:16" ht="12" customHeight="1" x14ac:dyDescent="0.25">
      <c r="A121" s="51">
        <v>2269</v>
      </c>
      <c r="B121" s="87" t="s">
        <v>140</v>
      </c>
      <c r="C121" s="88">
        <f t="shared" si="102"/>
        <v>900</v>
      </c>
      <c r="D121" s="193">
        <v>300</v>
      </c>
      <c r="E121" s="194"/>
      <c r="F121" s="55">
        <f t="shared" si="147"/>
        <v>300</v>
      </c>
      <c r="G121" s="53"/>
      <c r="H121" s="54"/>
      <c r="I121" s="55">
        <f t="shared" si="148"/>
        <v>0</v>
      </c>
      <c r="J121" s="53">
        <v>600</v>
      </c>
      <c r="K121" s="54"/>
      <c r="L121" s="55">
        <f t="shared" si="149"/>
        <v>600</v>
      </c>
      <c r="M121" s="53"/>
      <c r="N121" s="54"/>
      <c r="O121" s="55">
        <f t="shared" si="150"/>
        <v>0</v>
      </c>
      <c r="P121" s="57"/>
    </row>
    <row r="122" spans="1:16" x14ac:dyDescent="0.25">
      <c r="A122" s="187">
        <v>2270</v>
      </c>
      <c r="B122" s="87" t="s">
        <v>141</v>
      </c>
      <c r="C122" s="88">
        <f t="shared" si="102"/>
        <v>156957</v>
      </c>
      <c r="D122" s="188">
        <f>SUM(D123:D127)</f>
        <v>148739</v>
      </c>
      <c r="E122" s="189">
        <f t="shared" ref="E122:F122" si="151">SUM(E123:E127)</f>
        <v>-852</v>
      </c>
      <c r="F122" s="55">
        <f t="shared" si="151"/>
        <v>147887</v>
      </c>
      <c r="G122" s="188">
        <f>SUM(G123:G127)</f>
        <v>0</v>
      </c>
      <c r="H122" s="189">
        <f t="shared" ref="H122:I122" si="152">SUM(H123:H127)</f>
        <v>0</v>
      </c>
      <c r="I122" s="55">
        <f t="shared" si="152"/>
        <v>0</v>
      </c>
      <c r="J122" s="188">
        <f>SUM(J123:J127)</f>
        <v>9070</v>
      </c>
      <c r="K122" s="189">
        <f t="shared" ref="K122:L122" si="153">SUM(K123:K127)</f>
        <v>0</v>
      </c>
      <c r="L122" s="55">
        <f t="shared" si="153"/>
        <v>9070</v>
      </c>
      <c r="M122" s="188">
        <f>SUM(M123:M127)</f>
        <v>0</v>
      </c>
      <c r="N122" s="189">
        <f t="shared" ref="N122:O122" si="154">SUM(N123:N127)</f>
        <v>0</v>
      </c>
      <c r="O122" s="55">
        <f t="shared" si="154"/>
        <v>0</v>
      </c>
      <c r="P122" s="57"/>
    </row>
    <row r="123" spans="1:16" ht="12" hidden="1" customHeight="1" x14ac:dyDescent="0.25">
      <c r="A123" s="51">
        <v>2272</v>
      </c>
      <c r="B123" s="197" t="s">
        <v>142</v>
      </c>
      <c r="C123" s="88">
        <f t="shared" si="102"/>
        <v>0</v>
      </c>
      <c r="D123" s="193"/>
      <c r="E123" s="194"/>
      <c r="F123" s="55">
        <f t="shared" ref="F123:F127" si="155">D123+E123</f>
        <v>0</v>
      </c>
      <c r="G123" s="53"/>
      <c r="H123" s="54"/>
      <c r="I123" s="55">
        <f t="shared" ref="I123:I127" si="156">G123+H123</f>
        <v>0</v>
      </c>
      <c r="J123" s="53"/>
      <c r="K123" s="54"/>
      <c r="L123" s="55">
        <f t="shared" ref="L123:L127" si="157">K123+J123</f>
        <v>0</v>
      </c>
      <c r="M123" s="53"/>
      <c r="N123" s="54"/>
      <c r="O123" s="55">
        <f t="shared" ref="O123:O127" si="158">N123+M123</f>
        <v>0</v>
      </c>
      <c r="P123" s="57"/>
    </row>
    <row r="124" spans="1:16" ht="24" hidden="1" customHeight="1" x14ac:dyDescent="0.25">
      <c r="A124" s="51">
        <v>2274</v>
      </c>
      <c r="B124" s="198" t="s">
        <v>143</v>
      </c>
      <c r="C124" s="88">
        <f t="shared" si="102"/>
        <v>0</v>
      </c>
      <c r="D124" s="193"/>
      <c r="E124" s="194"/>
      <c r="F124" s="55">
        <f t="shared" si="155"/>
        <v>0</v>
      </c>
      <c r="G124" s="53"/>
      <c r="H124" s="54"/>
      <c r="I124" s="55">
        <f t="shared" si="156"/>
        <v>0</v>
      </c>
      <c r="J124" s="53"/>
      <c r="K124" s="54"/>
      <c r="L124" s="55">
        <f t="shared" si="157"/>
        <v>0</v>
      </c>
      <c r="M124" s="53"/>
      <c r="N124" s="54"/>
      <c r="O124" s="55">
        <f t="shared" si="158"/>
        <v>0</v>
      </c>
      <c r="P124" s="57"/>
    </row>
    <row r="125" spans="1:16" ht="24" hidden="1" customHeight="1" x14ac:dyDescent="0.25">
      <c r="A125" s="51">
        <v>2275</v>
      </c>
      <c r="B125" s="87" t="s">
        <v>144</v>
      </c>
      <c r="C125" s="88">
        <f t="shared" si="102"/>
        <v>0</v>
      </c>
      <c r="D125" s="193"/>
      <c r="E125" s="194"/>
      <c r="F125" s="55">
        <f t="shared" si="155"/>
        <v>0</v>
      </c>
      <c r="G125" s="53"/>
      <c r="H125" s="54"/>
      <c r="I125" s="55">
        <f t="shared" si="156"/>
        <v>0</v>
      </c>
      <c r="J125" s="53"/>
      <c r="K125" s="54"/>
      <c r="L125" s="55">
        <f t="shared" si="157"/>
        <v>0</v>
      </c>
      <c r="M125" s="53"/>
      <c r="N125" s="54"/>
      <c r="O125" s="55">
        <f t="shared" si="158"/>
        <v>0</v>
      </c>
      <c r="P125" s="57"/>
    </row>
    <row r="126" spans="1:16" ht="36" hidden="1" customHeight="1" x14ac:dyDescent="0.25">
      <c r="A126" s="51">
        <v>2276</v>
      </c>
      <c r="B126" s="87" t="s">
        <v>145</v>
      </c>
      <c r="C126" s="88">
        <f t="shared" si="102"/>
        <v>0</v>
      </c>
      <c r="D126" s="193"/>
      <c r="E126" s="194"/>
      <c r="F126" s="55">
        <f t="shared" si="155"/>
        <v>0</v>
      </c>
      <c r="G126" s="53"/>
      <c r="H126" s="54"/>
      <c r="I126" s="55">
        <f t="shared" si="156"/>
        <v>0</v>
      </c>
      <c r="J126" s="53"/>
      <c r="K126" s="54"/>
      <c r="L126" s="55">
        <f t="shared" si="157"/>
        <v>0</v>
      </c>
      <c r="M126" s="53"/>
      <c r="N126" s="54"/>
      <c r="O126" s="55">
        <f t="shared" si="158"/>
        <v>0</v>
      </c>
      <c r="P126" s="57"/>
    </row>
    <row r="127" spans="1:16" ht="24" customHeight="1" x14ac:dyDescent="0.25">
      <c r="A127" s="51">
        <v>2279</v>
      </c>
      <c r="B127" s="87" t="s">
        <v>146</v>
      </c>
      <c r="C127" s="88">
        <f t="shared" si="102"/>
        <v>156957</v>
      </c>
      <c r="D127" s="193">
        <v>148739</v>
      </c>
      <c r="E127" s="194">
        <v>-852</v>
      </c>
      <c r="F127" s="55">
        <f t="shared" si="155"/>
        <v>147887</v>
      </c>
      <c r="G127" s="53"/>
      <c r="H127" s="54"/>
      <c r="I127" s="55">
        <f t="shared" si="156"/>
        <v>0</v>
      </c>
      <c r="J127" s="53">
        <v>9070</v>
      </c>
      <c r="K127" s="54"/>
      <c r="L127" s="55">
        <f t="shared" si="157"/>
        <v>9070</v>
      </c>
      <c r="M127" s="53"/>
      <c r="N127" s="54"/>
      <c r="O127" s="55">
        <f t="shared" si="158"/>
        <v>0</v>
      </c>
      <c r="P127" s="127" t="s">
        <v>87</v>
      </c>
    </row>
    <row r="128" spans="1:16" ht="48" hidden="1" x14ac:dyDescent="0.25">
      <c r="A128" s="190">
        <v>2280</v>
      </c>
      <c r="B128" s="80" t="s">
        <v>147</v>
      </c>
      <c r="C128" s="81">
        <f t="shared" si="102"/>
        <v>0</v>
      </c>
      <c r="D128" s="191">
        <f t="shared" ref="D128:O128" si="159">SUM(D129)</f>
        <v>0</v>
      </c>
      <c r="E128" s="192">
        <f t="shared" si="159"/>
        <v>0</v>
      </c>
      <c r="F128" s="132">
        <f t="shared" si="159"/>
        <v>0</v>
      </c>
      <c r="G128" s="191">
        <f t="shared" si="159"/>
        <v>0</v>
      </c>
      <c r="H128" s="192">
        <f t="shared" si="159"/>
        <v>0</v>
      </c>
      <c r="I128" s="132">
        <f t="shared" si="159"/>
        <v>0</v>
      </c>
      <c r="J128" s="191">
        <f t="shared" si="159"/>
        <v>0</v>
      </c>
      <c r="K128" s="192">
        <f t="shared" si="159"/>
        <v>0</v>
      </c>
      <c r="L128" s="132">
        <f t="shared" si="159"/>
        <v>0</v>
      </c>
      <c r="M128" s="191">
        <f t="shared" si="159"/>
        <v>0</v>
      </c>
      <c r="N128" s="192">
        <f t="shared" si="159"/>
        <v>0</v>
      </c>
      <c r="O128" s="132">
        <f t="shared" si="159"/>
        <v>0</v>
      </c>
      <c r="P128" s="49"/>
    </row>
    <row r="129" spans="1:16" ht="24" hidden="1" customHeight="1" x14ac:dyDescent="0.25">
      <c r="A129" s="51">
        <v>2283</v>
      </c>
      <c r="B129" s="87" t="s">
        <v>148</v>
      </c>
      <c r="C129" s="88">
        <f t="shared" si="102"/>
        <v>0</v>
      </c>
      <c r="D129" s="193"/>
      <c r="E129" s="194"/>
      <c r="F129" s="55">
        <f>D129+E129</f>
        <v>0</v>
      </c>
      <c r="G129" s="53"/>
      <c r="H129" s="54"/>
      <c r="I129" s="55">
        <f>G129+H129</f>
        <v>0</v>
      </c>
      <c r="J129" s="53"/>
      <c r="K129" s="54"/>
      <c r="L129" s="55">
        <f>K129+J129</f>
        <v>0</v>
      </c>
      <c r="M129" s="53"/>
      <c r="N129" s="54"/>
      <c r="O129" s="55">
        <f>N129+M129</f>
        <v>0</v>
      </c>
      <c r="P129" s="57"/>
    </row>
    <row r="130" spans="1:16" ht="38.25" customHeight="1" x14ac:dyDescent="0.25">
      <c r="A130" s="67">
        <v>2300</v>
      </c>
      <c r="B130" s="181" t="s">
        <v>149</v>
      </c>
      <c r="C130" s="68">
        <f t="shared" si="102"/>
        <v>70282</v>
      </c>
      <c r="D130" s="182">
        <f>SUM(D131,D136,D140,D141,D144,D151,D159,D160,D163)</f>
        <v>66092</v>
      </c>
      <c r="E130" s="183">
        <f t="shared" ref="E130:F130" si="160">SUM(E131,E136,E140,E141,E144,E151,E159,E160,E163)</f>
        <v>-1864</v>
      </c>
      <c r="F130" s="71">
        <f t="shared" si="160"/>
        <v>64228</v>
      </c>
      <c r="G130" s="182">
        <f>SUM(G131,G136,G140,G141,G144,G151,G159,G160,G163)</f>
        <v>0</v>
      </c>
      <c r="H130" s="183">
        <f t="shared" ref="H130:I130" si="161">SUM(H131,H136,H140,H141,H144,H151,H159,H160,H163)</f>
        <v>0</v>
      </c>
      <c r="I130" s="71">
        <f t="shared" si="161"/>
        <v>0</v>
      </c>
      <c r="J130" s="182">
        <f>SUM(J131,J136,J140,J141,J144,J151,J159,J160,J163)</f>
        <v>6054</v>
      </c>
      <c r="K130" s="183">
        <f t="shared" ref="K130:L130" si="162">SUM(K131,K136,K140,K141,K144,K151,K159,K160,K163)</f>
        <v>0</v>
      </c>
      <c r="L130" s="71">
        <f t="shared" si="162"/>
        <v>6054</v>
      </c>
      <c r="M130" s="182">
        <f>SUM(M131,M136,M140,M141,M144,M151,M159,M160,M163)</f>
        <v>0</v>
      </c>
      <c r="N130" s="183">
        <f t="shared" ref="N130:O130" si="163">SUM(N131,N136,N140,N141,N144,N151,N159,N160,N163)</f>
        <v>0</v>
      </c>
      <c r="O130" s="71">
        <f t="shared" si="163"/>
        <v>0</v>
      </c>
      <c r="P130" s="75"/>
    </row>
    <row r="131" spans="1:16" ht="24" x14ac:dyDescent="0.25">
      <c r="A131" s="190">
        <v>2310</v>
      </c>
      <c r="B131" s="80" t="s">
        <v>150</v>
      </c>
      <c r="C131" s="81">
        <f t="shared" si="102"/>
        <v>48620</v>
      </c>
      <c r="D131" s="191">
        <f t="shared" ref="D131:O131" si="164">SUM(D132:D135)</f>
        <v>44930</v>
      </c>
      <c r="E131" s="192">
        <f t="shared" si="164"/>
        <v>-1864</v>
      </c>
      <c r="F131" s="132">
        <f t="shared" si="164"/>
        <v>43066</v>
      </c>
      <c r="G131" s="191">
        <f t="shared" si="164"/>
        <v>0</v>
      </c>
      <c r="H131" s="192">
        <f t="shared" si="164"/>
        <v>0</v>
      </c>
      <c r="I131" s="132">
        <f t="shared" si="164"/>
        <v>0</v>
      </c>
      <c r="J131" s="191">
        <f t="shared" si="164"/>
        <v>5554</v>
      </c>
      <c r="K131" s="192">
        <f t="shared" si="164"/>
        <v>0</v>
      </c>
      <c r="L131" s="132">
        <f t="shared" si="164"/>
        <v>5554</v>
      </c>
      <c r="M131" s="191">
        <f t="shared" si="164"/>
        <v>0</v>
      </c>
      <c r="N131" s="192">
        <f t="shared" si="164"/>
        <v>0</v>
      </c>
      <c r="O131" s="132">
        <f t="shared" si="164"/>
        <v>0</v>
      </c>
      <c r="P131" s="49"/>
    </row>
    <row r="132" spans="1:16" ht="12" hidden="1" customHeight="1" x14ac:dyDescent="0.25">
      <c r="A132" s="51">
        <v>2311</v>
      </c>
      <c r="B132" s="87" t="s">
        <v>151</v>
      </c>
      <c r="C132" s="88">
        <f t="shared" si="102"/>
        <v>0</v>
      </c>
      <c r="D132" s="193"/>
      <c r="E132" s="194"/>
      <c r="F132" s="55">
        <f t="shared" ref="F132:F135" si="165">D132+E132</f>
        <v>0</v>
      </c>
      <c r="G132" s="53"/>
      <c r="H132" s="54"/>
      <c r="I132" s="55">
        <f t="shared" ref="I132:I135" si="166">G132+H132</f>
        <v>0</v>
      </c>
      <c r="J132" s="53"/>
      <c r="K132" s="54"/>
      <c r="L132" s="55">
        <f t="shared" ref="L132:L135" si="167">K132+J132</f>
        <v>0</v>
      </c>
      <c r="M132" s="53"/>
      <c r="N132" s="54"/>
      <c r="O132" s="55">
        <f t="shared" ref="O132:O135" si="168">N132+M132</f>
        <v>0</v>
      </c>
      <c r="P132" s="57"/>
    </row>
    <row r="133" spans="1:16" ht="21" customHeight="1" x14ac:dyDescent="0.25">
      <c r="A133" s="51">
        <v>2312</v>
      </c>
      <c r="B133" s="87" t="s">
        <v>152</v>
      </c>
      <c r="C133" s="88">
        <f t="shared" si="102"/>
        <v>1670</v>
      </c>
      <c r="D133" s="193">
        <v>1386</v>
      </c>
      <c r="E133" s="194">
        <v>-16</v>
      </c>
      <c r="F133" s="55">
        <f t="shared" si="165"/>
        <v>1370</v>
      </c>
      <c r="G133" s="53"/>
      <c r="H133" s="54"/>
      <c r="I133" s="55">
        <f t="shared" si="166"/>
        <v>0</v>
      </c>
      <c r="J133" s="53">
        <v>300</v>
      </c>
      <c r="K133" s="54"/>
      <c r="L133" s="55">
        <f t="shared" si="167"/>
        <v>300</v>
      </c>
      <c r="M133" s="53"/>
      <c r="N133" s="54"/>
      <c r="O133" s="55">
        <f t="shared" si="168"/>
        <v>0</v>
      </c>
      <c r="P133" s="127" t="s">
        <v>87</v>
      </c>
    </row>
    <row r="134" spans="1:16" ht="12" hidden="1" customHeight="1" x14ac:dyDescent="0.25">
      <c r="A134" s="51">
        <v>2313</v>
      </c>
      <c r="B134" s="87" t="s">
        <v>153</v>
      </c>
      <c r="C134" s="88">
        <f t="shared" si="102"/>
        <v>0</v>
      </c>
      <c r="D134" s="193"/>
      <c r="E134" s="194"/>
      <c r="F134" s="55">
        <f t="shared" si="165"/>
        <v>0</v>
      </c>
      <c r="G134" s="53"/>
      <c r="H134" s="54"/>
      <c r="I134" s="55">
        <f t="shared" si="166"/>
        <v>0</v>
      </c>
      <c r="J134" s="53"/>
      <c r="K134" s="54"/>
      <c r="L134" s="55">
        <f t="shared" si="167"/>
        <v>0</v>
      </c>
      <c r="M134" s="53"/>
      <c r="N134" s="54"/>
      <c r="O134" s="55">
        <f t="shared" si="168"/>
        <v>0</v>
      </c>
      <c r="P134" s="57"/>
    </row>
    <row r="135" spans="1:16" ht="36" customHeight="1" x14ac:dyDescent="0.25">
      <c r="A135" s="51">
        <v>2314</v>
      </c>
      <c r="B135" s="87" t="s">
        <v>154</v>
      </c>
      <c r="C135" s="88">
        <f t="shared" si="102"/>
        <v>46950</v>
      </c>
      <c r="D135" s="193">
        <v>43544</v>
      </c>
      <c r="E135" s="194">
        <v>-1848</v>
      </c>
      <c r="F135" s="55">
        <f t="shared" si="165"/>
        <v>41696</v>
      </c>
      <c r="G135" s="53"/>
      <c r="H135" s="54"/>
      <c r="I135" s="55">
        <f t="shared" si="166"/>
        <v>0</v>
      </c>
      <c r="J135" s="53">
        <v>5254</v>
      </c>
      <c r="K135" s="54"/>
      <c r="L135" s="55">
        <f t="shared" si="167"/>
        <v>5254</v>
      </c>
      <c r="M135" s="53"/>
      <c r="N135" s="54"/>
      <c r="O135" s="55">
        <f t="shared" si="168"/>
        <v>0</v>
      </c>
      <c r="P135" s="127" t="s">
        <v>87</v>
      </c>
    </row>
    <row r="136" spans="1:16" hidden="1" x14ac:dyDescent="0.25">
      <c r="A136" s="187">
        <v>2320</v>
      </c>
      <c r="B136" s="87" t="s">
        <v>155</v>
      </c>
      <c r="C136" s="88">
        <f t="shared" si="102"/>
        <v>0</v>
      </c>
      <c r="D136" s="188">
        <f>SUM(D137:D139)</f>
        <v>0</v>
      </c>
      <c r="E136" s="189">
        <f t="shared" ref="E136:F136" si="169">SUM(E137:E139)</f>
        <v>0</v>
      </c>
      <c r="F136" s="55">
        <f t="shared" si="169"/>
        <v>0</v>
      </c>
      <c r="G136" s="188">
        <f>SUM(G137:G139)</f>
        <v>0</v>
      </c>
      <c r="H136" s="189">
        <f t="shared" ref="H136:I136" si="170">SUM(H137:H139)</f>
        <v>0</v>
      </c>
      <c r="I136" s="55">
        <f t="shared" si="170"/>
        <v>0</v>
      </c>
      <c r="J136" s="188">
        <f>SUM(J137:J139)</f>
        <v>0</v>
      </c>
      <c r="K136" s="189">
        <f t="shared" ref="K136:L136" si="171">SUM(K137:K139)</f>
        <v>0</v>
      </c>
      <c r="L136" s="55">
        <f t="shared" si="171"/>
        <v>0</v>
      </c>
      <c r="M136" s="188">
        <f>SUM(M137:M139)</f>
        <v>0</v>
      </c>
      <c r="N136" s="189">
        <f t="shared" ref="N136:O136" si="172">SUM(N137:N139)</f>
        <v>0</v>
      </c>
      <c r="O136" s="55">
        <f t="shared" si="172"/>
        <v>0</v>
      </c>
      <c r="P136" s="57"/>
    </row>
    <row r="137" spans="1:16" ht="12" hidden="1" customHeight="1" x14ac:dyDescent="0.25">
      <c r="A137" s="51">
        <v>2321</v>
      </c>
      <c r="B137" s="87" t="s">
        <v>156</v>
      </c>
      <c r="C137" s="88">
        <f t="shared" si="102"/>
        <v>0</v>
      </c>
      <c r="D137" s="193"/>
      <c r="E137" s="194"/>
      <c r="F137" s="55">
        <f t="shared" ref="F137:F140" si="173">D137+E137</f>
        <v>0</v>
      </c>
      <c r="G137" s="53"/>
      <c r="H137" s="54"/>
      <c r="I137" s="55">
        <f t="shared" ref="I137:I140" si="174">G137+H137</f>
        <v>0</v>
      </c>
      <c r="J137" s="53"/>
      <c r="K137" s="54"/>
      <c r="L137" s="55">
        <f t="shared" ref="L137:L140" si="175">K137+J137</f>
        <v>0</v>
      </c>
      <c r="M137" s="53"/>
      <c r="N137" s="54"/>
      <c r="O137" s="55">
        <f t="shared" ref="O137:O140" si="176">N137+M137</f>
        <v>0</v>
      </c>
      <c r="P137" s="57"/>
    </row>
    <row r="138" spans="1:16" ht="12" hidden="1" customHeight="1" x14ac:dyDescent="0.25">
      <c r="A138" s="51">
        <v>2322</v>
      </c>
      <c r="B138" s="87" t="s">
        <v>157</v>
      </c>
      <c r="C138" s="88">
        <f t="shared" si="102"/>
        <v>0</v>
      </c>
      <c r="D138" s="193"/>
      <c r="E138" s="194"/>
      <c r="F138" s="55">
        <f t="shared" si="173"/>
        <v>0</v>
      </c>
      <c r="G138" s="53"/>
      <c r="H138" s="54"/>
      <c r="I138" s="55">
        <f t="shared" si="174"/>
        <v>0</v>
      </c>
      <c r="J138" s="53"/>
      <c r="K138" s="54"/>
      <c r="L138" s="55">
        <f t="shared" si="175"/>
        <v>0</v>
      </c>
      <c r="M138" s="53"/>
      <c r="N138" s="54"/>
      <c r="O138" s="55">
        <f t="shared" si="176"/>
        <v>0</v>
      </c>
      <c r="P138" s="57"/>
    </row>
    <row r="139" spans="1:16" ht="10.5" hidden="1" customHeight="1" x14ac:dyDescent="0.25">
      <c r="A139" s="51">
        <v>2329</v>
      </c>
      <c r="B139" s="87" t="s">
        <v>158</v>
      </c>
      <c r="C139" s="88">
        <f t="shared" si="102"/>
        <v>0</v>
      </c>
      <c r="D139" s="193"/>
      <c r="E139" s="194"/>
      <c r="F139" s="55">
        <f t="shared" si="173"/>
        <v>0</v>
      </c>
      <c r="G139" s="53"/>
      <c r="H139" s="54"/>
      <c r="I139" s="55">
        <f t="shared" si="174"/>
        <v>0</v>
      </c>
      <c r="J139" s="53"/>
      <c r="K139" s="54"/>
      <c r="L139" s="55">
        <f t="shared" si="175"/>
        <v>0</v>
      </c>
      <c r="M139" s="53"/>
      <c r="N139" s="54"/>
      <c r="O139" s="55">
        <f t="shared" si="176"/>
        <v>0</v>
      </c>
      <c r="P139" s="57"/>
    </row>
    <row r="140" spans="1:16" ht="12" hidden="1" customHeight="1" x14ac:dyDescent="0.25">
      <c r="A140" s="187">
        <v>2330</v>
      </c>
      <c r="B140" s="87" t="s">
        <v>159</v>
      </c>
      <c r="C140" s="88">
        <f t="shared" si="102"/>
        <v>0</v>
      </c>
      <c r="D140" s="193"/>
      <c r="E140" s="194"/>
      <c r="F140" s="55">
        <f t="shared" si="173"/>
        <v>0</v>
      </c>
      <c r="G140" s="53"/>
      <c r="H140" s="54"/>
      <c r="I140" s="55">
        <f t="shared" si="174"/>
        <v>0</v>
      </c>
      <c r="J140" s="53"/>
      <c r="K140" s="54"/>
      <c r="L140" s="55">
        <f t="shared" si="175"/>
        <v>0</v>
      </c>
      <c r="M140" s="53"/>
      <c r="N140" s="54"/>
      <c r="O140" s="55">
        <f t="shared" si="176"/>
        <v>0</v>
      </c>
      <c r="P140" s="57"/>
    </row>
    <row r="141" spans="1:16" ht="48" hidden="1" x14ac:dyDescent="0.25">
      <c r="A141" s="187">
        <v>2340</v>
      </c>
      <c r="B141" s="87" t="s">
        <v>160</v>
      </c>
      <c r="C141" s="88">
        <f t="shared" si="102"/>
        <v>0</v>
      </c>
      <c r="D141" s="188">
        <f>SUM(D142:D143)</f>
        <v>0</v>
      </c>
      <c r="E141" s="189">
        <f t="shared" ref="E141:F141" si="177">SUM(E142:E143)</f>
        <v>0</v>
      </c>
      <c r="F141" s="55">
        <f t="shared" si="177"/>
        <v>0</v>
      </c>
      <c r="G141" s="188">
        <f>SUM(G142:G143)</f>
        <v>0</v>
      </c>
      <c r="H141" s="189">
        <f t="shared" ref="H141:I141" si="178">SUM(H142:H143)</f>
        <v>0</v>
      </c>
      <c r="I141" s="55">
        <f t="shared" si="178"/>
        <v>0</v>
      </c>
      <c r="J141" s="188">
        <f>SUM(J142:J143)</f>
        <v>0</v>
      </c>
      <c r="K141" s="189">
        <f t="shared" ref="K141:L141" si="179">SUM(K142:K143)</f>
        <v>0</v>
      </c>
      <c r="L141" s="55">
        <f t="shared" si="179"/>
        <v>0</v>
      </c>
      <c r="M141" s="188">
        <f>SUM(M142:M143)</f>
        <v>0</v>
      </c>
      <c r="N141" s="189">
        <f t="shared" ref="N141:O141" si="180">SUM(N142:N143)</f>
        <v>0</v>
      </c>
      <c r="O141" s="55">
        <f t="shared" si="180"/>
        <v>0</v>
      </c>
      <c r="P141" s="57"/>
    </row>
    <row r="142" spans="1:16" ht="12" hidden="1" customHeight="1" x14ac:dyDescent="0.25">
      <c r="A142" s="51">
        <v>2341</v>
      </c>
      <c r="B142" s="87" t="s">
        <v>161</v>
      </c>
      <c r="C142" s="88">
        <f t="shared" si="102"/>
        <v>0</v>
      </c>
      <c r="D142" s="193"/>
      <c r="E142" s="194"/>
      <c r="F142" s="55">
        <f t="shared" ref="F142:F143" si="181">D142+E142</f>
        <v>0</v>
      </c>
      <c r="G142" s="53"/>
      <c r="H142" s="54"/>
      <c r="I142" s="55">
        <f t="shared" ref="I142:I143" si="182">G142+H142</f>
        <v>0</v>
      </c>
      <c r="J142" s="53"/>
      <c r="K142" s="54"/>
      <c r="L142" s="55">
        <f t="shared" ref="L142:L143" si="183">K142+J142</f>
        <v>0</v>
      </c>
      <c r="M142" s="53"/>
      <c r="N142" s="54"/>
      <c r="O142" s="55">
        <f t="shared" ref="O142:O143" si="184">N142+M142</f>
        <v>0</v>
      </c>
      <c r="P142" s="57"/>
    </row>
    <row r="143" spans="1:16" ht="24" hidden="1" customHeight="1" x14ac:dyDescent="0.25">
      <c r="A143" s="51">
        <v>2344</v>
      </c>
      <c r="B143" s="87" t="s">
        <v>162</v>
      </c>
      <c r="C143" s="88">
        <f t="shared" si="102"/>
        <v>0</v>
      </c>
      <c r="D143" s="193"/>
      <c r="E143" s="194"/>
      <c r="F143" s="55">
        <f t="shared" si="181"/>
        <v>0</v>
      </c>
      <c r="G143" s="53"/>
      <c r="H143" s="54"/>
      <c r="I143" s="55">
        <f t="shared" si="182"/>
        <v>0</v>
      </c>
      <c r="J143" s="53"/>
      <c r="K143" s="54"/>
      <c r="L143" s="55">
        <f t="shared" si="183"/>
        <v>0</v>
      </c>
      <c r="M143" s="53"/>
      <c r="N143" s="54"/>
      <c r="O143" s="55">
        <f t="shared" si="184"/>
        <v>0</v>
      </c>
      <c r="P143" s="57"/>
    </row>
    <row r="144" spans="1:16" ht="24" hidden="1" x14ac:dyDescent="0.25">
      <c r="A144" s="184">
        <v>2350</v>
      </c>
      <c r="B144" s="136" t="s">
        <v>163</v>
      </c>
      <c r="C144" s="141">
        <f t="shared" si="102"/>
        <v>0</v>
      </c>
      <c r="D144" s="185">
        <f>SUM(D145:D150)</f>
        <v>0</v>
      </c>
      <c r="E144" s="186">
        <f t="shared" ref="E144:F144" si="185">SUM(E145:E150)</f>
        <v>0</v>
      </c>
      <c r="F144" s="139">
        <f t="shared" si="185"/>
        <v>0</v>
      </c>
      <c r="G144" s="185">
        <f>SUM(G145:G150)</f>
        <v>0</v>
      </c>
      <c r="H144" s="186">
        <f t="shared" ref="H144:I144" si="186">SUM(H145:H150)</f>
        <v>0</v>
      </c>
      <c r="I144" s="139">
        <f t="shared" si="186"/>
        <v>0</v>
      </c>
      <c r="J144" s="185">
        <f>SUM(J145:J150)</f>
        <v>0</v>
      </c>
      <c r="K144" s="186">
        <f t="shared" ref="K144:L144" si="187">SUM(K145:K150)</f>
        <v>0</v>
      </c>
      <c r="L144" s="139">
        <f t="shared" si="187"/>
        <v>0</v>
      </c>
      <c r="M144" s="185">
        <f>SUM(M145:M150)</f>
        <v>0</v>
      </c>
      <c r="N144" s="186">
        <f t="shared" ref="N144:O144" si="188">SUM(N145:N150)</f>
        <v>0</v>
      </c>
      <c r="O144" s="139">
        <f t="shared" si="188"/>
        <v>0</v>
      </c>
      <c r="P144" s="127"/>
    </row>
    <row r="145" spans="1:16" ht="12" hidden="1" customHeight="1" x14ac:dyDescent="0.25">
      <c r="A145" s="44">
        <v>2351</v>
      </c>
      <c r="B145" s="80" t="s">
        <v>164</v>
      </c>
      <c r="C145" s="81">
        <f t="shared" si="102"/>
        <v>0</v>
      </c>
      <c r="D145" s="195"/>
      <c r="E145" s="196"/>
      <c r="F145" s="132">
        <f t="shared" ref="F145:F150" si="189">D145+E145</f>
        <v>0</v>
      </c>
      <c r="G145" s="46"/>
      <c r="H145" s="47"/>
      <c r="I145" s="132">
        <f t="shared" ref="I145:I150" si="190">G145+H145</f>
        <v>0</v>
      </c>
      <c r="J145" s="46"/>
      <c r="K145" s="47"/>
      <c r="L145" s="132">
        <f t="shared" ref="L145:L150" si="191">K145+J145</f>
        <v>0</v>
      </c>
      <c r="M145" s="46"/>
      <c r="N145" s="47"/>
      <c r="O145" s="132">
        <f t="shared" ref="O145:O150" si="192">N145+M145</f>
        <v>0</v>
      </c>
      <c r="P145" s="49"/>
    </row>
    <row r="146" spans="1:16" ht="12" hidden="1" customHeight="1" x14ac:dyDescent="0.25">
      <c r="A146" s="51">
        <v>2352</v>
      </c>
      <c r="B146" s="87" t="s">
        <v>165</v>
      </c>
      <c r="C146" s="88">
        <f t="shared" si="102"/>
        <v>0</v>
      </c>
      <c r="D146" s="193"/>
      <c r="E146" s="194"/>
      <c r="F146" s="55">
        <f t="shared" si="189"/>
        <v>0</v>
      </c>
      <c r="G146" s="53"/>
      <c r="H146" s="54"/>
      <c r="I146" s="55">
        <f t="shared" si="190"/>
        <v>0</v>
      </c>
      <c r="J146" s="53"/>
      <c r="K146" s="54"/>
      <c r="L146" s="55">
        <f t="shared" si="191"/>
        <v>0</v>
      </c>
      <c r="M146" s="53"/>
      <c r="N146" s="54"/>
      <c r="O146" s="55">
        <f t="shared" si="192"/>
        <v>0</v>
      </c>
      <c r="P146" s="57"/>
    </row>
    <row r="147" spans="1:16" ht="24" hidden="1" customHeight="1" x14ac:dyDescent="0.25">
      <c r="A147" s="51">
        <v>2353</v>
      </c>
      <c r="B147" s="87" t="s">
        <v>166</v>
      </c>
      <c r="C147" s="88">
        <f t="shared" si="102"/>
        <v>0</v>
      </c>
      <c r="D147" s="193"/>
      <c r="E147" s="194"/>
      <c r="F147" s="55">
        <f t="shared" si="189"/>
        <v>0</v>
      </c>
      <c r="G147" s="53"/>
      <c r="H147" s="54"/>
      <c r="I147" s="55">
        <f t="shared" si="190"/>
        <v>0</v>
      </c>
      <c r="J147" s="53"/>
      <c r="K147" s="54"/>
      <c r="L147" s="55">
        <f t="shared" si="191"/>
        <v>0</v>
      </c>
      <c r="M147" s="53"/>
      <c r="N147" s="54"/>
      <c r="O147" s="55">
        <f t="shared" si="192"/>
        <v>0</v>
      </c>
      <c r="P147" s="57"/>
    </row>
    <row r="148" spans="1:16" ht="24" hidden="1" customHeight="1" x14ac:dyDescent="0.25">
      <c r="A148" s="51">
        <v>2354</v>
      </c>
      <c r="B148" s="87" t="s">
        <v>167</v>
      </c>
      <c r="C148" s="88">
        <f t="shared" ref="C148:C211" si="193">F148+I148+L148+O148</f>
        <v>0</v>
      </c>
      <c r="D148" s="193"/>
      <c r="E148" s="194"/>
      <c r="F148" s="55">
        <f t="shared" si="189"/>
        <v>0</v>
      </c>
      <c r="G148" s="53"/>
      <c r="H148" s="54"/>
      <c r="I148" s="55">
        <f t="shared" si="190"/>
        <v>0</v>
      </c>
      <c r="J148" s="53"/>
      <c r="K148" s="54"/>
      <c r="L148" s="55">
        <f t="shared" si="191"/>
        <v>0</v>
      </c>
      <c r="M148" s="53"/>
      <c r="N148" s="54"/>
      <c r="O148" s="55">
        <f t="shared" si="192"/>
        <v>0</v>
      </c>
      <c r="P148" s="57"/>
    </row>
    <row r="149" spans="1:16" ht="24" hidden="1" customHeight="1" x14ac:dyDescent="0.25">
      <c r="A149" s="51">
        <v>2355</v>
      </c>
      <c r="B149" s="87" t="s">
        <v>168</v>
      </c>
      <c r="C149" s="88">
        <f t="shared" si="193"/>
        <v>0</v>
      </c>
      <c r="D149" s="193"/>
      <c r="E149" s="194"/>
      <c r="F149" s="55">
        <f t="shared" si="189"/>
        <v>0</v>
      </c>
      <c r="G149" s="53"/>
      <c r="H149" s="54"/>
      <c r="I149" s="55">
        <f t="shared" si="190"/>
        <v>0</v>
      </c>
      <c r="J149" s="53"/>
      <c r="K149" s="54"/>
      <c r="L149" s="55">
        <f t="shared" si="191"/>
        <v>0</v>
      </c>
      <c r="M149" s="53"/>
      <c r="N149" s="54"/>
      <c r="O149" s="55">
        <f t="shared" si="192"/>
        <v>0</v>
      </c>
      <c r="P149" s="57"/>
    </row>
    <row r="150" spans="1:16" ht="24" hidden="1" customHeight="1" x14ac:dyDescent="0.25">
      <c r="A150" s="51">
        <v>2359</v>
      </c>
      <c r="B150" s="87" t="s">
        <v>169</v>
      </c>
      <c r="C150" s="88">
        <f t="shared" si="193"/>
        <v>0</v>
      </c>
      <c r="D150" s="193"/>
      <c r="E150" s="194"/>
      <c r="F150" s="55">
        <f t="shared" si="189"/>
        <v>0</v>
      </c>
      <c r="G150" s="53"/>
      <c r="H150" s="54"/>
      <c r="I150" s="55">
        <f t="shared" si="190"/>
        <v>0</v>
      </c>
      <c r="J150" s="53"/>
      <c r="K150" s="54"/>
      <c r="L150" s="55">
        <f t="shared" si="191"/>
        <v>0</v>
      </c>
      <c r="M150" s="53"/>
      <c r="N150" s="54"/>
      <c r="O150" s="55">
        <f t="shared" si="192"/>
        <v>0</v>
      </c>
      <c r="P150" s="57"/>
    </row>
    <row r="151" spans="1:16" ht="24.75" customHeight="1" x14ac:dyDescent="0.25">
      <c r="A151" s="187">
        <v>2360</v>
      </c>
      <c r="B151" s="87" t="s">
        <v>170</v>
      </c>
      <c r="C151" s="88">
        <f t="shared" si="193"/>
        <v>21316</v>
      </c>
      <c r="D151" s="188">
        <f>SUM(D152:D158)</f>
        <v>20816</v>
      </c>
      <c r="E151" s="189">
        <f t="shared" ref="E151:F151" si="194">SUM(E152:E158)</f>
        <v>0</v>
      </c>
      <c r="F151" s="55">
        <f t="shared" si="194"/>
        <v>20816</v>
      </c>
      <c r="G151" s="188">
        <f>SUM(G152:G158)</f>
        <v>0</v>
      </c>
      <c r="H151" s="189">
        <f t="shared" ref="H151:I151" si="195">SUM(H152:H158)</f>
        <v>0</v>
      </c>
      <c r="I151" s="55">
        <f t="shared" si="195"/>
        <v>0</v>
      </c>
      <c r="J151" s="188">
        <f>SUM(J152:J158)</f>
        <v>500</v>
      </c>
      <c r="K151" s="189">
        <f t="shared" ref="K151:L151" si="196">SUM(K152:K158)</f>
        <v>0</v>
      </c>
      <c r="L151" s="55">
        <f t="shared" si="196"/>
        <v>500</v>
      </c>
      <c r="M151" s="188">
        <f>SUM(M152:M158)</f>
        <v>0</v>
      </c>
      <c r="N151" s="189">
        <f t="shared" ref="N151:O151" si="197">SUM(N152:N158)</f>
        <v>0</v>
      </c>
      <c r="O151" s="55">
        <f t="shared" si="197"/>
        <v>0</v>
      </c>
      <c r="P151" s="57"/>
    </row>
    <row r="152" spans="1:16" ht="21" customHeight="1" x14ac:dyDescent="0.25">
      <c r="A152" s="50">
        <v>2361</v>
      </c>
      <c r="B152" s="87" t="s">
        <v>171</v>
      </c>
      <c r="C152" s="88">
        <f t="shared" si="193"/>
        <v>17709</v>
      </c>
      <c r="D152" s="193">
        <v>17709</v>
      </c>
      <c r="E152" s="194"/>
      <c r="F152" s="55">
        <f t="shared" ref="F152:F159" si="198">D152+E152</f>
        <v>17709</v>
      </c>
      <c r="G152" s="53"/>
      <c r="H152" s="54"/>
      <c r="I152" s="55">
        <f t="shared" ref="I152:I159" si="199">G152+H152</f>
        <v>0</v>
      </c>
      <c r="J152" s="53"/>
      <c r="K152" s="54"/>
      <c r="L152" s="55">
        <f t="shared" ref="L152:L159" si="200">K152+J152</f>
        <v>0</v>
      </c>
      <c r="M152" s="53"/>
      <c r="N152" s="54"/>
      <c r="O152" s="55">
        <f t="shared" ref="O152:O159" si="201">N152+M152</f>
        <v>0</v>
      </c>
      <c r="P152" s="127"/>
    </row>
    <row r="153" spans="1:16" ht="24" hidden="1" customHeight="1" x14ac:dyDescent="0.25">
      <c r="A153" s="50">
        <v>2362</v>
      </c>
      <c r="B153" s="87" t="s">
        <v>172</v>
      </c>
      <c r="C153" s="88">
        <f t="shared" si="193"/>
        <v>0</v>
      </c>
      <c r="D153" s="193"/>
      <c r="E153" s="194"/>
      <c r="F153" s="55">
        <f t="shared" si="198"/>
        <v>0</v>
      </c>
      <c r="G153" s="53"/>
      <c r="H153" s="54"/>
      <c r="I153" s="55">
        <f t="shared" si="199"/>
        <v>0</v>
      </c>
      <c r="J153" s="53"/>
      <c r="K153" s="54"/>
      <c r="L153" s="55">
        <f t="shared" si="200"/>
        <v>0</v>
      </c>
      <c r="M153" s="53"/>
      <c r="N153" s="54"/>
      <c r="O153" s="55">
        <f t="shared" si="201"/>
        <v>0</v>
      </c>
      <c r="P153" s="57"/>
    </row>
    <row r="154" spans="1:16" ht="26.25" customHeight="1" x14ac:dyDescent="0.25">
      <c r="A154" s="50">
        <v>2363</v>
      </c>
      <c r="B154" s="87" t="s">
        <v>173</v>
      </c>
      <c r="C154" s="88">
        <f t="shared" si="193"/>
        <v>3607</v>
      </c>
      <c r="D154" s="193">
        <v>3107</v>
      </c>
      <c r="E154" s="194"/>
      <c r="F154" s="55">
        <f t="shared" si="198"/>
        <v>3107</v>
      </c>
      <c r="G154" s="53"/>
      <c r="H154" s="54"/>
      <c r="I154" s="55">
        <f t="shared" si="199"/>
        <v>0</v>
      </c>
      <c r="J154" s="53">
        <v>500</v>
      </c>
      <c r="K154" s="54"/>
      <c r="L154" s="55">
        <f t="shared" si="200"/>
        <v>500</v>
      </c>
      <c r="M154" s="53"/>
      <c r="N154" s="54"/>
      <c r="O154" s="55">
        <f t="shared" si="201"/>
        <v>0</v>
      </c>
      <c r="P154" s="127"/>
    </row>
    <row r="155" spans="1:16" ht="12" hidden="1" customHeight="1" x14ac:dyDescent="0.25">
      <c r="A155" s="50">
        <v>2364</v>
      </c>
      <c r="B155" s="87" t="s">
        <v>174</v>
      </c>
      <c r="C155" s="88">
        <f t="shared" si="193"/>
        <v>0</v>
      </c>
      <c r="D155" s="193"/>
      <c r="E155" s="194"/>
      <c r="F155" s="55">
        <f t="shared" si="198"/>
        <v>0</v>
      </c>
      <c r="G155" s="53"/>
      <c r="H155" s="54"/>
      <c r="I155" s="55">
        <f t="shared" si="199"/>
        <v>0</v>
      </c>
      <c r="J155" s="53"/>
      <c r="K155" s="54"/>
      <c r="L155" s="55">
        <f t="shared" si="200"/>
        <v>0</v>
      </c>
      <c r="M155" s="53"/>
      <c r="N155" s="54"/>
      <c r="O155" s="55">
        <f t="shared" si="201"/>
        <v>0</v>
      </c>
      <c r="P155" s="57"/>
    </row>
    <row r="156" spans="1:16" ht="12.75" hidden="1" customHeight="1" x14ac:dyDescent="0.25">
      <c r="A156" s="50">
        <v>2365</v>
      </c>
      <c r="B156" s="87" t="s">
        <v>175</v>
      </c>
      <c r="C156" s="88">
        <f t="shared" si="193"/>
        <v>0</v>
      </c>
      <c r="D156" s="193"/>
      <c r="E156" s="194"/>
      <c r="F156" s="55">
        <f t="shared" si="198"/>
        <v>0</v>
      </c>
      <c r="G156" s="53"/>
      <c r="H156" s="54"/>
      <c r="I156" s="55">
        <f t="shared" si="199"/>
        <v>0</v>
      </c>
      <c r="J156" s="53"/>
      <c r="K156" s="54"/>
      <c r="L156" s="55">
        <f t="shared" si="200"/>
        <v>0</v>
      </c>
      <c r="M156" s="53"/>
      <c r="N156" s="54"/>
      <c r="O156" s="55">
        <f t="shared" si="201"/>
        <v>0</v>
      </c>
      <c r="P156" s="57"/>
    </row>
    <row r="157" spans="1:16" ht="36" hidden="1" customHeight="1" x14ac:dyDescent="0.25">
      <c r="A157" s="50">
        <v>2366</v>
      </c>
      <c r="B157" s="87" t="s">
        <v>176</v>
      </c>
      <c r="C157" s="88">
        <f t="shared" si="193"/>
        <v>0</v>
      </c>
      <c r="D157" s="193"/>
      <c r="E157" s="194"/>
      <c r="F157" s="55">
        <f t="shared" si="198"/>
        <v>0</v>
      </c>
      <c r="G157" s="53"/>
      <c r="H157" s="54"/>
      <c r="I157" s="55">
        <f t="shared" si="199"/>
        <v>0</v>
      </c>
      <c r="J157" s="53"/>
      <c r="K157" s="54"/>
      <c r="L157" s="55">
        <f t="shared" si="200"/>
        <v>0</v>
      </c>
      <c r="M157" s="53"/>
      <c r="N157" s="54"/>
      <c r="O157" s="55">
        <f t="shared" si="201"/>
        <v>0</v>
      </c>
      <c r="P157" s="57"/>
    </row>
    <row r="158" spans="1:16" ht="48" hidden="1" customHeight="1" x14ac:dyDescent="0.25">
      <c r="A158" s="50">
        <v>2369</v>
      </c>
      <c r="B158" s="87" t="s">
        <v>177</v>
      </c>
      <c r="C158" s="88">
        <f t="shared" si="193"/>
        <v>0</v>
      </c>
      <c r="D158" s="193"/>
      <c r="E158" s="194"/>
      <c r="F158" s="55">
        <f t="shared" si="198"/>
        <v>0</v>
      </c>
      <c r="G158" s="53"/>
      <c r="H158" s="54"/>
      <c r="I158" s="55">
        <f t="shared" si="199"/>
        <v>0</v>
      </c>
      <c r="J158" s="53"/>
      <c r="K158" s="54"/>
      <c r="L158" s="55">
        <f t="shared" si="200"/>
        <v>0</v>
      </c>
      <c r="M158" s="53"/>
      <c r="N158" s="54"/>
      <c r="O158" s="55">
        <f t="shared" si="201"/>
        <v>0</v>
      </c>
      <c r="P158" s="57"/>
    </row>
    <row r="159" spans="1:16" ht="12" hidden="1" customHeight="1" x14ac:dyDescent="0.25">
      <c r="A159" s="184">
        <v>2370</v>
      </c>
      <c r="B159" s="136" t="s">
        <v>178</v>
      </c>
      <c r="C159" s="141">
        <f t="shared" si="193"/>
        <v>0</v>
      </c>
      <c r="D159" s="199"/>
      <c r="E159" s="200"/>
      <c r="F159" s="139">
        <f t="shared" si="198"/>
        <v>0</v>
      </c>
      <c r="G159" s="142"/>
      <c r="H159" s="143"/>
      <c r="I159" s="139">
        <f t="shared" si="199"/>
        <v>0</v>
      </c>
      <c r="J159" s="142"/>
      <c r="K159" s="143"/>
      <c r="L159" s="139">
        <f t="shared" si="200"/>
        <v>0</v>
      </c>
      <c r="M159" s="142"/>
      <c r="N159" s="143"/>
      <c r="O159" s="139">
        <f t="shared" si="201"/>
        <v>0</v>
      </c>
      <c r="P159" s="127"/>
    </row>
    <row r="160" spans="1:16" hidden="1" x14ac:dyDescent="0.25">
      <c r="A160" s="184">
        <v>2380</v>
      </c>
      <c r="B160" s="136" t="s">
        <v>179</v>
      </c>
      <c r="C160" s="141">
        <f t="shared" si="193"/>
        <v>0</v>
      </c>
      <c r="D160" s="185">
        <f>SUM(D161:D162)</f>
        <v>0</v>
      </c>
      <c r="E160" s="186">
        <f t="shared" ref="E160:F160" si="202">SUM(E161:E162)</f>
        <v>0</v>
      </c>
      <c r="F160" s="139">
        <f t="shared" si="202"/>
        <v>0</v>
      </c>
      <c r="G160" s="185">
        <f>SUM(G161:G162)</f>
        <v>0</v>
      </c>
      <c r="H160" s="186">
        <f t="shared" ref="H160:I160" si="203">SUM(H161:H162)</f>
        <v>0</v>
      </c>
      <c r="I160" s="139">
        <f t="shared" si="203"/>
        <v>0</v>
      </c>
      <c r="J160" s="185">
        <f>SUM(J161:J162)</f>
        <v>0</v>
      </c>
      <c r="K160" s="186">
        <f t="shared" ref="K160:L160" si="204">SUM(K161:K162)</f>
        <v>0</v>
      </c>
      <c r="L160" s="139">
        <f t="shared" si="204"/>
        <v>0</v>
      </c>
      <c r="M160" s="185">
        <f>SUM(M161:M162)</f>
        <v>0</v>
      </c>
      <c r="N160" s="186">
        <f t="shared" ref="N160:O160" si="205">SUM(N161:N162)</f>
        <v>0</v>
      </c>
      <c r="O160" s="139">
        <f t="shared" si="205"/>
        <v>0</v>
      </c>
      <c r="P160" s="127"/>
    </row>
    <row r="161" spans="1:16" ht="12" hidden="1" customHeight="1" x14ac:dyDescent="0.25">
      <c r="A161" s="43">
        <v>2381</v>
      </c>
      <c r="B161" s="80" t="s">
        <v>180</v>
      </c>
      <c r="C161" s="81">
        <f t="shared" si="193"/>
        <v>0</v>
      </c>
      <c r="D161" s="195"/>
      <c r="E161" s="196"/>
      <c r="F161" s="132">
        <f t="shared" ref="F161:F164" si="206">D161+E161</f>
        <v>0</v>
      </c>
      <c r="G161" s="46"/>
      <c r="H161" s="47"/>
      <c r="I161" s="132">
        <f t="shared" ref="I161:I164" si="207">G161+H161</f>
        <v>0</v>
      </c>
      <c r="J161" s="46"/>
      <c r="K161" s="47"/>
      <c r="L161" s="132">
        <f t="shared" ref="L161:L164" si="208">K161+J161</f>
        <v>0</v>
      </c>
      <c r="M161" s="46"/>
      <c r="N161" s="47"/>
      <c r="O161" s="132">
        <f t="shared" ref="O161:O164" si="209">N161+M161</f>
        <v>0</v>
      </c>
      <c r="P161" s="49"/>
    </row>
    <row r="162" spans="1:16" ht="24" hidden="1" customHeight="1" x14ac:dyDescent="0.25">
      <c r="A162" s="50">
        <v>2389</v>
      </c>
      <c r="B162" s="87" t="s">
        <v>181</v>
      </c>
      <c r="C162" s="88">
        <f t="shared" si="193"/>
        <v>0</v>
      </c>
      <c r="D162" s="193"/>
      <c r="E162" s="194"/>
      <c r="F162" s="55">
        <f t="shared" si="206"/>
        <v>0</v>
      </c>
      <c r="G162" s="53"/>
      <c r="H162" s="54"/>
      <c r="I162" s="55">
        <f t="shared" si="207"/>
        <v>0</v>
      </c>
      <c r="J162" s="53"/>
      <c r="K162" s="54"/>
      <c r="L162" s="55">
        <f t="shared" si="208"/>
        <v>0</v>
      </c>
      <c r="M162" s="53"/>
      <c r="N162" s="54"/>
      <c r="O162" s="55">
        <f t="shared" si="209"/>
        <v>0</v>
      </c>
      <c r="P162" s="57"/>
    </row>
    <row r="163" spans="1:16" ht="24.75" customHeight="1" x14ac:dyDescent="0.25">
      <c r="A163" s="184">
        <v>2390</v>
      </c>
      <c r="B163" s="136" t="s">
        <v>182</v>
      </c>
      <c r="C163" s="141">
        <f t="shared" si="193"/>
        <v>346</v>
      </c>
      <c r="D163" s="199">
        <v>346</v>
      </c>
      <c r="E163" s="200"/>
      <c r="F163" s="139">
        <f t="shared" si="206"/>
        <v>346</v>
      </c>
      <c r="G163" s="142"/>
      <c r="H163" s="143"/>
      <c r="I163" s="139">
        <f t="shared" si="207"/>
        <v>0</v>
      </c>
      <c r="J163" s="142"/>
      <c r="K163" s="143"/>
      <c r="L163" s="139">
        <f t="shared" si="208"/>
        <v>0</v>
      </c>
      <c r="M163" s="142"/>
      <c r="N163" s="143"/>
      <c r="O163" s="139">
        <f t="shared" si="209"/>
        <v>0</v>
      </c>
      <c r="P163" s="127"/>
    </row>
    <row r="164" spans="1:16" ht="12" hidden="1" customHeight="1" x14ac:dyDescent="0.25">
      <c r="A164" s="67">
        <v>2400</v>
      </c>
      <c r="B164" s="181" t="s">
        <v>183</v>
      </c>
      <c r="C164" s="68">
        <f t="shared" si="193"/>
        <v>0</v>
      </c>
      <c r="D164" s="201"/>
      <c r="E164" s="202"/>
      <c r="F164" s="71">
        <f t="shared" si="206"/>
        <v>0</v>
      </c>
      <c r="G164" s="69"/>
      <c r="H164" s="70"/>
      <c r="I164" s="71">
        <f t="shared" si="207"/>
        <v>0</v>
      </c>
      <c r="J164" s="69"/>
      <c r="K164" s="70"/>
      <c r="L164" s="71">
        <f t="shared" si="208"/>
        <v>0</v>
      </c>
      <c r="M164" s="69"/>
      <c r="N164" s="70"/>
      <c r="O164" s="71">
        <f t="shared" si="209"/>
        <v>0</v>
      </c>
      <c r="P164" s="75"/>
    </row>
    <row r="165" spans="1:16" ht="24" hidden="1" x14ac:dyDescent="0.25">
      <c r="A165" s="67">
        <v>2500</v>
      </c>
      <c r="B165" s="181" t="s">
        <v>184</v>
      </c>
      <c r="C165" s="68">
        <f t="shared" si="193"/>
        <v>0</v>
      </c>
      <c r="D165" s="182">
        <f>SUM(D166,D171)</f>
        <v>0</v>
      </c>
      <c r="E165" s="183">
        <f t="shared" ref="E165:O165" si="210">SUM(E166,E171)</f>
        <v>0</v>
      </c>
      <c r="F165" s="71">
        <f t="shared" si="210"/>
        <v>0</v>
      </c>
      <c r="G165" s="182">
        <f t="shared" si="210"/>
        <v>0</v>
      </c>
      <c r="H165" s="183">
        <f t="shared" si="210"/>
        <v>0</v>
      </c>
      <c r="I165" s="71">
        <f t="shared" si="210"/>
        <v>0</v>
      </c>
      <c r="J165" s="182">
        <f t="shared" si="210"/>
        <v>0</v>
      </c>
      <c r="K165" s="183">
        <f t="shared" si="210"/>
        <v>0</v>
      </c>
      <c r="L165" s="71">
        <f t="shared" si="210"/>
        <v>0</v>
      </c>
      <c r="M165" s="182">
        <f t="shared" si="210"/>
        <v>0</v>
      </c>
      <c r="N165" s="183">
        <f t="shared" si="210"/>
        <v>0</v>
      </c>
      <c r="O165" s="71">
        <f t="shared" si="210"/>
        <v>0</v>
      </c>
      <c r="P165" s="75"/>
    </row>
    <row r="166" spans="1:16" ht="16.5" hidden="1" customHeight="1" x14ac:dyDescent="0.25">
      <c r="A166" s="190">
        <v>2510</v>
      </c>
      <c r="B166" s="80" t="s">
        <v>185</v>
      </c>
      <c r="C166" s="81">
        <f t="shared" si="193"/>
        <v>0</v>
      </c>
      <c r="D166" s="191">
        <f>SUM(D167:D170)</f>
        <v>0</v>
      </c>
      <c r="E166" s="192">
        <f t="shared" ref="E166:O166" si="211">SUM(E167:E170)</f>
        <v>0</v>
      </c>
      <c r="F166" s="132">
        <f t="shared" si="211"/>
        <v>0</v>
      </c>
      <c r="G166" s="191">
        <f t="shared" si="211"/>
        <v>0</v>
      </c>
      <c r="H166" s="192">
        <f t="shared" si="211"/>
        <v>0</v>
      </c>
      <c r="I166" s="132">
        <f t="shared" si="211"/>
        <v>0</v>
      </c>
      <c r="J166" s="191">
        <f t="shared" si="211"/>
        <v>0</v>
      </c>
      <c r="K166" s="192">
        <f t="shared" si="211"/>
        <v>0</v>
      </c>
      <c r="L166" s="132">
        <f t="shared" si="211"/>
        <v>0</v>
      </c>
      <c r="M166" s="191">
        <f t="shared" si="211"/>
        <v>0</v>
      </c>
      <c r="N166" s="192">
        <f t="shared" si="211"/>
        <v>0</v>
      </c>
      <c r="O166" s="132">
        <f t="shared" si="211"/>
        <v>0</v>
      </c>
      <c r="P166" s="49"/>
    </row>
    <row r="167" spans="1:16" ht="24" hidden="1" customHeight="1" x14ac:dyDescent="0.25">
      <c r="A167" s="51">
        <v>2512</v>
      </c>
      <c r="B167" s="87" t="s">
        <v>186</v>
      </c>
      <c r="C167" s="88">
        <f t="shared" si="193"/>
        <v>0</v>
      </c>
      <c r="D167" s="193"/>
      <c r="E167" s="194"/>
      <c r="F167" s="55">
        <f t="shared" ref="F167:F172" si="212">D167+E167</f>
        <v>0</v>
      </c>
      <c r="G167" s="53"/>
      <c r="H167" s="54"/>
      <c r="I167" s="55">
        <f t="shared" ref="I167:I172" si="213">G167+H167</f>
        <v>0</v>
      </c>
      <c r="J167" s="53"/>
      <c r="K167" s="54"/>
      <c r="L167" s="55">
        <f t="shared" ref="L167:L172" si="214">K167+J167</f>
        <v>0</v>
      </c>
      <c r="M167" s="53"/>
      <c r="N167" s="54"/>
      <c r="O167" s="55">
        <f t="shared" ref="O167:O172" si="215">N167+M167</f>
        <v>0</v>
      </c>
      <c r="P167" s="57"/>
    </row>
    <row r="168" spans="1:16" ht="36" hidden="1" customHeight="1" x14ac:dyDescent="0.25">
      <c r="A168" s="51">
        <v>2513</v>
      </c>
      <c r="B168" s="87" t="s">
        <v>187</v>
      </c>
      <c r="C168" s="88">
        <f t="shared" si="193"/>
        <v>0</v>
      </c>
      <c r="D168" s="193"/>
      <c r="E168" s="194"/>
      <c r="F168" s="55">
        <f t="shared" si="212"/>
        <v>0</v>
      </c>
      <c r="G168" s="53"/>
      <c r="H168" s="54"/>
      <c r="I168" s="55">
        <f t="shared" si="213"/>
        <v>0</v>
      </c>
      <c r="J168" s="53"/>
      <c r="K168" s="54"/>
      <c r="L168" s="55">
        <f t="shared" si="214"/>
        <v>0</v>
      </c>
      <c r="M168" s="53"/>
      <c r="N168" s="54"/>
      <c r="O168" s="55">
        <f t="shared" si="215"/>
        <v>0</v>
      </c>
      <c r="P168" s="57"/>
    </row>
    <row r="169" spans="1:16" ht="24" hidden="1" customHeight="1" x14ac:dyDescent="0.25">
      <c r="A169" s="51">
        <v>2515</v>
      </c>
      <c r="B169" s="87" t="s">
        <v>188</v>
      </c>
      <c r="C169" s="88">
        <f t="shared" si="193"/>
        <v>0</v>
      </c>
      <c r="D169" s="193"/>
      <c r="E169" s="194"/>
      <c r="F169" s="55">
        <f t="shared" si="212"/>
        <v>0</v>
      </c>
      <c r="G169" s="53"/>
      <c r="H169" s="54"/>
      <c r="I169" s="55">
        <f t="shared" si="213"/>
        <v>0</v>
      </c>
      <c r="J169" s="53"/>
      <c r="K169" s="54"/>
      <c r="L169" s="55">
        <f t="shared" si="214"/>
        <v>0</v>
      </c>
      <c r="M169" s="53"/>
      <c r="N169" s="54"/>
      <c r="O169" s="55">
        <f t="shared" si="215"/>
        <v>0</v>
      </c>
      <c r="P169" s="57"/>
    </row>
    <row r="170" spans="1:16" ht="24" hidden="1" customHeight="1" x14ac:dyDescent="0.25">
      <c r="A170" s="51">
        <v>2519</v>
      </c>
      <c r="B170" s="87" t="s">
        <v>189</v>
      </c>
      <c r="C170" s="88">
        <f t="shared" si="193"/>
        <v>0</v>
      </c>
      <c r="D170" s="193"/>
      <c r="E170" s="194"/>
      <c r="F170" s="55">
        <f t="shared" si="212"/>
        <v>0</v>
      </c>
      <c r="G170" s="53"/>
      <c r="H170" s="54"/>
      <c r="I170" s="55">
        <f t="shared" si="213"/>
        <v>0</v>
      </c>
      <c r="J170" s="53"/>
      <c r="K170" s="54"/>
      <c r="L170" s="55">
        <f t="shared" si="214"/>
        <v>0</v>
      </c>
      <c r="M170" s="53"/>
      <c r="N170" s="54"/>
      <c r="O170" s="55">
        <f t="shared" si="215"/>
        <v>0</v>
      </c>
      <c r="P170" s="57"/>
    </row>
    <row r="171" spans="1:16" ht="24" hidden="1" customHeight="1" x14ac:dyDescent="0.25">
      <c r="A171" s="187">
        <v>2520</v>
      </c>
      <c r="B171" s="87" t="s">
        <v>190</v>
      </c>
      <c r="C171" s="88">
        <f t="shared" si="193"/>
        <v>0</v>
      </c>
      <c r="D171" s="193"/>
      <c r="E171" s="194"/>
      <c r="F171" s="55">
        <f t="shared" si="212"/>
        <v>0</v>
      </c>
      <c r="G171" s="53"/>
      <c r="H171" s="54"/>
      <c r="I171" s="55">
        <f t="shared" si="213"/>
        <v>0</v>
      </c>
      <c r="J171" s="53"/>
      <c r="K171" s="54"/>
      <c r="L171" s="55">
        <f t="shared" si="214"/>
        <v>0</v>
      </c>
      <c r="M171" s="53"/>
      <c r="N171" s="54"/>
      <c r="O171" s="55">
        <f t="shared" si="215"/>
        <v>0</v>
      </c>
      <c r="P171" s="57"/>
    </row>
    <row r="172" spans="1:16" s="203" customFormat="1" ht="36" hidden="1" customHeight="1" x14ac:dyDescent="0.25">
      <c r="A172" s="23">
        <v>2800</v>
      </c>
      <c r="B172" s="80" t="s">
        <v>191</v>
      </c>
      <c r="C172" s="81">
        <f t="shared" si="193"/>
        <v>0</v>
      </c>
      <c r="D172" s="46"/>
      <c r="E172" s="47"/>
      <c r="F172" s="132">
        <f t="shared" si="212"/>
        <v>0</v>
      </c>
      <c r="G172" s="46"/>
      <c r="H172" s="47"/>
      <c r="I172" s="132">
        <f t="shared" si="213"/>
        <v>0</v>
      </c>
      <c r="J172" s="46"/>
      <c r="K172" s="47"/>
      <c r="L172" s="132">
        <f t="shared" si="214"/>
        <v>0</v>
      </c>
      <c r="M172" s="46"/>
      <c r="N172" s="47"/>
      <c r="O172" s="132">
        <f t="shared" si="215"/>
        <v>0</v>
      </c>
      <c r="P172" s="49"/>
    </row>
    <row r="173" spans="1:16" hidden="1" x14ac:dyDescent="0.25">
      <c r="A173" s="175">
        <v>3000</v>
      </c>
      <c r="B173" s="175" t="s">
        <v>192</v>
      </c>
      <c r="C173" s="176">
        <f t="shared" si="193"/>
        <v>0</v>
      </c>
      <c r="D173" s="177">
        <f>SUM(D174,D184)</f>
        <v>0</v>
      </c>
      <c r="E173" s="178">
        <f t="shared" ref="E173:F173" si="216">SUM(E174,E184)</f>
        <v>0</v>
      </c>
      <c r="F173" s="179">
        <f t="shared" si="216"/>
        <v>0</v>
      </c>
      <c r="G173" s="177">
        <f>SUM(G174,G184)</f>
        <v>0</v>
      </c>
      <c r="H173" s="178">
        <f t="shared" ref="H173:I173" si="217">SUM(H174,H184)</f>
        <v>0</v>
      </c>
      <c r="I173" s="179">
        <f t="shared" si="217"/>
        <v>0</v>
      </c>
      <c r="J173" s="177">
        <f>SUM(J174,J184)</f>
        <v>0</v>
      </c>
      <c r="K173" s="178">
        <f t="shared" ref="K173:L173" si="218">SUM(K174,K184)</f>
        <v>0</v>
      </c>
      <c r="L173" s="179">
        <f t="shared" si="218"/>
        <v>0</v>
      </c>
      <c r="M173" s="177">
        <f>SUM(M174,M184)</f>
        <v>0</v>
      </c>
      <c r="N173" s="178">
        <f t="shared" ref="N173:O173" si="219">SUM(N174,N184)</f>
        <v>0</v>
      </c>
      <c r="O173" s="179">
        <f t="shared" si="219"/>
        <v>0</v>
      </c>
      <c r="P173" s="180"/>
    </row>
    <row r="174" spans="1:16" ht="24" hidden="1" x14ac:dyDescent="0.25">
      <c r="A174" s="67">
        <v>3200</v>
      </c>
      <c r="B174" s="204" t="s">
        <v>193</v>
      </c>
      <c r="C174" s="68">
        <f t="shared" si="193"/>
        <v>0</v>
      </c>
      <c r="D174" s="182">
        <f>SUM(D175,D179)</f>
        <v>0</v>
      </c>
      <c r="E174" s="183">
        <f t="shared" ref="E174:O174" si="220">SUM(E175,E179)</f>
        <v>0</v>
      </c>
      <c r="F174" s="71">
        <f t="shared" si="220"/>
        <v>0</v>
      </c>
      <c r="G174" s="182">
        <f t="shared" si="220"/>
        <v>0</v>
      </c>
      <c r="H174" s="183">
        <f t="shared" si="220"/>
        <v>0</v>
      </c>
      <c r="I174" s="71">
        <f t="shared" si="220"/>
        <v>0</v>
      </c>
      <c r="J174" s="182">
        <f t="shared" si="220"/>
        <v>0</v>
      </c>
      <c r="K174" s="183">
        <f t="shared" si="220"/>
        <v>0</v>
      </c>
      <c r="L174" s="71">
        <f t="shared" si="220"/>
        <v>0</v>
      </c>
      <c r="M174" s="182">
        <f t="shared" si="220"/>
        <v>0</v>
      </c>
      <c r="N174" s="183">
        <f t="shared" si="220"/>
        <v>0</v>
      </c>
      <c r="O174" s="71">
        <f t="shared" si="220"/>
        <v>0</v>
      </c>
      <c r="P174" s="75"/>
    </row>
    <row r="175" spans="1:16" ht="36" hidden="1" x14ac:dyDescent="0.25">
      <c r="A175" s="190">
        <v>3260</v>
      </c>
      <c r="B175" s="80" t="s">
        <v>194</v>
      </c>
      <c r="C175" s="81">
        <f t="shared" si="193"/>
        <v>0</v>
      </c>
      <c r="D175" s="191">
        <f>SUM(D176:D178)</f>
        <v>0</v>
      </c>
      <c r="E175" s="192">
        <f t="shared" ref="E175:F175" si="221">SUM(E176:E178)</f>
        <v>0</v>
      </c>
      <c r="F175" s="132">
        <f t="shared" si="221"/>
        <v>0</v>
      </c>
      <c r="G175" s="191">
        <f>SUM(G176:G178)</f>
        <v>0</v>
      </c>
      <c r="H175" s="192">
        <f t="shared" ref="H175:I175" si="222">SUM(H176:H178)</f>
        <v>0</v>
      </c>
      <c r="I175" s="132">
        <f t="shared" si="222"/>
        <v>0</v>
      </c>
      <c r="J175" s="191">
        <f>SUM(J176:J178)</f>
        <v>0</v>
      </c>
      <c r="K175" s="192">
        <f t="shared" ref="K175:L175" si="223">SUM(K176:K178)</f>
        <v>0</v>
      </c>
      <c r="L175" s="132">
        <f t="shared" si="223"/>
        <v>0</v>
      </c>
      <c r="M175" s="191">
        <f>SUM(M176:M178)</f>
        <v>0</v>
      </c>
      <c r="N175" s="192">
        <f t="shared" ref="N175:O175" si="224">SUM(N176:N178)</f>
        <v>0</v>
      </c>
      <c r="O175" s="132">
        <f t="shared" si="224"/>
        <v>0</v>
      </c>
      <c r="P175" s="49"/>
    </row>
    <row r="176" spans="1:16" ht="24" hidden="1" customHeight="1" x14ac:dyDescent="0.25">
      <c r="A176" s="51">
        <v>3261</v>
      </c>
      <c r="B176" s="87" t="s">
        <v>195</v>
      </c>
      <c r="C176" s="88">
        <f t="shared" si="193"/>
        <v>0</v>
      </c>
      <c r="D176" s="193"/>
      <c r="E176" s="194"/>
      <c r="F176" s="55">
        <f t="shared" ref="F176:F178" si="225">D176+E176</f>
        <v>0</v>
      </c>
      <c r="G176" s="53"/>
      <c r="H176" s="54"/>
      <c r="I176" s="55">
        <f t="shared" ref="I176:I178" si="226">G176+H176</f>
        <v>0</v>
      </c>
      <c r="J176" s="53"/>
      <c r="K176" s="54"/>
      <c r="L176" s="55">
        <f t="shared" ref="L176:L178" si="227">K176+J176</f>
        <v>0</v>
      </c>
      <c r="M176" s="53"/>
      <c r="N176" s="54"/>
      <c r="O176" s="55">
        <f t="shared" ref="O176:O178" si="228">N176+M176</f>
        <v>0</v>
      </c>
      <c r="P176" s="57"/>
    </row>
    <row r="177" spans="1:16" ht="36" hidden="1" customHeight="1" x14ac:dyDescent="0.25">
      <c r="A177" s="51">
        <v>3262</v>
      </c>
      <c r="B177" s="87" t="s">
        <v>196</v>
      </c>
      <c r="C177" s="88">
        <f t="shared" si="193"/>
        <v>0</v>
      </c>
      <c r="D177" s="193"/>
      <c r="E177" s="194"/>
      <c r="F177" s="55">
        <f t="shared" si="225"/>
        <v>0</v>
      </c>
      <c r="G177" s="53"/>
      <c r="H177" s="54"/>
      <c r="I177" s="55">
        <f t="shared" si="226"/>
        <v>0</v>
      </c>
      <c r="J177" s="53"/>
      <c r="K177" s="54"/>
      <c r="L177" s="55">
        <f t="shared" si="227"/>
        <v>0</v>
      </c>
      <c r="M177" s="53"/>
      <c r="N177" s="54"/>
      <c r="O177" s="55">
        <f t="shared" si="228"/>
        <v>0</v>
      </c>
      <c r="P177" s="57"/>
    </row>
    <row r="178" spans="1:16" ht="24" hidden="1" customHeight="1" x14ac:dyDescent="0.25">
      <c r="A178" s="51">
        <v>3263</v>
      </c>
      <c r="B178" s="87" t="s">
        <v>197</v>
      </c>
      <c r="C178" s="88">
        <f t="shared" si="193"/>
        <v>0</v>
      </c>
      <c r="D178" s="193"/>
      <c r="E178" s="194"/>
      <c r="F178" s="55">
        <f t="shared" si="225"/>
        <v>0</v>
      </c>
      <c r="G178" s="53"/>
      <c r="H178" s="54"/>
      <c r="I178" s="55">
        <f t="shared" si="226"/>
        <v>0</v>
      </c>
      <c r="J178" s="53"/>
      <c r="K178" s="54"/>
      <c r="L178" s="55">
        <f t="shared" si="227"/>
        <v>0</v>
      </c>
      <c r="M178" s="53"/>
      <c r="N178" s="54"/>
      <c r="O178" s="55">
        <f t="shared" si="228"/>
        <v>0</v>
      </c>
      <c r="P178" s="57"/>
    </row>
    <row r="179" spans="1:16" ht="84" hidden="1" x14ac:dyDescent="0.25">
      <c r="A179" s="190">
        <v>3290</v>
      </c>
      <c r="B179" s="80" t="s">
        <v>198</v>
      </c>
      <c r="C179" s="205">
        <f t="shared" si="193"/>
        <v>0</v>
      </c>
      <c r="D179" s="191">
        <f>SUM(D180:D183)</f>
        <v>0</v>
      </c>
      <c r="E179" s="192">
        <f t="shared" ref="E179:O179" si="229">SUM(E180:E183)</f>
        <v>0</v>
      </c>
      <c r="F179" s="132">
        <f t="shared" si="229"/>
        <v>0</v>
      </c>
      <c r="G179" s="191">
        <f t="shared" si="229"/>
        <v>0</v>
      </c>
      <c r="H179" s="192">
        <f t="shared" si="229"/>
        <v>0</v>
      </c>
      <c r="I179" s="132">
        <f t="shared" si="229"/>
        <v>0</v>
      </c>
      <c r="J179" s="191">
        <f t="shared" si="229"/>
        <v>0</v>
      </c>
      <c r="K179" s="192">
        <f t="shared" si="229"/>
        <v>0</v>
      </c>
      <c r="L179" s="132">
        <f t="shared" si="229"/>
        <v>0</v>
      </c>
      <c r="M179" s="191">
        <f t="shared" si="229"/>
        <v>0</v>
      </c>
      <c r="N179" s="192">
        <f t="shared" si="229"/>
        <v>0</v>
      </c>
      <c r="O179" s="132">
        <f t="shared" si="229"/>
        <v>0</v>
      </c>
      <c r="P179" s="49"/>
    </row>
    <row r="180" spans="1:16" ht="72" hidden="1" customHeight="1" x14ac:dyDescent="0.25">
      <c r="A180" s="51">
        <v>3291</v>
      </c>
      <c r="B180" s="87" t="s">
        <v>199</v>
      </c>
      <c r="C180" s="88">
        <f t="shared" si="193"/>
        <v>0</v>
      </c>
      <c r="D180" s="193"/>
      <c r="E180" s="194"/>
      <c r="F180" s="55">
        <f t="shared" ref="F180:F183" si="230">D180+E180</f>
        <v>0</v>
      </c>
      <c r="G180" s="53"/>
      <c r="H180" s="54"/>
      <c r="I180" s="55">
        <f t="shared" ref="I180:I183" si="231">G180+H180</f>
        <v>0</v>
      </c>
      <c r="J180" s="53"/>
      <c r="K180" s="54"/>
      <c r="L180" s="55">
        <f t="shared" ref="L180:L183" si="232">K180+J180</f>
        <v>0</v>
      </c>
      <c r="M180" s="53"/>
      <c r="N180" s="54"/>
      <c r="O180" s="55">
        <f t="shared" ref="O180:O183" si="233">N180+M180</f>
        <v>0</v>
      </c>
      <c r="P180" s="57"/>
    </row>
    <row r="181" spans="1:16" ht="72" hidden="1" customHeight="1" x14ac:dyDescent="0.25">
      <c r="A181" s="51">
        <v>3292</v>
      </c>
      <c r="B181" s="87" t="s">
        <v>200</v>
      </c>
      <c r="C181" s="88">
        <f t="shared" si="193"/>
        <v>0</v>
      </c>
      <c r="D181" s="193"/>
      <c r="E181" s="194"/>
      <c r="F181" s="55">
        <f t="shared" si="230"/>
        <v>0</v>
      </c>
      <c r="G181" s="53"/>
      <c r="H181" s="54"/>
      <c r="I181" s="55">
        <f t="shared" si="231"/>
        <v>0</v>
      </c>
      <c r="J181" s="53"/>
      <c r="K181" s="54"/>
      <c r="L181" s="55">
        <f t="shared" si="232"/>
        <v>0</v>
      </c>
      <c r="M181" s="53"/>
      <c r="N181" s="54"/>
      <c r="O181" s="55">
        <f t="shared" si="233"/>
        <v>0</v>
      </c>
      <c r="P181" s="57"/>
    </row>
    <row r="182" spans="1:16" ht="72" hidden="1" customHeight="1" x14ac:dyDescent="0.25">
      <c r="A182" s="51">
        <v>3293</v>
      </c>
      <c r="B182" s="87" t="s">
        <v>201</v>
      </c>
      <c r="C182" s="88">
        <f t="shared" si="193"/>
        <v>0</v>
      </c>
      <c r="D182" s="193"/>
      <c r="E182" s="194"/>
      <c r="F182" s="55">
        <f t="shared" si="230"/>
        <v>0</v>
      </c>
      <c r="G182" s="53"/>
      <c r="H182" s="54"/>
      <c r="I182" s="55">
        <f t="shared" si="231"/>
        <v>0</v>
      </c>
      <c r="J182" s="53"/>
      <c r="K182" s="54"/>
      <c r="L182" s="55">
        <f t="shared" si="232"/>
        <v>0</v>
      </c>
      <c r="M182" s="53"/>
      <c r="N182" s="54"/>
      <c r="O182" s="55">
        <f t="shared" si="233"/>
        <v>0</v>
      </c>
      <c r="P182" s="57"/>
    </row>
    <row r="183" spans="1:16" ht="60" hidden="1" customHeight="1" x14ac:dyDescent="0.25">
      <c r="A183" s="206">
        <v>3294</v>
      </c>
      <c r="B183" s="87" t="s">
        <v>202</v>
      </c>
      <c r="C183" s="205">
        <f t="shared" si="193"/>
        <v>0</v>
      </c>
      <c r="D183" s="207"/>
      <c r="E183" s="208"/>
      <c r="F183" s="209">
        <f t="shared" si="230"/>
        <v>0</v>
      </c>
      <c r="G183" s="210"/>
      <c r="H183" s="211"/>
      <c r="I183" s="209">
        <f t="shared" si="231"/>
        <v>0</v>
      </c>
      <c r="J183" s="210"/>
      <c r="K183" s="211"/>
      <c r="L183" s="209">
        <f t="shared" si="232"/>
        <v>0</v>
      </c>
      <c r="M183" s="210"/>
      <c r="N183" s="211"/>
      <c r="O183" s="209">
        <f t="shared" si="233"/>
        <v>0</v>
      </c>
      <c r="P183" s="212"/>
    </row>
    <row r="184" spans="1:16" ht="48" hidden="1" x14ac:dyDescent="0.25">
      <c r="A184" s="213">
        <v>3300</v>
      </c>
      <c r="B184" s="204" t="s">
        <v>203</v>
      </c>
      <c r="C184" s="214">
        <f t="shared" si="193"/>
        <v>0</v>
      </c>
      <c r="D184" s="215">
        <f>SUM(D185:D186)</f>
        <v>0</v>
      </c>
      <c r="E184" s="216">
        <f t="shared" ref="E184:O184" si="234">SUM(E185:E186)</f>
        <v>0</v>
      </c>
      <c r="F184" s="217">
        <f t="shared" si="234"/>
        <v>0</v>
      </c>
      <c r="G184" s="215">
        <f t="shared" si="234"/>
        <v>0</v>
      </c>
      <c r="H184" s="216">
        <f t="shared" si="234"/>
        <v>0</v>
      </c>
      <c r="I184" s="217">
        <f t="shared" si="234"/>
        <v>0</v>
      </c>
      <c r="J184" s="215">
        <f t="shared" si="234"/>
        <v>0</v>
      </c>
      <c r="K184" s="216">
        <f t="shared" si="234"/>
        <v>0</v>
      </c>
      <c r="L184" s="217">
        <f t="shared" si="234"/>
        <v>0</v>
      </c>
      <c r="M184" s="215">
        <f t="shared" si="234"/>
        <v>0</v>
      </c>
      <c r="N184" s="216">
        <f t="shared" si="234"/>
        <v>0</v>
      </c>
      <c r="O184" s="217">
        <f t="shared" si="234"/>
        <v>0</v>
      </c>
      <c r="P184" s="218"/>
    </row>
    <row r="185" spans="1:16" ht="48" hidden="1" customHeight="1" x14ac:dyDescent="0.25">
      <c r="A185" s="135">
        <v>3310</v>
      </c>
      <c r="B185" s="136" t="s">
        <v>204</v>
      </c>
      <c r="C185" s="141">
        <f t="shared" si="193"/>
        <v>0</v>
      </c>
      <c r="D185" s="199"/>
      <c r="E185" s="200"/>
      <c r="F185" s="139">
        <f t="shared" ref="F185:F186" si="235">D185+E185</f>
        <v>0</v>
      </c>
      <c r="G185" s="142"/>
      <c r="H185" s="143"/>
      <c r="I185" s="139">
        <f t="shared" ref="I185:I186" si="236">G185+H185</f>
        <v>0</v>
      </c>
      <c r="J185" s="142"/>
      <c r="K185" s="143"/>
      <c r="L185" s="139">
        <f t="shared" ref="L185:L186" si="237">K185+J185</f>
        <v>0</v>
      </c>
      <c r="M185" s="142"/>
      <c r="N185" s="143"/>
      <c r="O185" s="139">
        <f t="shared" ref="O185:O186" si="238">N185+M185</f>
        <v>0</v>
      </c>
      <c r="P185" s="127"/>
    </row>
    <row r="186" spans="1:16" ht="48.75" hidden="1" customHeight="1" x14ac:dyDescent="0.25">
      <c r="A186" s="44">
        <v>3320</v>
      </c>
      <c r="B186" s="80" t="s">
        <v>205</v>
      </c>
      <c r="C186" s="81">
        <f t="shared" si="193"/>
        <v>0</v>
      </c>
      <c r="D186" s="195"/>
      <c r="E186" s="196"/>
      <c r="F186" s="132">
        <f t="shared" si="235"/>
        <v>0</v>
      </c>
      <c r="G186" s="46"/>
      <c r="H186" s="47"/>
      <c r="I186" s="132">
        <f t="shared" si="236"/>
        <v>0</v>
      </c>
      <c r="J186" s="46"/>
      <c r="K186" s="47"/>
      <c r="L186" s="132">
        <f t="shared" si="237"/>
        <v>0</v>
      </c>
      <c r="M186" s="46"/>
      <c r="N186" s="47"/>
      <c r="O186" s="132">
        <f t="shared" si="238"/>
        <v>0</v>
      </c>
      <c r="P186" s="49"/>
    </row>
    <row r="187" spans="1:16" hidden="1" x14ac:dyDescent="0.25">
      <c r="A187" s="219">
        <v>4000</v>
      </c>
      <c r="B187" s="175" t="s">
        <v>206</v>
      </c>
      <c r="C187" s="176">
        <f t="shared" si="193"/>
        <v>0</v>
      </c>
      <c r="D187" s="177">
        <f>SUM(D188,D191)</f>
        <v>0</v>
      </c>
      <c r="E187" s="178">
        <f t="shared" ref="E187:F187" si="239">SUM(E188,E191)</f>
        <v>0</v>
      </c>
      <c r="F187" s="179">
        <f t="shared" si="239"/>
        <v>0</v>
      </c>
      <c r="G187" s="177">
        <f>SUM(G188,G191)</f>
        <v>0</v>
      </c>
      <c r="H187" s="178">
        <f t="shared" ref="H187:I187" si="240">SUM(H188,H191)</f>
        <v>0</v>
      </c>
      <c r="I187" s="179">
        <f t="shared" si="240"/>
        <v>0</v>
      </c>
      <c r="J187" s="177">
        <f>SUM(J188,J191)</f>
        <v>0</v>
      </c>
      <c r="K187" s="178">
        <f t="shared" ref="K187:L187" si="241">SUM(K188,K191)</f>
        <v>0</v>
      </c>
      <c r="L187" s="179">
        <f t="shared" si="241"/>
        <v>0</v>
      </c>
      <c r="M187" s="177">
        <f>SUM(M188,M191)</f>
        <v>0</v>
      </c>
      <c r="N187" s="178">
        <f t="shared" ref="N187:O187" si="242">SUM(N188,N191)</f>
        <v>0</v>
      </c>
      <c r="O187" s="179">
        <f t="shared" si="242"/>
        <v>0</v>
      </c>
      <c r="P187" s="180"/>
    </row>
    <row r="188" spans="1:16" ht="24" hidden="1" x14ac:dyDescent="0.25">
      <c r="A188" s="220">
        <v>4200</v>
      </c>
      <c r="B188" s="181" t="s">
        <v>207</v>
      </c>
      <c r="C188" s="68">
        <f t="shared" si="193"/>
        <v>0</v>
      </c>
      <c r="D188" s="182">
        <f>SUM(D189,D190)</f>
        <v>0</v>
      </c>
      <c r="E188" s="183">
        <f t="shared" ref="E188:F188" si="243">SUM(E189,E190)</f>
        <v>0</v>
      </c>
      <c r="F188" s="71">
        <f t="shared" si="243"/>
        <v>0</v>
      </c>
      <c r="G188" s="182">
        <f>SUM(G189,G190)</f>
        <v>0</v>
      </c>
      <c r="H188" s="183">
        <f t="shared" ref="H188:I188" si="244">SUM(H189,H190)</f>
        <v>0</v>
      </c>
      <c r="I188" s="71">
        <f t="shared" si="244"/>
        <v>0</v>
      </c>
      <c r="J188" s="182">
        <f>SUM(J189,J190)</f>
        <v>0</v>
      </c>
      <c r="K188" s="183">
        <f t="shared" ref="K188:L188" si="245">SUM(K189,K190)</f>
        <v>0</v>
      </c>
      <c r="L188" s="71">
        <f t="shared" si="245"/>
        <v>0</v>
      </c>
      <c r="M188" s="182">
        <f>SUM(M189,M190)</f>
        <v>0</v>
      </c>
      <c r="N188" s="183">
        <f t="shared" ref="N188:O188" si="246">SUM(N189,N190)</f>
        <v>0</v>
      </c>
      <c r="O188" s="71">
        <f t="shared" si="246"/>
        <v>0</v>
      </c>
      <c r="P188" s="75"/>
    </row>
    <row r="189" spans="1:16" ht="36" hidden="1" customHeight="1" x14ac:dyDescent="0.25">
      <c r="A189" s="190">
        <v>4240</v>
      </c>
      <c r="B189" s="80" t="s">
        <v>208</v>
      </c>
      <c r="C189" s="81">
        <f t="shared" si="193"/>
        <v>0</v>
      </c>
      <c r="D189" s="195"/>
      <c r="E189" s="196"/>
      <c r="F189" s="132">
        <f t="shared" ref="F189:F190" si="247">D189+E189</f>
        <v>0</v>
      </c>
      <c r="G189" s="46"/>
      <c r="H189" s="47"/>
      <c r="I189" s="132">
        <f t="shared" ref="I189:I190" si="248">G189+H189</f>
        <v>0</v>
      </c>
      <c r="J189" s="46"/>
      <c r="K189" s="47"/>
      <c r="L189" s="132">
        <f t="shared" ref="L189:L190" si="249">K189+J189</f>
        <v>0</v>
      </c>
      <c r="M189" s="46"/>
      <c r="N189" s="47"/>
      <c r="O189" s="132">
        <f t="shared" ref="O189:O190" si="250">N189+M189</f>
        <v>0</v>
      </c>
      <c r="P189" s="49"/>
    </row>
    <row r="190" spans="1:16" ht="24" hidden="1" customHeight="1" x14ac:dyDescent="0.25">
      <c r="A190" s="187">
        <v>4250</v>
      </c>
      <c r="B190" s="87" t="s">
        <v>209</v>
      </c>
      <c r="C190" s="88">
        <f t="shared" si="193"/>
        <v>0</v>
      </c>
      <c r="D190" s="193"/>
      <c r="E190" s="194"/>
      <c r="F190" s="55">
        <f t="shared" si="247"/>
        <v>0</v>
      </c>
      <c r="G190" s="53"/>
      <c r="H190" s="54"/>
      <c r="I190" s="55">
        <f t="shared" si="248"/>
        <v>0</v>
      </c>
      <c r="J190" s="53"/>
      <c r="K190" s="54"/>
      <c r="L190" s="55">
        <f t="shared" si="249"/>
        <v>0</v>
      </c>
      <c r="M190" s="53"/>
      <c r="N190" s="54"/>
      <c r="O190" s="55">
        <f t="shared" si="250"/>
        <v>0</v>
      </c>
      <c r="P190" s="57"/>
    </row>
    <row r="191" spans="1:16" hidden="1" x14ac:dyDescent="0.25">
      <c r="A191" s="67">
        <v>4300</v>
      </c>
      <c r="B191" s="181" t="s">
        <v>210</v>
      </c>
      <c r="C191" s="68">
        <f t="shared" si="193"/>
        <v>0</v>
      </c>
      <c r="D191" s="182">
        <f>SUM(D192)</f>
        <v>0</v>
      </c>
      <c r="E191" s="183">
        <f t="shared" ref="E191:F191" si="251">SUM(E192)</f>
        <v>0</v>
      </c>
      <c r="F191" s="71">
        <f t="shared" si="251"/>
        <v>0</v>
      </c>
      <c r="G191" s="182">
        <f>SUM(G192)</f>
        <v>0</v>
      </c>
      <c r="H191" s="183">
        <f t="shared" ref="H191:I191" si="252">SUM(H192)</f>
        <v>0</v>
      </c>
      <c r="I191" s="71">
        <f t="shared" si="252"/>
        <v>0</v>
      </c>
      <c r="J191" s="182">
        <f>SUM(J192)</f>
        <v>0</v>
      </c>
      <c r="K191" s="183">
        <f t="shared" ref="K191:L191" si="253">SUM(K192)</f>
        <v>0</v>
      </c>
      <c r="L191" s="71">
        <f t="shared" si="253"/>
        <v>0</v>
      </c>
      <c r="M191" s="182">
        <f>SUM(M192)</f>
        <v>0</v>
      </c>
      <c r="N191" s="183">
        <f t="shared" ref="N191:O191" si="254">SUM(N192)</f>
        <v>0</v>
      </c>
      <c r="O191" s="71">
        <f t="shared" si="254"/>
        <v>0</v>
      </c>
      <c r="P191" s="75"/>
    </row>
    <row r="192" spans="1:16" ht="24" hidden="1" x14ac:dyDescent="0.25">
      <c r="A192" s="190">
        <v>4310</v>
      </c>
      <c r="B192" s="80" t="s">
        <v>211</v>
      </c>
      <c r="C192" s="81">
        <f t="shared" si="193"/>
        <v>0</v>
      </c>
      <c r="D192" s="191">
        <f>SUM(D193:D193)</f>
        <v>0</v>
      </c>
      <c r="E192" s="192">
        <f t="shared" ref="E192:F192" si="255">SUM(E193:E193)</f>
        <v>0</v>
      </c>
      <c r="F192" s="132">
        <f t="shared" si="255"/>
        <v>0</v>
      </c>
      <c r="G192" s="191">
        <f>SUM(G193:G193)</f>
        <v>0</v>
      </c>
      <c r="H192" s="192">
        <f t="shared" ref="H192:I192" si="256">SUM(H193:H193)</f>
        <v>0</v>
      </c>
      <c r="I192" s="132">
        <f t="shared" si="256"/>
        <v>0</v>
      </c>
      <c r="J192" s="191">
        <f>SUM(J193:J193)</f>
        <v>0</v>
      </c>
      <c r="K192" s="192">
        <f t="shared" ref="K192:L192" si="257">SUM(K193:K193)</f>
        <v>0</v>
      </c>
      <c r="L192" s="132">
        <f t="shared" si="257"/>
        <v>0</v>
      </c>
      <c r="M192" s="191">
        <f>SUM(M193:M193)</f>
        <v>0</v>
      </c>
      <c r="N192" s="192">
        <f t="shared" ref="N192:O192" si="258">SUM(N193:N193)</f>
        <v>0</v>
      </c>
      <c r="O192" s="132">
        <f t="shared" si="258"/>
        <v>0</v>
      </c>
      <c r="P192" s="49"/>
    </row>
    <row r="193" spans="1:16" ht="36" hidden="1" customHeight="1" x14ac:dyDescent="0.25">
      <c r="A193" s="51">
        <v>4311</v>
      </c>
      <c r="B193" s="87" t="s">
        <v>212</v>
      </c>
      <c r="C193" s="88">
        <f t="shared" si="193"/>
        <v>0</v>
      </c>
      <c r="D193" s="193"/>
      <c r="E193" s="194"/>
      <c r="F193" s="55">
        <f>D193+E193</f>
        <v>0</v>
      </c>
      <c r="G193" s="53"/>
      <c r="H193" s="54"/>
      <c r="I193" s="55">
        <f>G193+H193</f>
        <v>0</v>
      </c>
      <c r="J193" s="53"/>
      <c r="K193" s="54"/>
      <c r="L193" s="55">
        <f>K193+J193</f>
        <v>0</v>
      </c>
      <c r="M193" s="53"/>
      <c r="N193" s="54"/>
      <c r="O193" s="55">
        <f>N193+M193</f>
        <v>0</v>
      </c>
      <c r="P193" s="57"/>
    </row>
    <row r="194" spans="1:16" s="28" customFormat="1" ht="24" hidden="1" x14ac:dyDescent="0.25">
      <c r="A194" s="221"/>
      <c r="B194" s="23" t="s">
        <v>213</v>
      </c>
      <c r="C194" s="170">
        <f t="shared" si="193"/>
        <v>0</v>
      </c>
      <c r="D194" s="171">
        <f t="shared" ref="D194:O194" si="259">SUM(D195,D230,D269,D283)</f>
        <v>0</v>
      </c>
      <c r="E194" s="172">
        <f t="shared" si="259"/>
        <v>0</v>
      </c>
      <c r="F194" s="173">
        <f t="shared" si="259"/>
        <v>0</v>
      </c>
      <c r="G194" s="171">
        <f t="shared" si="259"/>
        <v>0</v>
      </c>
      <c r="H194" s="172">
        <f t="shared" si="259"/>
        <v>0</v>
      </c>
      <c r="I194" s="173">
        <f t="shared" si="259"/>
        <v>0</v>
      </c>
      <c r="J194" s="171">
        <f t="shared" si="259"/>
        <v>0</v>
      </c>
      <c r="K194" s="172">
        <f t="shared" si="259"/>
        <v>0</v>
      </c>
      <c r="L194" s="173">
        <f t="shared" si="259"/>
        <v>0</v>
      </c>
      <c r="M194" s="171">
        <f t="shared" si="259"/>
        <v>0</v>
      </c>
      <c r="N194" s="172">
        <f t="shared" si="259"/>
        <v>0</v>
      </c>
      <c r="O194" s="173">
        <f t="shared" si="259"/>
        <v>0</v>
      </c>
      <c r="P194" s="174"/>
    </row>
    <row r="195" spans="1:16" hidden="1" x14ac:dyDescent="0.25">
      <c r="A195" s="175">
        <v>5000</v>
      </c>
      <c r="B195" s="175" t="s">
        <v>214</v>
      </c>
      <c r="C195" s="176">
        <f t="shared" si="193"/>
        <v>0</v>
      </c>
      <c r="D195" s="177">
        <f>D196+D204</f>
        <v>0</v>
      </c>
      <c r="E195" s="178">
        <f t="shared" ref="E195:F195" si="260">E196+E204</f>
        <v>0</v>
      </c>
      <c r="F195" s="179">
        <f t="shared" si="260"/>
        <v>0</v>
      </c>
      <c r="G195" s="177">
        <f>G196+G204</f>
        <v>0</v>
      </c>
      <c r="H195" s="178">
        <f t="shared" ref="H195:I195" si="261">H196+H204</f>
        <v>0</v>
      </c>
      <c r="I195" s="179">
        <f t="shared" si="261"/>
        <v>0</v>
      </c>
      <c r="J195" s="177">
        <f>J196+J204</f>
        <v>0</v>
      </c>
      <c r="K195" s="178">
        <f t="shared" ref="K195:L195" si="262">K196+K204</f>
        <v>0</v>
      </c>
      <c r="L195" s="179">
        <f t="shared" si="262"/>
        <v>0</v>
      </c>
      <c r="M195" s="177">
        <f>M196+M204</f>
        <v>0</v>
      </c>
      <c r="N195" s="178">
        <f t="shared" ref="N195:O195" si="263">N196+N204</f>
        <v>0</v>
      </c>
      <c r="O195" s="179">
        <f t="shared" si="263"/>
        <v>0</v>
      </c>
      <c r="P195" s="180"/>
    </row>
    <row r="196" spans="1:16" hidden="1" x14ac:dyDescent="0.25">
      <c r="A196" s="67">
        <v>5100</v>
      </c>
      <c r="B196" s="181" t="s">
        <v>215</v>
      </c>
      <c r="C196" s="68">
        <f t="shared" si="193"/>
        <v>0</v>
      </c>
      <c r="D196" s="182">
        <f>D197+D198+D201+D202+D203</f>
        <v>0</v>
      </c>
      <c r="E196" s="183">
        <f t="shared" ref="E196:F196" si="264">E197+E198+E201+E202+E203</f>
        <v>0</v>
      </c>
      <c r="F196" s="71">
        <f t="shared" si="264"/>
        <v>0</v>
      </c>
      <c r="G196" s="182">
        <f>G197+G198+G201+G202+G203</f>
        <v>0</v>
      </c>
      <c r="H196" s="183">
        <f t="shared" ref="H196:I196" si="265">H197+H198+H201+H202+H203</f>
        <v>0</v>
      </c>
      <c r="I196" s="71">
        <f t="shared" si="265"/>
        <v>0</v>
      </c>
      <c r="J196" s="182">
        <f>J197+J198+J201+J202+J203</f>
        <v>0</v>
      </c>
      <c r="K196" s="183">
        <f t="shared" ref="K196:L196" si="266">K197+K198+K201+K202+K203</f>
        <v>0</v>
      </c>
      <c r="L196" s="71">
        <f t="shared" si="266"/>
        <v>0</v>
      </c>
      <c r="M196" s="182">
        <f>M197+M198+M201+M202+M203</f>
        <v>0</v>
      </c>
      <c r="N196" s="183">
        <f t="shared" ref="N196:O196" si="267">N197+N198+N201+N202+N203</f>
        <v>0</v>
      </c>
      <c r="O196" s="71">
        <f t="shared" si="267"/>
        <v>0</v>
      </c>
      <c r="P196" s="75"/>
    </row>
    <row r="197" spans="1:16" ht="12" hidden="1" customHeight="1" x14ac:dyDescent="0.25">
      <c r="A197" s="190">
        <v>5110</v>
      </c>
      <c r="B197" s="80" t="s">
        <v>216</v>
      </c>
      <c r="C197" s="81">
        <f t="shared" si="193"/>
        <v>0</v>
      </c>
      <c r="D197" s="195"/>
      <c r="E197" s="196"/>
      <c r="F197" s="132">
        <f>D197+E197</f>
        <v>0</v>
      </c>
      <c r="G197" s="46"/>
      <c r="H197" s="47"/>
      <c r="I197" s="132">
        <f>G197+H197</f>
        <v>0</v>
      </c>
      <c r="J197" s="46"/>
      <c r="K197" s="47"/>
      <c r="L197" s="132">
        <f>K197+J197</f>
        <v>0</v>
      </c>
      <c r="M197" s="46"/>
      <c r="N197" s="47"/>
      <c r="O197" s="132">
        <f>N197+M197</f>
        <v>0</v>
      </c>
      <c r="P197" s="49"/>
    </row>
    <row r="198" spans="1:16" ht="24" hidden="1" x14ac:dyDescent="0.25">
      <c r="A198" s="187">
        <v>5120</v>
      </c>
      <c r="B198" s="87" t="s">
        <v>217</v>
      </c>
      <c r="C198" s="88">
        <f t="shared" si="193"/>
        <v>0</v>
      </c>
      <c r="D198" s="188">
        <f>D199+D200</f>
        <v>0</v>
      </c>
      <c r="E198" s="189">
        <f t="shared" ref="E198:F198" si="268">E199+E200</f>
        <v>0</v>
      </c>
      <c r="F198" s="55">
        <f t="shared" si="268"/>
        <v>0</v>
      </c>
      <c r="G198" s="188">
        <f>G199+G200</f>
        <v>0</v>
      </c>
      <c r="H198" s="189">
        <f t="shared" ref="H198:I198" si="269">H199+H200</f>
        <v>0</v>
      </c>
      <c r="I198" s="55">
        <f t="shared" si="269"/>
        <v>0</v>
      </c>
      <c r="J198" s="188">
        <f>J199+J200</f>
        <v>0</v>
      </c>
      <c r="K198" s="189">
        <f t="shared" ref="K198:L198" si="270">K199+K200</f>
        <v>0</v>
      </c>
      <c r="L198" s="55">
        <f t="shared" si="270"/>
        <v>0</v>
      </c>
      <c r="M198" s="188">
        <f>M199+M200</f>
        <v>0</v>
      </c>
      <c r="N198" s="189">
        <f t="shared" ref="N198:O198" si="271">N199+N200</f>
        <v>0</v>
      </c>
      <c r="O198" s="55">
        <f t="shared" si="271"/>
        <v>0</v>
      </c>
      <c r="P198" s="57"/>
    </row>
    <row r="199" spans="1:16" ht="12" hidden="1" customHeight="1" x14ac:dyDescent="0.25">
      <c r="A199" s="51">
        <v>5121</v>
      </c>
      <c r="B199" s="87" t="s">
        <v>218</v>
      </c>
      <c r="C199" s="88">
        <f t="shared" si="193"/>
        <v>0</v>
      </c>
      <c r="D199" s="193"/>
      <c r="E199" s="194"/>
      <c r="F199" s="55">
        <f t="shared" ref="F199:F203" si="272">D199+E199</f>
        <v>0</v>
      </c>
      <c r="G199" s="53"/>
      <c r="H199" s="54"/>
      <c r="I199" s="55">
        <f t="shared" ref="I199:I203" si="273">G199+H199</f>
        <v>0</v>
      </c>
      <c r="J199" s="53"/>
      <c r="K199" s="54"/>
      <c r="L199" s="55">
        <f t="shared" ref="L199:L203" si="274">K199+J199</f>
        <v>0</v>
      </c>
      <c r="M199" s="53"/>
      <c r="N199" s="54"/>
      <c r="O199" s="55">
        <f t="shared" ref="O199:O203" si="275">N199+M199</f>
        <v>0</v>
      </c>
      <c r="P199" s="57"/>
    </row>
    <row r="200" spans="1:16" ht="24" hidden="1" customHeight="1" x14ac:dyDescent="0.25">
      <c r="A200" s="51">
        <v>5129</v>
      </c>
      <c r="B200" s="87" t="s">
        <v>219</v>
      </c>
      <c r="C200" s="88">
        <f t="shared" si="193"/>
        <v>0</v>
      </c>
      <c r="D200" s="193"/>
      <c r="E200" s="194"/>
      <c r="F200" s="55">
        <f t="shared" si="272"/>
        <v>0</v>
      </c>
      <c r="G200" s="53"/>
      <c r="H200" s="54"/>
      <c r="I200" s="55">
        <f t="shared" si="273"/>
        <v>0</v>
      </c>
      <c r="J200" s="53"/>
      <c r="K200" s="54"/>
      <c r="L200" s="55">
        <f t="shared" si="274"/>
        <v>0</v>
      </c>
      <c r="M200" s="53"/>
      <c r="N200" s="54"/>
      <c r="O200" s="55">
        <f t="shared" si="275"/>
        <v>0</v>
      </c>
      <c r="P200" s="57"/>
    </row>
    <row r="201" spans="1:16" ht="12" hidden="1" customHeight="1" x14ac:dyDescent="0.25">
      <c r="A201" s="187">
        <v>5130</v>
      </c>
      <c r="B201" s="87" t="s">
        <v>220</v>
      </c>
      <c r="C201" s="88">
        <f t="shared" si="193"/>
        <v>0</v>
      </c>
      <c r="D201" s="193"/>
      <c r="E201" s="194"/>
      <c r="F201" s="55">
        <f t="shared" si="272"/>
        <v>0</v>
      </c>
      <c r="G201" s="53"/>
      <c r="H201" s="54"/>
      <c r="I201" s="55">
        <f t="shared" si="273"/>
        <v>0</v>
      </c>
      <c r="J201" s="53"/>
      <c r="K201" s="54"/>
      <c r="L201" s="55">
        <f t="shared" si="274"/>
        <v>0</v>
      </c>
      <c r="M201" s="53"/>
      <c r="N201" s="54"/>
      <c r="O201" s="55">
        <f t="shared" si="275"/>
        <v>0</v>
      </c>
      <c r="P201" s="57"/>
    </row>
    <row r="202" spans="1:16" ht="12" hidden="1" customHeight="1" x14ac:dyDescent="0.25">
      <c r="A202" s="187">
        <v>5140</v>
      </c>
      <c r="B202" s="87" t="s">
        <v>221</v>
      </c>
      <c r="C202" s="88">
        <f t="shared" si="193"/>
        <v>0</v>
      </c>
      <c r="D202" s="193"/>
      <c r="E202" s="194"/>
      <c r="F202" s="55">
        <f t="shared" si="272"/>
        <v>0</v>
      </c>
      <c r="G202" s="53"/>
      <c r="H202" s="54"/>
      <c r="I202" s="55">
        <f t="shared" si="273"/>
        <v>0</v>
      </c>
      <c r="J202" s="53"/>
      <c r="K202" s="54"/>
      <c r="L202" s="55">
        <f t="shared" si="274"/>
        <v>0</v>
      </c>
      <c r="M202" s="53"/>
      <c r="N202" s="54"/>
      <c r="O202" s="55">
        <f t="shared" si="275"/>
        <v>0</v>
      </c>
      <c r="P202" s="57"/>
    </row>
    <row r="203" spans="1:16" ht="24" hidden="1" customHeight="1" x14ac:dyDescent="0.25">
      <c r="A203" s="187">
        <v>5170</v>
      </c>
      <c r="B203" s="87" t="s">
        <v>222</v>
      </c>
      <c r="C203" s="88">
        <f t="shared" si="193"/>
        <v>0</v>
      </c>
      <c r="D203" s="193"/>
      <c r="E203" s="194"/>
      <c r="F203" s="55">
        <f t="shared" si="272"/>
        <v>0</v>
      </c>
      <c r="G203" s="53"/>
      <c r="H203" s="54"/>
      <c r="I203" s="55">
        <f t="shared" si="273"/>
        <v>0</v>
      </c>
      <c r="J203" s="53"/>
      <c r="K203" s="54"/>
      <c r="L203" s="55">
        <f t="shared" si="274"/>
        <v>0</v>
      </c>
      <c r="M203" s="53"/>
      <c r="N203" s="54"/>
      <c r="O203" s="55">
        <f t="shared" si="275"/>
        <v>0</v>
      </c>
      <c r="P203" s="57"/>
    </row>
    <row r="204" spans="1:16" hidden="1" x14ac:dyDescent="0.25">
      <c r="A204" s="67">
        <v>5200</v>
      </c>
      <c r="B204" s="181" t="s">
        <v>223</v>
      </c>
      <c r="C204" s="68">
        <f t="shared" si="193"/>
        <v>0</v>
      </c>
      <c r="D204" s="182">
        <f>D205+D215+D216+D225+D226+D227+D229</f>
        <v>0</v>
      </c>
      <c r="E204" s="183">
        <f t="shared" ref="E204:F204" si="276">E205+E215+E216+E225+E226+E227+E229</f>
        <v>0</v>
      </c>
      <c r="F204" s="71">
        <f t="shared" si="276"/>
        <v>0</v>
      </c>
      <c r="G204" s="182">
        <f>G205+G215+G216+G225+G226+G227+G229</f>
        <v>0</v>
      </c>
      <c r="H204" s="183">
        <f t="shared" ref="H204:I204" si="277">H205+H215+H216+H225+H226+H227+H229</f>
        <v>0</v>
      </c>
      <c r="I204" s="71">
        <f t="shared" si="277"/>
        <v>0</v>
      </c>
      <c r="J204" s="182">
        <f>J205+J215+J216+J225+J226+J227+J229</f>
        <v>0</v>
      </c>
      <c r="K204" s="183">
        <f t="shared" ref="K204:L204" si="278">K205+K215+K216+K225+K226+K227+K229</f>
        <v>0</v>
      </c>
      <c r="L204" s="71">
        <f t="shared" si="278"/>
        <v>0</v>
      </c>
      <c r="M204" s="182">
        <f>M205+M215+M216+M225+M226+M227+M229</f>
        <v>0</v>
      </c>
      <c r="N204" s="183">
        <f t="shared" ref="N204:O204" si="279">N205+N215+N216+N225+N226+N227+N229</f>
        <v>0</v>
      </c>
      <c r="O204" s="71">
        <f t="shared" si="279"/>
        <v>0</v>
      </c>
      <c r="P204" s="75"/>
    </row>
    <row r="205" spans="1:16" hidden="1" x14ac:dyDescent="0.25">
      <c r="A205" s="184">
        <v>5210</v>
      </c>
      <c r="B205" s="136" t="s">
        <v>224</v>
      </c>
      <c r="C205" s="141">
        <f t="shared" si="193"/>
        <v>0</v>
      </c>
      <c r="D205" s="185">
        <f>SUM(D206:D214)</f>
        <v>0</v>
      </c>
      <c r="E205" s="186">
        <f t="shared" ref="E205:F205" si="280">SUM(E206:E214)</f>
        <v>0</v>
      </c>
      <c r="F205" s="139">
        <f t="shared" si="280"/>
        <v>0</v>
      </c>
      <c r="G205" s="185">
        <f>SUM(G206:G214)</f>
        <v>0</v>
      </c>
      <c r="H205" s="186">
        <f t="shared" ref="H205:I205" si="281">SUM(H206:H214)</f>
        <v>0</v>
      </c>
      <c r="I205" s="139">
        <f t="shared" si="281"/>
        <v>0</v>
      </c>
      <c r="J205" s="185">
        <f>SUM(J206:J214)</f>
        <v>0</v>
      </c>
      <c r="K205" s="186">
        <f t="shared" ref="K205:L205" si="282">SUM(K206:K214)</f>
        <v>0</v>
      </c>
      <c r="L205" s="139">
        <f t="shared" si="282"/>
        <v>0</v>
      </c>
      <c r="M205" s="185">
        <f>SUM(M206:M214)</f>
        <v>0</v>
      </c>
      <c r="N205" s="186">
        <f t="shared" ref="N205:O205" si="283">SUM(N206:N214)</f>
        <v>0</v>
      </c>
      <c r="O205" s="139">
        <f t="shared" si="283"/>
        <v>0</v>
      </c>
      <c r="P205" s="127"/>
    </row>
    <row r="206" spans="1:16" ht="12" hidden="1" customHeight="1" x14ac:dyDescent="0.25">
      <c r="A206" s="44">
        <v>5211</v>
      </c>
      <c r="B206" s="80" t="s">
        <v>225</v>
      </c>
      <c r="C206" s="81">
        <f t="shared" si="193"/>
        <v>0</v>
      </c>
      <c r="D206" s="195"/>
      <c r="E206" s="196"/>
      <c r="F206" s="132">
        <f t="shared" ref="F206:F215" si="284">D206+E206</f>
        <v>0</v>
      </c>
      <c r="G206" s="46"/>
      <c r="H206" s="47"/>
      <c r="I206" s="132">
        <f t="shared" ref="I206:I215" si="285">G206+H206</f>
        <v>0</v>
      </c>
      <c r="J206" s="46"/>
      <c r="K206" s="47"/>
      <c r="L206" s="132">
        <f t="shared" ref="L206:L215" si="286">K206+J206</f>
        <v>0</v>
      </c>
      <c r="M206" s="46"/>
      <c r="N206" s="47"/>
      <c r="O206" s="132">
        <f t="shared" ref="O206:O215" si="287">N206+M206</f>
        <v>0</v>
      </c>
      <c r="P206" s="49"/>
    </row>
    <row r="207" spans="1:16" ht="12" hidden="1" customHeight="1" x14ac:dyDescent="0.25">
      <c r="A207" s="51">
        <v>5212</v>
      </c>
      <c r="B207" s="87" t="s">
        <v>226</v>
      </c>
      <c r="C207" s="88">
        <f t="shared" si="193"/>
        <v>0</v>
      </c>
      <c r="D207" s="193"/>
      <c r="E207" s="194"/>
      <c r="F207" s="55">
        <f t="shared" si="284"/>
        <v>0</v>
      </c>
      <c r="G207" s="53"/>
      <c r="H207" s="54"/>
      <c r="I207" s="55">
        <f t="shared" si="285"/>
        <v>0</v>
      </c>
      <c r="J207" s="53"/>
      <c r="K207" s="54"/>
      <c r="L207" s="55">
        <f t="shared" si="286"/>
        <v>0</v>
      </c>
      <c r="M207" s="53"/>
      <c r="N207" s="54"/>
      <c r="O207" s="55">
        <f t="shared" si="287"/>
        <v>0</v>
      </c>
      <c r="P207" s="57"/>
    </row>
    <row r="208" spans="1:16" ht="12" hidden="1" customHeight="1" x14ac:dyDescent="0.25">
      <c r="A208" s="51">
        <v>5213</v>
      </c>
      <c r="B208" s="87" t="s">
        <v>227</v>
      </c>
      <c r="C208" s="88">
        <f t="shared" si="193"/>
        <v>0</v>
      </c>
      <c r="D208" s="193"/>
      <c r="E208" s="194"/>
      <c r="F208" s="55">
        <f t="shared" si="284"/>
        <v>0</v>
      </c>
      <c r="G208" s="53"/>
      <c r="H208" s="54"/>
      <c r="I208" s="55">
        <f t="shared" si="285"/>
        <v>0</v>
      </c>
      <c r="J208" s="53"/>
      <c r="K208" s="54"/>
      <c r="L208" s="55">
        <f t="shared" si="286"/>
        <v>0</v>
      </c>
      <c r="M208" s="53"/>
      <c r="N208" s="54"/>
      <c r="O208" s="55">
        <f t="shared" si="287"/>
        <v>0</v>
      </c>
      <c r="P208" s="57"/>
    </row>
    <row r="209" spans="1:16" ht="12" hidden="1" customHeight="1" x14ac:dyDescent="0.25">
      <c r="A209" s="51">
        <v>5214</v>
      </c>
      <c r="B209" s="87" t="s">
        <v>228</v>
      </c>
      <c r="C209" s="88">
        <f t="shared" si="193"/>
        <v>0</v>
      </c>
      <c r="D209" s="193"/>
      <c r="E209" s="194"/>
      <c r="F209" s="55">
        <f t="shared" si="284"/>
        <v>0</v>
      </c>
      <c r="G209" s="53"/>
      <c r="H209" s="54"/>
      <c r="I209" s="55">
        <f t="shared" si="285"/>
        <v>0</v>
      </c>
      <c r="J209" s="53"/>
      <c r="K209" s="54"/>
      <c r="L209" s="55">
        <f t="shared" si="286"/>
        <v>0</v>
      </c>
      <c r="M209" s="53"/>
      <c r="N209" s="54"/>
      <c r="O209" s="55">
        <f t="shared" si="287"/>
        <v>0</v>
      </c>
      <c r="P209" s="57"/>
    </row>
    <row r="210" spans="1:16" ht="12" hidden="1" customHeight="1" x14ac:dyDescent="0.25">
      <c r="A210" s="51">
        <v>5215</v>
      </c>
      <c r="B210" s="87" t="s">
        <v>229</v>
      </c>
      <c r="C210" s="88">
        <f t="shared" si="193"/>
        <v>0</v>
      </c>
      <c r="D210" s="193"/>
      <c r="E210" s="194"/>
      <c r="F210" s="55">
        <f t="shared" si="284"/>
        <v>0</v>
      </c>
      <c r="G210" s="53"/>
      <c r="H210" s="54"/>
      <c r="I210" s="55">
        <f t="shared" si="285"/>
        <v>0</v>
      </c>
      <c r="J210" s="53"/>
      <c r="K210" s="54"/>
      <c r="L210" s="55">
        <f t="shared" si="286"/>
        <v>0</v>
      </c>
      <c r="M210" s="53"/>
      <c r="N210" s="54"/>
      <c r="O210" s="55">
        <f t="shared" si="287"/>
        <v>0</v>
      </c>
      <c r="P210" s="57"/>
    </row>
    <row r="211" spans="1:16" ht="14.25" hidden="1" customHeight="1" x14ac:dyDescent="0.25">
      <c r="A211" s="51">
        <v>5216</v>
      </c>
      <c r="B211" s="87" t="s">
        <v>230</v>
      </c>
      <c r="C211" s="88">
        <f t="shared" si="193"/>
        <v>0</v>
      </c>
      <c r="D211" s="193"/>
      <c r="E211" s="194"/>
      <c r="F211" s="55">
        <f t="shared" si="284"/>
        <v>0</v>
      </c>
      <c r="G211" s="53"/>
      <c r="H211" s="54"/>
      <c r="I211" s="55">
        <f t="shared" si="285"/>
        <v>0</v>
      </c>
      <c r="J211" s="53"/>
      <c r="K211" s="54"/>
      <c r="L211" s="55">
        <f t="shared" si="286"/>
        <v>0</v>
      </c>
      <c r="M211" s="53"/>
      <c r="N211" s="54"/>
      <c r="O211" s="55">
        <f t="shared" si="287"/>
        <v>0</v>
      </c>
      <c r="P211" s="57"/>
    </row>
    <row r="212" spans="1:16" ht="12" hidden="1" customHeight="1" x14ac:dyDescent="0.25">
      <c r="A212" s="51">
        <v>5217</v>
      </c>
      <c r="B212" s="87" t="s">
        <v>231</v>
      </c>
      <c r="C212" s="88">
        <f t="shared" ref="C212:C275" si="288">F212+I212+L212+O212</f>
        <v>0</v>
      </c>
      <c r="D212" s="193"/>
      <c r="E212" s="194"/>
      <c r="F212" s="55">
        <f t="shared" si="284"/>
        <v>0</v>
      </c>
      <c r="G212" s="53"/>
      <c r="H212" s="54"/>
      <c r="I212" s="55">
        <f t="shared" si="285"/>
        <v>0</v>
      </c>
      <c r="J212" s="53"/>
      <c r="K212" s="54"/>
      <c r="L212" s="55">
        <f t="shared" si="286"/>
        <v>0</v>
      </c>
      <c r="M212" s="53"/>
      <c r="N212" s="54"/>
      <c r="O212" s="55">
        <f t="shared" si="287"/>
        <v>0</v>
      </c>
      <c r="P212" s="57"/>
    </row>
    <row r="213" spans="1:16" ht="12" hidden="1" customHeight="1" x14ac:dyDescent="0.25">
      <c r="A213" s="51">
        <v>5218</v>
      </c>
      <c r="B213" s="87" t="s">
        <v>232</v>
      </c>
      <c r="C213" s="88">
        <f t="shared" si="288"/>
        <v>0</v>
      </c>
      <c r="D213" s="193"/>
      <c r="E213" s="194"/>
      <c r="F213" s="55">
        <f t="shared" si="284"/>
        <v>0</v>
      </c>
      <c r="G213" s="53"/>
      <c r="H213" s="54"/>
      <c r="I213" s="55">
        <f t="shared" si="285"/>
        <v>0</v>
      </c>
      <c r="J213" s="53"/>
      <c r="K213" s="54"/>
      <c r="L213" s="55">
        <f t="shared" si="286"/>
        <v>0</v>
      </c>
      <c r="M213" s="53"/>
      <c r="N213" s="54"/>
      <c r="O213" s="55">
        <f t="shared" si="287"/>
        <v>0</v>
      </c>
      <c r="P213" s="57"/>
    </row>
    <row r="214" spans="1:16" ht="12" hidden="1" customHeight="1" x14ac:dyDescent="0.25">
      <c r="A214" s="51">
        <v>5219</v>
      </c>
      <c r="B214" s="87" t="s">
        <v>233</v>
      </c>
      <c r="C214" s="88">
        <f t="shared" si="288"/>
        <v>0</v>
      </c>
      <c r="D214" s="193"/>
      <c r="E214" s="194"/>
      <c r="F214" s="55">
        <f t="shared" si="284"/>
        <v>0</v>
      </c>
      <c r="G214" s="53"/>
      <c r="H214" s="54"/>
      <c r="I214" s="55">
        <f t="shared" si="285"/>
        <v>0</v>
      </c>
      <c r="J214" s="53"/>
      <c r="K214" s="54"/>
      <c r="L214" s="55">
        <f t="shared" si="286"/>
        <v>0</v>
      </c>
      <c r="M214" s="53"/>
      <c r="N214" s="54"/>
      <c r="O214" s="55">
        <f t="shared" si="287"/>
        <v>0</v>
      </c>
      <c r="P214" s="57"/>
    </row>
    <row r="215" spans="1:16" ht="13.5" hidden="1" customHeight="1" x14ac:dyDescent="0.25">
      <c r="A215" s="187">
        <v>5220</v>
      </c>
      <c r="B215" s="87" t="s">
        <v>234</v>
      </c>
      <c r="C215" s="88">
        <f t="shared" si="288"/>
        <v>0</v>
      </c>
      <c r="D215" s="193"/>
      <c r="E215" s="194"/>
      <c r="F215" s="55">
        <f t="shared" si="284"/>
        <v>0</v>
      </c>
      <c r="G215" s="53"/>
      <c r="H215" s="54"/>
      <c r="I215" s="55">
        <f t="shared" si="285"/>
        <v>0</v>
      </c>
      <c r="J215" s="53"/>
      <c r="K215" s="54"/>
      <c r="L215" s="55">
        <f t="shared" si="286"/>
        <v>0</v>
      </c>
      <c r="M215" s="53"/>
      <c r="N215" s="54"/>
      <c r="O215" s="55">
        <f t="shared" si="287"/>
        <v>0</v>
      </c>
      <c r="P215" s="57"/>
    </row>
    <row r="216" spans="1:16" hidden="1" x14ac:dyDescent="0.25">
      <c r="A216" s="187">
        <v>5230</v>
      </c>
      <c r="B216" s="87" t="s">
        <v>235</v>
      </c>
      <c r="C216" s="88">
        <f t="shared" si="288"/>
        <v>0</v>
      </c>
      <c r="D216" s="188">
        <f>SUM(D217:D224)</f>
        <v>0</v>
      </c>
      <c r="E216" s="189">
        <f t="shared" ref="E216:F216" si="289">SUM(E217:E224)</f>
        <v>0</v>
      </c>
      <c r="F216" s="55">
        <f t="shared" si="289"/>
        <v>0</v>
      </c>
      <c r="G216" s="188">
        <f>SUM(G217:G224)</f>
        <v>0</v>
      </c>
      <c r="H216" s="189">
        <f t="shared" ref="H216:I216" si="290">SUM(H217:H224)</f>
        <v>0</v>
      </c>
      <c r="I216" s="55">
        <f t="shared" si="290"/>
        <v>0</v>
      </c>
      <c r="J216" s="188">
        <f>SUM(J217:J224)</f>
        <v>0</v>
      </c>
      <c r="K216" s="189">
        <f t="shared" ref="K216:L216" si="291">SUM(K217:K224)</f>
        <v>0</v>
      </c>
      <c r="L216" s="55">
        <f t="shared" si="291"/>
        <v>0</v>
      </c>
      <c r="M216" s="188">
        <f>SUM(M217:M224)</f>
        <v>0</v>
      </c>
      <c r="N216" s="189">
        <f t="shared" ref="N216:O216" si="292">SUM(N217:N224)</f>
        <v>0</v>
      </c>
      <c r="O216" s="55">
        <f t="shared" si="292"/>
        <v>0</v>
      </c>
      <c r="P216" s="57"/>
    </row>
    <row r="217" spans="1:16" ht="12" hidden="1" customHeight="1" x14ac:dyDescent="0.25">
      <c r="A217" s="51">
        <v>5231</v>
      </c>
      <c r="B217" s="87" t="s">
        <v>236</v>
      </c>
      <c r="C217" s="88">
        <f t="shared" si="288"/>
        <v>0</v>
      </c>
      <c r="D217" s="193"/>
      <c r="E217" s="194"/>
      <c r="F217" s="55">
        <f t="shared" ref="F217:F226" si="293">D217+E217</f>
        <v>0</v>
      </c>
      <c r="G217" s="53"/>
      <c r="H217" s="54"/>
      <c r="I217" s="55">
        <f t="shared" ref="I217:I226" si="294">G217+H217</f>
        <v>0</v>
      </c>
      <c r="J217" s="53"/>
      <c r="K217" s="54"/>
      <c r="L217" s="55">
        <f t="shared" ref="L217:L226" si="295">K217+J217</f>
        <v>0</v>
      </c>
      <c r="M217" s="53"/>
      <c r="N217" s="54"/>
      <c r="O217" s="55">
        <f t="shared" ref="O217:O226" si="296">N217+M217</f>
        <v>0</v>
      </c>
      <c r="P217" s="57"/>
    </row>
    <row r="218" spans="1:16" ht="12" hidden="1" customHeight="1" x14ac:dyDescent="0.25">
      <c r="A218" s="51">
        <v>5232</v>
      </c>
      <c r="B218" s="87" t="s">
        <v>237</v>
      </c>
      <c r="C218" s="88">
        <f t="shared" si="288"/>
        <v>0</v>
      </c>
      <c r="D218" s="193"/>
      <c r="E218" s="194"/>
      <c r="F218" s="55">
        <f t="shared" si="293"/>
        <v>0</v>
      </c>
      <c r="G218" s="53"/>
      <c r="H218" s="54"/>
      <c r="I218" s="55">
        <f t="shared" si="294"/>
        <v>0</v>
      </c>
      <c r="J218" s="53"/>
      <c r="K218" s="54"/>
      <c r="L218" s="55">
        <f t="shared" si="295"/>
        <v>0</v>
      </c>
      <c r="M218" s="53"/>
      <c r="N218" s="54"/>
      <c r="O218" s="55">
        <f t="shared" si="296"/>
        <v>0</v>
      </c>
      <c r="P218" s="57"/>
    </row>
    <row r="219" spans="1:16" ht="12" hidden="1" customHeight="1" x14ac:dyDescent="0.25">
      <c r="A219" s="51">
        <v>5233</v>
      </c>
      <c r="B219" s="87" t="s">
        <v>238</v>
      </c>
      <c r="C219" s="88">
        <f t="shared" si="288"/>
        <v>0</v>
      </c>
      <c r="D219" s="193"/>
      <c r="E219" s="194"/>
      <c r="F219" s="55">
        <f t="shared" si="293"/>
        <v>0</v>
      </c>
      <c r="G219" s="53"/>
      <c r="H219" s="54"/>
      <c r="I219" s="55">
        <f t="shared" si="294"/>
        <v>0</v>
      </c>
      <c r="J219" s="53"/>
      <c r="K219" s="54"/>
      <c r="L219" s="55">
        <f t="shared" si="295"/>
        <v>0</v>
      </c>
      <c r="M219" s="53"/>
      <c r="N219" s="54"/>
      <c r="O219" s="55">
        <f t="shared" si="296"/>
        <v>0</v>
      </c>
      <c r="P219" s="57"/>
    </row>
    <row r="220" spans="1:16" ht="24" hidden="1" customHeight="1" x14ac:dyDescent="0.25">
      <c r="A220" s="51">
        <v>5234</v>
      </c>
      <c r="B220" s="87" t="s">
        <v>239</v>
      </c>
      <c r="C220" s="88">
        <f t="shared" si="288"/>
        <v>0</v>
      </c>
      <c r="D220" s="193"/>
      <c r="E220" s="194"/>
      <c r="F220" s="55">
        <f t="shared" si="293"/>
        <v>0</v>
      </c>
      <c r="G220" s="53"/>
      <c r="H220" s="54"/>
      <c r="I220" s="55">
        <f t="shared" si="294"/>
        <v>0</v>
      </c>
      <c r="J220" s="53"/>
      <c r="K220" s="54"/>
      <c r="L220" s="55">
        <f t="shared" si="295"/>
        <v>0</v>
      </c>
      <c r="M220" s="53"/>
      <c r="N220" s="54"/>
      <c r="O220" s="55">
        <f t="shared" si="296"/>
        <v>0</v>
      </c>
      <c r="P220" s="57"/>
    </row>
    <row r="221" spans="1:16" ht="14.25" hidden="1" customHeight="1" x14ac:dyDescent="0.25">
      <c r="A221" s="51">
        <v>5236</v>
      </c>
      <c r="B221" s="87" t="s">
        <v>240</v>
      </c>
      <c r="C221" s="88">
        <f t="shared" si="288"/>
        <v>0</v>
      </c>
      <c r="D221" s="193"/>
      <c r="E221" s="194"/>
      <c r="F221" s="55">
        <f t="shared" si="293"/>
        <v>0</v>
      </c>
      <c r="G221" s="53"/>
      <c r="H221" s="54"/>
      <c r="I221" s="55">
        <f t="shared" si="294"/>
        <v>0</v>
      </c>
      <c r="J221" s="53"/>
      <c r="K221" s="54"/>
      <c r="L221" s="55">
        <f t="shared" si="295"/>
        <v>0</v>
      </c>
      <c r="M221" s="53"/>
      <c r="N221" s="54"/>
      <c r="O221" s="55">
        <f t="shared" si="296"/>
        <v>0</v>
      </c>
      <c r="P221" s="57"/>
    </row>
    <row r="222" spans="1:16" ht="14.25" hidden="1" customHeight="1" x14ac:dyDescent="0.25">
      <c r="A222" s="51">
        <v>5237</v>
      </c>
      <c r="B222" s="87" t="s">
        <v>241</v>
      </c>
      <c r="C222" s="88">
        <f t="shared" si="288"/>
        <v>0</v>
      </c>
      <c r="D222" s="193"/>
      <c r="E222" s="194"/>
      <c r="F222" s="55">
        <f t="shared" si="293"/>
        <v>0</v>
      </c>
      <c r="G222" s="53"/>
      <c r="H222" s="54"/>
      <c r="I222" s="55">
        <f t="shared" si="294"/>
        <v>0</v>
      </c>
      <c r="J222" s="53"/>
      <c r="K222" s="54"/>
      <c r="L222" s="55">
        <f t="shared" si="295"/>
        <v>0</v>
      </c>
      <c r="M222" s="53"/>
      <c r="N222" s="54"/>
      <c r="O222" s="55">
        <f t="shared" si="296"/>
        <v>0</v>
      </c>
      <c r="P222" s="57"/>
    </row>
    <row r="223" spans="1:16" ht="24" hidden="1" customHeight="1" x14ac:dyDescent="0.25">
      <c r="A223" s="51">
        <v>5238</v>
      </c>
      <c r="B223" s="87" t="s">
        <v>242</v>
      </c>
      <c r="C223" s="88">
        <f t="shared" si="288"/>
        <v>0</v>
      </c>
      <c r="D223" s="193"/>
      <c r="E223" s="194"/>
      <c r="F223" s="55">
        <f t="shared" si="293"/>
        <v>0</v>
      </c>
      <c r="G223" s="53"/>
      <c r="H223" s="54"/>
      <c r="I223" s="55">
        <f t="shared" si="294"/>
        <v>0</v>
      </c>
      <c r="J223" s="53"/>
      <c r="K223" s="54"/>
      <c r="L223" s="55">
        <f t="shared" si="295"/>
        <v>0</v>
      </c>
      <c r="M223" s="53"/>
      <c r="N223" s="54"/>
      <c r="O223" s="55">
        <f t="shared" si="296"/>
        <v>0</v>
      </c>
      <c r="P223" s="57"/>
    </row>
    <row r="224" spans="1:16" ht="24" hidden="1" customHeight="1" x14ac:dyDescent="0.25">
      <c r="A224" s="51">
        <v>5239</v>
      </c>
      <c r="B224" s="87" t="s">
        <v>243</v>
      </c>
      <c r="C224" s="88">
        <f t="shared" si="288"/>
        <v>0</v>
      </c>
      <c r="D224" s="193"/>
      <c r="E224" s="194"/>
      <c r="F224" s="55">
        <f t="shared" si="293"/>
        <v>0</v>
      </c>
      <c r="G224" s="53"/>
      <c r="H224" s="54"/>
      <c r="I224" s="55">
        <f t="shared" si="294"/>
        <v>0</v>
      </c>
      <c r="J224" s="53"/>
      <c r="K224" s="54"/>
      <c r="L224" s="55">
        <f t="shared" si="295"/>
        <v>0</v>
      </c>
      <c r="M224" s="53"/>
      <c r="N224" s="54"/>
      <c r="O224" s="55">
        <f t="shared" si="296"/>
        <v>0</v>
      </c>
      <c r="P224" s="57"/>
    </row>
    <row r="225" spans="1:16" ht="24" hidden="1" customHeight="1" x14ac:dyDescent="0.25">
      <c r="A225" s="187">
        <v>5240</v>
      </c>
      <c r="B225" s="87" t="s">
        <v>244</v>
      </c>
      <c r="C225" s="88">
        <f t="shared" si="288"/>
        <v>0</v>
      </c>
      <c r="D225" s="193"/>
      <c r="E225" s="194"/>
      <c r="F225" s="55">
        <f t="shared" si="293"/>
        <v>0</v>
      </c>
      <c r="G225" s="53"/>
      <c r="H225" s="54"/>
      <c r="I225" s="55">
        <f t="shared" si="294"/>
        <v>0</v>
      </c>
      <c r="J225" s="53"/>
      <c r="K225" s="54"/>
      <c r="L225" s="55">
        <f t="shared" si="295"/>
        <v>0</v>
      </c>
      <c r="M225" s="53"/>
      <c r="N225" s="54"/>
      <c r="O225" s="55">
        <f t="shared" si="296"/>
        <v>0</v>
      </c>
      <c r="P225" s="57"/>
    </row>
    <row r="226" spans="1:16" ht="12" hidden="1" customHeight="1" x14ac:dyDescent="0.25">
      <c r="A226" s="187">
        <v>5250</v>
      </c>
      <c r="B226" s="87" t="s">
        <v>245</v>
      </c>
      <c r="C226" s="88">
        <f t="shared" si="288"/>
        <v>0</v>
      </c>
      <c r="D226" s="193"/>
      <c r="E226" s="194"/>
      <c r="F226" s="55">
        <f t="shared" si="293"/>
        <v>0</v>
      </c>
      <c r="G226" s="53"/>
      <c r="H226" s="54"/>
      <c r="I226" s="55">
        <f t="shared" si="294"/>
        <v>0</v>
      </c>
      <c r="J226" s="53"/>
      <c r="K226" s="54"/>
      <c r="L226" s="55">
        <f t="shared" si="295"/>
        <v>0</v>
      </c>
      <c r="M226" s="53"/>
      <c r="N226" s="54"/>
      <c r="O226" s="55">
        <f t="shared" si="296"/>
        <v>0</v>
      </c>
      <c r="P226" s="57"/>
    </row>
    <row r="227" spans="1:16" hidden="1" x14ac:dyDescent="0.25">
      <c r="A227" s="187">
        <v>5260</v>
      </c>
      <c r="B227" s="87" t="s">
        <v>246</v>
      </c>
      <c r="C227" s="88">
        <f t="shared" si="288"/>
        <v>0</v>
      </c>
      <c r="D227" s="188">
        <f>SUM(D228)</f>
        <v>0</v>
      </c>
      <c r="E227" s="189">
        <f t="shared" ref="E227:F227" si="297">SUM(E228)</f>
        <v>0</v>
      </c>
      <c r="F227" s="55">
        <f t="shared" si="297"/>
        <v>0</v>
      </c>
      <c r="G227" s="188">
        <f>SUM(G228)</f>
        <v>0</v>
      </c>
      <c r="H227" s="189">
        <f t="shared" ref="H227:I227" si="298">SUM(H228)</f>
        <v>0</v>
      </c>
      <c r="I227" s="55">
        <f t="shared" si="298"/>
        <v>0</v>
      </c>
      <c r="J227" s="188">
        <f>SUM(J228)</f>
        <v>0</v>
      </c>
      <c r="K227" s="189">
        <f t="shared" ref="K227:L227" si="299">SUM(K228)</f>
        <v>0</v>
      </c>
      <c r="L227" s="55">
        <f t="shared" si="299"/>
        <v>0</v>
      </c>
      <c r="M227" s="188">
        <f>SUM(M228)</f>
        <v>0</v>
      </c>
      <c r="N227" s="189">
        <f t="shared" ref="N227:O227" si="300">SUM(N228)</f>
        <v>0</v>
      </c>
      <c r="O227" s="55">
        <f t="shared" si="300"/>
        <v>0</v>
      </c>
      <c r="P227" s="57"/>
    </row>
    <row r="228" spans="1:16" ht="24" hidden="1" customHeight="1" x14ac:dyDescent="0.25">
      <c r="A228" s="51">
        <v>5269</v>
      </c>
      <c r="B228" s="87" t="s">
        <v>247</v>
      </c>
      <c r="C228" s="88">
        <f t="shared" si="288"/>
        <v>0</v>
      </c>
      <c r="D228" s="193"/>
      <c r="E228" s="194"/>
      <c r="F228" s="55">
        <f t="shared" ref="F228:F229" si="301">D228+E228</f>
        <v>0</v>
      </c>
      <c r="G228" s="53"/>
      <c r="H228" s="54"/>
      <c r="I228" s="55">
        <f t="shared" ref="I228:I229" si="302">G228+H228</f>
        <v>0</v>
      </c>
      <c r="J228" s="53"/>
      <c r="K228" s="54"/>
      <c r="L228" s="55">
        <f t="shared" ref="L228:L229" si="303">K228+J228</f>
        <v>0</v>
      </c>
      <c r="M228" s="53"/>
      <c r="N228" s="54"/>
      <c r="O228" s="55">
        <f t="shared" ref="O228:O229" si="304">N228+M228</f>
        <v>0</v>
      </c>
      <c r="P228" s="57"/>
    </row>
    <row r="229" spans="1:16" ht="24" hidden="1" customHeight="1" x14ac:dyDescent="0.25">
      <c r="A229" s="184">
        <v>5270</v>
      </c>
      <c r="B229" s="136" t="s">
        <v>248</v>
      </c>
      <c r="C229" s="141">
        <f t="shared" si="288"/>
        <v>0</v>
      </c>
      <c r="D229" s="199"/>
      <c r="E229" s="200"/>
      <c r="F229" s="139">
        <f t="shared" si="301"/>
        <v>0</v>
      </c>
      <c r="G229" s="142"/>
      <c r="H229" s="143"/>
      <c r="I229" s="139">
        <f t="shared" si="302"/>
        <v>0</v>
      </c>
      <c r="J229" s="142"/>
      <c r="K229" s="143"/>
      <c r="L229" s="139">
        <f t="shared" si="303"/>
        <v>0</v>
      </c>
      <c r="M229" s="142"/>
      <c r="N229" s="143"/>
      <c r="O229" s="139">
        <f t="shared" si="304"/>
        <v>0</v>
      </c>
      <c r="P229" s="127"/>
    </row>
    <row r="230" spans="1:16" hidden="1" x14ac:dyDescent="0.25">
      <c r="A230" s="175">
        <v>6000</v>
      </c>
      <c r="B230" s="175" t="s">
        <v>249</v>
      </c>
      <c r="C230" s="176">
        <f t="shared" si="288"/>
        <v>0</v>
      </c>
      <c r="D230" s="177">
        <f>D231+D251+D259</f>
        <v>0</v>
      </c>
      <c r="E230" s="178">
        <f t="shared" ref="E230:F230" si="305">E231+E251+E259</f>
        <v>0</v>
      </c>
      <c r="F230" s="179">
        <f t="shared" si="305"/>
        <v>0</v>
      </c>
      <c r="G230" s="177">
        <f>G231+G251+G259</f>
        <v>0</v>
      </c>
      <c r="H230" s="178">
        <f t="shared" ref="H230:I230" si="306">H231+H251+H259</f>
        <v>0</v>
      </c>
      <c r="I230" s="179">
        <f t="shared" si="306"/>
        <v>0</v>
      </c>
      <c r="J230" s="177">
        <f>J231+J251+J259</f>
        <v>0</v>
      </c>
      <c r="K230" s="178">
        <f t="shared" ref="K230:L230" si="307">K231+K251+K259</f>
        <v>0</v>
      </c>
      <c r="L230" s="179">
        <f t="shared" si="307"/>
        <v>0</v>
      </c>
      <c r="M230" s="177">
        <f>M231+M251+M259</f>
        <v>0</v>
      </c>
      <c r="N230" s="178">
        <f t="shared" ref="N230:O230" si="308">N231+N251+N259</f>
        <v>0</v>
      </c>
      <c r="O230" s="179">
        <f t="shared" si="308"/>
        <v>0</v>
      </c>
      <c r="P230" s="180"/>
    </row>
    <row r="231" spans="1:16" ht="14.25" hidden="1" customHeight="1" x14ac:dyDescent="0.25">
      <c r="A231" s="213">
        <v>6200</v>
      </c>
      <c r="B231" s="204" t="s">
        <v>250</v>
      </c>
      <c r="C231" s="214">
        <f t="shared" si="288"/>
        <v>0</v>
      </c>
      <c r="D231" s="215">
        <f>SUM(D232,D233,D235,D238,D244,D245,D246)</f>
        <v>0</v>
      </c>
      <c r="E231" s="216">
        <f t="shared" ref="E231:F231" si="309">SUM(E232,E233,E235,E238,E244,E245,E246)</f>
        <v>0</v>
      </c>
      <c r="F231" s="217">
        <f t="shared" si="309"/>
        <v>0</v>
      </c>
      <c r="G231" s="215">
        <f>SUM(G232,G233,G235,G238,G244,G245,G246)</f>
        <v>0</v>
      </c>
      <c r="H231" s="216">
        <f t="shared" ref="H231:I231" si="310">SUM(H232,H233,H235,H238,H244,H245,H246)</f>
        <v>0</v>
      </c>
      <c r="I231" s="217">
        <f t="shared" si="310"/>
        <v>0</v>
      </c>
      <c r="J231" s="215">
        <f>SUM(J232,J233,J235,J238,J244,J245,J246)</f>
        <v>0</v>
      </c>
      <c r="K231" s="216">
        <f t="shared" ref="K231:L231" si="311">SUM(K232,K233,K235,K238,K244,K245,K246)</f>
        <v>0</v>
      </c>
      <c r="L231" s="217">
        <f t="shared" si="311"/>
        <v>0</v>
      </c>
      <c r="M231" s="215">
        <f>SUM(M232,M233,M235,M238,M244,M245,M246)</f>
        <v>0</v>
      </c>
      <c r="N231" s="216">
        <f t="shared" ref="N231:O231" si="312">SUM(N232,N233,N235,N238,N244,N245,N246)</f>
        <v>0</v>
      </c>
      <c r="O231" s="217">
        <f t="shared" si="312"/>
        <v>0</v>
      </c>
      <c r="P231" s="218"/>
    </row>
    <row r="232" spans="1:16" ht="24" hidden="1" customHeight="1" x14ac:dyDescent="0.25">
      <c r="A232" s="190">
        <v>6220</v>
      </c>
      <c r="B232" s="80" t="s">
        <v>251</v>
      </c>
      <c r="C232" s="81">
        <f t="shared" si="288"/>
        <v>0</v>
      </c>
      <c r="D232" s="195"/>
      <c r="E232" s="196"/>
      <c r="F232" s="132">
        <f>D232+E232</f>
        <v>0</v>
      </c>
      <c r="G232" s="46"/>
      <c r="H232" s="47"/>
      <c r="I232" s="132">
        <f>G232+H232</f>
        <v>0</v>
      </c>
      <c r="J232" s="46"/>
      <c r="K232" s="47"/>
      <c r="L232" s="132">
        <f>K232+J232</f>
        <v>0</v>
      </c>
      <c r="M232" s="46"/>
      <c r="N232" s="47"/>
      <c r="O232" s="132">
        <f>N232+M232</f>
        <v>0</v>
      </c>
      <c r="P232" s="49"/>
    </row>
    <row r="233" spans="1:16" hidden="1" x14ac:dyDescent="0.25">
      <c r="A233" s="187">
        <v>6230</v>
      </c>
      <c r="B233" s="87" t="s">
        <v>252</v>
      </c>
      <c r="C233" s="88">
        <f t="shared" si="288"/>
        <v>0</v>
      </c>
      <c r="D233" s="188">
        <f t="shared" ref="D233:O233" si="313">SUM(D234)</f>
        <v>0</v>
      </c>
      <c r="E233" s="189">
        <f t="shared" si="313"/>
        <v>0</v>
      </c>
      <c r="F233" s="55">
        <f t="shared" si="313"/>
        <v>0</v>
      </c>
      <c r="G233" s="188">
        <f t="shared" si="313"/>
        <v>0</v>
      </c>
      <c r="H233" s="189">
        <f t="shared" si="313"/>
        <v>0</v>
      </c>
      <c r="I233" s="55">
        <f t="shared" si="313"/>
        <v>0</v>
      </c>
      <c r="J233" s="188">
        <f t="shared" si="313"/>
        <v>0</v>
      </c>
      <c r="K233" s="189">
        <f t="shared" si="313"/>
        <v>0</v>
      </c>
      <c r="L233" s="55">
        <f t="shared" si="313"/>
        <v>0</v>
      </c>
      <c r="M233" s="188">
        <f t="shared" si="313"/>
        <v>0</v>
      </c>
      <c r="N233" s="189">
        <f t="shared" si="313"/>
        <v>0</v>
      </c>
      <c r="O233" s="55">
        <f t="shared" si="313"/>
        <v>0</v>
      </c>
      <c r="P233" s="57"/>
    </row>
    <row r="234" spans="1:16" ht="24" hidden="1" customHeight="1" x14ac:dyDescent="0.25">
      <c r="A234" s="51">
        <v>6239</v>
      </c>
      <c r="B234" s="80" t="s">
        <v>253</v>
      </c>
      <c r="C234" s="88">
        <f t="shared" si="288"/>
        <v>0</v>
      </c>
      <c r="D234" s="195"/>
      <c r="E234" s="196"/>
      <c r="F234" s="132">
        <f>D234+E234</f>
        <v>0</v>
      </c>
      <c r="G234" s="46"/>
      <c r="H234" s="47"/>
      <c r="I234" s="132">
        <f>G234+H234</f>
        <v>0</v>
      </c>
      <c r="J234" s="46"/>
      <c r="K234" s="47"/>
      <c r="L234" s="132">
        <f>K234+J234</f>
        <v>0</v>
      </c>
      <c r="M234" s="46"/>
      <c r="N234" s="47"/>
      <c r="O234" s="132">
        <f>N234+M234</f>
        <v>0</v>
      </c>
      <c r="P234" s="49"/>
    </row>
    <row r="235" spans="1:16" ht="24" hidden="1" x14ac:dyDescent="0.25">
      <c r="A235" s="187">
        <v>6240</v>
      </c>
      <c r="B235" s="87" t="s">
        <v>254</v>
      </c>
      <c r="C235" s="88">
        <f t="shared" si="288"/>
        <v>0</v>
      </c>
      <c r="D235" s="188">
        <f>SUM(D236:D237)</f>
        <v>0</v>
      </c>
      <c r="E235" s="189">
        <f t="shared" ref="E235:F235" si="314">SUM(E236:E237)</f>
        <v>0</v>
      </c>
      <c r="F235" s="55">
        <f t="shared" si="314"/>
        <v>0</v>
      </c>
      <c r="G235" s="188">
        <f>SUM(G236:G237)</f>
        <v>0</v>
      </c>
      <c r="H235" s="189">
        <f t="shared" ref="H235:I235" si="315">SUM(H236:H237)</f>
        <v>0</v>
      </c>
      <c r="I235" s="55">
        <f t="shared" si="315"/>
        <v>0</v>
      </c>
      <c r="J235" s="188">
        <f>SUM(J236:J237)</f>
        <v>0</v>
      </c>
      <c r="K235" s="189">
        <f t="shared" ref="K235:L235" si="316">SUM(K236:K237)</f>
        <v>0</v>
      </c>
      <c r="L235" s="55">
        <f t="shared" si="316"/>
        <v>0</v>
      </c>
      <c r="M235" s="188">
        <f>SUM(M236:M237)</f>
        <v>0</v>
      </c>
      <c r="N235" s="189">
        <f t="shared" ref="N235:O235" si="317">SUM(N236:N237)</f>
        <v>0</v>
      </c>
      <c r="O235" s="55">
        <f t="shared" si="317"/>
        <v>0</v>
      </c>
      <c r="P235" s="57"/>
    </row>
    <row r="236" spans="1:16" ht="12" hidden="1" customHeight="1" x14ac:dyDescent="0.25">
      <c r="A236" s="51">
        <v>6241</v>
      </c>
      <c r="B236" s="87" t="s">
        <v>255</v>
      </c>
      <c r="C236" s="88">
        <f t="shared" si="288"/>
        <v>0</v>
      </c>
      <c r="D236" s="193"/>
      <c r="E236" s="194"/>
      <c r="F236" s="55">
        <f t="shared" ref="F236:F237" si="318">D236+E236</f>
        <v>0</v>
      </c>
      <c r="G236" s="53"/>
      <c r="H236" s="54"/>
      <c r="I236" s="55">
        <f t="shared" ref="I236:I237" si="319">G236+H236</f>
        <v>0</v>
      </c>
      <c r="J236" s="53"/>
      <c r="K236" s="54"/>
      <c r="L236" s="55">
        <f t="shared" ref="L236:L237" si="320">K236+J236</f>
        <v>0</v>
      </c>
      <c r="M236" s="53"/>
      <c r="N236" s="54"/>
      <c r="O236" s="55">
        <f t="shared" ref="O236:O237" si="321">N236+M236</f>
        <v>0</v>
      </c>
      <c r="P236" s="57"/>
    </row>
    <row r="237" spans="1:16" ht="12" hidden="1" customHeight="1" x14ac:dyDescent="0.25">
      <c r="A237" s="51">
        <v>6242</v>
      </c>
      <c r="B237" s="87" t="s">
        <v>256</v>
      </c>
      <c r="C237" s="88">
        <f t="shared" si="288"/>
        <v>0</v>
      </c>
      <c r="D237" s="193"/>
      <c r="E237" s="194"/>
      <c r="F237" s="55">
        <f t="shared" si="318"/>
        <v>0</v>
      </c>
      <c r="G237" s="53"/>
      <c r="H237" s="54"/>
      <c r="I237" s="55">
        <f t="shared" si="319"/>
        <v>0</v>
      </c>
      <c r="J237" s="53"/>
      <c r="K237" s="54"/>
      <c r="L237" s="55">
        <f t="shared" si="320"/>
        <v>0</v>
      </c>
      <c r="M237" s="53"/>
      <c r="N237" s="54"/>
      <c r="O237" s="55">
        <f t="shared" si="321"/>
        <v>0</v>
      </c>
      <c r="P237" s="57"/>
    </row>
    <row r="238" spans="1:16" ht="25.5" hidden="1" customHeight="1" x14ac:dyDescent="0.25">
      <c r="A238" s="187">
        <v>6250</v>
      </c>
      <c r="B238" s="87" t="s">
        <v>257</v>
      </c>
      <c r="C238" s="88">
        <f t="shared" si="288"/>
        <v>0</v>
      </c>
      <c r="D238" s="188">
        <f>SUM(D239:D243)</f>
        <v>0</v>
      </c>
      <c r="E238" s="189">
        <f t="shared" ref="E238:F238" si="322">SUM(E239:E243)</f>
        <v>0</v>
      </c>
      <c r="F238" s="55">
        <f t="shared" si="322"/>
        <v>0</v>
      </c>
      <c r="G238" s="188">
        <f>SUM(G239:G243)</f>
        <v>0</v>
      </c>
      <c r="H238" s="189">
        <f t="shared" ref="H238:I238" si="323">SUM(H239:H243)</f>
        <v>0</v>
      </c>
      <c r="I238" s="55">
        <f t="shared" si="323"/>
        <v>0</v>
      </c>
      <c r="J238" s="188">
        <f>SUM(J239:J243)</f>
        <v>0</v>
      </c>
      <c r="K238" s="189">
        <f t="shared" ref="K238:L238" si="324">SUM(K239:K243)</f>
        <v>0</v>
      </c>
      <c r="L238" s="55">
        <f t="shared" si="324"/>
        <v>0</v>
      </c>
      <c r="M238" s="188">
        <f>SUM(M239:M243)</f>
        <v>0</v>
      </c>
      <c r="N238" s="189">
        <f t="shared" ref="N238:O238" si="325">SUM(N239:N243)</f>
        <v>0</v>
      </c>
      <c r="O238" s="55">
        <f t="shared" si="325"/>
        <v>0</v>
      </c>
      <c r="P238" s="57"/>
    </row>
    <row r="239" spans="1:16" ht="14.25" hidden="1" customHeight="1" x14ac:dyDescent="0.25">
      <c r="A239" s="51">
        <v>6252</v>
      </c>
      <c r="B239" s="87" t="s">
        <v>258</v>
      </c>
      <c r="C239" s="88">
        <f t="shared" si="288"/>
        <v>0</v>
      </c>
      <c r="D239" s="193"/>
      <c r="E239" s="194"/>
      <c r="F239" s="55">
        <f t="shared" ref="F239:F245" si="326">D239+E239</f>
        <v>0</v>
      </c>
      <c r="G239" s="53"/>
      <c r="H239" s="54"/>
      <c r="I239" s="55">
        <f t="shared" ref="I239:I245" si="327">G239+H239</f>
        <v>0</v>
      </c>
      <c r="J239" s="53"/>
      <c r="K239" s="54"/>
      <c r="L239" s="55">
        <f t="shared" ref="L239:L245" si="328">K239+J239</f>
        <v>0</v>
      </c>
      <c r="M239" s="53"/>
      <c r="N239" s="54"/>
      <c r="O239" s="55">
        <f t="shared" ref="O239:O245" si="329">N239+M239</f>
        <v>0</v>
      </c>
      <c r="P239" s="57"/>
    </row>
    <row r="240" spans="1:16" ht="14.25" hidden="1" customHeight="1" x14ac:dyDescent="0.25">
      <c r="A240" s="51">
        <v>6253</v>
      </c>
      <c r="B240" s="87" t="s">
        <v>259</v>
      </c>
      <c r="C240" s="88">
        <f t="shared" si="288"/>
        <v>0</v>
      </c>
      <c r="D240" s="193"/>
      <c r="E240" s="194"/>
      <c r="F240" s="55">
        <f t="shared" si="326"/>
        <v>0</v>
      </c>
      <c r="G240" s="53"/>
      <c r="H240" s="54"/>
      <c r="I240" s="55">
        <f t="shared" si="327"/>
        <v>0</v>
      </c>
      <c r="J240" s="53"/>
      <c r="K240" s="54"/>
      <c r="L240" s="55">
        <f t="shared" si="328"/>
        <v>0</v>
      </c>
      <c r="M240" s="53"/>
      <c r="N240" s="54"/>
      <c r="O240" s="55">
        <f t="shared" si="329"/>
        <v>0</v>
      </c>
      <c r="P240" s="57"/>
    </row>
    <row r="241" spans="1:16" ht="24" hidden="1" customHeight="1" x14ac:dyDescent="0.25">
      <c r="A241" s="51">
        <v>6254</v>
      </c>
      <c r="B241" s="87" t="s">
        <v>260</v>
      </c>
      <c r="C241" s="88">
        <f t="shared" si="288"/>
        <v>0</v>
      </c>
      <c r="D241" s="193"/>
      <c r="E241" s="194"/>
      <c r="F241" s="55">
        <f t="shared" si="326"/>
        <v>0</v>
      </c>
      <c r="G241" s="53"/>
      <c r="H241" s="54"/>
      <c r="I241" s="55">
        <f t="shared" si="327"/>
        <v>0</v>
      </c>
      <c r="J241" s="53"/>
      <c r="K241" s="54"/>
      <c r="L241" s="55">
        <f t="shared" si="328"/>
        <v>0</v>
      </c>
      <c r="M241" s="53"/>
      <c r="N241" s="54"/>
      <c r="O241" s="55">
        <f t="shared" si="329"/>
        <v>0</v>
      </c>
      <c r="P241" s="57"/>
    </row>
    <row r="242" spans="1:16" ht="24" hidden="1" customHeight="1" x14ac:dyDescent="0.25">
      <c r="A242" s="51">
        <v>6255</v>
      </c>
      <c r="B242" s="87" t="s">
        <v>261</v>
      </c>
      <c r="C242" s="88">
        <f t="shared" si="288"/>
        <v>0</v>
      </c>
      <c r="D242" s="193"/>
      <c r="E242" s="194"/>
      <c r="F242" s="55">
        <f t="shared" si="326"/>
        <v>0</v>
      </c>
      <c r="G242" s="53"/>
      <c r="H242" s="54"/>
      <c r="I242" s="55">
        <f t="shared" si="327"/>
        <v>0</v>
      </c>
      <c r="J242" s="53"/>
      <c r="K242" s="54"/>
      <c r="L242" s="55">
        <f t="shared" si="328"/>
        <v>0</v>
      </c>
      <c r="M242" s="53"/>
      <c r="N242" s="54"/>
      <c r="O242" s="55">
        <f t="shared" si="329"/>
        <v>0</v>
      </c>
      <c r="P242" s="57"/>
    </row>
    <row r="243" spans="1:16" ht="12" hidden="1" customHeight="1" x14ac:dyDescent="0.25">
      <c r="A243" s="51">
        <v>6259</v>
      </c>
      <c r="B243" s="87" t="s">
        <v>262</v>
      </c>
      <c r="C243" s="88">
        <f t="shared" si="288"/>
        <v>0</v>
      </c>
      <c r="D243" s="193"/>
      <c r="E243" s="194"/>
      <c r="F243" s="55">
        <f t="shared" si="326"/>
        <v>0</v>
      </c>
      <c r="G243" s="53"/>
      <c r="H243" s="54"/>
      <c r="I243" s="55">
        <f t="shared" si="327"/>
        <v>0</v>
      </c>
      <c r="J243" s="53"/>
      <c r="K243" s="54"/>
      <c r="L243" s="55">
        <f t="shared" si="328"/>
        <v>0</v>
      </c>
      <c r="M243" s="53"/>
      <c r="N243" s="54"/>
      <c r="O243" s="55">
        <f t="shared" si="329"/>
        <v>0</v>
      </c>
      <c r="P243" s="57"/>
    </row>
    <row r="244" spans="1:16" ht="24" hidden="1" customHeight="1" x14ac:dyDescent="0.25">
      <c r="A244" s="187">
        <v>6260</v>
      </c>
      <c r="B244" s="87" t="s">
        <v>263</v>
      </c>
      <c r="C244" s="88">
        <f t="shared" si="288"/>
        <v>0</v>
      </c>
      <c r="D244" s="193"/>
      <c r="E244" s="194"/>
      <c r="F244" s="55">
        <f t="shared" si="326"/>
        <v>0</v>
      </c>
      <c r="G244" s="53"/>
      <c r="H244" s="54"/>
      <c r="I244" s="55">
        <f t="shared" si="327"/>
        <v>0</v>
      </c>
      <c r="J244" s="53"/>
      <c r="K244" s="54"/>
      <c r="L244" s="55">
        <f t="shared" si="328"/>
        <v>0</v>
      </c>
      <c r="M244" s="53"/>
      <c r="N244" s="54"/>
      <c r="O244" s="55">
        <f t="shared" si="329"/>
        <v>0</v>
      </c>
      <c r="P244" s="57"/>
    </row>
    <row r="245" spans="1:16" ht="12" hidden="1" customHeight="1" x14ac:dyDescent="0.25">
      <c r="A245" s="187">
        <v>6270</v>
      </c>
      <c r="B245" s="87" t="s">
        <v>264</v>
      </c>
      <c r="C245" s="88">
        <f t="shared" si="288"/>
        <v>0</v>
      </c>
      <c r="D245" s="193"/>
      <c r="E245" s="194"/>
      <c r="F245" s="55">
        <f t="shared" si="326"/>
        <v>0</v>
      </c>
      <c r="G245" s="53"/>
      <c r="H245" s="54"/>
      <c r="I245" s="55">
        <f t="shared" si="327"/>
        <v>0</v>
      </c>
      <c r="J245" s="53"/>
      <c r="K245" s="54"/>
      <c r="L245" s="55">
        <f t="shared" si="328"/>
        <v>0</v>
      </c>
      <c r="M245" s="53"/>
      <c r="N245" s="54"/>
      <c r="O245" s="55">
        <f t="shared" si="329"/>
        <v>0</v>
      </c>
      <c r="P245" s="57"/>
    </row>
    <row r="246" spans="1:16" ht="24" hidden="1" x14ac:dyDescent="0.25">
      <c r="A246" s="190">
        <v>6290</v>
      </c>
      <c r="B246" s="80" t="s">
        <v>265</v>
      </c>
      <c r="C246" s="205">
        <f t="shared" si="288"/>
        <v>0</v>
      </c>
      <c r="D246" s="191">
        <f>SUM(D247:D250)</f>
        <v>0</v>
      </c>
      <c r="E246" s="192">
        <f t="shared" ref="E246:O246" si="330">SUM(E247:E250)</f>
        <v>0</v>
      </c>
      <c r="F246" s="132">
        <f t="shared" si="330"/>
        <v>0</v>
      </c>
      <c r="G246" s="191">
        <f t="shared" si="330"/>
        <v>0</v>
      </c>
      <c r="H246" s="192">
        <f t="shared" si="330"/>
        <v>0</v>
      </c>
      <c r="I246" s="132">
        <f t="shared" si="330"/>
        <v>0</v>
      </c>
      <c r="J246" s="191">
        <f t="shared" si="330"/>
        <v>0</v>
      </c>
      <c r="K246" s="192">
        <f t="shared" si="330"/>
        <v>0</v>
      </c>
      <c r="L246" s="132">
        <f t="shared" si="330"/>
        <v>0</v>
      </c>
      <c r="M246" s="191">
        <f t="shared" si="330"/>
        <v>0</v>
      </c>
      <c r="N246" s="192">
        <f t="shared" si="330"/>
        <v>0</v>
      </c>
      <c r="O246" s="132">
        <f t="shared" si="330"/>
        <v>0</v>
      </c>
      <c r="P246" s="49"/>
    </row>
    <row r="247" spans="1:16" ht="12" hidden="1" customHeight="1" x14ac:dyDescent="0.25">
      <c r="A247" s="51">
        <v>6291</v>
      </c>
      <c r="B247" s="87" t="s">
        <v>266</v>
      </c>
      <c r="C247" s="88">
        <f t="shared" si="288"/>
        <v>0</v>
      </c>
      <c r="D247" s="193"/>
      <c r="E247" s="194"/>
      <c r="F247" s="55">
        <f t="shared" ref="F247:F250" si="331">D247+E247</f>
        <v>0</v>
      </c>
      <c r="G247" s="53"/>
      <c r="H247" s="54"/>
      <c r="I247" s="55">
        <f t="shared" ref="I247:I250" si="332">G247+H247</f>
        <v>0</v>
      </c>
      <c r="J247" s="53"/>
      <c r="K247" s="54"/>
      <c r="L247" s="55">
        <f t="shared" ref="L247:L250" si="333">K247+J247</f>
        <v>0</v>
      </c>
      <c r="M247" s="53"/>
      <c r="N247" s="54"/>
      <c r="O247" s="55">
        <f t="shared" ref="O247:O250" si="334">N247+M247</f>
        <v>0</v>
      </c>
      <c r="P247" s="57"/>
    </row>
    <row r="248" spans="1:16" ht="12" hidden="1" customHeight="1" x14ac:dyDescent="0.25">
      <c r="A248" s="51">
        <v>6292</v>
      </c>
      <c r="B248" s="87" t="s">
        <v>267</v>
      </c>
      <c r="C248" s="88">
        <f t="shared" si="288"/>
        <v>0</v>
      </c>
      <c r="D248" s="193"/>
      <c r="E248" s="194"/>
      <c r="F248" s="55">
        <f t="shared" si="331"/>
        <v>0</v>
      </c>
      <c r="G248" s="53"/>
      <c r="H248" s="54"/>
      <c r="I248" s="55">
        <f t="shared" si="332"/>
        <v>0</v>
      </c>
      <c r="J248" s="53"/>
      <c r="K248" s="54"/>
      <c r="L248" s="55">
        <f t="shared" si="333"/>
        <v>0</v>
      </c>
      <c r="M248" s="53"/>
      <c r="N248" s="54"/>
      <c r="O248" s="55">
        <f t="shared" si="334"/>
        <v>0</v>
      </c>
      <c r="P248" s="57"/>
    </row>
    <row r="249" spans="1:16" ht="72" hidden="1" customHeight="1" x14ac:dyDescent="0.25">
      <c r="A249" s="51">
        <v>6296</v>
      </c>
      <c r="B249" s="87" t="s">
        <v>268</v>
      </c>
      <c r="C249" s="88">
        <f t="shared" si="288"/>
        <v>0</v>
      </c>
      <c r="D249" s="193"/>
      <c r="E249" s="194"/>
      <c r="F249" s="55">
        <f t="shared" si="331"/>
        <v>0</v>
      </c>
      <c r="G249" s="53"/>
      <c r="H249" s="54"/>
      <c r="I249" s="55">
        <f t="shared" si="332"/>
        <v>0</v>
      </c>
      <c r="J249" s="53"/>
      <c r="K249" s="54"/>
      <c r="L249" s="55">
        <f t="shared" si="333"/>
        <v>0</v>
      </c>
      <c r="M249" s="53"/>
      <c r="N249" s="54"/>
      <c r="O249" s="55">
        <f t="shared" si="334"/>
        <v>0</v>
      </c>
      <c r="P249" s="57"/>
    </row>
    <row r="250" spans="1:16" ht="39.75" hidden="1" customHeight="1" x14ac:dyDescent="0.25">
      <c r="A250" s="51">
        <v>6299</v>
      </c>
      <c r="B250" s="87" t="s">
        <v>269</v>
      </c>
      <c r="C250" s="88">
        <f t="shared" si="288"/>
        <v>0</v>
      </c>
      <c r="D250" s="193"/>
      <c r="E250" s="194"/>
      <c r="F250" s="55">
        <f t="shared" si="331"/>
        <v>0</v>
      </c>
      <c r="G250" s="53"/>
      <c r="H250" s="54"/>
      <c r="I250" s="55">
        <f t="shared" si="332"/>
        <v>0</v>
      </c>
      <c r="J250" s="53"/>
      <c r="K250" s="54"/>
      <c r="L250" s="55">
        <f t="shared" si="333"/>
        <v>0</v>
      </c>
      <c r="M250" s="53"/>
      <c r="N250" s="54"/>
      <c r="O250" s="55">
        <f t="shared" si="334"/>
        <v>0</v>
      </c>
      <c r="P250" s="57"/>
    </row>
    <row r="251" spans="1:16" hidden="1" x14ac:dyDescent="0.25">
      <c r="A251" s="67">
        <v>6300</v>
      </c>
      <c r="B251" s="181" t="s">
        <v>270</v>
      </c>
      <c r="C251" s="68">
        <f t="shared" si="288"/>
        <v>0</v>
      </c>
      <c r="D251" s="182">
        <f>SUM(D252,D257,D258)</f>
        <v>0</v>
      </c>
      <c r="E251" s="183">
        <f t="shared" ref="E251:O251" si="335">SUM(E252,E257,E258)</f>
        <v>0</v>
      </c>
      <c r="F251" s="71">
        <f t="shared" si="335"/>
        <v>0</v>
      </c>
      <c r="G251" s="182">
        <f t="shared" si="335"/>
        <v>0</v>
      </c>
      <c r="H251" s="183">
        <f t="shared" si="335"/>
        <v>0</v>
      </c>
      <c r="I251" s="71">
        <f t="shared" si="335"/>
        <v>0</v>
      </c>
      <c r="J251" s="182">
        <f t="shared" si="335"/>
        <v>0</v>
      </c>
      <c r="K251" s="183">
        <f t="shared" si="335"/>
        <v>0</v>
      </c>
      <c r="L251" s="71">
        <f t="shared" si="335"/>
        <v>0</v>
      </c>
      <c r="M251" s="182">
        <f t="shared" si="335"/>
        <v>0</v>
      </c>
      <c r="N251" s="183">
        <f t="shared" si="335"/>
        <v>0</v>
      </c>
      <c r="O251" s="71">
        <f t="shared" si="335"/>
        <v>0</v>
      </c>
      <c r="P251" s="75"/>
    </row>
    <row r="252" spans="1:16" ht="24" hidden="1" x14ac:dyDescent="0.25">
      <c r="A252" s="190">
        <v>6320</v>
      </c>
      <c r="B252" s="80" t="s">
        <v>271</v>
      </c>
      <c r="C252" s="205">
        <f t="shared" si="288"/>
        <v>0</v>
      </c>
      <c r="D252" s="191">
        <f>SUM(D253:D256)</f>
        <v>0</v>
      </c>
      <c r="E252" s="192">
        <f t="shared" ref="E252:O252" si="336">SUM(E253:E256)</f>
        <v>0</v>
      </c>
      <c r="F252" s="132">
        <f t="shared" si="336"/>
        <v>0</v>
      </c>
      <c r="G252" s="191">
        <f t="shared" si="336"/>
        <v>0</v>
      </c>
      <c r="H252" s="192">
        <f t="shared" si="336"/>
        <v>0</v>
      </c>
      <c r="I252" s="132">
        <f t="shared" si="336"/>
        <v>0</v>
      </c>
      <c r="J252" s="191">
        <f t="shared" si="336"/>
        <v>0</v>
      </c>
      <c r="K252" s="192">
        <f t="shared" si="336"/>
        <v>0</v>
      </c>
      <c r="L252" s="132">
        <f t="shared" si="336"/>
        <v>0</v>
      </c>
      <c r="M252" s="191">
        <f t="shared" si="336"/>
        <v>0</v>
      </c>
      <c r="N252" s="192">
        <f t="shared" si="336"/>
        <v>0</v>
      </c>
      <c r="O252" s="132">
        <f t="shared" si="336"/>
        <v>0</v>
      </c>
      <c r="P252" s="49"/>
    </row>
    <row r="253" spans="1:16" ht="12" hidden="1" customHeight="1" x14ac:dyDescent="0.25">
      <c r="A253" s="51">
        <v>6322</v>
      </c>
      <c r="B253" s="87" t="s">
        <v>272</v>
      </c>
      <c r="C253" s="88">
        <f t="shared" si="288"/>
        <v>0</v>
      </c>
      <c r="D253" s="193"/>
      <c r="E253" s="194"/>
      <c r="F253" s="55">
        <f t="shared" ref="F253:F258" si="337">D253+E253</f>
        <v>0</v>
      </c>
      <c r="G253" s="53"/>
      <c r="H253" s="54"/>
      <c r="I253" s="55">
        <f t="shared" ref="I253:I258" si="338">G253+H253</f>
        <v>0</v>
      </c>
      <c r="J253" s="53"/>
      <c r="K253" s="54"/>
      <c r="L253" s="55">
        <f t="shared" ref="L253:L258" si="339">K253+J253</f>
        <v>0</v>
      </c>
      <c r="M253" s="53"/>
      <c r="N253" s="54"/>
      <c r="O253" s="55">
        <f t="shared" ref="O253:O258" si="340">N253+M253</f>
        <v>0</v>
      </c>
      <c r="P253" s="57"/>
    </row>
    <row r="254" spans="1:16" ht="24" hidden="1" customHeight="1" x14ac:dyDescent="0.25">
      <c r="A254" s="51">
        <v>6323</v>
      </c>
      <c r="B254" s="87" t="s">
        <v>273</v>
      </c>
      <c r="C254" s="88">
        <f t="shared" si="288"/>
        <v>0</v>
      </c>
      <c r="D254" s="193"/>
      <c r="E254" s="194"/>
      <c r="F254" s="55">
        <f t="shared" si="337"/>
        <v>0</v>
      </c>
      <c r="G254" s="53"/>
      <c r="H254" s="54"/>
      <c r="I254" s="55">
        <f t="shared" si="338"/>
        <v>0</v>
      </c>
      <c r="J254" s="53"/>
      <c r="K254" s="54"/>
      <c r="L254" s="55">
        <f t="shared" si="339"/>
        <v>0</v>
      </c>
      <c r="M254" s="53"/>
      <c r="N254" s="54"/>
      <c r="O254" s="55">
        <f t="shared" si="340"/>
        <v>0</v>
      </c>
      <c r="P254" s="57"/>
    </row>
    <row r="255" spans="1:16" ht="24" hidden="1" customHeight="1" x14ac:dyDescent="0.25">
      <c r="A255" s="51">
        <v>6324</v>
      </c>
      <c r="B255" s="87" t="s">
        <v>274</v>
      </c>
      <c r="C255" s="88">
        <f t="shared" si="288"/>
        <v>0</v>
      </c>
      <c r="D255" s="193"/>
      <c r="E255" s="194"/>
      <c r="F255" s="55">
        <f t="shared" si="337"/>
        <v>0</v>
      </c>
      <c r="G255" s="53"/>
      <c r="H255" s="54"/>
      <c r="I255" s="55">
        <f t="shared" si="338"/>
        <v>0</v>
      </c>
      <c r="J255" s="53"/>
      <c r="K255" s="54"/>
      <c r="L255" s="55">
        <f t="shared" si="339"/>
        <v>0</v>
      </c>
      <c r="M255" s="53"/>
      <c r="N255" s="54"/>
      <c r="O255" s="55">
        <f t="shared" si="340"/>
        <v>0</v>
      </c>
      <c r="P255" s="57"/>
    </row>
    <row r="256" spans="1:16" ht="12" hidden="1" customHeight="1" x14ac:dyDescent="0.25">
      <c r="A256" s="44">
        <v>6329</v>
      </c>
      <c r="B256" s="80" t="s">
        <v>275</v>
      </c>
      <c r="C256" s="81">
        <f t="shared" si="288"/>
        <v>0</v>
      </c>
      <c r="D256" s="195"/>
      <c r="E256" s="196"/>
      <c r="F256" s="132">
        <f t="shared" si="337"/>
        <v>0</v>
      </c>
      <c r="G256" s="46"/>
      <c r="H256" s="47"/>
      <c r="I256" s="132">
        <f t="shared" si="338"/>
        <v>0</v>
      </c>
      <c r="J256" s="46"/>
      <c r="K256" s="47"/>
      <c r="L256" s="132">
        <f t="shared" si="339"/>
        <v>0</v>
      </c>
      <c r="M256" s="46"/>
      <c r="N256" s="47"/>
      <c r="O256" s="132">
        <f t="shared" si="340"/>
        <v>0</v>
      </c>
      <c r="P256" s="49"/>
    </row>
    <row r="257" spans="1:16" ht="24" hidden="1" customHeight="1" x14ac:dyDescent="0.25">
      <c r="A257" s="222">
        <v>6330</v>
      </c>
      <c r="B257" s="223" t="s">
        <v>276</v>
      </c>
      <c r="C257" s="205">
        <f t="shared" si="288"/>
        <v>0</v>
      </c>
      <c r="D257" s="207"/>
      <c r="E257" s="208"/>
      <c r="F257" s="209">
        <f t="shared" si="337"/>
        <v>0</v>
      </c>
      <c r="G257" s="210"/>
      <c r="H257" s="211"/>
      <c r="I257" s="209">
        <f t="shared" si="338"/>
        <v>0</v>
      </c>
      <c r="J257" s="210"/>
      <c r="K257" s="211"/>
      <c r="L257" s="209">
        <f t="shared" si="339"/>
        <v>0</v>
      </c>
      <c r="M257" s="210"/>
      <c r="N257" s="211"/>
      <c r="O257" s="209">
        <f t="shared" si="340"/>
        <v>0</v>
      </c>
      <c r="P257" s="212"/>
    </row>
    <row r="258" spans="1:16" ht="12" hidden="1" customHeight="1" x14ac:dyDescent="0.25">
      <c r="A258" s="187">
        <v>6360</v>
      </c>
      <c r="B258" s="87" t="s">
        <v>277</v>
      </c>
      <c r="C258" s="88">
        <f t="shared" si="288"/>
        <v>0</v>
      </c>
      <c r="D258" s="193"/>
      <c r="E258" s="194"/>
      <c r="F258" s="55">
        <f t="shared" si="337"/>
        <v>0</v>
      </c>
      <c r="G258" s="53"/>
      <c r="H258" s="54"/>
      <c r="I258" s="55">
        <f t="shared" si="338"/>
        <v>0</v>
      </c>
      <c r="J258" s="53"/>
      <c r="K258" s="54"/>
      <c r="L258" s="55">
        <f t="shared" si="339"/>
        <v>0</v>
      </c>
      <c r="M258" s="53"/>
      <c r="N258" s="54"/>
      <c r="O258" s="55">
        <f t="shared" si="340"/>
        <v>0</v>
      </c>
      <c r="P258" s="57"/>
    </row>
    <row r="259" spans="1:16" ht="36" hidden="1" x14ac:dyDescent="0.25">
      <c r="A259" s="67">
        <v>6400</v>
      </c>
      <c r="B259" s="181" t="s">
        <v>278</v>
      </c>
      <c r="C259" s="68">
        <f t="shared" si="288"/>
        <v>0</v>
      </c>
      <c r="D259" s="182">
        <f>SUM(D260,D264)</f>
        <v>0</v>
      </c>
      <c r="E259" s="183">
        <f t="shared" ref="E259:O259" si="341">SUM(E260,E264)</f>
        <v>0</v>
      </c>
      <c r="F259" s="71">
        <f t="shared" si="341"/>
        <v>0</v>
      </c>
      <c r="G259" s="182">
        <f t="shared" si="341"/>
        <v>0</v>
      </c>
      <c r="H259" s="183">
        <f t="shared" si="341"/>
        <v>0</v>
      </c>
      <c r="I259" s="71">
        <f t="shared" si="341"/>
        <v>0</v>
      </c>
      <c r="J259" s="182">
        <f t="shared" si="341"/>
        <v>0</v>
      </c>
      <c r="K259" s="183">
        <f t="shared" si="341"/>
        <v>0</v>
      </c>
      <c r="L259" s="71">
        <f t="shared" si="341"/>
        <v>0</v>
      </c>
      <c r="M259" s="182">
        <f t="shared" si="341"/>
        <v>0</v>
      </c>
      <c r="N259" s="183">
        <f t="shared" si="341"/>
        <v>0</v>
      </c>
      <c r="O259" s="71">
        <f t="shared" si="341"/>
        <v>0</v>
      </c>
      <c r="P259" s="75"/>
    </row>
    <row r="260" spans="1:16" ht="24" hidden="1" x14ac:dyDescent="0.25">
      <c r="A260" s="190">
        <v>6410</v>
      </c>
      <c r="B260" s="80" t="s">
        <v>279</v>
      </c>
      <c r="C260" s="81">
        <f t="shared" si="288"/>
        <v>0</v>
      </c>
      <c r="D260" s="191">
        <f>SUM(D261:D263)</f>
        <v>0</v>
      </c>
      <c r="E260" s="192">
        <f t="shared" ref="E260:O260" si="342">SUM(E261:E263)</f>
        <v>0</v>
      </c>
      <c r="F260" s="132">
        <f t="shared" si="342"/>
        <v>0</v>
      </c>
      <c r="G260" s="191">
        <f t="shared" si="342"/>
        <v>0</v>
      </c>
      <c r="H260" s="192">
        <f t="shared" si="342"/>
        <v>0</v>
      </c>
      <c r="I260" s="132">
        <f t="shared" si="342"/>
        <v>0</v>
      </c>
      <c r="J260" s="191">
        <f t="shared" si="342"/>
        <v>0</v>
      </c>
      <c r="K260" s="192">
        <f t="shared" si="342"/>
        <v>0</v>
      </c>
      <c r="L260" s="132">
        <f t="shared" si="342"/>
        <v>0</v>
      </c>
      <c r="M260" s="191">
        <f t="shared" si="342"/>
        <v>0</v>
      </c>
      <c r="N260" s="192">
        <f t="shared" si="342"/>
        <v>0</v>
      </c>
      <c r="O260" s="132">
        <f t="shared" si="342"/>
        <v>0</v>
      </c>
      <c r="P260" s="49"/>
    </row>
    <row r="261" spans="1:16" ht="12" hidden="1" customHeight="1" x14ac:dyDescent="0.25">
      <c r="A261" s="51">
        <v>6411</v>
      </c>
      <c r="B261" s="197" t="s">
        <v>280</v>
      </c>
      <c r="C261" s="88">
        <f t="shared" si="288"/>
        <v>0</v>
      </c>
      <c r="D261" s="193"/>
      <c r="E261" s="194"/>
      <c r="F261" s="55">
        <f t="shared" ref="F261:F263" si="343">D261+E261</f>
        <v>0</v>
      </c>
      <c r="G261" s="53"/>
      <c r="H261" s="54"/>
      <c r="I261" s="55">
        <f t="shared" ref="I261:I263" si="344">G261+H261</f>
        <v>0</v>
      </c>
      <c r="J261" s="53"/>
      <c r="K261" s="54"/>
      <c r="L261" s="55">
        <f t="shared" ref="L261:L263" si="345">K261+J261</f>
        <v>0</v>
      </c>
      <c r="M261" s="53"/>
      <c r="N261" s="54"/>
      <c r="O261" s="55">
        <f t="shared" ref="O261:O263" si="346">N261+M261</f>
        <v>0</v>
      </c>
      <c r="P261" s="57"/>
    </row>
    <row r="262" spans="1:16" ht="36" hidden="1" customHeight="1" x14ac:dyDescent="0.25">
      <c r="A262" s="51">
        <v>6412</v>
      </c>
      <c r="B262" s="87" t="s">
        <v>281</v>
      </c>
      <c r="C262" s="88">
        <f t="shared" si="288"/>
        <v>0</v>
      </c>
      <c r="D262" s="193"/>
      <c r="E262" s="194"/>
      <c r="F262" s="55">
        <f t="shared" si="343"/>
        <v>0</v>
      </c>
      <c r="G262" s="53"/>
      <c r="H262" s="54"/>
      <c r="I262" s="55">
        <f t="shared" si="344"/>
        <v>0</v>
      </c>
      <c r="J262" s="53"/>
      <c r="K262" s="54"/>
      <c r="L262" s="55">
        <f t="shared" si="345"/>
        <v>0</v>
      </c>
      <c r="M262" s="53"/>
      <c r="N262" s="54"/>
      <c r="O262" s="55">
        <f t="shared" si="346"/>
        <v>0</v>
      </c>
      <c r="P262" s="57"/>
    </row>
    <row r="263" spans="1:16" ht="36" hidden="1" customHeight="1" x14ac:dyDescent="0.25">
      <c r="A263" s="51">
        <v>6419</v>
      </c>
      <c r="B263" s="87" t="s">
        <v>282</v>
      </c>
      <c r="C263" s="88">
        <f t="shared" si="288"/>
        <v>0</v>
      </c>
      <c r="D263" s="193"/>
      <c r="E263" s="194"/>
      <c r="F263" s="55">
        <f t="shared" si="343"/>
        <v>0</v>
      </c>
      <c r="G263" s="53"/>
      <c r="H263" s="54"/>
      <c r="I263" s="55">
        <f t="shared" si="344"/>
        <v>0</v>
      </c>
      <c r="J263" s="53"/>
      <c r="K263" s="54"/>
      <c r="L263" s="55">
        <f t="shared" si="345"/>
        <v>0</v>
      </c>
      <c r="M263" s="53"/>
      <c r="N263" s="54"/>
      <c r="O263" s="55">
        <f t="shared" si="346"/>
        <v>0</v>
      </c>
      <c r="P263" s="57"/>
    </row>
    <row r="264" spans="1:16" ht="48" hidden="1" x14ac:dyDescent="0.25">
      <c r="A264" s="187">
        <v>6420</v>
      </c>
      <c r="B264" s="87" t="s">
        <v>283</v>
      </c>
      <c r="C264" s="88">
        <f t="shared" si="288"/>
        <v>0</v>
      </c>
      <c r="D264" s="188">
        <f>SUM(D265:D268)</f>
        <v>0</v>
      </c>
      <c r="E264" s="189">
        <f t="shared" ref="E264:F264" si="347">SUM(E265:E268)</f>
        <v>0</v>
      </c>
      <c r="F264" s="55">
        <f t="shared" si="347"/>
        <v>0</v>
      </c>
      <c r="G264" s="188">
        <f>SUM(G265:G268)</f>
        <v>0</v>
      </c>
      <c r="H264" s="189">
        <f t="shared" ref="H264:I264" si="348">SUM(H265:H268)</f>
        <v>0</v>
      </c>
      <c r="I264" s="55">
        <f t="shared" si="348"/>
        <v>0</v>
      </c>
      <c r="J264" s="188">
        <f>SUM(J265:J268)</f>
        <v>0</v>
      </c>
      <c r="K264" s="189">
        <f t="shared" ref="K264:L264" si="349">SUM(K265:K268)</f>
        <v>0</v>
      </c>
      <c r="L264" s="55">
        <f t="shared" si="349"/>
        <v>0</v>
      </c>
      <c r="M264" s="188">
        <f>SUM(M265:M268)</f>
        <v>0</v>
      </c>
      <c r="N264" s="189">
        <f t="shared" ref="N264:O264" si="350">SUM(N265:N268)</f>
        <v>0</v>
      </c>
      <c r="O264" s="55">
        <f t="shared" si="350"/>
        <v>0</v>
      </c>
      <c r="P264" s="57"/>
    </row>
    <row r="265" spans="1:16" ht="36" hidden="1" customHeight="1" x14ac:dyDescent="0.25">
      <c r="A265" s="51">
        <v>6421</v>
      </c>
      <c r="B265" s="87" t="s">
        <v>284</v>
      </c>
      <c r="C265" s="88">
        <f t="shared" si="288"/>
        <v>0</v>
      </c>
      <c r="D265" s="193"/>
      <c r="E265" s="194"/>
      <c r="F265" s="55">
        <f t="shared" ref="F265:F268" si="351">D265+E265</f>
        <v>0</v>
      </c>
      <c r="G265" s="53"/>
      <c r="H265" s="54"/>
      <c r="I265" s="55">
        <f t="shared" ref="I265:I268" si="352">G265+H265</f>
        <v>0</v>
      </c>
      <c r="J265" s="53"/>
      <c r="K265" s="54"/>
      <c r="L265" s="55">
        <f t="shared" ref="L265:L268" si="353">K265+J265</f>
        <v>0</v>
      </c>
      <c r="M265" s="53"/>
      <c r="N265" s="54"/>
      <c r="O265" s="55">
        <f t="shared" ref="O265:O268" si="354">N265+M265</f>
        <v>0</v>
      </c>
      <c r="P265" s="57"/>
    </row>
    <row r="266" spans="1:16" ht="12" hidden="1" customHeight="1" x14ac:dyDescent="0.25">
      <c r="A266" s="51">
        <v>6422</v>
      </c>
      <c r="B266" s="87" t="s">
        <v>285</v>
      </c>
      <c r="C266" s="88">
        <f t="shared" si="288"/>
        <v>0</v>
      </c>
      <c r="D266" s="193"/>
      <c r="E266" s="194"/>
      <c r="F266" s="55">
        <f t="shared" si="351"/>
        <v>0</v>
      </c>
      <c r="G266" s="53"/>
      <c r="H266" s="54"/>
      <c r="I266" s="55">
        <f t="shared" si="352"/>
        <v>0</v>
      </c>
      <c r="J266" s="53"/>
      <c r="K266" s="54"/>
      <c r="L266" s="55">
        <f t="shared" si="353"/>
        <v>0</v>
      </c>
      <c r="M266" s="53"/>
      <c r="N266" s="54"/>
      <c r="O266" s="55">
        <f t="shared" si="354"/>
        <v>0</v>
      </c>
      <c r="P266" s="57"/>
    </row>
    <row r="267" spans="1:16" ht="13.5" hidden="1" customHeight="1" x14ac:dyDescent="0.25">
      <c r="A267" s="51">
        <v>6423</v>
      </c>
      <c r="B267" s="87" t="s">
        <v>286</v>
      </c>
      <c r="C267" s="88">
        <f t="shared" si="288"/>
        <v>0</v>
      </c>
      <c r="D267" s="193"/>
      <c r="E267" s="194"/>
      <c r="F267" s="55">
        <f t="shared" si="351"/>
        <v>0</v>
      </c>
      <c r="G267" s="53"/>
      <c r="H267" s="54"/>
      <c r="I267" s="55">
        <f t="shared" si="352"/>
        <v>0</v>
      </c>
      <c r="J267" s="53"/>
      <c r="K267" s="54"/>
      <c r="L267" s="55">
        <f t="shared" si="353"/>
        <v>0</v>
      </c>
      <c r="M267" s="53"/>
      <c r="N267" s="54"/>
      <c r="O267" s="55">
        <f t="shared" si="354"/>
        <v>0</v>
      </c>
      <c r="P267" s="57"/>
    </row>
    <row r="268" spans="1:16" ht="36" hidden="1" customHeight="1" x14ac:dyDescent="0.25">
      <c r="A268" s="51">
        <v>6424</v>
      </c>
      <c r="B268" s="87" t="s">
        <v>287</v>
      </c>
      <c r="C268" s="88">
        <f t="shared" si="288"/>
        <v>0</v>
      </c>
      <c r="D268" s="193"/>
      <c r="E268" s="194"/>
      <c r="F268" s="55">
        <f t="shared" si="351"/>
        <v>0</v>
      </c>
      <c r="G268" s="53"/>
      <c r="H268" s="54"/>
      <c r="I268" s="55">
        <f t="shared" si="352"/>
        <v>0</v>
      </c>
      <c r="J268" s="53"/>
      <c r="K268" s="54"/>
      <c r="L268" s="55">
        <f t="shared" si="353"/>
        <v>0</v>
      </c>
      <c r="M268" s="53"/>
      <c r="N268" s="54"/>
      <c r="O268" s="55">
        <f t="shared" si="354"/>
        <v>0</v>
      </c>
      <c r="P268" s="57"/>
    </row>
    <row r="269" spans="1:16" ht="48" hidden="1" x14ac:dyDescent="0.25">
      <c r="A269" s="224">
        <v>7000</v>
      </c>
      <c r="B269" s="224" t="s">
        <v>288</v>
      </c>
      <c r="C269" s="225">
        <f t="shared" si="288"/>
        <v>0</v>
      </c>
      <c r="D269" s="226">
        <f>SUM(D270,D281)</f>
        <v>0</v>
      </c>
      <c r="E269" s="227">
        <f t="shared" ref="E269:F269" si="355">SUM(E270,E281)</f>
        <v>0</v>
      </c>
      <c r="F269" s="228">
        <f t="shared" si="355"/>
        <v>0</v>
      </c>
      <c r="G269" s="226">
        <f>SUM(G270,G281)</f>
        <v>0</v>
      </c>
      <c r="H269" s="227">
        <f t="shared" ref="H269:I269" si="356">SUM(H270,H281)</f>
        <v>0</v>
      </c>
      <c r="I269" s="228">
        <f t="shared" si="356"/>
        <v>0</v>
      </c>
      <c r="J269" s="226">
        <f>SUM(J270,J281)</f>
        <v>0</v>
      </c>
      <c r="K269" s="227">
        <f t="shared" ref="K269:L269" si="357">SUM(K270,K281)</f>
        <v>0</v>
      </c>
      <c r="L269" s="228">
        <f t="shared" si="357"/>
        <v>0</v>
      </c>
      <c r="M269" s="226">
        <f>SUM(M270,M281)</f>
        <v>0</v>
      </c>
      <c r="N269" s="227">
        <f t="shared" ref="N269:O269" si="358">SUM(N270,N281)</f>
        <v>0</v>
      </c>
      <c r="O269" s="228">
        <f t="shared" si="358"/>
        <v>0</v>
      </c>
      <c r="P269" s="229"/>
    </row>
    <row r="270" spans="1:16" ht="24" hidden="1" x14ac:dyDescent="0.25">
      <c r="A270" s="67">
        <v>7200</v>
      </c>
      <c r="B270" s="181" t="s">
        <v>289</v>
      </c>
      <c r="C270" s="68">
        <f t="shared" si="288"/>
        <v>0</v>
      </c>
      <c r="D270" s="182">
        <f>SUM(D271,D272,D275,D276,D280)</f>
        <v>0</v>
      </c>
      <c r="E270" s="183">
        <f t="shared" ref="E270:F270" si="359">SUM(E271,E272,E275,E276,E280)</f>
        <v>0</v>
      </c>
      <c r="F270" s="71">
        <f t="shared" si="359"/>
        <v>0</v>
      </c>
      <c r="G270" s="182">
        <f>SUM(G271,G272,G275,G276,G280)</f>
        <v>0</v>
      </c>
      <c r="H270" s="183">
        <f t="shared" ref="H270:I270" si="360">SUM(H271,H272,H275,H276,H280)</f>
        <v>0</v>
      </c>
      <c r="I270" s="71">
        <f t="shared" si="360"/>
        <v>0</v>
      </c>
      <c r="J270" s="182">
        <f>SUM(J271,J272,J275,J276,J280)</f>
        <v>0</v>
      </c>
      <c r="K270" s="183">
        <f t="shared" ref="K270:L270" si="361">SUM(K271,K272,K275,K276,K280)</f>
        <v>0</v>
      </c>
      <c r="L270" s="71">
        <f t="shared" si="361"/>
        <v>0</v>
      </c>
      <c r="M270" s="182">
        <f>SUM(M271,M272,M275,M276,M280)</f>
        <v>0</v>
      </c>
      <c r="N270" s="183">
        <f t="shared" ref="N270:O270" si="362">SUM(N271,N272,N275,N276,N280)</f>
        <v>0</v>
      </c>
      <c r="O270" s="71">
        <f t="shared" si="362"/>
        <v>0</v>
      </c>
      <c r="P270" s="75"/>
    </row>
    <row r="271" spans="1:16" ht="24" hidden="1" customHeight="1" x14ac:dyDescent="0.25">
      <c r="A271" s="190">
        <v>7210</v>
      </c>
      <c r="B271" s="80" t="s">
        <v>290</v>
      </c>
      <c r="C271" s="81">
        <f t="shared" si="288"/>
        <v>0</v>
      </c>
      <c r="D271" s="195"/>
      <c r="E271" s="196"/>
      <c r="F271" s="132">
        <f>D271+E271</f>
        <v>0</v>
      </c>
      <c r="G271" s="46"/>
      <c r="H271" s="47"/>
      <c r="I271" s="132">
        <f>G271+H271</f>
        <v>0</v>
      </c>
      <c r="J271" s="46"/>
      <c r="K271" s="47"/>
      <c r="L271" s="132">
        <f>K271+J271</f>
        <v>0</v>
      </c>
      <c r="M271" s="46"/>
      <c r="N271" s="47"/>
      <c r="O271" s="132">
        <f>N271+M271</f>
        <v>0</v>
      </c>
      <c r="P271" s="49"/>
    </row>
    <row r="272" spans="1:16" s="230" customFormat="1" ht="24" hidden="1" x14ac:dyDescent="0.25">
      <c r="A272" s="187">
        <v>7220</v>
      </c>
      <c r="B272" s="87" t="s">
        <v>291</v>
      </c>
      <c r="C272" s="88">
        <f t="shared" si="288"/>
        <v>0</v>
      </c>
      <c r="D272" s="188">
        <f>SUM(D273:D274)</f>
        <v>0</v>
      </c>
      <c r="E272" s="189">
        <f t="shared" ref="E272:F272" si="363">SUM(E273:E274)</f>
        <v>0</v>
      </c>
      <c r="F272" s="55">
        <f t="shared" si="363"/>
        <v>0</v>
      </c>
      <c r="G272" s="188">
        <f>SUM(G273:G274)</f>
        <v>0</v>
      </c>
      <c r="H272" s="189">
        <f t="shared" ref="H272:I272" si="364">SUM(H273:H274)</f>
        <v>0</v>
      </c>
      <c r="I272" s="55">
        <f t="shared" si="364"/>
        <v>0</v>
      </c>
      <c r="J272" s="188">
        <f>SUM(J273:J274)</f>
        <v>0</v>
      </c>
      <c r="K272" s="189">
        <f t="shared" ref="K272:L272" si="365">SUM(K273:K274)</f>
        <v>0</v>
      </c>
      <c r="L272" s="55">
        <f t="shared" si="365"/>
        <v>0</v>
      </c>
      <c r="M272" s="188">
        <f>SUM(M273:M274)</f>
        <v>0</v>
      </c>
      <c r="N272" s="189">
        <f t="shared" ref="N272:O272" si="366">SUM(N273:N274)</f>
        <v>0</v>
      </c>
      <c r="O272" s="55">
        <f t="shared" si="366"/>
        <v>0</v>
      </c>
      <c r="P272" s="57"/>
    </row>
    <row r="273" spans="1:16" s="230" customFormat="1" ht="36" hidden="1" customHeight="1" x14ac:dyDescent="0.25">
      <c r="A273" s="51">
        <v>7221</v>
      </c>
      <c r="B273" s="87" t="s">
        <v>292</v>
      </c>
      <c r="C273" s="88">
        <f t="shared" si="288"/>
        <v>0</v>
      </c>
      <c r="D273" s="193"/>
      <c r="E273" s="194"/>
      <c r="F273" s="55">
        <f t="shared" ref="F273:F275" si="367">D273+E273</f>
        <v>0</v>
      </c>
      <c r="G273" s="53"/>
      <c r="H273" s="54"/>
      <c r="I273" s="55">
        <f t="shared" ref="I273:I275" si="368">G273+H273</f>
        <v>0</v>
      </c>
      <c r="J273" s="53"/>
      <c r="K273" s="54"/>
      <c r="L273" s="55">
        <f t="shared" ref="L273:L275" si="369">K273+J273</f>
        <v>0</v>
      </c>
      <c r="M273" s="53"/>
      <c r="N273" s="54"/>
      <c r="O273" s="55">
        <f t="shared" ref="O273:O275" si="370">N273+M273</f>
        <v>0</v>
      </c>
      <c r="P273" s="57"/>
    </row>
    <row r="274" spans="1:16" s="230" customFormat="1" ht="36" hidden="1" customHeight="1" x14ac:dyDescent="0.25">
      <c r="A274" s="51">
        <v>7222</v>
      </c>
      <c r="B274" s="87" t="s">
        <v>293</v>
      </c>
      <c r="C274" s="88">
        <f t="shared" si="288"/>
        <v>0</v>
      </c>
      <c r="D274" s="193"/>
      <c r="E274" s="194"/>
      <c r="F274" s="55">
        <f t="shared" si="367"/>
        <v>0</v>
      </c>
      <c r="G274" s="53"/>
      <c r="H274" s="54"/>
      <c r="I274" s="55">
        <f t="shared" si="368"/>
        <v>0</v>
      </c>
      <c r="J274" s="53"/>
      <c r="K274" s="54"/>
      <c r="L274" s="55">
        <f t="shared" si="369"/>
        <v>0</v>
      </c>
      <c r="M274" s="53"/>
      <c r="N274" s="54"/>
      <c r="O274" s="55">
        <f t="shared" si="370"/>
        <v>0</v>
      </c>
      <c r="P274" s="57"/>
    </row>
    <row r="275" spans="1:16" ht="24" hidden="1" customHeight="1" x14ac:dyDescent="0.25">
      <c r="A275" s="187">
        <v>7230</v>
      </c>
      <c r="B275" s="87" t="s">
        <v>294</v>
      </c>
      <c r="C275" s="88">
        <f t="shared" si="288"/>
        <v>0</v>
      </c>
      <c r="D275" s="193"/>
      <c r="E275" s="194"/>
      <c r="F275" s="55">
        <f t="shared" si="367"/>
        <v>0</v>
      </c>
      <c r="G275" s="53"/>
      <c r="H275" s="54"/>
      <c r="I275" s="55">
        <f t="shared" si="368"/>
        <v>0</v>
      </c>
      <c r="J275" s="53"/>
      <c r="K275" s="54"/>
      <c r="L275" s="55">
        <f t="shared" si="369"/>
        <v>0</v>
      </c>
      <c r="M275" s="53"/>
      <c r="N275" s="54"/>
      <c r="O275" s="55">
        <f t="shared" si="370"/>
        <v>0</v>
      </c>
      <c r="P275" s="57"/>
    </row>
    <row r="276" spans="1:16" ht="24" hidden="1" x14ac:dyDescent="0.25">
      <c r="A276" s="187">
        <v>7240</v>
      </c>
      <c r="B276" s="87" t="s">
        <v>295</v>
      </c>
      <c r="C276" s="88">
        <f t="shared" ref="C276:C301" si="371">F276+I276+L276+O276</f>
        <v>0</v>
      </c>
      <c r="D276" s="188">
        <f t="shared" ref="D276:O276" si="372">SUM(D277:D279)</f>
        <v>0</v>
      </c>
      <c r="E276" s="189">
        <f t="shared" si="372"/>
        <v>0</v>
      </c>
      <c r="F276" s="55">
        <f t="shared" si="372"/>
        <v>0</v>
      </c>
      <c r="G276" s="188">
        <f t="shared" si="372"/>
        <v>0</v>
      </c>
      <c r="H276" s="189">
        <f t="shared" si="372"/>
        <v>0</v>
      </c>
      <c r="I276" s="55">
        <f t="shared" si="372"/>
        <v>0</v>
      </c>
      <c r="J276" s="188">
        <f>SUM(J277:J279)</f>
        <v>0</v>
      </c>
      <c r="K276" s="189">
        <f t="shared" ref="K276:L276" si="373">SUM(K277:K279)</f>
        <v>0</v>
      </c>
      <c r="L276" s="55">
        <f t="shared" si="373"/>
        <v>0</v>
      </c>
      <c r="M276" s="188">
        <f t="shared" si="372"/>
        <v>0</v>
      </c>
      <c r="N276" s="189">
        <f t="shared" si="372"/>
        <v>0</v>
      </c>
      <c r="O276" s="55">
        <f t="shared" si="372"/>
        <v>0</v>
      </c>
      <c r="P276" s="57"/>
    </row>
    <row r="277" spans="1:16" ht="48" hidden="1" customHeight="1" x14ac:dyDescent="0.25">
      <c r="A277" s="51">
        <v>7245</v>
      </c>
      <c r="B277" s="87" t="s">
        <v>296</v>
      </c>
      <c r="C277" s="88">
        <f t="shared" si="371"/>
        <v>0</v>
      </c>
      <c r="D277" s="193"/>
      <c r="E277" s="194"/>
      <c r="F277" s="55">
        <f t="shared" ref="F277:F280" si="374">D277+E277</f>
        <v>0</v>
      </c>
      <c r="G277" s="53"/>
      <c r="H277" s="54"/>
      <c r="I277" s="55">
        <f t="shared" ref="I277:I280" si="375">G277+H277</f>
        <v>0</v>
      </c>
      <c r="J277" s="53"/>
      <c r="K277" s="54"/>
      <c r="L277" s="55">
        <f t="shared" ref="L277:L280" si="376">K277+J277</f>
        <v>0</v>
      </c>
      <c r="M277" s="53"/>
      <c r="N277" s="54"/>
      <c r="O277" s="55">
        <f t="shared" ref="O277:O280" si="377">N277+M277</f>
        <v>0</v>
      </c>
      <c r="P277" s="57"/>
    </row>
    <row r="278" spans="1:16" ht="84.75" hidden="1" customHeight="1" x14ac:dyDescent="0.25">
      <c r="A278" s="51">
        <v>7246</v>
      </c>
      <c r="B278" s="87" t="s">
        <v>297</v>
      </c>
      <c r="C278" s="88">
        <f t="shared" si="371"/>
        <v>0</v>
      </c>
      <c r="D278" s="193"/>
      <c r="E278" s="194"/>
      <c r="F278" s="55">
        <f t="shared" si="374"/>
        <v>0</v>
      </c>
      <c r="G278" s="53"/>
      <c r="H278" s="54"/>
      <c r="I278" s="55">
        <f t="shared" si="375"/>
        <v>0</v>
      </c>
      <c r="J278" s="53"/>
      <c r="K278" s="54"/>
      <c r="L278" s="55">
        <f t="shared" si="376"/>
        <v>0</v>
      </c>
      <c r="M278" s="53"/>
      <c r="N278" s="54"/>
      <c r="O278" s="55">
        <f t="shared" si="377"/>
        <v>0</v>
      </c>
      <c r="P278" s="57"/>
    </row>
    <row r="279" spans="1:16" ht="36" hidden="1" customHeight="1" x14ac:dyDescent="0.25">
      <c r="A279" s="51">
        <v>7247</v>
      </c>
      <c r="B279" s="87" t="s">
        <v>298</v>
      </c>
      <c r="C279" s="88">
        <f t="shared" si="371"/>
        <v>0</v>
      </c>
      <c r="D279" s="193"/>
      <c r="E279" s="194"/>
      <c r="F279" s="55">
        <f t="shared" si="374"/>
        <v>0</v>
      </c>
      <c r="G279" s="53"/>
      <c r="H279" s="54"/>
      <c r="I279" s="55">
        <f t="shared" si="375"/>
        <v>0</v>
      </c>
      <c r="J279" s="53"/>
      <c r="K279" s="54"/>
      <c r="L279" s="55">
        <f t="shared" si="376"/>
        <v>0</v>
      </c>
      <c r="M279" s="53"/>
      <c r="N279" s="54"/>
      <c r="O279" s="55">
        <f t="shared" si="377"/>
        <v>0</v>
      </c>
      <c r="P279" s="57"/>
    </row>
    <row r="280" spans="1:16" ht="24" hidden="1" customHeight="1" x14ac:dyDescent="0.25">
      <c r="A280" s="190">
        <v>7260</v>
      </c>
      <c r="B280" s="80" t="s">
        <v>299</v>
      </c>
      <c r="C280" s="81">
        <f t="shared" si="371"/>
        <v>0</v>
      </c>
      <c r="D280" s="195"/>
      <c r="E280" s="196"/>
      <c r="F280" s="132">
        <f t="shared" si="374"/>
        <v>0</v>
      </c>
      <c r="G280" s="46"/>
      <c r="H280" s="47"/>
      <c r="I280" s="132">
        <f t="shared" si="375"/>
        <v>0</v>
      </c>
      <c r="J280" s="46"/>
      <c r="K280" s="47"/>
      <c r="L280" s="132">
        <f t="shared" si="376"/>
        <v>0</v>
      </c>
      <c r="M280" s="46"/>
      <c r="N280" s="47"/>
      <c r="O280" s="132">
        <f t="shared" si="377"/>
        <v>0</v>
      </c>
      <c r="P280" s="49"/>
    </row>
    <row r="281" spans="1:16" hidden="1" x14ac:dyDescent="0.25">
      <c r="A281" s="134">
        <v>7700</v>
      </c>
      <c r="B281" s="107" t="s">
        <v>300</v>
      </c>
      <c r="C281" s="108">
        <f t="shared" si="371"/>
        <v>0</v>
      </c>
      <c r="D281" s="231">
        <f t="shared" ref="D281:O281" si="378">D282</f>
        <v>0</v>
      </c>
      <c r="E281" s="232">
        <f t="shared" si="378"/>
        <v>0</v>
      </c>
      <c r="F281" s="129">
        <f t="shared" si="378"/>
        <v>0</v>
      </c>
      <c r="G281" s="231">
        <f t="shared" si="378"/>
        <v>0</v>
      </c>
      <c r="H281" s="232">
        <f t="shared" si="378"/>
        <v>0</v>
      </c>
      <c r="I281" s="129">
        <f t="shared" si="378"/>
        <v>0</v>
      </c>
      <c r="J281" s="231">
        <f t="shared" si="378"/>
        <v>0</v>
      </c>
      <c r="K281" s="232">
        <f t="shared" si="378"/>
        <v>0</v>
      </c>
      <c r="L281" s="129">
        <f t="shared" si="378"/>
        <v>0</v>
      </c>
      <c r="M281" s="231">
        <f t="shared" si="378"/>
        <v>0</v>
      </c>
      <c r="N281" s="232">
        <f t="shared" si="378"/>
        <v>0</v>
      </c>
      <c r="O281" s="129">
        <f t="shared" si="378"/>
        <v>0</v>
      </c>
      <c r="P281" s="117"/>
    </row>
    <row r="282" spans="1:16" ht="12" hidden="1" customHeight="1" x14ac:dyDescent="0.25">
      <c r="A282" s="184">
        <v>7720</v>
      </c>
      <c r="B282" s="80" t="s">
        <v>301</v>
      </c>
      <c r="C282" s="96">
        <f t="shared" si="371"/>
        <v>0</v>
      </c>
      <c r="D282" s="233"/>
      <c r="E282" s="234"/>
      <c r="F282" s="235">
        <f>D282+E282</f>
        <v>0</v>
      </c>
      <c r="G282" s="100"/>
      <c r="H282" s="101"/>
      <c r="I282" s="235">
        <f>G282+H282</f>
        <v>0</v>
      </c>
      <c r="J282" s="100"/>
      <c r="K282" s="101"/>
      <c r="L282" s="235">
        <f>K282+J282</f>
        <v>0</v>
      </c>
      <c r="M282" s="100"/>
      <c r="N282" s="101"/>
      <c r="O282" s="235">
        <f>N282+M282</f>
        <v>0</v>
      </c>
      <c r="P282" s="105"/>
    </row>
    <row r="283" spans="1:16" hidden="1" x14ac:dyDescent="0.25">
      <c r="A283" s="236">
        <v>9000</v>
      </c>
      <c r="B283" s="237" t="s">
        <v>302</v>
      </c>
      <c r="C283" s="238">
        <f t="shared" si="371"/>
        <v>0</v>
      </c>
      <c r="D283" s="239">
        <f t="shared" ref="D283:O284" si="379">D284</f>
        <v>0</v>
      </c>
      <c r="E283" s="240">
        <f t="shared" si="379"/>
        <v>0</v>
      </c>
      <c r="F283" s="241">
        <f t="shared" si="379"/>
        <v>0</v>
      </c>
      <c r="G283" s="239">
        <f>G284</f>
        <v>0</v>
      </c>
      <c r="H283" s="240">
        <f t="shared" ref="H283:I283" si="380">H284</f>
        <v>0</v>
      </c>
      <c r="I283" s="241">
        <f t="shared" si="380"/>
        <v>0</v>
      </c>
      <c r="J283" s="239">
        <f t="shared" si="379"/>
        <v>0</v>
      </c>
      <c r="K283" s="240">
        <f t="shared" si="379"/>
        <v>0</v>
      </c>
      <c r="L283" s="241">
        <f t="shared" si="379"/>
        <v>0</v>
      </c>
      <c r="M283" s="239">
        <f t="shared" si="379"/>
        <v>0</v>
      </c>
      <c r="N283" s="240">
        <f t="shared" si="379"/>
        <v>0</v>
      </c>
      <c r="O283" s="241">
        <f t="shared" si="379"/>
        <v>0</v>
      </c>
      <c r="P283" s="242"/>
    </row>
    <row r="284" spans="1:16" ht="24" hidden="1" x14ac:dyDescent="0.25">
      <c r="A284" s="243">
        <v>9200</v>
      </c>
      <c r="B284" s="87" t="s">
        <v>303</v>
      </c>
      <c r="C284" s="141">
        <f t="shared" si="371"/>
        <v>0</v>
      </c>
      <c r="D284" s="185">
        <f t="shared" si="379"/>
        <v>0</v>
      </c>
      <c r="E284" s="186">
        <f t="shared" si="379"/>
        <v>0</v>
      </c>
      <c r="F284" s="139">
        <f t="shared" si="379"/>
        <v>0</v>
      </c>
      <c r="G284" s="185">
        <f t="shared" si="379"/>
        <v>0</v>
      </c>
      <c r="H284" s="186">
        <f t="shared" si="379"/>
        <v>0</v>
      </c>
      <c r="I284" s="139">
        <f t="shared" si="379"/>
        <v>0</v>
      </c>
      <c r="J284" s="185">
        <f t="shared" si="379"/>
        <v>0</v>
      </c>
      <c r="K284" s="186">
        <f t="shared" si="379"/>
        <v>0</v>
      </c>
      <c r="L284" s="139">
        <f t="shared" si="379"/>
        <v>0</v>
      </c>
      <c r="M284" s="185">
        <f t="shared" si="379"/>
        <v>0</v>
      </c>
      <c r="N284" s="186">
        <f t="shared" si="379"/>
        <v>0</v>
      </c>
      <c r="O284" s="139">
        <f t="shared" si="379"/>
        <v>0</v>
      </c>
      <c r="P284" s="127"/>
    </row>
    <row r="285" spans="1:16" ht="24" hidden="1" customHeight="1" x14ac:dyDescent="0.25">
      <c r="A285" s="244">
        <v>9230</v>
      </c>
      <c r="B285" s="87" t="s">
        <v>304</v>
      </c>
      <c r="C285" s="141">
        <f t="shared" si="371"/>
        <v>0</v>
      </c>
      <c r="D285" s="199"/>
      <c r="E285" s="200"/>
      <c r="F285" s="139">
        <f>D285+E285</f>
        <v>0</v>
      </c>
      <c r="G285" s="142"/>
      <c r="H285" s="143"/>
      <c r="I285" s="139">
        <f>G285+H285</f>
        <v>0</v>
      </c>
      <c r="J285" s="142"/>
      <c r="K285" s="143"/>
      <c r="L285" s="139">
        <f>K285+J285</f>
        <v>0</v>
      </c>
      <c r="M285" s="142"/>
      <c r="N285" s="143"/>
      <c r="O285" s="139">
        <f>N285+M285</f>
        <v>0</v>
      </c>
      <c r="P285" s="127"/>
    </row>
    <row r="286" spans="1:16" hidden="1" x14ac:dyDescent="0.25">
      <c r="A286" s="197"/>
      <c r="B286" s="87" t="s">
        <v>305</v>
      </c>
      <c r="C286" s="88">
        <f t="shared" si="371"/>
        <v>0</v>
      </c>
      <c r="D286" s="188">
        <f>SUM(D287:D288)</f>
        <v>0</v>
      </c>
      <c r="E286" s="189">
        <f t="shared" ref="E286:F286" si="381">SUM(E287:E288)</f>
        <v>0</v>
      </c>
      <c r="F286" s="55">
        <f t="shared" si="381"/>
        <v>0</v>
      </c>
      <c r="G286" s="188">
        <f>SUM(G287:G288)</f>
        <v>0</v>
      </c>
      <c r="H286" s="189">
        <f t="shared" ref="H286:I286" si="382">SUM(H287:H288)</f>
        <v>0</v>
      </c>
      <c r="I286" s="55">
        <f t="shared" si="382"/>
        <v>0</v>
      </c>
      <c r="J286" s="188">
        <f>SUM(J287:J288)</f>
        <v>0</v>
      </c>
      <c r="K286" s="189">
        <f t="shared" ref="K286:L286" si="383">SUM(K287:K288)</f>
        <v>0</v>
      </c>
      <c r="L286" s="55">
        <f t="shared" si="383"/>
        <v>0</v>
      </c>
      <c r="M286" s="188">
        <f>SUM(M287:M288)</f>
        <v>0</v>
      </c>
      <c r="N286" s="189">
        <f t="shared" ref="N286:O286" si="384">SUM(N287:N288)</f>
        <v>0</v>
      </c>
      <c r="O286" s="55">
        <f t="shared" si="384"/>
        <v>0</v>
      </c>
      <c r="P286" s="57"/>
    </row>
    <row r="287" spans="1:16" ht="12" hidden="1" customHeight="1" x14ac:dyDescent="0.25">
      <c r="A287" s="197" t="s">
        <v>306</v>
      </c>
      <c r="B287" s="51" t="s">
        <v>307</v>
      </c>
      <c r="C287" s="88">
        <f t="shared" si="371"/>
        <v>0</v>
      </c>
      <c r="D287" s="193"/>
      <c r="E287" s="194"/>
      <c r="F287" s="55">
        <f t="shared" ref="F287:F288" si="385">D287+E287</f>
        <v>0</v>
      </c>
      <c r="G287" s="53"/>
      <c r="H287" s="54"/>
      <c r="I287" s="55">
        <f t="shared" ref="I287:I288" si="386">G287+H287</f>
        <v>0</v>
      </c>
      <c r="J287" s="53"/>
      <c r="K287" s="54"/>
      <c r="L287" s="55">
        <f t="shared" ref="L287:L288" si="387">K287+J287</f>
        <v>0</v>
      </c>
      <c r="M287" s="53"/>
      <c r="N287" s="54"/>
      <c r="O287" s="55">
        <f t="shared" ref="O287:O288" si="388">N287+M287</f>
        <v>0</v>
      </c>
      <c r="P287" s="57"/>
    </row>
    <row r="288" spans="1:16" ht="24" hidden="1" customHeight="1" x14ac:dyDescent="0.25">
      <c r="A288" s="197" t="s">
        <v>308</v>
      </c>
      <c r="B288" s="245" t="s">
        <v>309</v>
      </c>
      <c r="C288" s="81">
        <f t="shared" si="371"/>
        <v>0</v>
      </c>
      <c r="D288" s="195"/>
      <c r="E288" s="196"/>
      <c r="F288" s="132">
        <f t="shared" si="385"/>
        <v>0</v>
      </c>
      <c r="G288" s="46"/>
      <c r="H288" s="47"/>
      <c r="I288" s="132">
        <f t="shared" si="386"/>
        <v>0</v>
      </c>
      <c r="J288" s="46"/>
      <c r="K288" s="47"/>
      <c r="L288" s="132">
        <f t="shared" si="387"/>
        <v>0</v>
      </c>
      <c r="M288" s="46"/>
      <c r="N288" s="47"/>
      <c r="O288" s="132">
        <f t="shared" si="388"/>
        <v>0</v>
      </c>
      <c r="P288" s="49"/>
    </row>
    <row r="289" spans="1:16" ht="12.75" thickBot="1" x14ac:dyDescent="0.3">
      <c r="A289" s="246"/>
      <c r="B289" s="246" t="s">
        <v>310</v>
      </c>
      <c r="C289" s="247">
        <f t="shared" si="371"/>
        <v>538673</v>
      </c>
      <c r="D289" s="248">
        <f t="shared" ref="D289:O289" si="389">SUM(D286,D269,D230,D195,D187,D173,D75,D53,D283)</f>
        <v>513808</v>
      </c>
      <c r="E289" s="249">
        <f t="shared" si="389"/>
        <v>0</v>
      </c>
      <c r="F289" s="250">
        <f t="shared" si="389"/>
        <v>513808</v>
      </c>
      <c r="G289" s="248">
        <f t="shared" si="389"/>
        <v>0</v>
      </c>
      <c r="H289" s="249">
        <f t="shared" si="389"/>
        <v>0</v>
      </c>
      <c r="I289" s="250">
        <f t="shared" si="389"/>
        <v>0</v>
      </c>
      <c r="J289" s="248">
        <f t="shared" si="389"/>
        <v>24865</v>
      </c>
      <c r="K289" s="249">
        <f t="shared" si="389"/>
        <v>0</v>
      </c>
      <c r="L289" s="250">
        <f t="shared" si="389"/>
        <v>24865</v>
      </c>
      <c r="M289" s="248">
        <f t="shared" si="389"/>
        <v>0</v>
      </c>
      <c r="N289" s="249">
        <f t="shared" si="389"/>
        <v>0</v>
      </c>
      <c r="O289" s="250">
        <f t="shared" si="389"/>
        <v>0</v>
      </c>
      <c r="P289" s="251"/>
    </row>
    <row r="290" spans="1:16" s="28" customFormat="1" ht="13.5" thickTop="1" thickBot="1" x14ac:dyDescent="0.3">
      <c r="A290" s="519" t="s">
        <v>311</v>
      </c>
      <c r="B290" s="520"/>
      <c r="C290" s="252">
        <f t="shared" si="371"/>
        <v>-1535</v>
      </c>
      <c r="D290" s="253">
        <f>SUM(D24,D25,D41)-D51</f>
        <v>0</v>
      </c>
      <c r="E290" s="254">
        <f t="shared" ref="E290:F290" si="390">SUM(E24,E25,E41)-E51</f>
        <v>0</v>
      </c>
      <c r="F290" s="255">
        <f t="shared" si="390"/>
        <v>0</v>
      </c>
      <c r="G290" s="253">
        <f>SUM(G24,G25,G41)-G51</f>
        <v>0</v>
      </c>
      <c r="H290" s="254">
        <f t="shared" ref="H290:I290" si="391">SUM(H24,H25,H41)-H51</f>
        <v>0</v>
      </c>
      <c r="I290" s="255">
        <f t="shared" si="391"/>
        <v>0</v>
      </c>
      <c r="J290" s="253">
        <f>(J26+J43)-J51</f>
        <v>-1535</v>
      </c>
      <c r="K290" s="254">
        <f t="shared" ref="K290:L290" si="392">(K26+K43)-K51</f>
        <v>0</v>
      </c>
      <c r="L290" s="255">
        <f t="shared" si="392"/>
        <v>-1535</v>
      </c>
      <c r="M290" s="253">
        <f>M45-M51</f>
        <v>0</v>
      </c>
      <c r="N290" s="254">
        <f t="shared" ref="N290:O290" si="393">N45-N51</f>
        <v>0</v>
      </c>
      <c r="O290" s="255">
        <f t="shared" si="393"/>
        <v>0</v>
      </c>
      <c r="P290" s="256"/>
    </row>
    <row r="291" spans="1:16" s="28" customFormat="1" ht="12.75" thickTop="1" x14ac:dyDescent="0.25">
      <c r="A291" s="521" t="s">
        <v>312</v>
      </c>
      <c r="B291" s="522"/>
      <c r="C291" s="257">
        <f t="shared" si="371"/>
        <v>1535</v>
      </c>
      <c r="D291" s="258">
        <f t="shared" ref="D291:O291" si="394">SUM(D292,D293)-D300+D301</f>
        <v>0</v>
      </c>
      <c r="E291" s="259">
        <f t="shared" si="394"/>
        <v>0</v>
      </c>
      <c r="F291" s="260">
        <f t="shared" si="394"/>
        <v>0</v>
      </c>
      <c r="G291" s="258">
        <f t="shared" si="394"/>
        <v>0</v>
      </c>
      <c r="H291" s="259">
        <f t="shared" si="394"/>
        <v>0</v>
      </c>
      <c r="I291" s="260">
        <f t="shared" si="394"/>
        <v>0</v>
      </c>
      <c r="J291" s="258">
        <f t="shared" si="394"/>
        <v>1535</v>
      </c>
      <c r="K291" s="259">
        <f t="shared" si="394"/>
        <v>0</v>
      </c>
      <c r="L291" s="260">
        <f t="shared" si="394"/>
        <v>1535</v>
      </c>
      <c r="M291" s="258">
        <f t="shared" si="394"/>
        <v>0</v>
      </c>
      <c r="N291" s="259">
        <f t="shared" si="394"/>
        <v>0</v>
      </c>
      <c r="O291" s="260">
        <f t="shared" si="394"/>
        <v>0</v>
      </c>
      <c r="P291" s="261"/>
    </row>
    <row r="292" spans="1:16" s="28" customFormat="1" ht="12.75" thickBot="1" x14ac:dyDescent="0.3">
      <c r="A292" s="155" t="s">
        <v>313</v>
      </c>
      <c r="B292" s="155" t="s">
        <v>314</v>
      </c>
      <c r="C292" s="156">
        <f t="shared" si="371"/>
        <v>1535</v>
      </c>
      <c r="D292" s="157">
        <f t="shared" ref="D292:O292" si="395">D21-D286</f>
        <v>0</v>
      </c>
      <c r="E292" s="158">
        <f t="shared" si="395"/>
        <v>0</v>
      </c>
      <c r="F292" s="159">
        <f t="shared" si="395"/>
        <v>0</v>
      </c>
      <c r="G292" s="157">
        <f t="shared" si="395"/>
        <v>0</v>
      </c>
      <c r="H292" s="158">
        <f t="shared" si="395"/>
        <v>0</v>
      </c>
      <c r="I292" s="159">
        <f t="shared" si="395"/>
        <v>0</v>
      </c>
      <c r="J292" s="157">
        <f t="shared" si="395"/>
        <v>1535</v>
      </c>
      <c r="K292" s="158">
        <f t="shared" si="395"/>
        <v>0</v>
      </c>
      <c r="L292" s="159">
        <f t="shared" si="395"/>
        <v>1535</v>
      </c>
      <c r="M292" s="157">
        <f t="shared" si="395"/>
        <v>0</v>
      </c>
      <c r="N292" s="158">
        <f t="shared" si="395"/>
        <v>0</v>
      </c>
      <c r="O292" s="159">
        <f t="shared" si="395"/>
        <v>0</v>
      </c>
      <c r="P292" s="35"/>
    </row>
    <row r="293" spans="1:16" s="28" customFormat="1" ht="12.75" hidden="1" thickTop="1" x14ac:dyDescent="0.25">
      <c r="A293" s="262" t="s">
        <v>315</v>
      </c>
      <c r="B293" s="262" t="s">
        <v>316</v>
      </c>
      <c r="C293" s="257">
        <f t="shared" si="371"/>
        <v>0</v>
      </c>
      <c r="D293" s="258">
        <f t="shared" ref="D293:O293" si="396">SUM(D294,D296,D298)-SUM(D295,D297,D299)</f>
        <v>0</v>
      </c>
      <c r="E293" s="259">
        <f t="shared" si="396"/>
        <v>0</v>
      </c>
      <c r="F293" s="260">
        <f t="shared" si="396"/>
        <v>0</v>
      </c>
      <c r="G293" s="258">
        <f t="shared" si="396"/>
        <v>0</v>
      </c>
      <c r="H293" s="259">
        <f t="shared" si="396"/>
        <v>0</v>
      </c>
      <c r="I293" s="260">
        <f t="shared" si="396"/>
        <v>0</v>
      </c>
      <c r="J293" s="258">
        <f t="shared" si="396"/>
        <v>0</v>
      </c>
      <c r="K293" s="259">
        <f t="shared" si="396"/>
        <v>0</v>
      </c>
      <c r="L293" s="260">
        <f t="shared" si="396"/>
        <v>0</v>
      </c>
      <c r="M293" s="258">
        <f t="shared" si="396"/>
        <v>0</v>
      </c>
      <c r="N293" s="259">
        <f t="shared" si="396"/>
        <v>0</v>
      </c>
      <c r="O293" s="260">
        <f t="shared" si="396"/>
        <v>0</v>
      </c>
      <c r="P293" s="261"/>
    </row>
    <row r="294" spans="1:16" ht="12" hidden="1" customHeight="1" x14ac:dyDescent="0.25">
      <c r="A294" s="263" t="s">
        <v>317</v>
      </c>
      <c r="B294" s="140" t="s">
        <v>318</v>
      </c>
      <c r="C294" s="96">
        <f t="shared" si="371"/>
        <v>0</v>
      </c>
      <c r="D294" s="233"/>
      <c r="E294" s="234"/>
      <c r="F294" s="235">
        <f t="shared" ref="F294:F301" si="397">D294+E294</f>
        <v>0</v>
      </c>
      <c r="G294" s="100"/>
      <c r="H294" s="101"/>
      <c r="I294" s="235">
        <f t="shared" ref="I294:I301" si="398">G294+H294</f>
        <v>0</v>
      </c>
      <c r="J294" s="100"/>
      <c r="K294" s="101"/>
      <c r="L294" s="235">
        <f t="shared" ref="L294:L301" si="399">K294+J294</f>
        <v>0</v>
      </c>
      <c r="M294" s="100"/>
      <c r="N294" s="101"/>
      <c r="O294" s="235">
        <f t="shared" ref="O294:O301" si="400">N294+M294</f>
        <v>0</v>
      </c>
      <c r="P294" s="105"/>
    </row>
    <row r="295" spans="1:16" ht="24" hidden="1" customHeight="1" x14ac:dyDescent="0.25">
      <c r="A295" s="197" t="s">
        <v>319</v>
      </c>
      <c r="B295" s="50" t="s">
        <v>320</v>
      </c>
      <c r="C295" s="88">
        <f t="shared" si="371"/>
        <v>0</v>
      </c>
      <c r="D295" s="193"/>
      <c r="E295" s="194"/>
      <c r="F295" s="55">
        <f t="shared" si="397"/>
        <v>0</v>
      </c>
      <c r="G295" s="53"/>
      <c r="H295" s="54"/>
      <c r="I295" s="55">
        <f t="shared" si="398"/>
        <v>0</v>
      </c>
      <c r="J295" s="53"/>
      <c r="K295" s="54"/>
      <c r="L295" s="55">
        <f t="shared" si="399"/>
        <v>0</v>
      </c>
      <c r="M295" s="53"/>
      <c r="N295" s="54"/>
      <c r="O295" s="55">
        <f t="shared" si="400"/>
        <v>0</v>
      </c>
      <c r="P295" s="57"/>
    </row>
    <row r="296" spans="1:16" ht="12" hidden="1" customHeight="1" x14ac:dyDescent="0.25">
      <c r="A296" s="197" t="s">
        <v>321</v>
      </c>
      <c r="B296" s="50" t="s">
        <v>322</v>
      </c>
      <c r="C296" s="88">
        <f t="shared" si="371"/>
        <v>0</v>
      </c>
      <c r="D296" s="193"/>
      <c r="E296" s="194"/>
      <c r="F296" s="55">
        <f t="shared" si="397"/>
        <v>0</v>
      </c>
      <c r="G296" s="53"/>
      <c r="H296" s="54"/>
      <c r="I296" s="55">
        <f t="shared" si="398"/>
        <v>0</v>
      </c>
      <c r="J296" s="53"/>
      <c r="K296" s="54"/>
      <c r="L296" s="55">
        <f t="shared" si="399"/>
        <v>0</v>
      </c>
      <c r="M296" s="53"/>
      <c r="N296" s="54"/>
      <c r="O296" s="55">
        <f t="shared" si="400"/>
        <v>0</v>
      </c>
      <c r="P296" s="57"/>
    </row>
    <row r="297" spans="1:16" ht="24" hidden="1" customHeight="1" x14ac:dyDescent="0.25">
      <c r="A297" s="197" t="s">
        <v>323</v>
      </c>
      <c r="B297" s="50" t="s">
        <v>324</v>
      </c>
      <c r="C297" s="88">
        <f t="shared" si="371"/>
        <v>0</v>
      </c>
      <c r="D297" s="193"/>
      <c r="E297" s="194"/>
      <c r="F297" s="55">
        <f t="shared" si="397"/>
        <v>0</v>
      </c>
      <c r="G297" s="53"/>
      <c r="H297" s="54"/>
      <c r="I297" s="55">
        <f t="shared" si="398"/>
        <v>0</v>
      </c>
      <c r="J297" s="53"/>
      <c r="K297" s="54"/>
      <c r="L297" s="55">
        <f t="shared" si="399"/>
        <v>0</v>
      </c>
      <c r="M297" s="53"/>
      <c r="N297" s="54"/>
      <c r="O297" s="55">
        <f t="shared" si="400"/>
        <v>0</v>
      </c>
      <c r="P297" s="57"/>
    </row>
    <row r="298" spans="1:16" ht="12" hidden="1" customHeight="1" x14ac:dyDescent="0.25">
      <c r="A298" s="197" t="s">
        <v>325</v>
      </c>
      <c r="B298" s="50" t="s">
        <v>326</v>
      </c>
      <c r="C298" s="88">
        <f t="shared" si="371"/>
        <v>0</v>
      </c>
      <c r="D298" s="193"/>
      <c r="E298" s="194"/>
      <c r="F298" s="55">
        <f t="shared" si="397"/>
        <v>0</v>
      </c>
      <c r="G298" s="53"/>
      <c r="H298" s="54"/>
      <c r="I298" s="55">
        <f t="shared" si="398"/>
        <v>0</v>
      </c>
      <c r="J298" s="53"/>
      <c r="K298" s="54"/>
      <c r="L298" s="55">
        <f t="shared" si="399"/>
        <v>0</v>
      </c>
      <c r="M298" s="53"/>
      <c r="N298" s="54"/>
      <c r="O298" s="55">
        <f t="shared" si="400"/>
        <v>0</v>
      </c>
      <c r="P298" s="57"/>
    </row>
    <row r="299" spans="1:16" ht="24.75" hidden="1" customHeight="1" thickBot="1" x14ac:dyDescent="0.25">
      <c r="A299" s="264" t="s">
        <v>327</v>
      </c>
      <c r="B299" s="265" t="s">
        <v>328</v>
      </c>
      <c r="C299" s="205">
        <f t="shared" si="371"/>
        <v>0</v>
      </c>
      <c r="D299" s="207"/>
      <c r="E299" s="208"/>
      <c r="F299" s="209">
        <f t="shared" si="397"/>
        <v>0</v>
      </c>
      <c r="G299" s="210"/>
      <c r="H299" s="211"/>
      <c r="I299" s="209">
        <f t="shared" si="398"/>
        <v>0</v>
      </c>
      <c r="J299" s="210"/>
      <c r="K299" s="211"/>
      <c r="L299" s="209">
        <f t="shared" si="399"/>
        <v>0</v>
      </c>
      <c r="M299" s="210"/>
      <c r="N299" s="211"/>
      <c r="O299" s="209">
        <f t="shared" si="400"/>
        <v>0</v>
      </c>
      <c r="P299" s="212"/>
    </row>
    <row r="300" spans="1:16" s="28" customFormat="1" ht="13.5" hidden="1" customHeight="1" thickTop="1" thickBot="1" x14ac:dyDescent="0.3">
      <c r="A300" s="266" t="s">
        <v>329</v>
      </c>
      <c r="B300" s="266" t="s">
        <v>330</v>
      </c>
      <c r="C300" s="252">
        <f t="shared" si="371"/>
        <v>0</v>
      </c>
      <c r="D300" s="267"/>
      <c r="E300" s="268"/>
      <c r="F300" s="255">
        <f t="shared" si="397"/>
        <v>0</v>
      </c>
      <c r="G300" s="267"/>
      <c r="H300" s="268"/>
      <c r="I300" s="269">
        <f t="shared" si="398"/>
        <v>0</v>
      </c>
      <c r="J300" s="267"/>
      <c r="K300" s="268"/>
      <c r="L300" s="269">
        <f t="shared" si="399"/>
        <v>0</v>
      </c>
      <c r="M300" s="267"/>
      <c r="N300" s="268"/>
      <c r="O300" s="269">
        <f t="shared" si="400"/>
        <v>0</v>
      </c>
      <c r="P300" s="270"/>
    </row>
    <row r="301" spans="1:16" s="28" customFormat="1" ht="48.75" hidden="1" customHeight="1" thickTop="1" x14ac:dyDescent="0.25">
      <c r="A301" s="262" t="s">
        <v>331</v>
      </c>
      <c r="B301" s="271" t="s">
        <v>332</v>
      </c>
      <c r="C301" s="257">
        <f t="shared" si="371"/>
        <v>0</v>
      </c>
      <c r="D301" s="201"/>
      <c r="E301" s="202"/>
      <c r="F301" s="71">
        <f t="shared" si="397"/>
        <v>0</v>
      </c>
      <c r="G301" s="201"/>
      <c r="H301" s="202"/>
      <c r="I301" s="71">
        <f t="shared" si="398"/>
        <v>0</v>
      </c>
      <c r="J301" s="201"/>
      <c r="K301" s="202"/>
      <c r="L301" s="71">
        <f t="shared" si="399"/>
        <v>0</v>
      </c>
      <c r="M301" s="201"/>
      <c r="N301" s="202"/>
      <c r="O301" s="71">
        <f t="shared" si="400"/>
        <v>0</v>
      </c>
      <c r="P301" s="75"/>
    </row>
    <row r="302" spans="1:16" ht="12.75" thickTop="1" x14ac:dyDescent="0.25">
      <c r="A302" s="4"/>
      <c r="B302" s="4"/>
      <c r="C302" s="4"/>
      <c r="D302" s="4"/>
      <c r="E302" s="4"/>
      <c r="F302" s="4"/>
      <c r="G302" s="4"/>
      <c r="H302" s="4"/>
      <c r="I302" s="4"/>
      <c r="J302" s="4"/>
      <c r="K302" s="4"/>
      <c r="L302" s="4"/>
      <c r="M302" s="4"/>
    </row>
    <row r="303" spans="1:16" x14ac:dyDescent="0.25">
      <c r="A303" s="4"/>
      <c r="B303" s="4"/>
      <c r="C303" s="4"/>
      <c r="D303" s="4"/>
      <c r="E303" s="4"/>
      <c r="F303" s="4"/>
      <c r="G303" s="4"/>
      <c r="H303" s="4"/>
      <c r="I303" s="4"/>
      <c r="J303" s="4"/>
      <c r="K303" s="4"/>
      <c r="L303" s="4"/>
      <c r="M303" s="4"/>
    </row>
    <row r="304" spans="1:16" x14ac:dyDescent="0.25">
      <c r="A304" s="4"/>
      <c r="B304" s="4"/>
      <c r="C304" s="4"/>
      <c r="D304" s="4"/>
      <c r="E304" s="4"/>
      <c r="F304" s="4"/>
      <c r="G304" s="4"/>
      <c r="H304" s="4"/>
      <c r="I304" s="4"/>
      <c r="J304" s="4"/>
      <c r="K304" s="4"/>
      <c r="L304" s="4"/>
      <c r="M304" s="4"/>
    </row>
    <row r="305" spans="1:13" x14ac:dyDescent="0.25">
      <c r="A305" s="4"/>
      <c r="B305" s="4"/>
      <c r="C305" s="4"/>
      <c r="D305" s="4"/>
      <c r="E305" s="4"/>
      <c r="F305" s="4"/>
      <c r="G305" s="4"/>
      <c r="H305" s="4"/>
      <c r="I305" s="4"/>
      <c r="J305" s="4"/>
      <c r="K305" s="4"/>
      <c r="L305" s="4"/>
      <c r="M305" s="4"/>
    </row>
    <row r="306" spans="1:13" x14ac:dyDescent="0.25">
      <c r="A306" s="4"/>
      <c r="B306" s="4"/>
      <c r="C306" s="4"/>
      <c r="D306" s="4"/>
      <c r="E306" s="4"/>
      <c r="F306" s="4"/>
      <c r="G306" s="4"/>
      <c r="H306" s="4"/>
      <c r="I306" s="4"/>
      <c r="J306" s="4"/>
      <c r="K306" s="4"/>
      <c r="L306" s="4"/>
      <c r="M306" s="4"/>
    </row>
    <row r="307" spans="1:13" x14ac:dyDescent="0.25">
      <c r="A307" s="4"/>
      <c r="B307" s="4"/>
      <c r="C307" s="4"/>
      <c r="D307" s="4"/>
      <c r="E307" s="4"/>
      <c r="F307" s="4"/>
      <c r="G307" s="4"/>
      <c r="H307" s="4"/>
      <c r="I307" s="4"/>
      <c r="J307" s="4"/>
      <c r="K307" s="4"/>
      <c r="L307" s="4"/>
      <c r="M307" s="4"/>
    </row>
    <row r="308" spans="1:13" x14ac:dyDescent="0.25">
      <c r="A308" s="4"/>
      <c r="B308" s="4"/>
      <c r="C308" s="4"/>
      <c r="D308" s="4"/>
      <c r="E308" s="4"/>
      <c r="F308" s="4"/>
      <c r="G308" s="4"/>
      <c r="H308" s="4"/>
      <c r="I308" s="4"/>
      <c r="J308" s="4"/>
      <c r="K308" s="4"/>
      <c r="L308" s="4"/>
      <c r="M308" s="4"/>
    </row>
    <row r="309" spans="1:13" x14ac:dyDescent="0.25">
      <c r="A309" s="4"/>
      <c r="B309" s="4"/>
      <c r="C309" s="4"/>
      <c r="D309" s="4"/>
      <c r="E309" s="4"/>
      <c r="F309" s="4"/>
      <c r="G309" s="4"/>
      <c r="H309" s="4"/>
      <c r="I309" s="4"/>
      <c r="J309" s="4"/>
      <c r="K309" s="4"/>
      <c r="L309" s="4"/>
      <c r="M309" s="4"/>
    </row>
    <row r="310" spans="1:13" x14ac:dyDescent="0.25">
      <c r="A310" s="4"/>
      <c r="B310" s="4"/>
      <c r="C310" s="4"/>
      <c r="D310" s="4"/>
      <c r="E310" s="4"/>
      <c r="F310" s="4"/>
      <c r="G310" s="4"/>
      <c r="H310" s="4"/>
      <c r="I310" s="4"/>
      <c r="J310" s="4"/>
      <c r="K310" s="4"/>
      <c r="L310" s="4"/>
      <c r="M310" s="4"/>
    </row>
    <row r="311" spans="1:13" x14ac:dyDescent="0.25">
      <c r="A311" s="4"/>
      <c r="B311" s="4"/>
      <c r="C311" s="4"/>
      <c r="D311" s="4"/>
      <c r="E311" s="4"/>
      <c r="F311" s="4"/>
      <c r="G311" s="4"/>
      <c r="H311" s="4"/>
      <c r="I311" s="4"/>
      <c r="J311" s="4"/>
      <c r="K311" s="4"/>
      <c r="L311" s="4"/>
      <c r="M311" s="4"/>
    </row>
    <row r="312" spans="1:13" x14ac:dyDescent="0.25">
      <c r="A312" s="4"/>
      <c r="B312" s="4"/>
      <c r="C312" s="4"/>
      <c r="D312" s="4"/>
      <c r="E312" s="4"/>
      <c r="F312" s="4"/>
      <c r="G312" s="4"/>
      <c r="H312" s="4"/>
      <c r="I312" s="4"/>
      <c r="J312" s="4"/>
      <c r="K312" s="4"/>
      <c r="L312" s="4"/>
      <c r="M312" s="4"/>
    </row>
    <row r="313" spans="1:13" x14ac:dyDescent="0.25">
      <c r="A313" s="4"/>
      <c r="B313" s="4"/>
      <c r="C313" s="4"/>
      <c r="D313" s="4"/>
      <c r="E313" s="4"/>
      <c r="F313" s="4"/>
      <c r="G313" s="4"/>
      <c r="H313" s="4"/>
      <c r="I313" s="4"/>
      <c r="J313" s="4"/>
      <c r="K313" s="4"/>
      <c r="L313" s="4"/>
      <c r="M313" s="4"/>
    </row>
    <row r="314" spans="1:13" x14ac:dyDescent="0.25">
      <c r="A314" s="4"/>
      <c r="B314" s="4"/>
      <c r="C314" s="4"/>
      <c r="D314" s="4"/>
      <c r="E314" s="4"/>
      <c r="F314" s="4"/>
      <c r="G314" s="4"/>
      <c r="H314" s="4"/>
      <c r="I314" s="4"/>
      <c r="J314" s="4"/>
      <c r="K314" s="4"/>
      <c r="L314" s="4"/>
      <c r="M314" s="4"/>
    </row>
    <row r="315" spans="1:13" x14ac:dyDescent="0.25">
      <c r="A315" s="4"/>
      <c r="B315" s="4"/>
      <c r="C315" s="4"/>
      <c r="D315" s="4"/>
      <c r="E315" s="4"/>
      <c r="F315" s="4"/>
      <c r="G315" s="4"/>
      <c r="H315" s="4"/>
      <c r="I315" s="4"/>
      <c r="J315" s="4"/>
      <c r="K315" s="4"/>
      <c r="L315" s="4"/>
      <c r="M315" s="4"/>
    </row>
    <row r="316" spans="1:13" x14ac:dyDescent="0.25">
      <c r="A316" s="4"/>
      <c r="B316" s="4"/>
      <c r="C316" s="4"/>
      <c r="D316" s="4"/>
      <c r="E316" s="4"/>
      <c r="F316" s="4"/>
      <c r="G316" s="4"/>
      <c r="H316" s="4"/>
      <c r="I316" s="4"/>
      <c r="J316" s="4"/>
      <c r="K316" s="4"/>
      <c r="L316" s="4"/>
      <c r="M316" s="4"/>
    </row>
    <row r="317" spans="1:13" x14ac:dyDescent="0.25">
      <c r="A317" s="4"/>
      <c r="B317" s="4"/>
      <c r="C317" s="4"/>
      <c r="D317" s="4"/>
      <c r="E317" s="4"/>
      <c r="F317" s="4"/>
      <c r="G317" s="4"/>
      <c r="H317" s="4"/>
      <c r="I317" s="4"/>
      <c r="J317" s="4"/>
      <c r="K317" s="4"/>
      <c r="L317" s="4"/>
      <c r="M317" s="4"/>
    </row>
    <row r="318" spans="1:13" x14ac:dyDescent="0.25">
      <c r="A318" s="4"/>
      <c r="B318" s="4"/>
      <c r="C318" s="4"/>
      <c r="D318" s="4"/>
      <c r="E318" s="4"/>
      <c r="F318" s="4"/>
      <c r="G318" s="4"/>
      <c r="H318" s="4"/>
      <c r="I318" s="4"/>
      <c r="J318" s="4"/>
      <c r="K318" s="4"/>
      <c r="L318" s="4"/>
      <c r="M318" s="4"/>
    </row>
    <row r="319" spans="1:13" x14ac:dyDescent="0.25">
      <c r="A319" s="4"/>
      <c r="B319" s="4"/>
      <c r="C319" s="4"/>
      <c r="D319" s="4"/>
      <c r="E319" s="4"/>
      <c r="F319" s="4"/>
      <c r="G319" s="4"/>
      <c r="H319" s="4"/>
      <c r="I319" s="4"/>
      <c r="J319" s="4"/>
      <c r="K319" s="4"/>
      <c r="L319" s="4"/>
      <c r="M319" s="4"/>
    </row>
  </sheetData>
  <sheetProtection algorithmName="SHA-512" hashValue="+aKooxH2/5aFNNF03JGsV64E8CGAGyReJDvqctRp7K1dEFDgdbZqiCMk1tRjJaKYjucK+aieE74Sv7NJnsBpBQ==" saltValue="u5Mr0n1nJxxrvtm1rG/GuQ==" spinCount="100000" sheet="1" objects="1" scenarios="1" formatCells="0" formatColumns="0" formatRows="0" deleteColumns="0"/>
  <autoFilter ref="A18:P301">
    <filterColumn colId="2">
      <filters>
        <filter val="1 535"/>
        <filter val="-1 535"/>
        <filter val="1 670"/>
        <filter val="1 746"/>
        <filter val="144 776"/>
        <filter val="156 957"/>
        <filter val="17 709"/>
        <filter val="173 149"/>
        <filter val="2 246"/>
        <filter val="2 780"/>
        <filter val="20 550"/>
        <filter val="200"/>
        <filter val="21 316"/>
        <filter val="23 330"/>
        <filter val="27 012"/>
        <filter val="3 607"/>
        <filter val="346"/>
        <filter val="379 770"/>
        <filter val="4 000"/>
        <filter val="4 121"/>
        <filter val="44 764"/>
        <filter val="452 298"/>
        <filter val="46 950"/>
        <filter val="461"/>
        <filter val="48 620"/>
        <filter val="48 764"/>
        <filter val="500"/>
        <filter val="513 808"/>
        <filter val="538 673"/>
        <filter val="70 282"/>
        <filter val="700"/>
        <filter val="82 254"/>
        <filter val="86 375"/>
        <filter val="900"/>
      </filters>
    </filterColumn>
  </autoFilter>
  <mergeCells count="32">
    <mergeCell ref="A290:B290"/>
    <mergeCell ref="A291:B291"/>
    <mergeCell ref="I16:I17"/>
    <mergeCell ref="J16:J17"/>
    <mergeCell ref="K16:K17"/>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C13:P13"/>
    <mergeCell ref="A2:P2"/>
    <mergeCell ref="C3:P3"/>
    <mergeCell ref="C4:P4"/>
    <mergeCell ref="C5:P5"/>
    <mergeCell ref="C6:P6"/>
    <mergeCell ref="C7:P7"/>
    <mergeCell ref="C8:P8"/>
    <mergeCell ref="C9:P9"/>
    <mergeCell ref="C10:P10"/>
    <mergeCell ref="C11:P11"/>
    <mergeCell ref="C12:P12"/>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91.pielikums Jūrmalas pilsētas domes
2019.gada 29.augusta saistošajiem noteikumiem Nr.31
(protokols Nr.12, 20.punkts)
 </firstHeader>
    <firstFooter>&amp;L&amp;9&amp;D; &amp;T&amp;R&amp;9&amp;P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18"/>
  <sheetViews>
    <sheetView showGridLines="0" view="pageLayout" zoomScaleNormal="100" workbookViewId="0">
      <selection activeCell="T7" sqref="T7"/>
    </sheetView>
  </sheetViews>
  <sheetFormatPr defaultColWidth="9.140625" defaultRowHeight="12" outlineLevelCol="1" x14ac:dyDescent="0.25"/>
  <cols>
    <col min="1" max="1" width="10.85546875" style="272" customWidth="1"/>
    <col min="2" max="2" width="28" style="272" customWidth="1"/>
    <col min="3" max="3" width="8" style="272" customWidth="1"/>
    <col min="4" max="5" width="8.7109375" style="272" hidden="1" customWidth="1" outlineLevel="1"/>
    <col min="6" max="6" width="8.7109375" style="272" customWidth="1" collapsed="1"/>
    <col min="7" max="8" width="8.7109375" style="272" hidden="1" customWidth="1" outlineLevel="1"/>
    <col min="9" max="9" width="8.7109375" style="272" customWidth="1" collapsed="1"/>
    <col min="10" max="11" width="8.28515625" style="272" hidden="1" customWidth="1" outlineLevel="1"/>
    <col min="12" max="12" width="8.28515625" style="272" customWidth="1" collapsed="1"/>
    <col min="13" max="13" width="7.42578125" style="272" hidden="1" customWidth="1" outlineLevel="1"/>
    <col min="14" max="14" width="7.42578125" style="4" hidden="1" customWidth="1" outlineLevel="1"/>
    <col min="15" max="15" width="6.85546875" style="4" customWidth="1" collapsed="1"/>
    <col min="16" max="16" width="26.7109375" style="4" hidden="1" customWidth="1" outlineLevel="1"/>
    <col min="17" max="17" width="9.140625" style="4" collapsed="1"/>
    <col min="18" max="16384" width="9.140625" style="4"/>
  </cols>
  <sheetData>
    <row r="1" spans="1:17" x14ac:dyDescent="0.25">
      <c r="A1" s="1"/>
      <c r="B1" s="1"/>
      <c r="C1" s="1"/>
      <c r="D1" s="1"/>
      <c r="E1" s="1"/>
      <c r="F1" s="1"/>
      <c r="G1" s="1"/>
      <c r="H1" s="1"/>
      <c r="I1" s="1"/>
      <c r="J1" s="1"/>
      <c r="K1" s="1"/>
      <c r="L1" s="1"/>
      <c r="M1" s="1"/>
      <c r="N1" s="2"/>
      <c r="O1" s="3" t="s">
        <v>759</v>
      </c>
      <c r="P1" s="1"/>
    </row>
    <row r="2" spans="1:17" ht="35.25" customHeight="1" x14ac:dyDescent="0.25">
      <c r="A2" s="548" t="s">
        <v>1</v>
      </c>
      <c r="B2" s="549"/>
      <c r="C2" s="549"/>
      <c r="D2" s="549"/>
      <c r="E2" s="549"/>
      <c r="F2" s="549"/>
      <c r="G2" s="549"/>
      <c r="H2" s="549"/>
      <c r="I2" s="549"/>
      <c r="J2" s="549"/>
      <c r="K2" s="549"/>
      <c r="L2" s="549"/>
      <c r="M2" s="549"/>
      <c r="N2" s="549"/>
      <c r="O2" s="549"/>
      <c r="P2" s="550"/>
      <c r="Q2" s="366"/>
    </row>
    <row r="3" spans="1:17" ht="12.75" customHeight="1" x14ac:dyDescent="0.25">
      <c r="A3" s="5" t="s">
        <v>2</v>
      </c>
      <c r="B3" s="6"/>
      <c r="C3" s="551" t="s">
        <v>760</v>
      </c>
      <c r="D3" s="551"/>
      <c r="E3" s="551"/>
      <c r="F3" s="551"/>
      <c r="G3" s="551"/>
      <c r="H3" s="551"/>
      <c r="I3" s="551"/>
      <c r="J3" s="551"/>
      <c r="K3" s="551"/>
      <c r="L3" s="551"/>
      <c r="M3" s="551"/>
      <c r="N3" s="551"/>
      <c r="O3" s="551"/>
      <c r="P3" s="552"/>
      <c r="Q3" s="366"/>
    </row>
    <row r="4" spans="1:17" ht="12.75" customHeight="1" x14ac:dyDescent="0.25">
      <c r="A4" s="5" t="s">
        <v>4</v>
      </c>
      <c r="B4" s="6"/>
      <c r="C4" s="551" t="s">
        <v>761</v>
      </c>
      <c r="D4" s="551"/>
      <c r="E4" s="551"/>
      <c r="F4" s="551"/>
      <c r="G4" s="551"/>
      <c r="H4" s="551"/>
      <c r="I4" s="551"/>
      <c r="J4" s="551"/>
      <c r="K4" s="551"/>
      <c r="L4" s="551"/>
      <c r="M4" s="551"/>
      <c r="N4" s="551"/>
      <c r="O4" s="551"/>
      <c r="P4" s="552"/>
      <c r="Q4" s="366"/>
    </row>
    <row r="5" spans="1:17" ht="12.75" customHeight="1" x14ac:dyDescent="0.25">
      <c r="A5" s="7" t="s">
        <v>6</v>
      </c>
      <c r="B5" s="8"/>
      <c r="C5" s="546" t="s">
        <v>762</v>
      </c>
      <c r="D5" s="546"/>
      <c r="E5" s="546"/>
      <c r="F5" s="546"/>
      <c r="G5" s="546"/>
      <c r="H5" s="546"/>
      <c r="I5" s="546"/>
      <c r="J5" s="546"/>
      <c r="K5" s="546"/>
      <c r="L5" s="546"/>
      <c r="M5" s="546"/>
      <c r="N5" s="546"/>
      <c r="O5" s="546"/>
      <c r="P5" s="547"/>
      <c r="Q5" s="366"/>
    </row>
    <row r="6" spans="1:17" ht="12.75" customHeight="1" x14ac:dyDescent="0.25">
      <c r="A6" s="7" t="s">
        <v>8</v>
      </c>
      <c r="B6" s="8"/>
      <c r="C6" s="546" t="s">
        <v>763</v>
      </c>
      <c r="D6" s="546"/>
      <c r="E6" s="546"/>
      <c r="F6" s="546"/>
      <c r="G6" s="546"/>
      <c r="H6" s="546"/>
      <c r="I6" s="546"/>
      <c r="J6" s="546"/>
      <c r="K6" s="546"/>
      <c r="L6" s="546"/>
      <c r="M6" s="546"/>
      <c r="N6" s="546"/>
      <c r="O6" s="546"/>
      <c r="P6" s="547"/>
      <c r="Q6" s="366"/>
    </row>
    <row r="7" spans="1:17" ht="24" customHeight="1" x14ac:dyDescent="0.25">
      <c r="A7" s="7" t="s">
        <v>10</v>
      </c>
      <c r="B7" s="8"/>
      <c r="C7" s="551" t="s">
        <v>764</v>
      </c>
      <c r="D7" s="551"/>
      <c r="E7" s="551"/>
      <c r="F7" s="551"/>
      <c r="G7" s="551"/>
      <c r="H7" s="551"/>
      <c r="I7" s="551"/>
      <c r="J7" s="551"/>
      <c r="K7" s="551"/>
      <c r="L7" s="551"/>
      <c r="M7" s="551"/>
      <c r="N7" s="551"/>
      <c r="O7" s="551"/>
      <c r="P7" s="552"/>
      <c r="Q7" s="366"/>
    </row>
    <row r="8" spans="1:17" ht="12.75" customHeight="1" x14ac:dyDescent="0.25">
      <c r="A8" s="9" t="s">
        <v>12</v>
      </c>
      <c r="B8" s="8"/>
      <c r="C8" s="553"/>
      <c r="D8" s="553"/>
      <c r="E8" s="553"/>
      <c r="F8" s="553"/>
      <c r="G8" s="553"/>
      <c r="H8" s="553"/>
      <c r="I8" s="553"/>
      <c r="J8" s="553"/>
      <c r="K8" s="553"/>
      <c r="L8" s="553"/>
      <c r="M8" s="553"/>
      <c r="N8" s="553"/>
      <c r="O8" s="553"/>
      <c r="P8" s="554"/>
      <c r="Q8" s="366"/>
    </row>
    <row r="9" spans="1:17" ht="12.75" customHeight="1" x14ac:dyDescent="0.25">
      <c r="A9" s="7"/>
      <c r="B9" s="8" t="s">
        <v>13</v>
      </c>
      <c r="C9" s="546" t="s">
        <v>765</v>
      </c>
      <c r="D9" s="546"/>
      <c r="E9" s="546"/>
      <c r="F9" s="546"/>
      <c r="G9" s="546"/>
      <c r="H9" s="546"/>
      <c r="I9" s="546"/>
      <c r="J9" s="546"/>
      <c r="K9" s="546"/>
      <c r="L9" s="546"/>
      <c r="M9" s="546"/>
      <c r="N9" s="546"/>
      <c r="O9" s="546"/>
      <c r="P9" s="547"/>
      <c r="Q9" s="366"/>
    </row>
    <row r="10" spans="1:17" ht="12.75" customHeight="1" x14ac:dyDescent="0.25">
      <c r="A10" s="7"/>
      <c r="B10" s="8" t="s">
        <v>15</v>
      </c>
      <c r="C10" s="546" t="s">
        <v>766</v>
      </c>
      <c r="D10" s="546"/>
      <c r="E10" s="546"/>
      <c r="F10" s="546"/>
      <c r="G10" s="546"/>
      <c r="H10" s="546"/>
      <c r="I10" s="546"/>
      <c r="J10" s="546"/>
      <c r="K10" s="546"/>
      <c r="L10" s="546"/>
      <c r="M10" s="546"/>
      <c r="N10" s="546"/>
      <c r="O10" s="546"/>
      <c r="P10" s="547"/>
      <c r="Q10" s="366"/>
    </row>
    <row r="11" spans="1:17" ht="12.75" customHeight="1" x14ac:dyDescent="0.25">
      <c r="A11" s="7"/>
      <c r="B11" s="8" t="s">
        <v>17</v>
      </c>
      <c r="C11" s="553"/>
      <c r="D11" s="553"/>
      <c r="E11" s="553"/>
      <c r="F11" s="553"/>
      <c r="G11" s="553"/>
      <c r="H11" s="553"/>
      <c r="I11" s="553"/>
      <c r="J11" s="553"/>
      <c r="K11" s="553"/>
      <c r="L11" s="553"/>
      <c r="M11" s="553"/>
      <c r="N11" s="553"/>
      <c r="O11" s="553"/>
      <c r="P11" s="554"/>
      <c r="Q11" s="366"/>
    </row>
    <row r="12" spans="1:17" ht="12.75" customHeight="1" x14ac:dyDescent="0.25">
      <c r="A12" s="7"/>
      <c r="B12" s="8" t="s">
        <v>18</v>
      </c>
      <c r="C12" s="546" t="s">
        <v>767</v>
      </c>
      <c r="D12" s="546"/>
      <c r="E12" s="546"/>
      <c r="F12" s="546"/>
      <c r="G12" s="546"/>
      <c r="H12" s="546"/>
      <c r="I12" s="546"/>
      <c r="J12" s="546"/>
      <c r="K12" s="546"/>
      <c r="L12" s="546"/>
      <c r="M12" s="546"/>
      <c r="N12" s="546"/>
      <c r="O12" s="546"/>
      <c r="P12" s="547"/>
      <c r="Q12" s="366"/>
    </row>
    <row r="13" spans="1:17" ht="12.75" customHeight="1" x14ac:dyDescent="0.25">
      <c r="A13" s="7"/>
      <c r="B13" s="8" t="s">
        <v>20</v>
      </c>
      <c r="C13" s="546"/>
      <c r="D13" s="546"/>
      <c r="E13" s="546"/>
      <c r="F13" s="546"/>
      <c r="G13" s="546"/>
      <c r="H13" s="546"/>
      <c r="I13" s="546"/>
      <c r="J13" s="546"/>
      <c r="K13" s="546"/>
      <c r="L13" s="546"/>
      <c r="M13" s="546"/>
      <c r="N13" s="546"/>
      <c r="O13" s="546"/>
      <c r="P13" s="547"/>
      <c r="Q13" s="366"/>
    </row>
    <row r="14" spans="1:17" ht="12.75" customHeight="1" x14ac:dyDescent="0.25">
      <c r="A14" s="10"/>
      <c r="B14" s="11"/>
      <c r="C14" s="526"/>
      <c r="D14" s="526"/>
      <c r="E14" s="526"/>
      <c r="F14" s="526"/>
      <c r="G14" s="526"/>
      <c r="H14" s="526"/>
      <c r="I14" s="526"/>
      <c r="J14" s="526"/>
      <c r="K14" s="526"/>
      <c r="L14" s="526"/>
      <c r="M14" s="526"/>
      <c r="N14" s="526"/>
      <c r="O14" s="526"/>
      <c r="P14" s="527"/>
      <c r="Q14" s="366"/>
    </row>
    <row r="15" spans="1:17" s="12" customFormat="1" ht="12.75" customHeight="1" x14ac:dyDescent="0.25">
      <c r="A15" s="528" t="s">
        <v>21</v>
      </c>
      <c r="B15" s="531" t="s">
        <v>22</v>
      </c>
      <c r="C15" s="533" t="s">
        <v>23</v>
      </c>
      <c r="D15" s="534"/>
      <c r="E15" s="534"/>
      <c r="F15" s="534"/>
      <c r="G15" s="534"/>
      <c r="H15" s="534"/>
      <c r="I15" s="534"/>
      <c r="J15" s="534"/>
      <c r="K15" s="534"/>
      <c r="L15" s="534"/>
      <c r="M15" s="534"/>
      <c r="N15" s="534"/>
      <c r="O15" s="534"/>
      <c r="P15" s="535"/>
      <c r="Q15" s="367"/>
    </row>
    <row r="16" spans="1:17" s="12" customFormat="1" ht="12.75" customHeight="1" x14ac:dyDescent="0.25">
      <c r="A16" s="529"/>
      <c r="B16" s="532"/>
      <c r="C16" s="536" t="s">
        <v>24</v>
      </c>
      <c r="D16" s="538" t="s">
        <v>25</v>
      </c>
      <c r="E16" s="540" t="s">
        <v>26</v>
      </c>
      <c r="F16" s="542" t="s">
        <v>27</v>
      </c>
      <c r="G16" s="524" t="s">
        <v>28</v>
      </c>
      <c r="H16" s="525" t="s">
        <v>29</v>
      </c>
      <c r="I16" s="523" t="s">
        <v>30</v>
      </c>
      <c r="J16" s="524" t="s">
        <v>31</v>
      </c>
      <c r="K16" s="525" t="s">
        <v>32</v>
      </c>
      <c r="L16" s="523" t="s">
        <v>33</v>
      </c>
      <c r="M16" s="524" t="s">
        <v>34</v>
      </c>
      <c r="N16" s="525" t="s">
        <v>35</v>
      </c>
      <c r="O16" s="523" t="s">
        <v>36</v>
      </c>
      <c r="P16" s="544" t="s">
        <v>37</v>
      </c>
    </row>
    <row r="17" spans="1:16" s="13" customFormat="1" ht="70.5" customHeight="1" thickBot="1" x14ac:dyDescent="0.3">
      <c r="A17" s="530"/>
      <c r="B17" s="532"/>
      <c r="C17" s="537"/>
      <c r="D17" s="539"/>
      <c r="E17" s="541"/>
      <c r="F17" s="543"/>
      <c r="G17" s="524"/>
      <c r="H17" s="525"/>
      <c r="I17" s="523"/>
      <c r="J17" s="524"/>
      <c r="K17" s="525"/>
      <c r="L17" s="523"/>
      <c r="M17" s="524"/>
      <c r="N17" s="525"/>
      <c r="O17" s="523"/>
      <c r="P17" s="545"/>
    </row>
    <row r="18" spans="1:16" s="13" customFormat="1" ht="9.75" customHeight="1" thickTop="1" x14ac:dyDescent="0.25">
      <c r="A18" s="14" t="s">
        <v>38</v>
      </c>
      <c r="B18" s="14">
        <v>2</v>
      </c>
      <c r="C18" s="15">
        <v>3</v>
      </c>
      <c r="D18" s="16">
        <v>4</v>
      </c>
      <c r="E18" s="17">
        <v>5</v>
      </c>
      <c r="F18" s="18">
        <v>6</v>
      </c>
      <c r="G18" s="16">
        <v>7</v>
      </c>
      <c r="H18" s="19">
        <v>8</v>
      </c>
      <c r="I18" s="20">
        <v>9</v>
      </c>
      <c r="J18" s="19">
        <v>10</v>
      </c>
      <c r="K18" s="17">
        <v>11</v>
      </c>
      <c r="L18" s="21">
        <v>12</v>
      </c>
      <c r="M18" s="15">
        <v>13</v>
      </c>
      <c r="N18" s="17">
        <v>14</v>
      </c>
      <c r="O18" s="20">
        <v>15</v>
      </c>
      <c r="P18" s="20">
        <v>16</v>
      </c>
    </row>
    <row r="19" spans="1:16" s="28" customFormat="1" ht="12" hidden="1" customHeight="1" x14ac:dyDescent="0.25">
      <c r="A19" s="22"/>
      <c r="B19" s="23" t="s">
        <v>39</v>
      </c>
      <c r="C19" s="24"/>
      <c r="D19" s="25"/>
      <c r="E19" s="26"/>
      <c r="F19" s="27"/>
      <c r="G19" s="25"/>
      <c r="H19" s="26"/>
      <c r="I19" s="27"/>
      <c r="J19" s="25"/>
      <c r="K19" s="26"/>
      <c r="L19" s="27"/>
      <c r="M19" s="25"/>
      <c r="N19" s="26"/>
      <c r="O19" s="27"/>
      <c r="P19" s="27"/>
    </row>
    <row r="20" spans="1:16" s="28" customFormat="1" ht="12.75" thickBot="1" x14ac:dyDescent="0.3">
      <c r="A20" s="29"/>
      <c r="B20" s="30" t="s">
        <v>40</v>
      </c>
      <c r="C20" s="31">
        <f t="shared" ref="C20:C83" si="0">F20+I20+L20+O20</f>
        <v>742645</v>
      </c>
      <c r="D20" s="32">
        <f>SUM(D21,D24,D25,D41,D43)</f>
        <v>310281</v>
      </c>
      <c r="E20" s="33">
        <f t="shared" ref="E20:F20" si="1">SUM(E21,E24,E25,E41,E43)</f>
        <v>0</v>
      </c>
      <c r="F20" s="34">
        <f t="shared" si="1"/>
        <v>310281</v>
      </c>
      <c r="G20" s="32">
        <f>SUM(G21,G24,G43)</f>
        <v>419107</v>
      </c>
      <c r="H20" s="33">
        <f t="shared" ref="H20:I20" si="2">SUM(H21,H24,H43)</f>
        <v>0</v>
      </c>
      <c r="I20" s="34">
        <f t="shared" si="2"/>
        <v>419107</v>
      </c>
      <c r="J20" s="32">
        <f>SUM(J21,J26,J43)</f>
        <v>13257</v>
      </c>
      <c r="K20" s="33">
        <f t="shared" ref="K20:L20" si="3">SUM(K21,K26,K43)</f>
        <v>0</v>
      </c>
      <c r="L20" s="34">
        <f t="shared" si="3"/>
        <v>13257</v>
      </c>
      <c r="M20" s="32">
        <f>SUM(M21,M45)</f>
        <v>0</v>
      </c>
      <c r="N20" s="33">
        <f t="shared" ref="N20:O20" si="4">SUM(N21,N45)</f>
        <v>0</v>
      </c>
      <c r="O20" s="34">
        <f t="shared" si="4"/>
        <v>0</v>
      </c>
      <c r="P20" s="35"/>
    </row>
    <row r="21" spans="1:16" ht="12.75" thickTop="1" x14ac:dyDescent="0.25">
      <c r="A21" s="36"/>
      <c r="B21" s="37" t="s">
        <v>41</v>
      </c>
      <c r="C21" s="38">
        <f t="shared" si="0"/>
        <v>832</v>
      </c>
      <c r="D21" s="39">
        <f>SUM(D22:D23)</f>
        <v>0</v>
      </c>
      <c r="E21" s="40">
        <f t="shared" ref="E21:F21" si="5">SUM(E22:E23)</f>
        <v>0</v>
      </c>
      <c r="F21" s="41">
        <f t="shared" si="5"/>
        <v>0</v>
      </c>
      <c r="G21" s="39">
        <f>SUM(G22:G23)</f>
        <v>0</v>
      </c>
      <c r="H21" s="40">
        <f t="shared" ref="H21:I21" si="6">SUM(H22:H23)</f>
        <v>0</v>
      </c>
      <c r="I21" s="41">
        <f t="shared" si="6"/>
        <v>0</v>
      </c>
      <c r="J21" s="39">
        <f>SUM(J22:J23)</f>
        <v>832</v>
      </c>
      <c r="K21" s="40">
        <f t="shared" ref="K21:L21" si="7">SUM(K22:K23)</f>
        <v>0</v>
      </c>
      <c r="L21" s="41">
        <f t="shared" si="7"/>
        <v>832</v>
      </c>
      <c r="M21" s="39">
        <f>SUM(M22:M23)</f>
        <v>0</v>
      </c>
      <c r="N21" s="40">
        <f t="shared" ref="N21:O21" si="8">SUM(N22:N23)</f>
        <v>0</v>
      </c>
      <c r="O21" s="41">
        <f t="shared" si="8"/>
        <v>0</v>
      </c>
      <c r="P21" s="42"/>
    </row>
    <row r="22" spans="1:16" ht="12" hidden="1" customHeight="1" x14ac:dyDescent="0.25">
      <c r="A22" s="43"/>
      <c r="B22" s="44" t="s">
        <v>42</v>
      </c>
      <c r="C22" s="45">
        <f t="shared" si="0"/>
        <v>0</v>
      </c>
      <c r="D22" s="46"/>
      <c r="E22" s="47"/>
      <c r="F22" s="48">
        <f>D22+E22</f>
        <v>0</v>
      </c>
      <c r="G22" s="46"/>
      <c r="H22" s="47"/>
      <c r="I22" s="48">
        <f>G22+H22</f>
        <v>0</v>
      </c>
      <c r="J22" s="46"/>
      <c r="K22" s="47"/>
      <c r="L22" s="48">
        <f>K22+J22</f>
        <v>0</v>
      </c>
      <c r="M22" s="46"/>
      <c r="N22" s="47"/>
      <c r="O22" s="48">
        <f>N22+M22</f>
        <v>0</v>
      </c>
      <c r="P22" s="49"/>
    </row>
    <row r="23" spans="1:16" x14ac:dyDescent="0.25">
      <c r="A23" s="50"/>
      <c r="B23" s="51" t="s">
        <v>43</v>
      </c>
      <c r="C23" s="52">
        <f t="shared" si="0"/>
        <v>832</v>
      </c>
      <c r="D23" s="53"/>
      <c r="E23" s="54"/>
      <c r="F23" s="55">
        <f t="shared" ref="F23:F25" si="9">D23+E23</f>
        <v>0</v>
      </c>
      <c r="G23" s="210"/>
      <c r="H23" s="211"/>
      <c r="I23" s="209">
        <f t="shared" ref="I23:I24" si="10">G23+H23</f>
        <v>0</v>
      </c>
      <c r="J23" s="210">
        <v>832</v>
      </c>
      <c r="K23" s="211"/>
      <c r="L23" s="457">
        <f>K23+J23</f>
        <v>832</v>
      </c>
      <c r="M23" s="210"/>
      <c r="N23" s="211"/>
      <c r="O23" s="209">
        <f>N23+M23</f>
        <v>0</v>
      </c>
      <c r="P23" s="212"/>
    </row>
    <row r="24" spans="1:16" s="28" customFormat="1" ht="24.75" customHeight="1" thickBot="1" x14ac:dyDescent="0.3">
      <c r="A24" s="58">
        <v>19300</v>
      </c>
      <c r="B24" s="58" t="s">
        <v>44</v>
      </c>
      <c r="C24" s="59">
        <f>F24+I24</f>
        <v>729388</v>
      </c>
      <c r="D24" s="60">
        <v>310281</v>
      </c>
      <c r="E24" s="61"/>
      <c r="F24" s="62">
        <f t="shared" si="9"/>
        <v>310281</v>
      </c>
      <c r="G24" s="458">
        <f>410407+6306+2394</f>
        <v>419107</v>
      </c>
      <c r="H24" s="459"/>
      <c r="I24" s="460">
        <f t="shared" si="10"/>
        <v>419107</v>
      </c>
      <c r="J24" s="461" t="s">
        <v>45</v>
      </c>
      <c r="K24" s="462" t="s">
        <v>45</v>
      </c>
      <c r="L24" s="463" t="s">
        <v>45</v>
      </c>
      <c r="M24" s="461" t="s">
        <v>45</v>
      </c>
      <c r="N24" s="462" t="s">
        <v>45</v>
      </c>
      <c r="O24" s="463" t="s">
        <v>45</v>
      </c>
      <c r="P24" s="464"/>
    </row>
    <row r="25" spans="1:16" s="28" customFormat="1" ht="24.75" hidden="1" customHeight="1" thickTop="1" x14ac:dyDescent="0.25">
      <c r="A25" s="67"/>
      <c r="B25" s="67" t="s">
        <v>46</v>
      </c>
      <c r="C25" s="68">
        <f>F25</f>
        <v>0</v>
      </c>
      <c r="D25" s="69"/>
      <c r="E25" s="70"/>
      <c r="F25" s="71">
        <f t="shared" si="9"/>
        <v>0</v>
      </c>
      <c r="G25" s="72" t="s">
        <v>45</v>
      </c>
      <c r="H25" s="73" t="s">
        <v>45</v>
      </c>
      <c r="I25" s="74" t="s">
        <v>45</v>
      </c>
      <c r="J25" s="72" t="s">
        <v>45</v>
      </c>
      <c r="K25" s="73" t="s">
        <v>45</v>
      </c>
      <c r="L25" s="74" t="s">
        <v>45</v>
      </c>
      <c r="M25" s="72" t="s">
        <v>45</v>
      </c>
      <c r="N25" s="73" t="s">
        <v>45</v>
      </c>
      <c r="O25" s="74" t="s">
        <v>45</v>
      </c>
      <c r="P25" s="75"/>
    </row>
    <row r="26" spans="1:16" s="28" customFormat="1" ht="36" customHeight="1" thickTop="1" x14ac:dyDescent="0.25">
      <c r="A26" s="67">
        <v>21300</v>
      </c>
      <c r="B26" s="67" t="s">
        <v>47</v>
      </c>
      <c r="C26" s="68">
        <f>L26</f>
        <v>12400</v>
      </c>
      <c r="D26" s="72" t="s">
        <v>45</v>
      </c>
      <c r="E26" s="73" t="s">
        <v>45</v>
      </c>
      <c r="F26" s="74" t="s">
        <v>45</v>
      </c>
      <c r="G26" s="72" t="s">
        <v>45</v>
      </c>
      <c r="H26" s="73" t="s">
        <v>45</v>
      </c>
      <c r="I26" s="74" t="s">
        <v>45</v>
      </c>
      <c r="J26" s="76">
        <f>SUM(J27,J31,J33,J36)</f>
        <v>12400</v>
      </c>
      <c r="K26" s="77">
        <f t="shared" ref="K26:L26" si="11">SUM(K27,K31,K33,K36)</f>
        <v>0</v>
      </c>
      <c r="L26" s="78">
        <f t="shared" si="11"/>
        <v>12400</v>
      </c>
      <c r="M26" s="76" t="s">
        <v>45</v>
      </c>
      <c r="N26" s="77" t="s">
        <v>45</v>
      </c>
      <c r="O26" s="78" t="s">
        <v>45</v>
      </c>
      <c r="P26" s="75"/>
    </row>
    <row r="27" spans="1:16" s="28" customFormat="1" ht="24" hidden="1" customHeight="1" x14ac:dyDescent="0.25">
      <c r="A27" s="79">
        <v>21350</v>
      </c>
      <c r="B27" s="67" t="s">
        <v>48</v>
      </c>
      <c r="C27" s="68">
        <f t="shared" ref="C27:C30" si="12">L27</f>
        <v>0</v>
      </c>
      <c r="D27" s="72" t="s">
        <v>45</v>
      </c>
      <c r="E27" s="73" t="s">
        <v>45</v>
      </c>
      <c r="F27" s="74" t="s">
        <v>45</v>
      </c>
      <c r="G27" s="72" t="s">
        <v>45</v>
      </c>
      <c r="H27" s="73" t="s">
        <v>45</v>
      </c>
      <c r="I27" s="74" t="s">
        <v>45</v>
      </c>
      <c r="J27" s="76">
        <f>SUM(J28:J30)</f>
        <v>0</v>
      </c>
      <c r="K27" s="77">
        <f t="shared" ref="K27:L27" si="13">SUM(K28:K30)</f>
        <v>0</v>
      </c>
      <c r="L27" s="78">
        <f t="shared" si="13"/>
        <v>0</v>
      </c>
      <c r="M27" s="76" t="s">
        <v>45</v>
      </c>
      <c r="N27" s="77" t="s">
        <v>45</v>
      </c>
      <c r="O27" s="78" t="s">
        <v>45</v>
      </c>
      <c r="P27" s="75"/>
    </row>
    <row r="28" spans="1:16" ht="12" hidden="1" customHeight="1" x14ac:dyDescent="0.25">
      <c r="A28" s="43">
        <v>21351</v>
      </c>
      <c r="B28" s="80" t="s">
        <v>49</v>
      </c>
      <c r="C28" s="81">
        <f t="shared" si="12"/>
        <v>0</v>
      </c>
      <c r="D28" s="82" t="s">
        <v>45</v>
      </c>
      <c r="E28" s="83" t="s">
        <v>45</v>
      </c>
      <c r="F28" s="84" t="s">
        <v>45</v>
      </c>
      <c r="G28" s="82" t="s">
        <v>45</v>
      </c>
      <c r="H28" s="83" t="s">
        <v>45</v>
      </c>
      <c r="I28" s="84" t="s">
        <v>45</v>
      </c>
      <c r="J28" s="46"/>
      <c r="K28" s="47"/>
      <c r="L28" s="48">
        <f t="shared" ref="L28:L30" si="14">K28+J28</f>
        <v>0</v>
      </c>
      <c r="M28" s="85" t="s">
        <v>45</v>
      </c>
      <c r="N28" s="86" t="s">
        <v>45</v>
      </c>
      <c r="O28" s="48" t="s">
        <v>45</v>
      </c>
      <c r="P28" s="49"/>
    </row>
    <row r="29" spans="1:16" ht="12" hidden="1" customHeight="1" x14ac:dyDescent="0.25">
      <c r="A29" s="50">
        <v>21352</v>
      </c>
      <c r="B29" s="87" t="s">
        <v>50</v>
      </c>
      <c r="C29" s="88">
        <f t="shared" si="12"/>
        <v>0</v>
      </c>
      <c r="D29" s="89" t="s">
        <v>45</v>
      </c>
      <c r="E29" s="90" t="s">
        <v>45</v>
      </c>
      <c r="F29" s="91" t="s">
        <v>45</v>
      </c>
      <c r="G29" s="89" t="s">
        <v>45</v>
      </c>
      <c r="H29" s="90" t="s">
        <v>45</v>
      </c>
      <c r="I29" s="91" t="s">
        <v>45</v>
      </c>
      <c r="J29" s="53"/>
      <c r="K29" s="54"/>
      <c r="L29" s="56">
        <f t="shared" si="14"/>
        <v>0</v>
      </c>
      <c r="M29" s="92" t="s">
        <v>45</v>
      </c>
      <c r="N29" s="93" t="s">
        <v>45</v>
      </c>
      <c r="O29" s="56" t="s">
        <v>45</v>
      </c>
      <c r="P29" s="57"/>
    </row>
    <row r="30" spans="1:16" ht="24" hidden="1" customHeight="1" x14ac:dyDescent="0.25">
      <c r="A30" s="50">
        <v>21359</v>
      </c>
      <c r="B30" s="87" t="s">
        <v>51</v>
      </c>
      <c r="C30" s="88">
        <f t="shared" si="12"/>
        <v>0</v>
      </c>
      <c r="D30" s="89" t="s">
        <v>45</v>
      </c>
      <c r="E30" s="90" t="s">
        <v>45</v>
      </c>
      <c r="F30" s="91" t="s">
        <v>45</v>
      </c>
      <c r="G30" s="89" t="s">
        <v>45</v>
      </c>
      <c r="H30" s="90" t="s">
        <v>45</v>
      </c>
      <c r="I30" s="91" t="s">
        <v>45</v>
      </c>
      <c r="J30" s="53"/>
      <c r="K30" s="54"/>
      <c r="L30" s="56">
        <f t="shared" si="14"/>
        <v>0</v>
      </c>
      <c r="M30" s="92" t="s">
        <v>45</v>
      </c>
      <c r="N30" s="93" t="s">
        <v>45</v>
      </c>
      <c r="O30" s="56" t="s">
        <v>45</v>
      </c>
      <c r="P30" s="57"/>
    </row>
    <row r="31" spans="1:16" s="28" customFormat="1" ht="36" hidden="1" customHeight="1" x14ac:dyDescent="0.25">
      <c r="A31" s="79">
        <v>21370</v>
      </c>
      <c r="B31" s="67" t="s">
        <v>52</v>
      </c>
      <c r="C31" s="68">
        <f>L31</f>
        <v>0</v>
      </c>
      <c r="D31" s="72" t="s">
        <v>45</v>
      </c>
      <c r="E31" s="73" t="s">
        <v>45</v>
      </c>
      <c r="F31" s="74" t="s">
        <v>45</v>
      </c>
      <c r="G31" s="72" t="s">
        <v>45</v>
      </c>
      <c r="H31" s="73" t="s">
        <v>45</v>
      </c>
      <c r="I31" s="74" t="s">
        <v>45</v>
      </c>
      <c r="J31" s="76">
        <f>SUM(J32)</f>
        <v>0</v>
      </c>
      <c r="K31" s="77">
        <f t="shared" ref="K31:L31" si="15">SUM(K32)</f>
        <v>0</v>
      </c>
      <c r="L31" s="78">
        <f t="shared" si="15"/>
        <v>0</v>
      </c>
      <c r="M31" s="76" t="s">
        <v>45</v>
      </c>
      <c r="N31" s="77" t="s">
        <v>45</v>
      </c>
      <c r="O31" s="78" t="s">
        <v>45</v>
      </c>
      <c r="P31" s="75"/>
    </row>
    <row r="32" spans="1:16" ht="36" hidden="1" customHeight="1" x14ac:dyDescent="0.25">
      <c r="A32" s="94">
        <v>21379</v>
      </c>
      <c r="B32" s="95" t="s">
        <v>53</v>
      </c>
      <c r="C32" s="96">
        <f t="shared" ref="C32:C40" si="16">L32</f>
        <v>0</v>
      </c>
      <c r="D32" s="97" t="s">
        <v>45</v>
      </c>
      <c r="E32" s="98" t="s">
        <v>45</v>
      </c>
      <c r="F32" s="99" t="s">
        <v>45</v>
      </c>
      <c r="G32" s="97" t="s">
        <v>45</v>
      </c>
      <c r="H32" s="98" t="s">
        <v>45</v>
      </c>
      <c r="I32" s="99" t="s">
        <v>45</v>
      </c>
      <c r="J32" s="100"/>
      <c r="K32" s="101"/>
      <c r="L32" s="102">
        <f>K32+J32</f>
        <v>0</v>
      </c>
      <c r="M32" s="103" t="s">
        <v>45</v>
      </c>
      <c r="N32" s="104" t="s">
        <v>45</v>
      </c>
      <c r="O32" s="102" t="s">
        <v>45</v>
      </c>
      <c r="P32" s="105"/>
    </row>
    <row r="33" spans="1:16" s="28" customFormat="1" ht="12" customHeight="1" x14ac:dyDescent="0.25">
      <c r="A33" s="79">
        <v>21380</v>
      </c>
      <c r="B33" s="67" t="s">
        <v>54</v>
      </c>
      <c r="C33" s="68">
        <f t="shared" si="16"/>
        <v>6273</v>
      </c>
      <c r="D33" s="72" t="s">
        <v>45</v>
      </c>
      <c r="E33" s="73" t="s">
        <v>45</v>
      </c>
      <c r="F33" s="74" t="s">
        <v>45</v>
      </c>
      <c r="G33" s="72" t="s">
        <v>45</v>
      </c>
      <c r="H33" s="73" t="s">
        <v>45</v>
      </c>
      <c r="I33" s="74" t="s">
        <v>45</v>
      </c>
      <c r="J33" s="76">
        <f>SUM(J34:J35)</f>
        <v>6273</v>
      </c>
      <c r="K33" s="77">
        <f t="shared" ref="K33:L33" si="17">SUM(K34:K35)</f>
        <v>0</v>
      </c>
      <c r="L33" s="78">
        <f t="shared" si="17"/>
        <v>6273</v>
      </c>
      <c r="M33" s="76" t="s">
        <v>45</v>
      </c>
      <c r="N33" s="77" t="s">
        <v>45</v>
      </c>
      <c r="O33" s="78" t="s">
        <v>45</v>
      </c>
      <c r="P33" s="75"/>
    </row>
    <row r="34" spans="1:16" ht="12" customHeight="1" x14ac:dyDescent="0.25">
      <c r="A34" s="44">
        <v>21381</v>
      </c>
      <c r="B34" s="80" t="s">
        <v>55</v>
      </c>
      <c r="C34" s="81">
        <f t="shared" si="16"/>
        <v>6273</v>
      </c>
      <c r="D34" s="82" t="s">
        <v>45</v>
      </c>
      <c r="E34" s="83" t="s">
        <v>45</v>
      </c>
      <c r="F34" s="84" t="s">
        <v>45</v>
      </c>
      <c r="G34" s="82" t="s">
        <v>45</v>
      </c>
      <c r="H34" s="83" t="s">
        <v>45</v>
      </c>
      <c r="I34" s="84" t="s">
        <v>45</v>
      </c>
      <c r="J34" s="46">
        <v>6273</v>
      </c>
      <c r="K34" s="47"/>
      <c r="L34" s="48">
        <f t="shared" ref="L34:L35" si="18">K34+J34</f>
        <v>6273</v>
      </c>
      <c r="M34" s="85" t="s">
        <v>45</v>
      </c>
      <c r="N34" s="86" t="s">
        <v>45</v>
      </c>
      <c r="O34" s="48" t="s">
        <v>45</v>
      </c>
      <c r="P34" s="49"/>
    </row>
    <row r="35" spans="1:16" ht="24" hidden="1" customHeight="1" x14ac:dyDescent="0.25">
      <c r="A35" s="51">
        <v>21383</v>
      </c>
      <c r="B35" s="87" t="s">
        <v>56</v>
      </c>
      <c r="C35" s="88">
        <f t="shared" si="16"/>
        <v>0</v>
      </c>
      <c r="D35" s="89" t="s">
        <v>45</v>
      </c>
      <c r="E35" s="90" t="s">
        <v>45</v>
      </c>
      <c r="F35" s="91" t="s">
        <v>45</v>
      </c>
      <c r="G35" s="89" t="s">
        <v>45</v>
      </c>
      <c r="H35" s="90" t="s">
        <v>45</v>
      </c>
      <c r="I35" s="91" t="s">
        <v>45</v>
      </c>
      <c r="J35" s="53"/>
      <c r="K35" s="54"/>
      <c r="L35" s="56">
        <f t="shared" si="18"/>
        <v>0</v>
      </c>
      <c r="M35" s="92" t="s">
        <v>45</v>
      </c>
      <c r="N35" s="93" t="s">
        <v>45</v>
      </c>
      <c r="O35" s="56" t="s">
        <v>45</v>
      </c>
      <c r="P35" s="57"/>
    </row>
    <row r="36" spans="1:16" s="28" customFormat="1" ht="25.5" customHeight="1" x14ac:dyDescent="0.25">
      <c r="A36" s="79">
        <v>21390</v>
      </c>
      <c r="B36" s="67" t="s">
        <v>57</v>
      </c>
      <c r="C36" s="68">
        <f t="shared" si="16"/>
        <v>6127</v>
      </c>
      <c r="D36" s="72" t="s">
        <v>45</v>
      </c>
      <c r="E36" s="73" t="s">
        <v>45</v>
      </c>
      <c r="F36" s="74" t="s">
        <v>45</v>
      </c>
      <c r="G36" s="72" t="s">
        <v>45</v>
      </c>
      <c r="H36" s="73" t="s">
        <v>45</v>
      </c>
      <c r="I36" s="74" t="s">
        <v>45</v>
      </c>
      <c r="J36" s="76">
        <f>SUM(J37:J40)</f>
        <v>6127</v>
      </c>
      <c r="K36" s="77">
        <f t="shared" ref="K36:L36" si="19">SUM(K37:K40)</f>
        <v>0</v>
      </c>
      <c r="L36" s="78">
        <f t="shared" si="19"/>
        <v>6127</v>
      </c>
      <c r="M36" s="76" t="s">
        <v>45</v>
      </c>
      <c r="N36" s="77" t="s">
        <v>45</v>
      </c>
      <c r="O36" s="78" t="s">
        <v>45</v>
      </c>
      <c r="P36" s="75"/>
    </row>
    <row r="37" spans="1:16" ht="24" hidden="1" customHeight="1" x14ac:dyDescent="0.25">
      <c r="A37" s="44">
        <v>21391</v>
      </c>
      <c r="B37" s="80" t="s">
        <v>58</v>
      </c>
      <c r="C37" s="81">
        <f t="shared" si="16"/>
        <v>0</v>
      </c>
      <c r="D37" s="82" t="s">
        <v>45</v>
      </c>
      <c r="E37" s="83" t="s">
        <v>45</v>
      </c>
      <c r="F37" s="84" t="s">
        <v>45</v>
      </c>
      <c r="G37" s="82" t="s">
        <v>45</v>
      </c>
      <c r="H37" s="83" t="s">
        <v>45</v>
      </c>
      <c r="I37" s="84" t="s">
        <v>45</v>
      </c>
      <c r="J37" s="46"/>
      <c r="K37" s="47"/>
      <c r="L37" s="48">
        <f t="shared" ref="L37:L40" si="20">K37+J37</f>
        <v>0</v>
      </c>
      <c r="M37" s="85" t="s">
        <v>45</v>
      </c>
      <c r="N37" s="86" t="s">
        <v>45</v>
      </c>
      <c r="O37" s="48" t="s">
        <v>45</v>
      </c>
      <c r="P37" s="49"/>
    </row>
    <row r="38" spans="1:16" ht="12" hidden="1" customHeight="1" x14ac:dyDescent="0.25">
      <c r="A38" s="51">
        <v>21393</v>
      </c>
      <c r="B38" s="87" t="s">
        <v>59</v>
      </c>
      <c r="C38" s="88">
        <f t="shared" si="16"/>
        <v>0</v>
      </c>
      <c r="D38" s="89" t="s">
        <v>45</v>
      </c>
      <c r="E38" s="90" t="s">
        <v>45</v>
      </c>
      <c r="F38" s="91" t="s">
        <v>45</v>
      </c>
      <c r="G38" s="89" t="s">
        <v>45</v>
      </c>
      <c r="H38" s="90" t="s">
        <v>45</v>
      </c>
      <c r="I38" s="91" t="s">
        <v>45</v>
      </c>
      <c r="J38" s="53"/>
      <c r="K38" s="54"/>
      <c r="L38" s="56">
        <f t="shared" si="20"/>
        <v>0</v>
      </c>
      <c r="M38" s="92" t="s">
        <v>45</v>
      </c>
      <c r="N38" s="93" t="s">
        <v>45</v>
      </c>
      <c r="O38" s="56" t="s">
        <v>45</v>
      </c>
      <c r="P38" s="57"/>
    </row>
    <row r="39" spans="1:16" ht="12" hidden="1" customHeight="1" x14ac:dyDescent="0.25">
      <c r="A39" s="51">
        <v>21395</v>
      </c>
      <c r="B39" s="87" t="s">
        <v>60</v>
      </c>
      <c r="C39" s="88">
        <f t="shared" si="16"/>
        <v>0</v>
      </c>
      <c r="D39" s="89" t="s">
        <v>45</v>
      </c>
      <c r="E39" s="90" t="s">
        <v>45</v>
      </c>
      <c r="F39" s="91" t="s">
        <v>45</v>
      </c>
      <c r="G39" s="89" t="s">
        <v>45</v>
      </c>
      <c r="H39" s="90" t="s">
        <v>45</v>
      </c>
      <c r="I39" s="91" t="s">
        <v>45</v>
      </c>
      <c r="J39" s="53"/>
      <c r="K39" s="54"/>
      <c r="L39" s="56">
        <f t="shared" si="20"/>
        <v>0</v>
      </c>
      <c r="M39" s="92" t="s">
        <v>45</v>
      </c>
      <c r="N39" s="93" t="s">
        <v>45</v>
      </c>
      <c r="O39" s="56" t="s">
        <v>45</v>
      </c>
      <c r="P39" s="57"/>
    </row>
    <row r="40" spans="1:16" ht="24" customHeight="1" x14ac:dyDescent="0.25">
      <c r="A40" s="106">
        <v>21399</v>
      </c>
      <c r="B40" s="107" t="s">
        <v>61</v>
      </c>
      <c r="C40" s="108">
        <f t="shared" si="16"/>
        <v>6127</v>
      </c>
      <c r="D40" s="109" t="s">
        <v>45</v>
      </c>
      <c r="E40" s="110" t="s">
        <v>45</v>
      </c>
      <c r="F40" s="111" t="s">
        <v>45</v>
      </c>
      <c r="G40" s="109" t="s">
        <v>45</v>
      </c>
      <c r="H40" s="110" t="s">
        <v>45</v>
      </c>
      <c r="I40" s="111" t="s">
        <v>45</v>
      </c>
      <c r="J40" s="112">
        <v>6127</v>
      </c>
      <c r="K40" s="113"/>
      <c r="L40" s="114">
        <f t="shared" si="20"/>
        <v>6127</v>
      </c>
      <c r="M40" s="115" t="s">
        <v>45</v>
      </c>
      <c r="N40" s="116" t="s">
        <v>45</v>
      </c>
      <c r="O40" s="114" t="s">
        <v>45</v>
      </c>
      <c r="P40" s="117"/>
    </row>
    <row r="41" spans="1:16" s="28" customFormat="1" ht="26.25" hidden="1" customHeight="1" x14ac:dyDescent="0.25">
      <c r="A41" s="118">
        <v>21420</v>
      </c>
      <c r="B41" s="119" t="s">
        <v>62</v>
      </c>
      <c r="C41" s="120">
        <f>F41</f>
        <v>0</v>
      </c>
      <c r="D41" s="121">
        <f>SUM(D42)</f>
        <v>0</v>
      </c>
      <c r="E41" s="122">
        <f t="shared" ref="E41:F41" si="21">SUM(E42)</f>
        <v>0</v>
      </c>
      <c r="F41" s="123">
        <f t="shared" si="21"/>
        <v>0</v>
      </c>
      <c r="G41" s="124" t="s">
        <v>45</v>
      </c>
      <c r="H41" s="125" t="s">
        <v>45</v>
      </c>
      <c r="I41" s="126" t="s">
        <v>45</v>
      </c>
      <c r="J41" s="124" t="s">
        <v>45</v>
      </c>
      <c r="K41" s="125" t="s">
        <v>45</v>
      </c>
      <c r="L41" s="126" t="s">
        <v>45</v>
      </c>
      <c r="M41" s="124" t="s">
        <v>45</v>
      </c>
      <c r="N41" s="125" t="s">
        <v>45</v>
      </c>
      <c r="O41" s="126" t="s">
        <v>45</v>
      </c>
      <c r="P41" s="127"/>
    </row>
    <row r="42" spans="1:16" s="28" customFormat="1" ht="26.25" hidden="1" customHeight="1" x14ac:dyDescent="0.25">
      <c r="A42" s="106">
        <v>21429</v>
      </c>
      <c r="B42" s="107" t="s">
        <v>63</v>
      </c>
      <c r="C42" s="128">
        <f>F42</f>
        <v>0</v>
      </c>
      <c r="D42" s="112"/>
      <c r="E42" s="113"/>
      <c r="F42" s="129">
        <f>D42+E42</f>
        <v>0</v>
      </c>
      <c r="G42" s="109" t="s">
        <v>45</v>
      </c>
      <c r="H42" s="110" t="s">
        <v>45</v>
      </c>
      <c r="I42" s="111" t="s">
        <v>45</v>
      </c>
      <c r="J42" s="109" t="s">
        <v>45</v>
      </c>
      <c r="K42" s="110" t="s">
        <v>45</v>
      </c>
      <c r="L42" s="111" t="s">
        <v>45</v>
      </c>
      <c r="M42" s="109" t="s">
        <v>45</v>
      </c>
      <c r="N42" s="110" t="s">
        <v>45</v>
      </c>
      <c r="O42" s="111" t="s">
        <v>45</v>
      </c>
      <c r="P42" s="117"/>
    </row>
    <row r="43" spans="1:16" s="28" customFormat="1" ht="24" x14ac:dyDescent="0.25">
      <c r="A43" s="79">
        <v>21490</v>
      </c>
      <c r="B43" s="67" t="s">
        <v>64</v>
      </c>
      <c r="C43" s="130">
        <f>F43+I43+L43</f>
        <v>25</v>
      </c>
      <c r="D43" s="76">
        <f>D44</f>
        <v>0</v>
      </c>
      <c r="E43" s="77">
        <f t="shared" ref="E43:L43" si="22">E44</f>
        <v>0</v>
      </c>
      <c r="F43" s="78">
        <f t="shared" si="22"/>
        <v>0</v>
      </c>
      <c r="G43" s="76">
        <f t="shared" si="22"/>
        <v>0</v>
      </c>
      <c r="H43" s="77">
        <f t="shared" si="22"/>
        <v>0</v>
      </c>
      <c r="I43" s="78">
        <f t="shared" si="22"/>
        <v>0</v>
      </c>
      <c r="J43" s="76">
        <f t="shared" si="22"/>
        <v>25</v>
      </c>
      <c r="K43" s="77">
        <f t="shared" si="22"/>
        <v>0</v>
      </c>
      <c r="L43" s="78">
        <f t="shared" si="22"/>
        <v>25</v>
      </c>
      <c r="M43" s="76" t="s">
        <v>45</v>
      </c>
      <c r="N43" s="77" t="s">
        <v>45</v>
      </c>
      <c r="O43" s="78" t="s">
        <v>45</v>
      </c>
      <c r="P43" s="75"/>
    </row>
    <row r="44" spans="1:16" s="28" customFormat="1" ht="24" customHeight="1" x14ac:dyDescent="0.25">
      <c r="A44" s="51">
        <v>21499</v>
      </c>
      <c r="B44" s="87" t="s">
        <v>65</v>
      </c>
      <c r="C44" s="131">
        <f>F44+I44+L44</f>
        <v>25</v>
      </c>
      <c r="D44" s="46"/>
      <c r="E44" s="47"/>
      <c r="F44" s="132">
        <f>D44+E44</f>
        <v>0</v>
      </c>
      <c r="G44" s="46"/>
      <c r="H44" s="47"/>
      <c r="I44" s="132">
        <f>G44+H44</f>
        <v>0</v>
      </c>
      <c r="J44" s="46">
        <v>25</v>
      </c>
      <c r="K44" s="47"/>
      <c r="L44" s="48">
        <f>K44+J44</f>
        <v>25</v>
      </c>
      <c r="M44" s="85" t="s">
        <v>45</v>
      </c>
      <c r="N44" s="86" t="s">
        <v>45</v>
      </c>
      <c r="O44" s="48" t="s">
        <v>45</v>
      </c>
      <c r="P44" s="49"/>
    </row>
    <row r="45" spans="1:16" ht="12.75" hidden="1" customHeight="1" x14ac:dyDescent="0.25">
      <c r="A45" s="133">
        <v>23000</v>
      </c>
      <c r="B45" s="134" t="s">
        <v>66</v>
      </c>
      <c r="C45" s="130">
        <f>O45</f>
        <v>0</v>
      </c>
      <c r="D45" s="109" t="s">
        <v>45</v>
      </c>
      <c r="E45" s="110" t="s">
        <v>45</v>
      </c>
      <c r="F45" s="111" t="s">
        <v>45</v>
      </c>
      <c r="G45" s="109" t="s">
        <v>45</v>
      </c>
      <c r="H45" s="110" t="s">
        <v>45</v>
      </c>
      <c r="I45" s="111" t="s">
        <v>45</v>
      </c>
      <c r="J45" s="115" t="s">
        <v>45</v>
      </c>
      <c r="K45" s="116" t="s">
        <v>45</v>
      </c>
      <c r="L45" s="114" t="s">
        <v>45</v>
      </c>
      <c r="M45" s="115">
        <f>SUM(M46:M47)</f>
        <v>0</v>
      </c>
      <c r="N45" s="116">
        <f t="shared" ref="N45:O45" si="23">SUM(N46:N47)</f>
        <v>0</v>
      </c>
      <c r="O45" s="114">
        <f t="shared" si="23"/>
        <v>0</v>
      </c>
      <c r="P45" s="117"/>
    </row>
    <row r="46" spans="1:16" ht="24" hidden="1" customHeight="1" x14ac:dyDescent="0.25">
      <c r="A46" s="135">
        <v>23410</v>
      </c>
      <c r="B46" s="136" t="s">
        <v>67</v>
      </c>
      <c r="C46" s="120">
        <f t="shared" ref="C46:C47" si="24">O46</f>
        <v>0</v>
      </c>
      <c r="D46" s="124" t="s">
        <v>45</v>
      </c>
      <c r="E46" s="125" t="s">
        <v>45</v>
      </c>
      <c r="F46" s="126" t="s">
        <v>45</v>
      </c>
      <c r="G46" s="124" t="s">
        <v>45</v>
      </c>
      <c r="H46" s="125" t="s">
        <v>45</v>
      </c>
      <c r="I46" s="126" t="s">
        <v>45</v>
      </c>
      <c r="J46" s="124" t="s">
        <v>45</v>
      </c>
      <c r="K46" s="125" t="s">
        <v>45</v>
      </c>
      <c r="L46" s="126" t="s">
        <v>45</v>
      </c>
      <c r="M46" s="137"/>
      <c r="N46" s="138"/>
      <c r="O46" s="139">
        <f t="shared" ref="O46:O47" si="25">N46+M46</f>
        <v>0</v>
      </c>
      <c r="P46" s="127"/>
    </row>
    <row r="47" spans="1:16" ht="24" hidden="1" customHeight="1" x14ac:dyDescent="0.25">
      <c r="A47" s="135">
        <v>23510</v>
      </c>
      <c r="B47" s="136" t="s">
        <v>68</v>
      </c>
      <c r="C47" s="120">
        <f t="shared" si="24"/>
        <v>0</v>
      </c>
      <c r="D47" s="124" t="s">
        <v>45</v>
      </c>
      <c r="E47" s="125" t="s">
        <v>45</v>
      </c>
      <c r="F47" s="126" t="s">
        <v>45</v>
      </c>
      <c r="G47" s="124" t="s">
        <v>45</v>
      </c>
      <c r="H47" s="125" t="s">
        <v>45</v>
      </c>
      <c r="I47" s="126" t="s">
        <v>45</v>
      </c>
      <c r="J47" s="124" t="s">
        <v>45</v>
      </c>
      <c r="K47" s="125" t="s">
        <v>45</v>
      </c>
      <c r="L47" s="126" t="s">
        <v>45</v>
      </c>
      <c r="M47" s="137"/>
      <c r="N47" s="138"/>
      <c r="O47" s="139">
        <f t="shared" si="25"/>
        <v>0</v>
      </c>
      <c r="P47" s="127"/>
    </row>
    <row r="48" spans="1:16" ht="12" hidden="1" customHeight="1" x14ac:dyDescent="0.25">
      <c r="A48" s="140"/>
      <c r="B48" s="136"/>
      <c r="C48" s="141"/>
      <c r="D48" s="142"/>
      <c r="E48" s="143"/>
      <c r="F48" s="139"/>
      <c r="G48" s="142"/>
      <c r="H48" s="143"/>
      <c r="I48" s="139"/>
      <c r="J48" s="142"/>
      <c r="K48" s="143"/>
      <c r="L48" s="123"/>
      <c r="M48" s="142"/>
      <c r="N48" s="143"/>
      <c r="O48" s="139"/>
      <c r="P48" s="127"/>
    </row>
    <row r="49" spans="1:16" s="28" customFormat="1" ht="12" hidden="1" customHeight="1" x14ac:dyDescent="0.25">
      <c r="A49" s="144"/>
      <c r="B49" s="145" t="s">
        <v>69</v>
      </c>
      <c r="C49" s="146"/>
      <c r="D49" s="147"/>
      <c r="E49" s="148"/>
      <c r="F49" s="149"/>
      <c r="G49" s="150"/>
      <c r="H49" s="151"/>
      <c r="I49" s="152"/>
      <c r="J49" s="150"/>
      <c r="K49" s="151"/>
      <c r="L49" s="153"/>
      <c r="M49" s="150"/>
      <c r="N49" s="151"/>
      <c r="O49" s="152"/>
      <c r="P49" s="154"/>
    </row>
    <row r="50" spans="1:16" s="28" customFormat="1" ht="12.75" thickBot="1" x14ac:dyDescent="0.3">
      <c r="A50" s="155"/>
      <c r="B50" s="29" t="s">
        <v>70</v>
      </c>
      <c r="C50" s="156">
        <f t="shared" si="0"/>
        <v>742645</v>
      </c>
      <c r="D50" s="157">
        <f>SUM(D51,D286)</f>
        <v>310281</v>
      </c>
      <c r="E50" s="158">
        <f t="shared" ref="E50:F50" si="26">SUM(E51,E286)</f>
        <v>0</v>
      </c>
      <c r="F50" s="159">
        <f t="shared" si="26"/>
        <v>310281</v>
      </c>
      <c r="G50" s="157">
        <f>SUM(G51,G286)</f>
        <v>419107</v>
      </c>
      <c r="H50" s="158">
        <f>SUM(H51,H286)</f>
        <v>0</v>
      </c>
      <c r="I50" s="159">
        <f t="shared" ref="I50" si="27">SUM(I51,I286)</f>
        <v>419107</v>
      </c>
      <c r="J50" s="32">
        <f>SUM(J51,J286)</f>
        <v>13257</v>
      </c>
      <c r="K50" s="33">
        <f t="shared" ref="K50:L50" si="28">SUM(K51,K286)</f>
        <v>0</v>
      </c>
      <c r="L50" s="34">
        <f t="shared" si="28"/>
        <v>13257</v>
      </c>
      <c r="M50" s="32">
        <f>SUM(M51,M286)</f>
        <v>0</v>
      </c>
      <c r="N50" s="33">
        <f t="shared" ref="N50:O50" si="29">SUM(N51,N286)</f>
        <v>0</v>
      </c>
      <c r="O50" s="34">
        <f t="shared" si="29"/>
        <v>0</v>
      </c>
      <c r="P50" s="35"/>
    </row>
    <row r="51" spans="1:16" s="28" customFormat="1" ht="36.75" thickTop="1" x14ac:dyDescent="0.25">
      <c r="A51" s="160"/>
      <c r="B51" s="161" t="s">
        <v>71</v>
      </c>
      <c r="C51" s="162">
        <f t="shared" si="0"/>
        <v>742626</v>
      </c>
      <c r="D51" s="163">
        <f>SUM(D52,D194)</f>
        <v>310281</v>
      </c>
      <c r="E51" s="164">
        <f t="shared" ref="E51:F51" si="30">SUM(E52,E194)</f>
        <v>0</v>
      </c>
      <c r="F51" s="165">
        <f t="shared" si="30"/>
        <v>310281</v>
      </c>
      <c r="G51" s="163">
        <f>SUM(G52,G194)</f>
        <v>419088</v>
      </c>
      <c r="H51" s="164">
        <f t="shared" ref="H51:I51" si="31">SUM(H52,H194)</f>
        <v>0</v>
      </c>
      <c r="I51" s="165">
        <f t="shared" si="31"/>
        <v>419088</v>
      </c>
      <c r="J51" s="166">
        <f>SUM(J52,J194)</f>
        <v>13257</v>
      </c>
      <c r="K51" s="167">
        <f t="shared" ref="K51:L51" si="32">SUM(K52,K194)</f>
        <v>0</v>
      </c>
      <c r="L51" s="168">
        <f t="shared" si="32"/>
        <v>13257</v>
      </c>
      <c r="M51" s="166">
        <f>SUM(M52,M194)</f>
        <v>0</v>
      </c>
      <c r="N51" s="167">
        <f t="shared" ref="N51:O51" si="33">SUM(N52,N194)</f>
        <v>0</v>
      </c>
      <c r="O51" s="168">
        <f t="shared" si="33"/>
        <v>0</v>
      </c>
      <c r="P51" s="169"/>
    </row>
    <row r="52" spans="1:16" s="28" customFormat="1" ht="24" x14ac:dyDescent="0.25">
      <c r="A52" s="24"/>
      <c r="B52" s="22" t="s">
        <v>72</v>
      </c>
      <c r="C52" s="170">
        <f t="shared" si="0"/>
        <v>730838</v>
      </c>
      <c r="D52" s="171">
        <f>SUM(D53,D75,D173,D187)</f>
        <v>303356</v>
      </c>
      <c r="E52" s="172">
        <f t="shared" ref="E52:F52" si="34">SUM(E53,E75,E173,E187)</f>
        <v>0</v>
      </c>
      <c r="F52" s="173">
        <f t="shared" si="34"/>
        <v>303356</v>
      </c>
      <c r="G52" s="171">
        <f>SUM(G53,G75,G173,G187)</f>
        <v>414225</v>
      </c>
      <c r="H52" s="172">
        <f t="shared" ref="H52:I52" si="35">SUM(H53,H75,H173,H187)</f>
        <v>0</v>
      </c>
      <c r="I52" s="173">
        <f t="shared" si="35"/>
        <v>414225</v>
      </c>
      <c r="J52" s="171">
        <f>SUM(J53,J75,J173,J187)</f>
        <v>13257</v>
      </c>
      <c r="K52" s="172">
        <f t="shared" ref="K52:L52" si="36">SUM(K53,K75,K173,K187)</f>
        <v>0</v>
      </c>
      <c r="L52" s="173">
        <f t="shared" si="36"/>
        <v>13257</v>
      </c>
      <c r="M52" s="171">
        <f>SUM(M53,M75,M173,M187)</f>
        <v>0</v>
      </c>
      <c r="N52" s="172">
        <f t="shared" ref="N52:O52" si="37">SUM(N53,N75,N173,N187)</f>
        <v>0</v>
      </c>
      <c r="O52" s="173">
        <f t="shared" si="37"/>
        <v>0</v>
      </c>
      <c r="P52" s="174"/>
    </row>
    <row r="53" spans="1:16" s="28" customFormat="1" x14ac:dyDescent="0.25">
      <c r="A53" s="175">
        <v>1000</v>
      </c>
      <c r="B53" s="175" t="s">
        <v>73</v>
      </c>
      <c r="C53" s="176">
        <f t="shared" si="0"/>
        <v>650679</v>
      </c>
      <c r="D53" s="177">
        <f>SUM(D54,D67)</f>
        <v>240273</v>
      </c>
      <c r="E53" s="178">
        <f t="shared" ref="E53:F53" si="38">SUM(E54,E67)</f>
        <v>0</v>
      </c>
      <c r="F53" s="179">
        <f t="shared" si="38"/>
        <v>240273</v>
      </c>
      <c r="G53" s="177">
        <f>SUM(G54,G67)</f>
        <v>410406</v>
      </c>
      <c r="H53" s="178">
        <f t="shared" ref="H53:I53" si="39">SUM(H54,H67)</f>
        <v>0</v>
      </c>
      <c r="I53" s="179">
        <f t="shared" si="39"/>
        <v>410406</v>
      </c>
      <c r="J53" s="177">
        <f>SUM(J54,J67)</f>
        <v>0</v>
      </c>
      <c r="K53" s="178">
        <f t="shared" ref="K53:L53" si="40">SUM(K54,K67)</f>
        <v>0</v>
      </c>
      <c r="L53" s="179">
        <f t="shared" si="40"/>
        <v>0</v>
      </c>
      <c r="M53" s="177">
        <f>SUM(M54,M67)</f>
        <v>0</v>
      </c>
      <c r="N53" s="178">
        <f t="shared" ref="N53:O53" si="41">SUM(N54,N67)</f>
        <v>0</v>
      </c>
      <c r="O53" s="179">
        <f t="shared" si="41"/>
        <v>0</v>
      </c>
      <c r="P53" s="180"/>
    </row>
    <row r="54" spans="1:16" x14ac:dyDescent="0.25">
      <c r="A54" s="67">
        <v>1100</v>
      </c>
      <c r="B54" s="181" t="s">
        <v>74</v>
      </c>
      <c r="C54" s="68">
        <f t="shared" si="0"/>
        <v>486208</v>
      </c>
      <c r="D54" s="182">
        <f>SUM(D55,D58,D66)</f>
        <v>162924</v>
      </c>
      <c r="E54" s="183">
        <f t="shared" ref="E54:F54" si="42">SUM(E55,E58,E66)</f>
        <v>0</v>
      </c>
      <c r="F54" s="71">
        <f t="shared" si="42"/>
        <v>162924</v>
      </c>
      <c r="G54" s="182">
        <f>SUM(G55,G58,G66)</f>
        <v>328632</v>
      </c>
      <c r="H54" s="183">
        <f t="shared" ref="H54:I54" si="43">SUM(H55,H58,H66)</f>
        <v>-5348</v>
      </c>
      <c r="I54" s="71">
        <f t="shared" si="43"/>
        <v>323284</v>
      </c>
      <c r="J54" s="182">
        <f>SUM(J55,J58,J66)</f>
        <v>0</v>
      </c>
      <c r="K54" s="183">
        <f t="shared" ref="K54:L54" si="44">SUM(K55,K58,K66)</f>
        <v>0</v>
      </c>
      <c r="L54" s="71">
        <f t="shared" si="44"/>
        <v>0</v>
      </c>
      <c r="M54" s="182">
        <f>SUM(M55,M58,M66)</f>
        <v>0</v>
      </c>
      <c r="N54" s="183">
        <f t="shared" ref="N54:O54" si="45">SUM(N55,N58,N66)</f>
        <v>0</v>
      </c>
      <c r="O54" s="71">
        <f t="shared" si="45"/>
        <v>0</v>
      </c>
      <c r="P54" s="75"/>
    </row>
    <row r="55" spans="1:16" x14ac:dyDescent="0.25">
      <c r="A55" s="184">
        <v>1110</v>
      </c>
      <c r="B55" s="136" t="s">
        <v>75</v>
      </c>
      <c r="C55" s="141">
        <f t="shared" si="0"/>
        <v>447942</v>
      </c>
      <c r="D55" s="185">
        <f>SUM(D56:D57)</f>
        <v>136046</v>
      </c>
      <c r="E55" s="186">
        <f t="shared" ref="E55:F55" si="46">SUM(E56:E57)</f>
        <v>0</v>
      </c>
      <c r="F55" s="139">
        <f t="shared" si="46"/>
        <v>136046</v>
      </c>
      <c r="G55" s="185">
        <f>SUM(G56:G57)</f>
        <v>317244</v>
      </c>
      <c r="H55" s="186">
        <f t="shared" ref="H55:I55" si="47">SUM(H56:H57)</f>
        <v>-5348</v>
      </c>
      <c r="I55" s="139">
        <f t="shared" si="47"/>
        <v>311896</v>
      </c>
      <c r="J55" s="185">
        <f>SUM(J56:J57)</f>
        <v>0</v>
      </c>
      <c r="K55" s="186">
        <f t="shared" ref="K55:L55" si="48">SUM(K56:K57)</f>
        <v>0</v>
      </c>
      <c r="L55" s="139">
        <f t="shared" si="48"/>
        <v>0</v>
      </c>
      <c r="M55" s="185">
        <f>SUM(M56:M57)</f>
        <v>0</v>
      </c>
      <c r="N55" s="186">
        <f t="shared" ref="N55:O55" si="49">SUM(N56:N57)</f>
        <v>0</v>
      </c>
      <c r="O55" s="139">
        <f t="shared" si="49"/>
        <v>0</v>
      </c>
      <c r="P55" s="127"/>
    </row>
    <row r="56" spans="1:16" ht="12" hidden="1" customHeight="1" x14ac:dyDescent="0.25">
      <c r="A56" s="44">
        <v>1111</v>
      </c>
      <c r="B56" s="80" t="s">
        <v>76</v>
      </c>
      <c r="C56" s="81">
        <f t="shared" si="0"/>
        <v>0</v>
      </c>
      <c r="D56" s="46"/>
      <c r="E56" s="47"/>
      <c r="F56" s="132">
        <f t="shared" ref="F56:F57" si="50">D56+E56</f>
        <v>0</v>
      </c>
      <c r="G56" s="46"/>
      <c r="H56" s="47"/>
      <c r="I56" s="132">
        <f t="shared" ref="I56:I57" si="51">G56+H56</f>
        <v>0</v>
      </c>
      <c r="J56" s="46"/>
      <c r="K56" s="47"/>
      <c r="L56" s="132">
        <f t="shared" ref="L56:L57" si="52">K56+J56</f>
        <v>0</v>
      </c>
      <c r="M56" s="46"/>
      <c r="N56" s="47"/>
      <c r="O56" s="132">
        <f t="shared" ref="O56:O57" si="53">N56+M56</f>
        <v>0</v>
      </c>
      <c r="P56" s="49"/>
    </row>
    <row r="57" spans="1:16" ht="28.5" customHeight="1" x14ac:dyDescent="0.25">
      <c r="A57" s="51">
        <v>1119</v>
      </c>
      <c r="B57" s="87" t="s">
        <v>77</v>
      </c>
      <c r="C57" s="88">
        <f t="shared" si="0"/>
        <v>447942</v>
      </c>
      <c r="D57" s="53">
        <v>136046</v>
      </c>
      <c r="E57" s="54"/>
      <c r="F57" s="55">
        <f t="shared" si="50"/>
        <v>136046</v>
      </c>
      <c r="G57" s="53">
        <v>317244</v>
      </c>
      <c r="H57" s="465">
        <v>-5348</v>
      </c>
      <c r="I57" s="55">
        <f t="shared" si="51"/>
        <v>311896</v>
      </c>
      <c r="J57" s="53"/>
      <c r="K57" s="54"/>
      <c r="L57" s="55">
        <f t="shared" si="52"/>
        <v>0</v>
      </c>
      <c r="M57" s="53"/>
      <c r="N57" s="54"/>
      <c r="O57" s="55">
        <f t="shared" si="53"/>
        <v>0</v>
      </c>
      <c r="P57" s="466" t="s">
        <v>768</v>
      </c>
    </row>
    <row r="58" spans="1:16" x14ac:dyDescent="0.25">
      <c r="A58" s="187">
        <v>1140</v>
      </c>
      <c r="B58" s="87" t="s">
        <v>78</v>
      </c>
      <c r="C58" s="88">
        <f t="shared" si="0"/>
        <v>35478</v>
      </c>
      <c r="D58" s="188">
        <f>SUM(D59:D65)</f>
        <v>24090</v>
      </c>
      <c r="E58" s="189">
        <f>SUM(E59:E65)</f>
        <v>0</v>
      </c>
      <c r="F58" s="55">
        <f t="shared" ref="F58" si="54">SUM(F59:F65)</f>
        <v>24090</v>
      </c>
      <c r="G58" s="188">
        <f>SUM(G59:G65)</f>
        <v>11388</v>
      </c>
      <c r="H58" s="189">
        <f t="shared" ref="H58:I58" si="55">SUM(H59:H65)</f>
        <v>0</v>
      </c>
      <c r="I58" s="55">
        <f t="shared" si="55"/>
        <v>11388</v>
      </c>
      <c r="J58" s="188">
        <f>SUM(J59:J65)</f>
        <v>0</v>
      </c>
      <c r="K58" s="189">
        <f t="shared" ref="K58:L58" si="56">SUM(K59:K65)</f>
        <v>0</v>
      </c>
      <c r="L58" s="55">
        <f t="shared" si="56"/>
        <v>0</v>
      </c>
      <c r="M58" s="188">
        <f>SUM(M59:M65)</f>
        <v>0</v>
      </c>
      <c r="N58" s="189">
        <f t="shared" ref="N58:O58" si="57">SUM(N59:N65)</f>
        <v>0</v>
      </c>
      <c r="O58" s="55">
        <f t="shared" si="57"/>
        <v>0</v>
      </c>
      <c r="P58" s="57"/>
    </row>
    <row r="59" spans="1:16" ht="12" customHeight="1" x14ac:dyDescent="0.25">
      <c r="A59" s="51">
        <v>1141</v>
      </c>
      <c r="B59" s="87" t="s">
        <v>79</v>
      </c>
      <c r="C59" s="88">
        <f t="shared" si="0"/>
        <v>4172</v>
      </c>
      <c r="D59" s="53">
        <v>4172</v>
      </c>
      <c r="E59" s="54"/>
      <c r="F59" s="55">
        <f t="shared" ref="F59:F66" si="58">D59+E59</f>
        <v>4172</v>
      </c>
      <c r="G59" s="53"/>
      <c r="H59" s="54"/>
      <c r="I59" s="55">
        <f t="shared" ref="I59:I66" si="59">G59+H59</f>
        <v>0</v>
      </c>
      <c r="J59" s="53"/>
      <c r="K59" s="54"/>
      <c r="L59" s="55">
        <f t="shared" ref="L59:L66" si="60">K59+J59</f>
        <v>0</v>
      </c>
      <c r="M59" s="53"/>
      <c r="N59" s="54"/>
      <c r="O59" s="55">
        <f t="shared" ref="O59:O66" si="61">N59+M59</f>
        <v>0</v>
      </c>
      <c r="P59" s="57"/>
    </row>
    <row r="60" spans="1:16" ht="24.75" customHeight="1" x14ac:dyDescent="0.25">
      <c r="A60" s="51">
        <v>1142</v>
      </c>
      <c r="B60" s="87" t="s">
        <v>80</v>
      </c>
      <c r="C60" s="88">
        <f t="shared" si="0"/>
        <v>1029</v>
      </c>
      <c r="D60" s="53">
        <v>1029</v>
      </c>
      <c r="E60" s="54"/>
      <c r="F60" s="55">
        <f t="shared" si="58"/>
        <v>1029</v>
      </c>
      <c r="G60" s="53"/>
      <c r="H60" s="54"/>
      <c r="I60" s="55">
        <f t="shared" si="59"/>
        <v>0</v>
      </c>
      <c r="J60" s="53"/>
      <c r="K60" s="54"/>
      <c r="L60" s="55">
        <f t="shared" si="60"/>
        <v>0</v>
      </c>
      <c r="M60" s="53"/>
      <c r="N60" s="54"/>
      <c r="O60" s="55">
        <f t="shared" si="61"/>
        <v>0</v>
      </c>
      <c r="P60" s="57"/>
    </row>
    <row r="61" spans="1:16" ht="24" hidden="1" customHeight="1" x14ac:dyDescent="0.25">
      <c r="A61" s="51">
        <v>1145</v>
      </c>
      <c r="B61" s="87" t="s">
        <v>81</v>
      </c>
      <c r="C61" s="88">
        <f t="shared" si="0"/>
        <v>0</v>
      </c>
      <c r="D61" s="53"/>
      <c r="E61" s="54"/>
      <c r="F61" s="55">
        <f t="shared" si="58"/>
        <v>0</v>
      </c>
      <c r="G61" s="53"/>
      <c r="H61" s="54"/>
      <c r="I61" s="55">
        <f t="shared" si="59"/>
        <v>0</v>
      </c>
      <c r="J61" s="53"/>
      <c r="K61" s="54"/>
      <c r="L61" s="55">
        <f t="shared" si="60"/>
        <v>0</v>
      </c>
      <c r="M61" s="53"/>
      <c r="N61" s="54"/>
      <c r="O61" s="55">
        <f t="shared" si="61"/>
        <v>0</v>
      </c>
      <c r="P61" s="57"/>
    </row>
    <row r="62" spans="1:16" ht="27.75" hidden="1" customHeight="1" x14ac:dyDescent="0.25">
      <c r="A62" s="51">
        <v>1146</v>
      </c>
      <c r="B62" s="87" t="s">
        <v>82</v>
      </c>
      <c r="C62" s="88">
        <f t="shared" si="0"/>
        <v>0</v>
      </c>
      <c r="D62" s="53"/>
      <c r="E62" s="54"/>
      <c r="F62" s="55">
        <f t="shared" si="58"/>
        <v>0</v>
      </c>
      <c r="G62" s="53"/>
      <c r="H62" s="54"/>
      <c r="I62" s="55">
        <f t="shared" si="59"/>
        <v>0</v>
      </c>
      <c r="J62" s="53"/>
      <c r="K62" s="54"/>
      <c r="L62" s="55">
        <f t="shared" si="60"/>
        <v>0</v>
      </c>
      <c r="M62" s="53"/>
      <c r="N62" s="54"/>
      <c r="O62" s="55">
        <f t="shared" si="61"/>
        <v>0</v>
      </c>
      <c r="P62" s="57"/>
    </row>
    <row r="63" spans="1:16" ht="12" customHeight="1" x14ac:dyDescent="0.25">
      <c r="A63" s="51">
        <v>1147</v>
      </c>
      <c r="B63" s="87" t="s">
        <v>83</v>
      </c>
      <c r="C63" s="88">
        <f t="shared" si="0"/>
        <v>2388</v>
      </c>
      <c r="D63" s="53">
        <v>2388</v>
      </c>
      <c r="E63" s="54"/>
      <c r="F63" s="55">
        <f t="shared" si="58"/>
        <v>2388</v>
      </c>
      <c r="G63" s="53"/>
      <c r="H63" s="54"/>
      <c r="I63" s="55">
        <f t="shared" si="59"/>
        <v>0</v>
      </c>
      <c r="J63" s="53"/>
      <c r="K63" s="54"/>
      <c r="L63" s="55">
        <f t="shared" si="60"/>
        <v>0</v>
      </c>
      <c r="M63" s="53"/>
      <c r="N63" s="54"/>
      <c r="O63" s="55">
        <f t="shared" si="61"/>
        <v>0</v>
      </c>
      <c r="P63" s="57"/>
    </row>
    <row r="64" spans="1:16" ht="12" customHeight="1" x14ac:dyDescent="0.25">
      <c r="A64" s="51">
        <v>1148</v>
      </c>
      <c r="B64" s="87" t="s">
        <v>84</v>
      </c>
      <c r="C64" s="88">
        <f t="shared" si="0"/>
        <v>15961</v>
      </c>
      <c r="D64" s="53">
        <v>15961</v>
      </c>
      <c r="E64" s="54"/>
      <c r="F64" s="55">
        <f t="shared" si="58"/>
        <v>15961</v>
      </c>
      <c r="G64" s="53"/>
      <c r="H64" s="54"/>
      <c r="I64" s="55">
        <f t="shared" si="59"/>
        <v>0</v>
      </c>
      <c r="J64" s="53"/>
      <c r="K64" s="54"/>
      <c r="L64" s="55">
        <f t="shared" si="60"/>
        <v>0</v>
      </c>
      <c r="M64" s="53"/>
      <c r="N64" s="54"/>
      <c r="O64" s="55">
        <f t="shared" si="61"/>
        <v>0</v>
      </c>
      <c r="P64" s="57"/>
    </row>
    <row r="65" spans="1:16" ht="27.75" customHeight="1" x14ac:dyDescent="0.25">
      <c r="A65" s="51">
        <v>1149</v>
      </c>
      <c r="B65" s="87" t="s">
        <v>85</v>
      </c>
      <c r="C65" s="88">
        <f t="shared" si="0"/>
        <v>11928</v>
      </c>
      <c r="D65" s="53">
        <v>540</v>
      </c>
      <c r="E65" s="54"/>
      <c r="F65" s="55">
        <f t="shared" si="58"/>
        <v>540</v>
      </c>
      <c r="G65" s="53">
        <v>11388</v>
      </c>
      <c r="H65" s="54"/>
      <c r="I65" s="55">
        <f t="shared" si="59"/>
        <v>11388</v>
      </c>
      <c r="J65" s="53"/>
      <c r="K65" s="54"/>
      <c r="L65" s="55">
        <f t="shared" si="60"/>
        <v>0</v>
      </c>
      <c r="M65" s="53"/>
      <c r="N65" s="54"/>
      <c r="O65" s="55">
        <f t="shared" si="61"/>
        <v>0</v>
      </c>
      <c r="P65" s="57"/>
    </row>
    <row r="66" spans="1:16" ht="36" customHeight="1" x14ac:dyDescent="0.25">
      <c r="A66" s="184">
        <v>1150</v>
      </c>
      <c r="B66" s="136" t="s">
        <v>86</v>
      </c>
      <c r="C66" s="141">
        <f t="shared" si="0"/>
        <v>2788</v>
      </c>
      <c r="D66" s="142">
        <v>2788</v>
      </c>
      <c r="E66" s="143"/>
      <c r="F66" s="139">
        <f t="shared" si="58"/>
        <v>2788</v>
      </c>
      <c r="G66" s="142"/>
      <c r="H66" s="143"/>
      <c r="I66" s="139">
        <f t="shared" si="59"/>
        <v>0</v>
      </c>
      <c r="J66" s="142"/>
      <c r="K66" s="143"/>
      <c r="L66" s="139">
        <f t="shared" si="60"/>
        <v>0</v>
      </c>
      <c r="M66" s="142"/>
      <c r="N66" s="143"/>
      <c r="O66" s="139">
        <f t="shared" si="61"/>
        <v>0</v>
      </c>
      <c r="P66" s="127"/>
    </row>
    <row r="67" spans="1:16" ht="24" x14ac:dyDescent="0.25">
      <c r="A67" s="67">
        <v>1200</v>
      </c>
      <c r="B67" s="181" t="s">
        <v>88</v>
      </c>
      <c r="C67" s="68">
        <f t="shared" si="0"/>
        <v>164471</v>
      </c>
      <c r="D67" s="182">
        <f>SUM(D68:D69)</f>
        <v>77349</v>
      </c>
      <c r="E67" s="183">
        <f t="shared" ref="E67:F67" si="62">SUM(E68:E69)</f>
        <v>0</v>
      </c>
      <c r="F67" s="71">
        <f t="shared" si="62"/>
        <v>77349</v>
      </c>
      <c r="G67" s="182">
        <f>SUM(G68:G69)</f>
        <v>81774</v>
      </c>
      <c r="H67" s="183">
        <f t="shared" ref="H67:I67" si="63">SUM(H68:H69)</f>
        <v>5348</v>
      </c>
      <c r="I67" s="71">
        <f t="shared" si="63"/>
        <v>87122</v>
      </c>
      <c r="J67" s="182">
        <f>SUM(J68:J69)</f>
        <v>0</v>
      </c>
      <c r="K67" s="183">
        <f t="shared" ref="K67:L67" si="64">SUM(K68:K69)</f>
        <v>0</v>
      </c>
      <c r="L67" s="71">
        <f t="shared" si="64"/>
        <v>0</v>
      </c>
      <c r="M67" s="182">
        <f>SUM(M68:M69)</f>
        <v>0</v>
      </c>
      <c r="N67" s="183">
        <f t="shared" ref="N67:O67" si="65">SUM(N68:N69)</f>
        <v>0</v>
      </c>
      <c r="O67" s="71">
        <f t="shared" si="65"/>
        <v>0</v>
      </c>
      <c r="P67" s="75"/>
    </row>
    <row r="68" spans="1:16" ht="27.75" customHeight="1" x14ac:dyDescent="0.25">
      <c r="A68" s="376">
        <v>1210</v>
      </c>
      <c r="B68" s="80" t="s">
        <v>89</v>
      </c>
      <c r="C68" s="81">
        <f t="shared" si="0"/>
        <v>124150</v>
      </c>
      <c r="D68" s="46">
        <v>44476</v>
      </c>
      <c r="E68" s="47"/>
      <c r="F68" s="132">
        <f>D68+E68</f>
        <v>44476</v>
      </c>
      <c r="G68" s="46">
        <v>79674</v>
      </c>
      <c r="H68" s="143"/>
      <c r="I68" s="139">
        <f>G68+H68</f>
        <v>79674</v>
      </c>
      <c r="J68" s="142"/>
      <c r="K68" s="143"/>
      <c r="L68" s="139">
        <f>K68+J68</f>
        <v>0</v>
      </c>
      <c r="M68" s="142"/>
      <c r="N68" s="143"/>
      <c r="O68" s="139">
        <f>N68+M68</f>
        <v>0</v>
      </c>
      <c r="P68" s="127"/>
    </row>
    <row r="69" spans="1:16" ht="24" x14ac:dyDescent="0.25">
      <c r="A69" s="187">
        <v>1220</v>
      </c>
      <c r="B69" s="87" t="s">
        <v>90</v>
      </c>
      <c r="C69" s="88">
        <f t="shared" si="0"/>
        <v>40321</v>
      </c>
      <c r="D69" s="188">
        <f>SUM(D70:D74)</f>
        <v>32873</v>
      </c>
      <c r="E69" s="189">
        <f t="shared" ref="E69:F69" si="66">SUM(E70:E74)</f>
        <v>0</v>
      </c>
      <c r="F69" s="55">
        <f t="shared" si="66"/>
        <v>32873</v>
      </c>
      <c r="G69" s="188">
        <f>SUM(G70:G74)</f>
        <v>2100</v>
      </c>
      <c r="H69" s="189">
        <f t="shared" ref="H69:I69" si="67">SUM(H70:H74)</f>
        <v>5348</v>
      </c>
      <c r="I69" s="55">
        <f t="shared" si="67"/>
        <v>7448</v>
      </c>
      <c r="J69" s="188">
        <f>SUM(J70:J74)</f>
        <v>0</v>
      </c>
      <c r="K69" s="189">
        <f t="shared" ref="K69:L69" si="68">SUM(K70:K74)</f>
        <v>0</v>
      </c>
      <c r="L69" s="55">
        <f t="shared" si="68"/>
        <v>0</v>
      </c>
      <c r="M69" s="188">
        <f>SUM(M70:M74)</f>
        <v>0</v>
      </c>
      <c r="N69" s="189">
        <f t="shared" ref="N69:O69" si="69">SUM(N70:N74)</f>
        <v>0</v>
      </c>
      <c r="O69" s="55">
        <f t="shared" si="69"/>
        <v>0</v>
      </c>
      <c r="P69" s="57"/>
    </row>
    <row r="70" spans="1:16" ht="51.75" customHeight="1" x14ac:dyDescent="0.25">
      <c r="A70" s="51">
        <v>1221</v>
      </c>
      <c r="B70" s="87" t="s">
        <v>91</v>
      </c>
      <c r="C70" s="88">
        <f t="shared" si="0"/>
        <v>29149</v>
      </c>
      <c r="D70" s="53">
        <v>21701</v>
      </c>
      <c r="E70" s="54"/>
      <c r="F70" s="55">
        <f t="shared" ref="F70:F74" si="70">D70+E70</f>
        <v>21701</v>
      </c>
      <c r="G70" s="53">
        <v>2100</v>
      </c>
      <c r="H70" s="465">
        <v>5348</v>
      </c>
      <c r="I70" s="55">
        <f t="shared" ref="I70:I74" si="71">G70+H70</f>
        <v>7448</v>
      </c>
      <c r="J70" s="53"/>
      <c r="K70" s="54"/>
      <c r="L70" s="55">
        <f t="shared" ref="L70:L74" si="72">K70+J70</f>
        <v>0</v>
      </c>
      <c r="M70" s="53"/>
      <c r="N70" s="54"/>
      <c r="O70" s="55">
        <f t="shared" ref="O70:O74" si="73">N70+M70</f>
        <v>0</v>
      </c>
      <c r="P70" s="467" t="s">
        <v>769</v>
      </c>
    </row>
    <row r="71" spans="1:16" ht="12" hidden="1" customHeight="1" x14ac:dyDescent="0.25">
      <c r="A71" s="51">
        <v>1223</v>
      </c>
      <c r="B71" s="87" t="s">
        <v>92</v>
      </c>
      <c r="C71" s="88">
        <f t="shared" si="0"/>
        <v>0</v>
      </c>
      <c r="D71" s="53"/>
      <c r="E71" s="54"/>
      <c r="F71" s="55">
        <f t="shared" si="70"/>
        <v>0</v>
      </c>
      <c r="G71" s="53"/>
      <c r="H71" s="54"/>
      <c r="I71" s="55">
        <f t="shared" si="71"/>
        <v>0</v>
      </c>
      <c r="J71" s="53"/>
      <c r="K71" s="54"/>
      <c r="L71" s="55">
        <f t="shared" si="72"/>
        <v>0</v>
      </c>
      <c r="M71" s="53"/>
      <c r="N71" s="54"/>
      <c r="O71" s="55">
        <f t="shared" si="73"/>
        <v>0</v>
      </c>
      <c r="P71" s="57"/>
    </row>
    <row r="72" spans="1:16" ht="24" hidden="1" customHeight="1" x14ac:dyDescent="0.25">
      <c r="A72" s="51">
        <v>1225</v>
      </c>
      <c r="B72" s="87" t="s">
        <v>93</v>
      </c>
      <c r="C72" s="88">
        <f t="shared" si="0"/>
        <v>0</v>
      </c>
      <c r="D72" s="53"/>
      <c r="E72" s="54"/>
      <c r="F72" s="55">
        <f t="shared" si="70"/>
        <v>0</v>
      </c>
      <c r="G72" s="53"/>
      <c r="H72" s="54"/>
      <c r="I72" s="55">
        <f t="shared" si="71"/>
        <v>0</v>
      </c>
      <c r="J72" s="53"/>
      <c r="K72" s="54"/>
      <c r="L72" s="55">
        <f t="shared" si="72"/>
        <v>0</v>
      </c>
      <c r="M72" s="53"/>
      <c r="N72" s="54"/>
      <c r="O72" s="55">
        <f t="shared" si="73"/>
        <v>0</v>
      </c>
      <c r="P72" s="57"/>
    </row>
    <row r="73" spans="1:16" ht="36" customHeight="1" x14ac:dyDescent="0.25">
      <c r="A73" s="51">
        <v>1227</v>
      </c>
      <c r="B73" s="87" t="s">
        <v>94</v>
      </c>
      <c r="C73" s="88">
        <f t="shared" si="0"/>
        <v>10672</v>
      </c>
      <c r="D73" s="53">
        <v>10672</v>
      </c>
      <c r="E73" s="54"/>
      <c r="F73" s="55">
        <f t="shared" si="70"/>
        <v>10672</v>
      </c>
      <c r="G73" s="53"/>
      <c r="H73" s="54"/>
      <c r="I73" s="55">
        <f t="shared" si="71"/>
        <v>0</v>
      </c>
      <c r="J73" s="53"/>
      <c r="K73" s="54"/>
      <c r="L73" s="55">
        <f t="shared" si="72"/>
        <v>0</v>
      </c>
      <c r="M73" s="53"/>
      <c r="N73" s="54"/>
      <c r="O73" s="55">
        <f t="shared" si="73"/>
        <v>0</v>
      </c>
      <c r="P73" s="57"/>
    </row>
    <row r="74" spans="1:16" ht="48" customHeight="1" x14ac:dyDescent="0.25">
      <c r="A74" s="51">
        <v>1228</v>
      </c>
      <c r="B74" s="87" t="s">
        <v>95</v>
      </c>
      <c r="C74" s="88">
        <f t="shared" si="0"/>
        <v>500</v>
      </c>
      <c r="D74" s="53">
        <v>500</v>
      </c>
      <c r="E74" s="54"/>
      <c r="F74" s="55">
        <f t="shared" si="70"/>
        <v>500</v>
      </c>
      <c r="G74" s="53"/>
      <c r="H74" s="54"/>
      <c r="I74" s="55">
        <f t="shared" si="71"/>
        <v>0</v>
      </c>
      <c r="J74" s="53"/>
      <c r="K74" s="54"/>
      <c r="L74" s="55">
        <f t="shared" si="72"/>
        <v>0</v>
      </c>
      <c r="M74" s="53"/>
      <c r="N74" s="54"/>
      <c r="O74" s="55">
        <f t="shared" si="73"/>
        <v>0</v>
      </c>
      <c r="P74" s="57"/>
    </row>
    <row r="75" spans="1:16" x14ac:dyDescent="0.25">
      <c r="A75" s="175">
        <v>2000</v>
      </c>
      <c r="B75" s="175" t="s">
        <v>96</v>
      </c>
      <c r="C75" s="176">
        <f t="shared" si="0"/>
        <v>80159</v>
      </c>
      <c r="D75" s="177">
        <f>SUM(D76,D83,D130,D164,D165,D172)</f>
        <v>63083</v>
      </c>
      <c r="E75" s="178">
        <f t="shared" ref="E75:F75" si="74">SUM(E76,E83,E130,E164,E165,E172)</f>
        <v>0</v>
      </c>
      <c r="F75" s="179">
        <f t="shared" si="74"/>
        <v>63083</v>
      </c>
      <c r="G75" s="177">
        <f>SUM(G76,G83,G130,G164,G165,G172)</f>
        <v>3819</v>
      </c>
      <c r="H75" s="178">
        <f t="shared" ref="H75:I75" si="75">SUM(H76,H83,H130,H164,H165,H172)</f>
        <v>0</v>
      </c>
      <c r="I75" s="179">
        <f t="shared" si="75"/>
        <v>3819</v>
      </c>
      <c r="J75" s="177">
        <f>SUM(J76,J83,J130,J164,J165,J172)</f>
        <v>13257</v>
      </c>
      <c r="K75" s="178">
        <f t="shared" ref="K75:L75" si="76">SUM(K76,K83,K130,K164,K165,K172)</f>
        <v>0</v>
      </c>
      <c r="L75" s="179">
        <f t="shared" si="76"/>
        <v>13257</v>
      </c>
      <c r="M75" s="177">
        <f>SUM(M76,M83,M130,M164,M165,M172)</f>
        <v>0</v>
      </c>
      <c r="N75" s="178">
        <f t="shared" ref="N75:O75" si="77">SUM(N76,N83,N130,N164,N165,N172)</f>
        <v>0</v>
      </c>
      <c r="O75" s="179">
        <f t="shared" si="77"/>
        <v>0</v>
      </c>
      <c r="P75" s="180"/>
    </row>
    <row r="76" spans="1:16" ht="24" hidden="1" x14ac:dyDescent="0.25">
      <c r="A76" s="67">
        <v>2100</v>
      </c>
      <c r="B76" s="181" t="s">
        <v>97</v>
      </c>
      <c r="C76" s="68">
        <f t="shared" si="0"/>
        <v>0</v>
      </c>
      <c r="D76" s="182">
        <f>SUM(D77,D80)</f>
        <v>0</v>
      </c>
      <c r="E76" s="183">
        <f t="shared" ref="E76:F76" si="78">SUM(E77,E80)</f>
        <v>0</v>
      </c>
      <c r="F76" s="71">
        <f t="shared" si="78"/>
        <v>0</v>
      </c>
      <c r="G76" s="182">
        <f>SUM(G77,G80)</f>
        <v>0</v>
      </c>
      <c r="H76" s="183">
        <f t="shared" ref="H76:I76" si="79">SUM(H77,H80)</f>
        <v>0</v>
      </c>
      <c r="I76" s="71">
        <f t="shared" si="79"/>
        <v>0</v>
      </c>
      <c r="J76" s="182">
        <f>SUM(J77,J80)</f>
        <v>0</v>
      </c>
      <c r="K76" s="183">
        <f t="shared" ref="K76:L76" si="80">SUM(K77,K80)</f>
        <v>0</v>
      </c>
      <c r="L76" s="71">
        <f t="shared" si="80"/>
        <v>0</v>
      </c>
      <c r="M76" s="182">
        <f>SUM(M77,M80)</f>
        <v>0</v>
      </c>
      <c r="N76" s="183">
        <f t="shared" ref="N76:O76" si="81">SUM(N77,N80)</f>
        <v>0</v>
      </c>
      <c r="O76" s="71">
        <f t="shared" si="81"/>
        <v>0</v>
      </c>
      <c r="P76" s="75"/>
    </row>
    <row r="77" spans="1:16" ht="24" hidden="1" x14ac:dyDescent="0.25">
      <c r="A77" s="376">
        <v>2110</v>
      </c>
      <c r="B77" s="80" t="s">
        <v>98</v>
      </c>
      <c r="C77" s="81">
        <f t="shared" si="0"/>
        <v>0</v>
      </c>
      <c r="D77" s="191">
        <f>SUM(D78:D79)</f>
        <v>0</v>
      </c>
      <c r="E77" s="192">
        <f t="shared" ref="E77:F77" si="82">SUM(E78:E79)</f>
        <v>0</v>
      </c>
      <c r="F77" s="132">
        <f t="shared" si="82"/>
        <v>0</v>
      </c>
      <c r="G77" s="191">
        <f>SUM(G78:G79)</f>
        <v>0</v>
      </c>
      <c r="H77" s="192">
        <f t="shared" ref="H77:I77" si="83">SUM(H78:H79)</f>
        <v>0</v>
      </c>
      <c r="I77" s="132">
        <f t="shared" si="83"/>
        <v>0</v>
      </c>
      <c r="J77" s="191">
        <f>SUM(J78:J79)</f>
        <v>0</v>
      </c>
      <c r="K77" s="192">
        <f t="shared" ref="K77:L77" si="84">SUM(K78:K79)</f>
        <v>0</v>
      </c>
      <c r="L77" s="132">
        <f t="shared" si="84"/>
        <v>0</v>
      </c>
      <c r="M77" s="191">
        <f>SUM(M78:M79)</f>
        <v>0</v>
      </c>
      <c r="N77" s="192">
        <f t="shared" ref="N77:O77" si="85">SUM(N78:N79)</f>
        <v>0</v>
      </c>
      <c r="O77" s="132">
        <f t="shared" si="85"/>
        <v>0</v>
      </c>
      <c r="P77" s="49"/>
    </row>
    <row r="78" spans="1:16" ht="12" hidden="1" customHeight="1" x14ac:dyDescent="0.25">
      <c r="A78" s="51">
        <v>2111</v>
      </c>
      <c r="B78" s="87" t="s">
        <v>99</v>
      </c>
      <c r="C78" s="88">
        <f t="shared" si="0"/>
        <v>0</v>
      </c>
      <c r="D78" s="193"/>
      <c r="E78" s="194"/>
      <c r="F78" s="55">
        <f t="shared" ref="F78:F79" si="86">D78+E78</f>
        <v>0</v>
      </c>
      <c r="G78" s="53"/>
      <c r="H78" s="54"/>
      <c r="I78" s="55">
        <f t="shared" ref="I78:I79" si="87">G78+H78</f>
        <v>0</v>
      </c>
      <c r="J78" s="53"/>
      <c r="K78" s="54"/>
      <c r="L78" s="55">
        <f t="shared" ref="L78:L79" si="88">K78+J78</f>
        <v>0</v>
      </c>
      <c r="M78" s="53"/>
      <c r="N78" s="54"/>
      <c r="O78" s="55">
        <f t="shared" ref="O78:O79" si="89">N78+M78</f>
        <v>0</v>
      </c>
      <c r="P78" s="57"/>
    </row>
    <row r="79" spans="1:16" ht="24" hidden="1" customHeight="1" x14ac:dyDescent="0.25">
      <c r="A79" s="51">
        <v>2112</v>
      </c>
      <c r="B79" s="87" t="s">
        <v>100</v>
      </c>
      <c r="C79" s="88">
        <f t="shared" si="0"/>
        <v>0</v>
      </c>
      <c r="D79" s="193"/>
      <c r="E79" s="194"/>
      <c r="F79" s="55">
        <f t="shared" si="86"/>
        <v>0</v>
      </c>
      <c r="G79" s="53"/>
      <c r="H79" s="54"/>
      <c r="I79" s="55">
        <f t="shared" si="87"/>
        <v>0</v>
      </c>
      <c r="J79" s="53"/>
      <c r="K79" s="54"/>
      <c r="L79" s="55">
        <f t="shared" si="88"/>
        <v>0</v>
      </c>
      <c r="M79" s="53"/>
      <c r="N79" s="54"/>
      <c r="O79" s="55">
        <f t="shared" si="89"/>
        <v>0</v>
      </c>
      <c r="P79" s="57"/>
    </row>
    <row r="80" spans="1:16" ht="24" hidden="1" x14ac:dyDescent="0.25">
      <c r="A80" s="187">
        <v>2120</v>
      </c>
      <c r="B80" s="87" t="s">
        <v>101</v>
      </c>
      <c r="C80" s="88">
        <f t="shared" si="0"/>
        <v>0</v>
      </c>
      <c r="D80" s="188">
        <f>SUM(D81:D82)</f>
        <v>0</v>
      </c>
      <c r="E80" s="189">
        <f t="shared" ref="E80:F80" si="90">SUM(E81:E82)</f>
        <v>0</v>
      </c>
      <c r="F80" s="55">
        <f t="shared" si="90"/>
        <v>0</v>
      </c>
      <c r="G80" s="188">
        <f>SUM(G81:G82)</f>
        <v>0</v>
      </c>
      <c r="H80" s="189">
        <f t="shared" ref="H80:I80" si="91">SUM(H81:H82)</f>
        <v>0</v>
      </c>
      <c r="I80" s="55">
        <f t="shared" si="91"/>
        <v>0</v>
      </c>
      <c r="J80" s="188">
        <f>SUM(J81:J82)</f>
        <v>0</v>
      </c>
      <c r="K80" s="189">
        <f t="shared" ref="K80:L80" si="92">SUM(K81:K82)</f>
        <v>0</v>
      </c>
      <c r="L80" s="55">
        <f t="shared" si="92"/>
        <v>0</v>
      </c>
      <c r="M80" s="188">
        <f>SUM(M81:M82)</f>
        <v>0</v>
      </c>
      <c r="N80" s="189">
        <f t="shared" ref="N80:O80" si="93">SUM(N81:N82)</f>
        <v>0</v>
      </c>
      <c r="O80" s="55">
        <f t="shared" si="93"/>
        <v>0</v>
      </c>
      <c r="P80" s="57"/>
    </row>
    <row r="81" spans="1:16" ht="12" hidden="1" customHeight="1" x14ac:dyDescent="0.25">
      <c r="A81" s="51">
        <v>2121</v>
      </c>
      <c r="B81" s="87" t="s">
        <v>99</v>
      </c>
      <c r="C81" s="88">
        <f t="shared" si="0"/>
        <v>0</v>
      </c>
      <c r="D81" s="193"/>
      <c r="E81" s="194"/>
      <c r="F81" s="55">
        <f t="shared" ref="F81:F82" si="94">D81+E81</f>
        <v>0</v>
      </c>
      <c r="G81" s="53"/>
      <c r="H81" s="54"/>
      <c r="I81" s="55">
        <f t="shared" ref="I81:I82" si="95">G81+H81</f>
        <v>0</v>
      </c>
      <c r="J81" s="53"/>
      <c r="K81" s="54"/>
      <c r="L81" s="55">
        <f t="shared" ref="L81:L82" si="96">K81+J81</f>
        <v>0</v>
      </c>
      <c r="M81" s="53"/>
      <c r="N81" s="54"/>
      <c r="O81" s="55">
        <f t="shared" ref="O81:O82" si="97">N81+M81</f>
        <v>0</v>
      </c>
      <c r="P81" s="57"/>
    </row>
    <row r="82" spans="1:16" ht="24" hidden="1" customHeight="1" x14ac:dyDescent="0.25">
      <c r="A82" s="51">
        <v>2122</v>
      </c>
      <c r="B82" s="87" t="s">
        <v>100</v>
      </c>
      <c r="C82" s="88">
        <f t="shared" si="0"/>
        <v>0</v>
      </c>
      <c r="D82" s="193"/>
      <c r="E82" s="194"/>
      <c r="F82" s="55">
        <f t="shared" si="94"/>
        <v>0</v>
      </c>
      <c r="G82" s="53"/>
      <c r="H82" s="54"/>
      <c r="I82" s="55">
        <f t="shared" si="95"/>
        <v>0</v>
      </c>
      <c r="J82" s="53"/>
      <c r="K82" s="54"/>
      <c r="L82" s="55">
        <f t="shared" si="96"/>
        <v>0</v>
      </c>
      <c r="M82" s="53"/>
      <c r="N82" s="54"/>
      <c r="O82" s="55">
        <f t="shared" si="97"/>
        <v>0</v>
      </c>
      <c r="P82" s="57"/>
    </row>
    <row r="83" spans="1:16" x14ac:dyDescent="0.25">
      <c r="A83" s="67">
        <v>2200</v>
      </c>
      <c r="B83" s="181" t="s">
        <v>102</v>
      </c>
      <c r="C83" s="68">
        <f t="shared" si="0"/>
        <v>51979</v>
      </c>
      <c r="D83" s="182">
        <f>SUM(D84,D89,D95,D103,D112,D116,D122,D128)</f>
        <v>36376</v>
      </c>
      <c r="E83" s="183">
        <f t="shared" ref="E83:F83" si="98">SUM(E84,E89,E95,E103,E112,E116,E122,E128)</f>
        <v>0</v>
      </c>
      <c r="F83" s="71">
        <f t="shared" si="98"/>
        <v>36376</v>
      </c>
      <c r="G83" s="182">
        <f>SUM(G84,G89,G95,G103,G112,G116,G122,G128)</f>
        <v>2376</v>
      </c>
      <c r="H83" s="183">
        <f t="shared" ref="H83:I83" si="99">SUM(H84,H89,H95,H103,H112,H116,H122,H128)</f>
        <v>0</v>
      </c>
      <c r="I83" s="71">
        <f t="shared" si="99"/>
        <v>2376</v>
      </c>
      <c r="J83" s="182">
        <f>SUM(J84,J89,J95,J103,J112,J116,J122,J128)</f>
        <v>13227</v>
      </c>
      <c r="K83" s="183">
        <f t="shared" ref="K83:L83" si="100">SUM(K84,K89,K95,K103,K112,K116,K122,K128)</f>
        <v>0</v>
      </c>
      <c r="L83" s="71">
        <f t="shared" si="100"/>
        <v>13227</v>
      </c>
      <c r="M83" s="182">
        <f>SUM(M84,M89,M95,M103,M112,M116,M122,M128)</f>
        <v>0</v>
      </c>
      <c r="N83" s="183">
        <f t="shared" ref="N83:O83" si="101">SUM(N84,N89,N95,N103,N112,N116,N122,N128)</f>
        <v>0</v>
      </c>
      <c r="O83" s="71">
        <f t="shared" si="101"/>
        <v>0</v>
      </c>
      <c r="P83" s="75"/>
    </row>
    <row r="84" spans="1:16" x14ac:dyDescent="0.25">
      <c r="A84" s="184">
        <v>2210</v>
      </c>
      <c r="B84" s="136" t="s">
        <v>103</v>
      </c>
      <c r="C84" s="141">
        <f t="shared" ref="C84:C147" si="102">F84+I84+L84+O84</f>
        <v>887</v>
      </c>
      <c r="D84" s="185">
        <f>SUM(D85:D88)</f>
        <v>862</v>
      </c>
      <c r="E84" s="186">
        <f t="shared" ref="E84:F84" si="103">SUM(E85:E88)</f>
        <v>0</v>
      </c>
      <c r="F84" s="139">
        <f t="shared" si="103"/>
        <v>862</v>
      </c>
      <c r="G84" s="185">
        <f>SUM(G85:G88)</f>
        <v>0</v>
      </c>
      <c r="H84" s="186">
        <f t="shared" ref="H84:I84" si="104">SUM(H85:H88)</f>
        <v>0</v>
      </c>
      <c r="I84" s="139">
        <f t="shared" si="104"/>
        <v>0</v>
      </c>
      <c r="J84" s="185">
        <f>SUM(J85:J88)</f>
        <v>25</v>
      </c>
      <c r="K84" s="186">
        <f t="shared" ref="K84:L84" si="105">SUM(K85:K88)</f>
        <v>0</v>
      </c>
      <c r="L84" s="139">
        <f t="shared" si="105"/>
        <v>25</v>
      </c>
      <c r="M84" s="185">
        <f>SUM(M85:M88)</f>
        <v>0</v>
      </c>
      <c r="N84" s="186">
        <f t="shared" ref="N84:O84" si="106">SUM(N85:N88)</f>
        <v>0</v>
      </c>
      <c r="O84" s="139">
        <f t="shared" si="106"/>
        <v>0</v>
      </c>
      <c r="P84" s="127"/>
    </row>
    <row r="85" spans="1:16" ht="24" hidden="1" customHeight="1" x14ac:dyDescent="0.25">
      <c r="A85" s="44">
        <v>2211</v>
      </c>
      <c r="B85" s="80" t="s">
        <v>104</v>
      </c>
      <c r="C85" s="81">
        <f t="shared" si="102"/>
        <v>0</v>
      </c>
      <c r="D85" s="195"/>
      <c r="E85" s="196"/>
      <c r="F85" s="132">
        <f t="shared" ref="F85:F88" si="107">D85+E85</f>
        <v>0</v>
      </c>
      <c r="G85" s="46"/>
      <c r="H85" s="47"/>
      <c r="I85" s="132">
        <f t="shared" ref="I85:I88" si="108">G85+H85</f>
        <v>0</v>
      </c>
      <c r="J85" s="46"/>
      <c r="K85" s="47"/>
      <c r="L85" s="132">
        <f t="shared" ref="L85:L88" si="109">K85+J85</f>
        <v>0</v>
      </c>
      <c r="M85" s="46"/>
      <c r="N85" s="47"/>
      <c r="O85" s="132">
        <f t="shared" ref="O85:O88" si="110">N85+M85</f>
        <v>0</v>
      </c>
      <c r="P85" s="49"/>
    </row>
    <row r="86" spans="1:16" ht="36" customHeight="1" x14ac:dyDescent="0.25">
      <c r="A86" s="51">
        <v>2212</v>
      </c>
      <c r="B86" s="87" t="s">
        <v>105</v>
      </c>
      <c r="C86" s="88">
        <f t="shared" si="102"/>
        <v>590</v>
      </c>
      <c r="D86" s="193">
        <v>590</v>
      </c>
      <c r="E86" s="194"/>
      <c r="F86" s="55">
        <f t="shared" si="107"/>
        <v>590</v>
      </c>
      <c r="G86" s="53"/>
      <c r="H86" s="54"/>
      <c r="I86" s="55">
        <f t="shared" si="108"/>
        <v>0</v>
      </c>
      <c r="J86" s="53"/>
      <c r="K86" s="54"/>
      <c r="L86" s="55">
        <f t="shared" si="109"/>
        <v>0</v>
      </c>
      <c r="M86" s="53"/>
      <c r="N86" s="54"/>
      <c r="O86" s="55">
        <f t="shared" si="110"/>
        <v>0</v>
      </c>
      <c r="P86" s="57"/>
    </row>
    <row r="87" spans="1:16" ht="24" customHeight="1" x14ac:dyDescent="0.25">
      <c r="A87" s="51">
        <v>2214</v>
      </c>
      <c r="B87" s="87" t="s">
        <v>106</v>
      </c>
      <c r="C87" s="88">
        <f t="shared" si="102"/>
        <v>230</v>
      </c>
      <c r="D87" s="193">
        <v>205</v>
      </c>
      <c r="E87" s="194"/>
      <c r="F87" s="55">
        <f t="shared" si="107"/>
        <v>205</v>
      </c>
      <c r="G87" s="53"/>
      <c r="H87" s="54"/>
      <c r="I87" s="55">
        <f t="shared" si="108"/>
        <v>0</v>
      </c>
      <c r="J87" s="53">
        <v>25</v>
      </c>
      <c r="K87" s="54"/>
      <c r="L87" s="55">
        <f t="shared" si="109"/>
        <v>25</v>
      </c>
      <c r="M87" s="53"/>
      <c r="N87" s="54"/>
      <c r="O87" s="55">
        <f t="shared" si="110"/>
        <v>0</v>
      </c>
      <c r="P87" s="57"/>
    </row>
    <row r="88" spans="1:16" ht="12" customHeight="1" x14ac:dyDescent="0.25">
      <c r="A88" s="51">
        <v>2219</v>
      </c>
      <c r="B88" s="87" t="s">
        <v>107</v>
      </c>
      <c r="C88" s="88">
        <f t="shared" si="102"/>
        <v>67</v>
      </c>
      <c r="D88" s="193">
        <v>67</v>
      </c>
      <c r="E88" s="194"/>
      <c r="F88" s="55">
        <f t="shared" si="107"/>
        <v>67</v>
      </c>
      <c r="G88" s="53"/>
      <c r="H88" s="54"/>
      <c r="I88" s="55">
        <f t="shared" si="108"/>
        <v>0</v>
      </c>
      <c r="J88" s="53"/>
      <c r="K88" s="54"/>
      <c r="L88" s="55">
        <f t="shared" si="109"/>
        <v>0</v>
      </c>
      <c r="M88" s="53"/>
      <c r="N88" s="54"/>
      <c r="O88" s="55">
        <f t="shared" si="110"/>
        <v>0</v>
      </c>
      <c r="P88" s="57"/>
    </row>
    <row r="89" spans="1:16" ht="24" x14ac:dyDescent="0.25">
      <c r="A89" s="187">
        <v>2220</v>
      </c>
      <c r="B89" s="87" t="s">
        <v>108</v>
      </c>
      <c r="C89" s="88">
        <f t="shared" si="102"/>
        <v>36432</v>
      </c>
      <c r="D89" s="188">
        <f>SUM(D90:D94)</f>
        <v>23230</v>
      </c>
      <c r="E89" s="189">
        <f t="shared" ref="E89:F89" si="111">SUM(E90:E94)</f>
        <v>0</v>
      </c>
      <c r="F89" s="55">
        <f t="shared" si="111"/>
        <v>23230</v>
      </c>
      <c r="G89" s="188">
        <f>SUM(G90:G94)</f>
        <v>0</v>
      </c>
      <c r="H89" s="189">
        <f t="shared" ref="H89:I89" si="112">SUM(H90:H94)</f>
        <v>0</v>
      </c>
      <c r="I89" s="55">
        <f t="shared" si="112"/>
        <v>0</v>
      </c>
      <c r="J89" s="188">
        <f>SUM(J90:J94)</f>
        <v>13202</v>
      </c>
      <c r="K89" s="189">
        <f t="shared" ref="K89:L89" si="113">SUM(K90:K94)</f>
        <v>0</v>
      </c>
      <c r="L89" s="55">
        <f t="shared" si="113"/>
        <v>13202</v>
      </c>
      <c r="M89" s="188">
        <f>SUM(M90:M94)</f>
        <v>0</v>
      </c>
      <c r="N89" s="189">
        <f t="shared" ref="N89:O89" si="114">SUM(N90:N94)</f>
        <v>0</v>
      </c>
      <c r="O89" s="55">
        <f t="shared" si="114"/>
        <v>0</v>
      </c>
      <c r="P89" s="57"/>
    </row>
    <row r="90" spans="1:16" ht="24" customHeight="1" x14ac:dyDescent="0.25">
      <c r="A90" s="51">
        <v>2221</v>
      </c>
      <c r="B90" s="87" t="s">
        <v>109</v>
      </c>
      <c r="C90" s="88">
        <f t="shared" si="102"/>
        <v>21609</v>
      </c>
      <c r="D90" s="193">
        <v>14754</v>
      </c>
      <c r="E90" s="194"/>
      <c r="F90" s="55">
        <f t="shared" ref="F90:F94" si="115">D90+E90</f>
        <v>14754</v>
      </c>
      <c r="G90" s="53"/>
      <c r="H90" s="54"/>
      <c r="I90" s="55">
        <f t="shared" ref="I90:I94" si="116">G90+H90</f>
        <v>0</v>
      </c>
      <c r="J90" s="53">
        <v>6855</v>
      </c>
      <c r="K90" s="54"/>
      <c r="L90" s="55">
        <f t="shared" ref="L90:L94" si="117">K90+J90</f>
        <v>6855</v>
      </c>
      <c r="M90" s="53"/>
      <c r="N90" s="54"/>
      <c r="O90" s="55">
        <f t="shared" ref="O90:O94" si="118">N90+M90</f>
        <v>0</v>
      </c>
      <c r="P90" s="57"/>
    </row>
    <row r="91" spans="1:16" ht="12" customHeight="1" x14ac:dyDescent="0.25">
      <c r="A91" s="51">
        <v>2222</v>
      </c>
      <c r="B91" s="87" t="s">
        <v>110</v>
      </c>
      <c r="C91" s="88">
        <f t="shared" si="102"/>
        <v>2428</v>
      </c>
      <c r="D91" s="193">
        <v>1214</v>
      </c>
      <c r="E91" s="194"/>
      <c r="F91" s="55">
        <f t="shared" si="115"/>
        <v>1214</v>
      </c>
      <c r="G91" s="53"/>
      <c r="H91" s="54"/>
      <c r="I91" s="55">
        <f t="shared" si="116"/>
        <v>0</v>
      </c>
      <c r="J91" s="53">
        <v>1214</v>
      </c>
      <c r="K91" s="54"/>
      <c r="L91" s="55">
        <f t="shared" si="117"/>
        <v>1214</v>
      </c>
      <c r="M91" s="53"/>
      <c r="N91" s="54"/>
      <c r="O91" s="55">
        <f t="shared" si="118"/>
        <v>0</v>
      </c>
      <c r="P91" s="57"/>
    </row>
    <row r="92" spans="1:16" ht="12" customHeight="1" x14ac:dyDescent="0.25">
      <c r="A92" s="51">
        <v>2223</v>
      </c>
      <c r="B92" s="87" t="s">
        <v>111</v>
      </c>
      <c r="C92" s="88">
        <f t="shared" si="102"/>
        <v>11669</v>
      </c>
      <c r="D92" s="193">
        <v>6536</v>
      </c>
      <c r="E92" s="194"/>
      <c r="F92" s="55">
        <f t="shared" si="115"/>
        <v>6536</v>
      </c>
      <c r="G92" s="53"/>
      <c r="H92" s="54"/>
      <c r="I92" s="55">
        <f t="shared" si="116"/>
        <v>0</v>
      </c>
      <c r="J92" s="53">
        <v>5133</v>
      </c>
      <c r="K92" s="54"/>
      <c r="L92" s="55">
        <f t="shared" si="117"/>
        <v>5133</v>
      </c>
      <c r="M92" s="53"/>
      <c r="N92" s="54"/>
      <c r="O92" s="55">
        <f t="shared" si="118"/>
        <v>0</v>
      </c>
      <c r="P92" s="57"/>
    </row>
    <row r="93" spans="1:16" ht="48" customHeight="1" x14ac:dyDescent="0.25">
      <c r="A93" s="51">
        <v>2224</v>
      </c>
      <c r="B93" s="87" t="s">
        <v>112</v>
      </c>
      <c r="C93" s="88">
        <f t="shared" si="102"/>
        <v>726</v>
      </c>
      <c r="D93" s="193">
        <v>726</v>
      </c>
      <c r="E93" s="194"/>
      <c r="F93" s="55">
        <f t="shared" si="115"/>
        <v>726</v>
      </c>
      <c r="G93" s="53"/>
      <c r="H93" s="54"/>
      <c r="I93" s="55">
        <f t="shared" si="116"/>
        <v>0</v>
      </c>
      <c r="J93" s="53"/>
      <c r="K93" s="54"/>
      <c r="L93" s="55">
        <f t="shared" si="117"/>
        <v>0</v>
      </c>
      <c r="M93" s="53"/>
      <c r="N93" s="54"/>
      <c r="O93" s="55">
        <f t="shared" si="118"/>
        <v>0</v>
      </c>
      <c r="P93" s="57"/>
    </row>
    <row r="94" spans="1:16" ht="24" hidden="1" customHeight="1" x14ac:dyDescent="0.25">
      <c r="A94" s="51">
        <v>2229</v>
      </c>
      <c r="B94" s="87" t="s">
        <v>113</v>
      </c>
      <c r="C94" s="88">
        <f t="shared" si="102"/>
        <v>0</v>
      </c>
      <c r="D94" s="193"/>
      <c r="E94" s="194"/>
      <c r="F94" s="55">
        <f t="shared" si="115"/>
        <v>0</v>
      </c>
      <c r="G94" s="53"/>
      <c r="H94" s="54"/>
      <c r="I94" s="55">
        <f t="shared" si="116"/>
        <v>0</v>
      </c>
      <c r="J94" s="53"/>
      <c r="K94" s="54"/>
      <c r="L94" s="55">
        <f t="shared" si="117"/>
        <v>0</v>
      </c>
      <c r="M94" s="53"/>
      <c r="N94" s="54"/>
      <c r="O94" s="55">
        <f t="shared" si="118"/>
        <v>0</v>
      </c>
      <c r="P94" s="57"/>
    </row>
    <row r="95" spans="1:16" ht="36" x14ac:dyDescent="0.25">
      <c r="A95" s="187">
        <v>2230</v>
      </c>
      <c r="B95" s="87" t="s">
        <v>114</v>
      </c>
      <c r="C95" s="88">
        <f t="shared" si="102"/>
        <v>3022</v>
      </c>
      <c r="D95" s="188">
        <f>SUM(D96:D102)</f>
        <v>3022</v>
      </c>
      <c r="E95" s="189">
        <f t="shared" ref="E95:F95" si="119">SUM(E96:E102)</f>
        <v>0</v>
      </c>
      <c r="F95" s="55">
        <f t="shared" si="119"/>
        <v>3022</v>
      </c>
      <c r="G95" s="188">
        <f>SUM(G96:G102)</f>
        <v>0</v>
      </c>
      <c r="H95" s="189">
        <f t="shared" ref="H95:I95" si="120">SUM(H96:H102)</f>
        <v>0</v>
      </c>
      <c r="I95" s="55">
        <f t="shared" si="120"/>
        <v>0</v>
      </c>
      <c r="J95" s="188">
        <f>SUM(J96:J102)</f>
        <v>0</v>
      </c>
      <c r="K95" s="189">
        <f t="shared" ref="K95:L95" si="121">SUM(K96:K102)</f>
        <v>0</v>
      </c>
      <c r="L95" s="55">
        <f t="shared" si="121"/>
        <v>0</v>
      </c>
      <c r="M95" s="188">
        <f>SUM(M96:M102)</f>
        <v>0</v>
      </c>
      <c r="N95" s="189">
        <f t="shared" ref="N95:O95" si="122">SUM(N96:N102)</f>
        <v>0</v>
      </c>
      <c r="O95" s="55">
        <f t="shared" si="122"/>
        <v>0</v>
      </c>
      <c r="P95" s="57"/>
    </row>
    <row r="96" spans="1:16" ht="24" hidden="1" customHeight="1" x14ac:dyDescent="0.25">
      <c r="A96" s="51">
        <v>2231</v>
      </c>
      <c r="B96" s="87" t="s">
        <v>115</v>
      </c>
      <c r="C96" s="88">
        <f t="shared" si="102"/>
        <v>0</v>
      </c>
      <c r="D96" s="193"/>
      <c r="E96" s="194"/>
      <c r="F96" s="55">
        <f t="shared" ref="F96:F102" si="123">D96+E96</f>
        <v>0</v>
      </c>
      <c r="G96" s="53"/>
      <c r="H96" s="54"/>
      <c r="I96" s="55">
        <f t="shared" ref="I96:I102" si="124">G96+H96</f>
        <v>0</v>
      </c>
      <c r="J96" s="53"/>
      <c r="K96" s="54"/>
      <c r="L96" s="55">
        <f t="shared" ref="L96:L102" si="125">K96+J96</f>
        <v>0</v>
      </c>
      <c r="M96" s="53"/>
      <c r="N96" s="54"/>
      <c r="O96" s="55">
        <f t="shared" ref="O96:O102" si="126">N96+M96</f>
        <v>0</v>
      </c>
      <c r="P96" s="57"/>
    </row>
    <row r="97" spans="1:16" ht="24.75" hidden="1" customHeight="1" x14ac:dyDescent="0.25">
      <c r="A97" s="51">
        <v>2232</v>
      </c>
      <c r="B97" s="87" t="s">
        <v>116</v>
      </c>
      <c r="C97" s="88">
        <f t="shared" si="102"/>
        <v>0</v>
      </c>
      <c r="D97" s="193"/>
      <c r="E97" s="194"/>
      <c r="F97" s="55">
        <f t="shared" si="123"/>
        <v>0</v>
      </c>
      <c r="G97" s="53"/>
      <c r="H97" s="54"/>
      <c r="I97" s="55">
        <f t="shared" si="124"/>
        <v>0</v>
      </c>
      <c r="J97" s="53"/>
      <c r="K97" s="54"/>
      <c r="L97" s="55">
        <f t="shared" si="125"/>
        <v>0</v>
      </c>
      <c r="M97" s="53"/>
      <c r="N97" s="54"/>
      <c r="O97" s="55">
        <f t="shared" si="126"/>
        <v>0</v>
      </c>
      <c r="P97" s="57"/>
    </row>
    <row r="98" spans="1:16" ht="24" hidden="1" customHeight="1" x14ac:dyDescent="0.25">
      <c r="A98" s="44">
        <v>2233</v>
      </c>
      <c r="B98" s="80" t="s">
        <v>117</v>
      </c>
      <c r="C98" s="81">
        <f t="shared" si="102"/>
        <v>0</v>
      </c>
      <c r="D98" s="195"/>
      <c r="E98" s="196"/>
      <c r="F98" s="132">
        <f t="shared" si="123"/>
        <v>0</v>
      </c>
      <c r="G98" s="46"/>
      <c r="H98" s="47"/>
      <c r="I98" s="132">
        <f t="shared" si="124"/>
        <v>0</v>
      </c>
      <c r="J98" s="46"/>
      <c r="K98" s="47"/>
      <c r="L98" s="132">
        <f t="shared" si="125"/>
        <v>0</v>
      </c>
      <c r="M98" s="46"/>
      <c r="N98" s="47"/>
      <c r="O98" s="132">
        <f t="shared" si="126"/>
        <v>0</v>
      </c>
      <c r="P98" s="49"/>
    </row>
    <row r="99" spans="1:16" ht="36" hidden="1" customHeight="1" x14ac:dyDescent="0.25">
      <c r="A99" s="51">
        <v>2234</v>
      </c>
      <c r="B99" s="87" t="s">
        <v>118</v>
      </c>
      <c r="C99" s="88">
        <f t="shared" si="102"/>
        <v>0</v>
      </c>
      <c r="D99" s="193"/>
      <c r="E99" s="194"/>
      <c r="F99" s="55">
        <f t="shared" si="123"/>
        <v>0</v>
      </c>
      <c r="G99" s="53"/>
      <c r="H99" s="54"/>
      <c r="I99" s="55">
        <f t="shared" si="124"/>
        <v>0</v>
      </c>
      <c r="J99" s="53"/>
      <c r="K99" s="54"/>
      <c r="L99" s="55">
        <f t="shared" si="125"/>
        <v>0</v>
      </c>
      <c r="M99" s="53"/>
      <c r="N99" s="54"/>
      <c r="O99" s="55">
        <f t="shared" si="126"/>
        <v>0</v>
      </c>
      <c r="P99" s="57"/>
    </row>
    <row r="100" spans="1:16" ht="24" hidden="1" customHeight="1" x14ac:dyDescent="0.25">
      <c r="A100" s="51">
        <v>2235</v>
      </c>
      <c r="B100" s="87" t="s">
        <v>119</v>
      </c>
      <c r="C100" s="88">
        <f t="shared" si="102"/>
        <v>0</v>
      </c>
      <c r="D100" s="193"/>
      <c r="E100" s="194"/>
      <c r="F100" s="55">
        <f t="shared" si="123"/>
        <v>0</v>
      </c>
      <c r="G100" s="53"/>
      <c r="H100" s="54"/>
      <c r="I100" s="55">
        <f t="shared" si="124"/>
        <v>0</v>
      </c>
      <c r="J100" s="53"/>
      <c r="K100" s="54"/>
      <c r="L100" s="55">
        <f t="shared" si="125"/>
        <v>0</v>
      </c>
      <c r="M100" s="53"/>
      <c r="N100" s="54"/>
      <c r="O100" s="55">
        <f t="shared" si="126"/>
        <v>0</v>
      </c>
      <c r="P100" s="57"/>
    </row>
    <row r="101" spans="1:16" ht="12" hidden="1" customHeight="1" x14ac:dyDescent="0.25">
      <c r="A101" s="51">
        <v>2236</v>
      </c>
      <c r="B101" s="87" t="s">
        <v>120</v>
      </c>
      <c r="C101" s="88">
        <f t="shared" si="102"/>
        <v>0</v>
      </c>
      <c r="D101" s="193"/>
      <c r="E101" s="194"/>
      <c r="F101" s="55">
        <f t="shared" si="123"/>
        <v>0</v>
      </c>
      <c r="G101" s="53"/>
      <c r="H101" s="54"/>
      <c r="I101" s="55">
        <f t="shared" si="124"/>
        <v>0</v>
      </c>
      <c r="J101" s="53"/>
      <c r="K101" s="54"/>
      <c r="L101" s="55">
        <f t="shared" si="125"/>
        <v>0</v>
      </c>
      <c r="M101" s="53"/>
      <c r="N101" s="54"/>
      <c r="O101" s="55">
        <f t="shared" si="126"/>
        <v>0</v>
      </c>
      <c r="P101" s="57"/>
    </row>
    <row r="102" spans="1:16" ht="24" customHeight="1" x14ac:dyDescent="0.25">
      <c r="A102" s="51">
        <v>2239</v>
      </c>
      <c r="B102" s="87" t="s">
        <v>121</v>
      </c>
      <c r="C102" s="88">
        <f t="shared" si="102"/>
        <v>3022</v>
      </c>
      <c r="D102" s="193">
        <v>3022</v>
      </c>
      <c r="E102" s="194"/>
      <c r="F102" s="55">
        <f t="shared" si="123"/>
        <v>3022</v>
      </c>
      <c r="G102" s="53"/>
      <c r="H102" s="54"/>
      <c r="I102" s="55">
        <f t="shared" si="124"/>
        <v>0</v>
      </c>
      <c r="J102" s="53"/>
      <c r="K102" s="54"/>
      <c r="L102" s="55">
        <f t="shared" si="125"/>
        <v>0</v>
      </c>
      <c r="M102" s="53"/>
      <c r="N102" s="54"/>
      <c r="O102" s="55">
        <f t="shared" si="126"/>
        <v>0</v>
      </c>
      <c r="P102" s="57"/>
    </row>
    <row r="103" spans="1:16" ht="36" x14ac:dyDescent="0.25">
      <c r="A103" s="187">
        <v>2240</v>
      </c>
      <c r="B103" s="87" t="s">
        <v>122</v>
      </c>
      <c r="C103" s="88">
        <f t="shared" si="102"/>
        <v>3797</v>
      </c>
      <c r="D103" s="188">
        <f>SUM(D104:D111)</f>
        <v>3797</v>
      </c>
      <c r="E103" s="189">
        <f t="shared" ref="E103:F103" si="127">SUM(E104:E111)</f>
        <v>0</v>
      </c>
      <c r="F103" s="55">
        <f t="shared" si="127"/>
        <v>3797</v>
      </c>
      <c r="G103" s="188">
        <f>SUM(G104:G111)</f>
        <v>0</v>
      </c>
      <c r="H103" s="189">
        <f t="shared" ref="H103:I103" si="128">SUM(H104:H111)</f>
        <v>0</v>
      </c>
      <c r="I103" s="55">
        <f t="shared" si="128"/>
        <v>0</v>
      </c>
      <c r="J103" s="188">
        <f>SUM(J104:J111)</f>
        <v>0</v>
      </c>
      <c r="K103" s="189">
        <f t="shared" ref="K103:L103" si="129">SUM(K104:K111)</f>
        <v>0</v>
      </c>
      <c r="L103" s="55">
        <f t="shared" si="129"/>
        <v>0</v>
      </c>
      <c r="M103" s="188">
        <f>SUM(M104:M111)</f>
        <v>0</v>
      </c>
      <c r="N103" s="189">
        <f t="shared" ref="N103:O103" si="130">SUM(N104:N111)</f>
        <v>0</v>
      </c>
      <c r="O103" s="55">
        <f t="shared" si="130"/>
        <v>0</v>
      </c>
      <c r="P103" s="57"/>
    </row>
    <row r="104" spans="1:16" ht="12" hidden="1" customHeight="1" x14ac:dyDescent="0.25">
      <c r="A104" s="51">
        <v>2241</v>
      </c>
      <c r="B104" s="87" t="s">
        <v>123</v>
      </c>
      <c r="C104" s="88">
        <f t="shared" si="102"/>
        <v>0</v>
      </c>
      <c r="D104" s="193"/>
      <c r="E104" s="194"/>
      <c r="F104" s="55">
        <f t="shared" ref="F104:F111" si="131">D104+E104</f>
        <v>0</v>
      </c>
      <c r="G104" s="53"/>
      <c r="H104" s="54"/>
      <c r="I104" s="55">
        <f t="shared" ref="I104:I111" si="132">G104+H104</f>
        <v>0</v>
      </c>
      <c r="J104" s="53"/>
      <c r="K104" s="54"/>
      <c r="L104" s="55">
        <f t="shared" ref="L104:L111" si="133">K104+J104</f>
        <v>0</v>
      </c>
      <c r="M104" s="53"/>
      <c r="N104" s="54"/>
      <c r="O104" s="55">
        <f t="shared" ref="O104:O111" si="134">N104+M104</f>
        <v>0</v>
      </c>
      <c r="P104" s="57"/>
    </row>
    <row r="105" spans="1:16" ht="24" hidden="1" customHeight="1" x14ac:dyDescent="0.25">
      <c r="A105" s="51">
        <v>2242</v>
      </c>
      <c r="B105" s="87" t="s">
        <v>124</v>
      </c>
      <c r="C105" s="88">
        <f t="shared" si="102"/>
        <v>0</v>
      </c>
      <c r="D105" s="193"/>
      <c r="E105" s="194"/>
      <c r="F105" s="55">
        <f t="shared" si="131"/>
        <v>0</v>
      </c>
      <c r="G105" s="53"/>
      <c r="H105" s="54"/>
      <c r="I105" s="55">
        <f t="shared" si="132"/>
        <v>0</v>
      </c>
      <c r="J105" s="53"/>
      <c r="K105" s="54"/>
      <c r="L105" s="55">
        <f t="shared" si="133"/>
        <v>0</v>
      </c>
      <c r="M105" s="53"/>
      <c r="N105" s="54"/>
      <c r="O105" s="55">
        <f t="shared" si="134"/>
        <v>0</v>
      </c>
      <c r="P105" s="57"/>
    </row>
    <row r="106" spans="1:16" ht="24" customHeight="1" x14ac:dyDescent="0.25">
      <c r="A106" s="51">
        <v>2243</v>
      </c>
      <c r="B106" s="87" t="s">
        <v>125</v>
      </c>
      <c r="C106" s="88">
        <f t="shared" si="102"/>
        <v>418</v>
      </c>
      <c r="D106" s="193">
        <v>418</v>
      </c>
      <c r="E106" s="194"/>
      <c r="F106" s="55">
        <f t="shared" si="131"/>
        <v>418</v>
      </c>
      <c r="G106" s="53"/>
      <c r="H106" s="54"/>
      <c r="I106" s="55">
        <f t="shared" si="132"/>
        <v>0</v>
      </c>
      <c r="J106" s="53"/>
      <c r="K106" s="54"/>
      <c r="L106" s="55">
        <f t="shared" si="133"/>
        <v>0</v>
      </c>
      <c r="M106" s="53"/>
      <c r="N106" s="54"/>
      <c r="O106" s="55">
        <f t="shared" si="134"/>
        <v>0</v>
      </c>
      <c r="P106" s="57"/>
    </row>
    <row r="107" spans="1:16" ht="12" customHeight="1" x14ac:dyDescent="0.25">
      <c r="A107" s="51">
        <v>2244</v>
      </c>
      <c r="B107" s="87" t="s">
        <v>126</v>
      </c>
      <c r="C107" s="88">
        <f t="shared" si="102"/>
        <v>3379</v>
      </c>
      <c r="D107" s="193">
        <v>3379</v>
      </c>
      <c r="E107" s="194"/>
      <c r="F107" s="55">
        <f t="shared" si="131"/>
        <v>3379</v>
      </c>
      <c r="G107" s="53"/>
      <c r="H107" s="54"/>
      <c r="I107" s="55">
        <f t="shared" si="132"/>
        <v>0</v>
      </c>
      <c r="J107" s="53"/>
      <c r="K107" s="54"/>
      <c r="L107" s="55">
        <f t="shared" si="133"/>
        <v>0</v>
      </c>
      <c r="M107" s="53"/>
      <c r="N107" s="54"/>
      <c r="O107" s="55">
        <f t="shared" si="134"/>
        <v>0</v>
      </c>
      <c r="P107" s="57"/>
    </row>
    <row r="108" spans="1:16" ht="24" hidden="1" customHeight="1" x14ac:dyDescent="0.25">
      <c r="A108" s="51">
        <v>2246</v>
      </c>
      <c r="B108" s="87" t="s">
        <v>127</v>
      </c>
      <c r="C108" s="88">
        <f t="shared" si="102"/>
        <v>0</v>
      </c>
      <c r="D108" s="193"/>
      <c r="E108" s="194"/>
      <c r="F108" s="55">
        <f t="shared" si="131"/>
        <v>0</v>
      </c>
      <c r="G108" s="53"/>
      <c r="H108" s="54"/>
      <c r="I108" s="55">
        <f t="shared" si="132"/>
        <v>0</v>
      </c>
      <c r="J108" s="53"/>
      <c r="K108" s="54"/>
      <c r="L108" s="55">
        <f t="shared" si="133"/>
        <v>0</v>
      </c>
      <c r="M108" s="53"/>
      <c r="N108" s="54"/>
      <c r="O108" s="55">
        <f t="shared" si="134"/>
        <v>0</v>
      </c>
      <c r="P108" s="57"/>
    </row>
    <row r="109" spans="1:16" ht="12" hidden="1" customHeight="1" x14ac:dyDescent="0.25">
      <c r="A109" s="51">
        <v>2247</v>
      </c>
      <c r="B109" s="87" t="s">
        <v>128</v>
      </c>
      <c r="C109" s="88">
        <f t="shared" si="102"/>
        <v>0</v>
      </c>
      <c r="D109" s="193"/>
      <c r="E109" s="194"/>
      <c r="F109" s="55">
        <f t="shared" si="131"/>
        <v>0</v>
      </c>
      <c r="G109" s="53"/>
      <c r="H109" s="54"/>
      <c r="I109" s="55">
        <f t="shared" si="132"/>
        <v>0</v>
      </c>
      <c r="J109" s="53"/>
      <c r="K109" s="54"/>
      <c r="L109" s="55">
        <f t="shared" si="133"/>
        <v>0</v>
      </c>
      <c r="M109" s="53"/>
      <c r="N109" s="54"/>
      <c r="O109" s="55">
        <f t="shared" si="134"/>
        <v>0</v>
      </c>
      <c r="P109" s="57"/>
    </row>
    <row r="110" spans="1:16" ht="24" hidden="1" customHeight="1" x14ac:dyDescent="0.25">
      <c r="A110" s="51">
        <v>2248</v>
      </c>
      <c r="B110" s="87" t="s">
        <v>129</v>
      </c>
      <c r="C110" s="88">
        <f t="shared" si="102"/>
        <v>0</v>
      </c>
      <c r="D110" s="193"/>
      <c r="E110" s="194"/>
      <c r="F110" s="55">
        <f t="shared" si="131"/>
        <v>0</v>
      </c>
      <c r="G110" s="53"/>
      <c r="H110" s="54"/>
      <c r="I110" s="55">
        <f t="shared" si="132"/>
        <v>0</v>
      </c>
      <c r="J110" s="53"/>
      <c r="K110" s="54"/>
      <c r="L110" s="55">
        <f t="shared" si="133"/>
        <v>0</v>
      </c>
      <c r="M110" s="53"/>
      <c r="N110" s="54"/>
      <c r="O110" s="55">
        <f t="shared" si="134"/>
        <v>0</v>
      </c>
      <c r="P110" s="57"/>
    </row>
    <row r="111" spans="1:16" ht="24" hidden="1" customHeight="1" x14ac:dyDescent="0.25">
      <c r="A111" s="51">
        <v>2249</v>
      </c>
      <c r="B111" s="87" t="s">
        <v>130</v>
      </c>
      <c r="C111" s="88">
        <f t="shared" si="102"/>
        <v>0</v>
      </c>
      <c r="D111" s="193"/>
      <c r="E111" s="194"/>
      <c r="F111" s="55">
        <f t="shared" si="131"/>
        <v>0</v>
      </c>
      <c r="G111" s="53"/>
      <c r="H111" s="54"/>
      <c r="I111" s="55">
        <f t="shared" si="132"/>
        <v>0</v>
      </c>
      <c r="J111" s="53"/>
      <c r="K111" s="54"/>
      <c r="L111" s="55">
        <f t="shared" si="133"/>
        <v>0</v>
      </c>
      <c r="M111" s="53"/>
      <c r="N111" s="54"/>
      <c r="O111" s="55">
        <f t="shared" si="134"/>
        <v>0</v>
      </c>
      <c r="P111" s="57"/>
    </row>
    <row r="112" spans="1:16" x14ac:dyDescent="0.25">
      <c r="A112" s="187">
        <v>2250</v>
      </c>
      <c r="B112" s="87" t="s">
        <v>131</v>
      </c>
      <c r="C112" s="88">
        <f t="shared" si="102"/>
        <v>2088</v>
      </c>
      <c r="D112" s="188">
        <f>SUM(D113:D115)</f>
        <v>2088</v>
      </c>
      <c r="E112" s="189">
        <f t="shared" ref="E112:F112" si="135">SUM(E113:E115)</f>
        <v>0</v>
      </c>
      <c r="F112" s="55">
        <f t="shared" si="135"/>
        <v>2088</v>
      </c>
      <c r="G112" s="188">
        <f>SUM(G113:G115)</f>
        <v>0</v>
      </c>
      <c r="H112" s="189">
        <f t="shared" ref="H112:I112" si="136">SUM(H113:H115)</f>
        <v>0</v>
      </c>
      <c r="I112" s="55">
        <f t="shared" si="136"/>
        <v>0</v>
      </c>
      <c r="J112" s="188">
        <f>SUM(J113:J115)</f>
        <v>0</v>
      </c>
      <c r="K112" s="189">
        <f t="shared" ref="K112:L112" si="137">SUM(K113:K115)</f>
        <v>0</v>
      </c>
      <c r="L112" s="55">
        <f t="shared" si="137"/>
        <v>0</v>
      </c>
      <c r="M112" s="188">
        <f>SUM(M113:M115)</f>
        <v>0</v>
      </c>
      <c r="N112" s="189">
        <f t="shared" ref="N112:O112" si="138">SUM(N113:N115)</f>
        <v>0</v>
      </c>
      <c r="O112" s="55">
        <f t="shared" si="138"/>
        <v>0</v>
      </c>
      <c r="P112" s="57"/>
    </row>
    <row r="113" spans="1:16" ht="12" customHeight="1" x14ac:dyDescent="0.25">
      <c r="A113" s="51">
        <v>2251</v>
      </c>
      <c r="B113" s="87" t="s">
        <v>132</v>
      </c>
      <c r="C113" s="88">
        <f t="shared" si="102"/>
        <v>85</v>
      </c>
      <c r="D113" s="193">
        <v>85</v>
      </c>
      <c r="E113" s="194"/>
      <c r="F113" s="55">
        <f t="shared" ref="F113:F115" si="139">D113+E113</f>
        <v>85</v>
      </c>
      <c r="G113" s="53"/>
      <c r="H113" s="54"/>
      <c r="I113" s="55">
        <f t="shared" ref="I113:I115" si="140">G113+H113</f>
        <v>0</v>
      </c>
      <c r="J113" s="53"/>
      <c r="K113" s="54"/>
      <c r="L113" s="55">
        <f t="shared" ref="L113:L115" si="141">K113+J113</f>
        <v>0</v>
      </c>
      <c r="M113" s="53"/>
      <c r="N113" s="54"/>
      <c r="O113" s="55">
        <f t="shared" ref="O113:O115" si="142">N113+M113</f>
        <v>0</v>
      </c>
      <c r="P113" s="57"/>
    </row>
    <row r="114" spans="1:16" ht="24" customHeight="1" x14ac:dyDescent="0.25">
      <c r="A114" s="51">
        <v>2252</v>
      </c>
      <c r="B114" s="87" t="s">
        <v>133</v>
      </c>
      <c r="C114" s="88">
        <f t="shared" si="102"/>
        <v>1560</v>
      </c>
      <c r="D114" s="193">
        <v>1560</v>
      </c>
      <c r="E114" s="194"/>
      <c r="F114" s="55">
        <f t="shared" si="139"/>
        <v>1560</v>
      </c>
      <c r="G114" s="53"/>
      <c r="H114" s="54"/>
      <c r="I114" s="55">
        <f t="shared" si="140"/>
        <v>0</v>
      </c>
      <c r="J114" s="53"/>
      <c r="K114" s="54"/>
      <c r="L114" s="55">
        <f t="shared" si="141"/>
        <v>0</v>
      </c>
      <c r="M114" s="53"/>
      <c r="N114" s="54"/>
      <c r="O114" s="55">
        <f t="shared" si="142"/>
        <v>0</v>
      </c>
      <c r="P114" s="57"/>
    </row>
    <row r="115" spans="1:16" ht="24" customHeight="1" x14ac:dyDescent="0.25">
      <c r="A115" s="51">
        <v>2259</v>
      </c>
      <c r="B115" s="87" t="s">
        <v>134</v>
      </c>
      <c r="C115" s="88">
        <f t="shared" si="102"/>
        <v>443</v>
      </c>
      <c r="D115" s="193">
        <v>443</v>
      </c>
      <c r="E115" s="194"/>
      <c r="F115" s="55">
        <f t="shared" si="139"/>
        <v>443</v>
      </c>
      <c r="G115" s="53"/>
      <c r="H115" s="54"/>
      <c r="I115" s="55">
        <f t="shared" si="140"/>
        <v>0</v>
      </c>
      <c r="J115" s="53"/>
      <c r="K115" s="54"/>
      <c r="L115" s="55">
        <f t="shared" si="141"/>
        <v>0</v>
      </c>
      <c r="M115" s="53"/>
      <c r="N115" s="54"/>
      <c r="O115" s="55">
        <f t="shared" si="142"/>
        <v>0</v>
      </c>
      <c r="P115" s="57"/>
    </row>
    <row r="116" spans="1:16" x14ac:dyDescent="0.25">
      <c r="A116" s="187">
        <v>2260</v>
      </c>
      <c r="B116" s="87" t="s">
        <v>135</v>
      </c>
      <c r="C116" s="88">
        <f t="shared" si="102"/>
        <v>2887</v>
      </c>
      <c r="D116" s="188">
        <f>SUM(D117:D121)</f>
        <v>1870</v>
      </c>
      <c r="E116" s="189">
        <f t="shared" ref="E116:F116" si="143">SUM(E117:E121)</f>
        <v>0</v>
      </c>
      <c r="F116" s="55">
        <f t="shared" si="143"/>
        <v>1870</v>
      </c>
      <c r="G116" s="188">
        <f>SUM(G117:G121)</f>
        <v>1017</v>
      </c>
      <c r="H116" s="189">
        <f t="shared" ref="H116:I116" si="144">SUM(H117:H121)</f>
        <v>0</v>
      </c>
      <c r="I116" s="55">
        <f t="shared" si="144"/>
        <v>1017</v>
      </c>
      <c r="J116" s="188">
        <f>SUM(J117:J121)</f>
        <v>0</v>
      </c>
      <c r="K116" s="189">
        <f t="shared" ref="K116:L116" si="145">SUM(K117:K121)</f>
        <v>0</v>
      </c>
      <c r="L116" s="55">
        <f t="shared" si="145"/>
        <v>0</v>
      </c>
      <c r="M116" s="188">
        <f>SUM(M117:M121)</f>
        <v>0</v>
      </c>
      <c r="N116" s="189">
        <f t="shared" ref="N116:O116" si="146">SUM(N117:N121)</f>
        <v>0</v>
      </c>
      <c r="O116" s="55">
        <f t="shared" si="146"/>
        <v>0</v>
      </c>
      <c r="P116" s="57"/>
    </row>
    <row r="117" spans="1:16" ht="12" hidden="1" customHeight="1" x14ac:dyDescent="0.25">
      <c r="A117" s="51">
        <v>2261</v>
      </c>
      <c r="B117" s="87" t="s">
        <v>136</v>
      </c>
      <c r="C117" s="88">
        <f t="shared" si="102"/>
        <v>0</v>
      </c>
      <c r="D117" s="193"/>
      <c r="E117" s="194"/>
      <c r="F117" s="55">
        <f t="shared" ref="F117:F121" si="147">D117+E117</f>
        <v>0</v>
      </c>
      <c r="G117" s="53"/>
      <c r="H117" s="54"/>
      <c r="I117" s="55">
        <f t="shared" ref="I117:I121" si="148">G117+H117</f>
        <v>0</v>
      </c>
      <c r="J117" s="53"/>
      <c r="K117" s="54"/>
      <c r="L117" s="55">
        <f t="shared" ref="L117:L121" si="149">K117+J117</f>
        <v>0</v>
      </c>
      <c r="M117" s="53"/>
      <c r="N117" s="54"/>
      <c r="O117" s="55">
        <f t="shared" ref="O117:O121" si="150">N117+M117</f>
        <v>0</v>
      </c>
      <c r="P117" s="57"/>
    </row>
    <row r="118" spans="1:16" ht="13.5" customHeight="1" x14ac:dyDescent="0.25">
      <c r="A118" s="51">
        <v>2262</v>
      </c>
      <c r="B118" s="87" t="s">
        <v>137</v>
      </c>
      <c r="C118" s="88">
        <f t="shared" si="102"/>
        <v>1717</v>
      </c>
      <c r="D118" s="193">
        <v>700</v>
      </c>
      <c r="E118" s="194"/>
      <c r="F118" s="55">
        <f t="shared" si="147"/>
        <v>700</v>
      </c>
      <c r="G118" s="53">
        <f>1017</f>
        <v>1017</v>
      </c>
      <c r="H118" s="54"/>
      <c r="I118" s="55">
        <f t="shared" si="148"/>
        <v>1017</v>
      </c>
      <c r="J118" s="53"/>
      <c r="K118" s="54"/>
      <c r="L118" s="55">
        <f t="shared" si="149"/>
        <v>0</v>
      </c>
      <c r="M118" s="53"/>
      <c r="N118" s="54"/>
      <c r="O118" s="55">
        <f t="shared" si="150"/>
        <v>0</v>
      </c>
      <c r="P118" s="57"/>
    </row>
    <row r="119" spans="1:16" ht="12" customHeight="1" x14ac:dyDescent="0.25">
      <c r="A119" s="51">
        <v>2263</v>
      </c>
      <c r="B119" s="87" t="s">
        <v>138</v>
      </c>
      <c r="C119" s="88">
        <f t="shared" si="102"/>
        <v>1170</v>
      </c>
      <c r="D119" s="193">
        <v>1170</v>
      </c>
      <c r="E119" s="194"/>
      <c r="F119" s="55">
        <f t="shared" si="147"/>
        <v>1170</v>
      </c>
      <c r="G119" s="53"/>
      <c r="H119" s="54"/>
      <c r="I119" s="55">
        <f t="shared" si="148"/>
        <v>0</v>
      </c>
      <c r="J119" s="53"/>
      <c r="K119" s="54"/>
      <c r="L119" s="55">
        <f t="shared" si="149"/>
        <v>0</v>
      </c>
      <c r="M119" s="53"/>
      <c r="N119" s="54"/>
      <c r="O119" s="55">
        <f t="shared" si="150"/>
        <v>0</v>
      </c>
      <c r="P119" s="57"/>
    </row>
    <row r="120" spans="1:16" ht="24" hidden="1" customHeight="1" x14ac:dyDescent="0.25">
      <c r="A120" s="51">
        <v>2264</v>
      </c>
      <c r="B120" s="87" t="s">
        <v>139</v>
      </c>
      <c r="C120" s="88">
        <f t="shared" si="102"/>
        <v>0</v>
      </c>
      <c r="D120" s="193"/>
      <c r="E120" s="194"/>
      <c r="F120" s="55">
        <f t="shared" si="147"/>
        <v>0</v>
      </c>
      <c r="G120" s="53"/>
      <c r="H120" s="54"/>
      <c r="I120" s="55">
        <f t="shared" si="148"/>
        <v>0</v>
      </c>
      <c r="J120" s="53"/>
      <c r="K120" s="54"/>
      <c r="L120" s="55">
        <f t="shared" si="149"/>
        <v>0</v>
      </c>
      <c r="M120" s="53"/>
      <c r="N120" s="54"/>
      <c r="O120" s="55">
        <f t="shared" si="150"/>
        <v>0</v>
      </c>
      <c r="P120" s="57"/>
    </row>
    <row r="121" spans="1:16" ht="12" hidden="1" customHeight="1" x14ac:dyDescent="0.25">
      <c r="A121" s="51">
        <v>2269</v>
      </c>
      <c r="B121" s="87" t="s">
        <v>140</v>
      </c>
      <c r="C121" s="88">
        <f t="shared" si="102"/>
        <v>0</v>
      </c>
      <c r="D121" s="193"/>
      <c r="E121" s="194"/>
      <c r="F121" s="55">
        <f t="shared" si="147"/>
        <v>0</v>
      </c>
      <c r="G121" s="53"/>
      <c r="H121" s="54"/>
      <c r="I121" s="55">
        <f t="shared" si="148"/>
        <v>0</v>
      </c>
      <c r="J121" s="53"/>
      <c r="K121" s="54"/>
      <c r="L121" s="55">
        <f t="shared" si="149"/>
        <v>0</v>
      </c>
      <c r="M121" s="53"/>
      <c r="N121" s="54"/>
      <c r="O121" s="55">
        <f t="shared" si="150"/>
        <v>0</v>
      </c>
      <c r="P121" s="57"/>
    </row>
    <row r="122" spans="1:16" x14ac:dyDescent="0.25">
      <c r="A122" s="187">
        <v>2270</v>
      </c>
      <c r="B122" s="87" t="s">
        <v>141</v>
      </c>
      <c r="C122" s="88">
        <f t="shared" si="102"/>
        <v>2866</v>
      </c>
      <c r="D122" s="188">
        <f>SUM(D123:D127)</f>
        <v>1507</v>
      </c>
      <c r="E122" s="189">
        <f t="shared" ref="E122:F122" si="151">SUM(E123:E127)</f>
        <v>0</v>
      </c>
      <c r="F122" s="55">
        <f t="shared" si="151"/>
        <v>1507</v>
      </c>
      <c r="G122" s="188">
        <f>SUM(G123:G127)</f>
        <v>1359</v>
      </c>
      <c r="H122" s="189">
        <f t="shared" ref="H122:I122" si="152">SUM(H123:H127)</f>
        <v>0</v>
      </c>
      <c r="I122" s="55">
        <f t="shared" si="152"/>
        <v>1359</v>
      </c>
      <c r="J122" s="188">
        <f>SUM(J123:J127)</f>
        <v>0</v>
      </c>
      <c r="K122" s="189">
        <f t="shared" ref="K122:L122" si="153">SUM(K123:K127)</f>
        <v>0</v>
      </c>
      <c r="L122" s="55">
        <f t="shared" si="153"/>
        <v>0</v>
      </c>
      <c r="M122" s="188">
        <f>SUM(M123:M127)</f>
        <v>0</v>
      </c>
      <c r="N122" s="189">
        <f t="shared" ref="N122:O122" si="154">SUM(N123:N127)</f>
        <v>0</v>
      </c>
      <c r="O122" s="55">
        <f t="shared" si="154"/>
        <v>0</v>
      </c>
      <c r="P122" s="57"/>
    </row>
    <row r="123" spans="1:16" ht="12" hidden="1" customHeight="1" x14ac:dyDescent="0.25">
      <c r="A123" s="51">
        <v>2272</v>
      </c>
      <c r="B123" s="197" t="s">
        <v>142</v>
      </c>
      <c r="C123" s="88">
        <f t="shared" si="102"/>
        <v>0</v>
      </c>
      <c r="D123" s="193"/>
      <c r="E123" s="194"/>
      <c r="F123" s="55">
        <f t="shared" ref="F123:F127" si="155">D123+E123</f>
        <v>0</v>
      </c>
      <c r="G123" s="53"/>
      <c r="H123" s="54"/>
      <c r="I123" s="55">
        <f t="shared" ref="I123:I127" si="156">G123+H123</f>
        <v>0</v>
      </c>
      <c r="J123" s="53"/>
      <c r="K123" s="54"/>
      <c r="L123" s="55">
        <f t="shared" ref="L123:L127" si="157">K123+J123</f>
        <v>0</v>
      </c>
      <c r="M123" s="53"/>
      <c r="N123" s="54"/>
      <c r="O123" s="55">
        <f t="shared" ref="O123:O127" si="158">N123+M123</f>
        <v>0</v>
      </c>
      <c r="P123" s="57"/>
    </row>
    <row r="124" spans="1:16" ht="24" hidden="1" customHeight="1" x14ac:dyDescent="0.25">
      <c r="A124" s="51">
        <v>2274</v>
      </c>
      <c r="B124" s="198" t="s">
        <v>143</v>
      </c>
      <c r="C124" s="88">
        <f t="shared" si="102"/>
        <v>0</v>
      </c>
      <c r="D124" s="193"/>
      <c r="E124" s="194"/>
      <c r="F124" s="55">
        <f t="shared" si="155"/>
        <v>0</v>
      </c>
      <c r="G124" s="53"/>
      <c r="H124" s="54"/>
      <c r="I124" s="55">
        <f t="shared" si="156"/>
        <v>0</v>
      </c>
      <c r="J124" s="53"/>
      <c r="K124" s="54"/>
      <c r="L124" s="55">
        <f t="shared" si="157"/>
        <v>0</v>
      </c>
      <c r="M124" s="53"/>
      <c r="N124" s="54"/>
      <c r="O124" s="55">
        <f t="shared" si="158"/>
        <v>0</v>
      </c>
      <c r="P124" s="57"/>
    </row>
    <row r="125" spans="1:16" ht="24" hidden="1" customHeight="1" x14ac:dyDescent="0.25">
      <c r="A125" s="51">
        <v>2275</v>
      </c>
      <c r="B125" s="87" t="s">
        <v>144</v>
      </c>
      <c r="C125" s="88">
        <f t="shared" si="102"/>
        <v>0</v>
      </c>
      <c r="D125" s="193"/>
      <c r="E125" s="194"/>
      <c r="F125" s="55">
        <f t="shared" si="155"/>
        <v>0</v>
      </c>
      <c r="G125" s="53"/>
      <c r="H125" s="54"/>
      <c r="I125" s="55">
        <f t="shared" si="156"/>
        <v>0</v>
      </c>
      <c r="J125" s="53"/>
      <c r="K125" s="54"/>
      <c r="L125" s="55">
        <f t="shared" si="157"/>
        <v>0</v>
      </c>
      <c r="M125" s="53"/>
      <c r="N125" s="54"/>
      <c r="O125" s="55">
        <f t="shared" si="158"/>
        <v>0</v>
      </c>
      <c r="P125" s="57"/>
    </row>
    <row r="126" spans="1:16" ht="36" hidden="1" customHeight="1" x14ac:dyDescent="0.25">
      <c r="A126" s="51">
        <v>2276</v>
      </c>
      <c r="B126" s="87" t="s">
        <v>145</v>
      </c>
      <c r="C126" s="88">
        <f t="shared" si="102"/>
        <v>0</v>
      </c>
      <c r="D126" s="193"/>
      <c r="E126" s="194"/>
      <c r="F126" s="55">
        <f t="shared" si="155"/>
        <v>0</v>
      </c>
      <c r="G126" s="53"/>
      <c r="H126" s="54"/>
      <c r="I126" s="55">
        <f t="shared" si="156"/>
        <v>0</v>
      </c>
      <c r="J126" s="53"/>
      <c r="K126" s="54"/>
      <c r="L126" s="55">
        <f t="shared" si="157"/>
        <v>0</v>
      </c>
      <c r="M126" s="53"/>
      <c r="N126" s="54"/>
      <c r="O126" s="55">
        <f t="shared" si="158"/>
        <v>0</v>
      </c>
      <c r="P126" s="57"/>
    </row>
    <row r="127" spans="1:16" ht="27.75" customHeight="1" x14ac:dyDescent="0.25">
      <c r="A127" s="51">
        <v>2279</v>
      </c>
      <c r="B127" s="87" t="s">
        <v>146</v>
      </c>
      <c r="C127" s="88">
        <f t="shared" si="102"/>
        <v>2866</v>
      </c>
      <c r="D127" s="193">
        <v>1507</v>
      </c>
      <c r="E127" s="194"/>
      <c r="F127" s="55">
        <f t="shared" si="155"/>
        <v>1507</v>
      </c>
      <c r="G127" s="53">
        <v>1359</v>
      </c>
      <c r="H127" s="54"/>
      <c r="I127" s="55">
        <f t="shared" si="156"/>
        <v>1359</v>
      </c>
      <c r="J127" s="53"/>
      <c r="K127" s="54"/>
      <c r="L127" s="55">
        <f t="shared" si="157"/>
        <v>0</v>
      </c>
      <c r="M127" s="53"/>
      <c r="N127" s="54"/>
      <c r="O127" s="55">
        <f t="shared" si="158"/>
        <v>0</v>
      </c>
      <c r="P127" s="57"/>
    </row>
    <row r="128" spans="1:16" ht="48" hidden="1" x14ac:dyDescent="0.25">
      <c r="A128" s="376">
        <v>2280</v>
      </c>
      <c r="B128" s="80" t="s">
        <v>147</v>
      </c>
      <c r="C128" s="81">
        <f t="shared" si="102"/>
        <v>0</v>
      </c>
      <c r="D128" s="191">
        <f t="shared" ref="D128:O128" si="159">SUM(D129)</f>
        <v>0</v>
      </c>
      <c r="E128" s="192">
        <f t="shared" si="159"/>
        <v>0</v>
      </c>
      <c r="F128" s="132">
        <f t="shared" si="159"/>
        <v>0</v>
      </c>
      <c r="G128" s="191">
        <f t="shared" si="159"/>
        <v>0</v>
      </c>
      <c r="H128" s="192">
        <f t="shared" si="159"/>
        <v>0</v>
      </c>
      <c r="I128" s="132">
        <f t="shared" si="159"/>
        <v>0</v>
      </c>
      <c r="J128" s="191">
        <f t="shared" si="159"/>
        <v>0</v>
      </c>
      <c r="K128" s="192">
        <f t="shared" si="159"/>
        <v>0</v>
      </c>
      <c r="L128" s="132">
        <f t="shared" si="159"/>
        <v>0</v>
      </c>
      <c r="M128" s="191">
        <f t="shared" si="159"/>
        <v>0</v>
      </c>
      <c r="N128" s="192">
        <f t="shared" si="159"/>
        <v>0</v>
      </c>
      <c r="O128" s="132">
        <f t="shared" si="159"/>
        <v>0</v>
      </c>
      <c r="P128" s="49"/>
    </row>
    <row r="129" spans="1:16" ht="24" hidden="1" customHeight="1" x14ac:dyDescent="0.25">
      <c r="A129" s="51">
        <v>2283</v>
      </c>
      <c r="B129" s="87" t="s">
        <v>148</v>
      </c>
      <c r="C129" s="88">
        <f t="shared" si="102"/>
        <v>0</v>
      </c>
      <c r="D129" s="193"/>
      <c r="E129" s="194"/>
      <c r="F129" s="55">
        <f>D129+E129</f>
        <v>0</v>
      </c>
      <c r="G129" s="53"/>
      <c r="H129" s="54"/>
      <c r="I129" s="55">
        <f>G129+H129</f>
        <v>0</v>
      </c>
      <c r="J129" s="53"/>
      <c r="K129" s="54"/>
      <c r="L129" s="55">
        <f>K129+J129</f>
        <v>0</v>
      </c>
      <c r="M129" s="53"/>
      <c r="N129" s="54"/>
      <c r="O129" s="55">
        <f>N129+M129</f>
        <v>0</v>
      </c>
      <c r="P129" s="57"/>
    </row>
    <row r="130" spans="1:16" ht="38.25" customHeight="1" x14ac:dyDescent="0.25">
      <c r="A130" s="67">
        <v>2300</v>
      </c>
      <c r="B130" s="181" t="s">
        <v>149</v>
      </c>
      <c r="C130" s="68">
        <f t="shared" si="102"/>
        <v>28180</v>
      </c>
      <c r="D130" s="182">
        <f>SUM(D131,D136,D140,D141,D144,D151,D159,D160,D163)</f>
        <v>26707</v>
      </c>
      <c r="E130" s="183">
        <f t="shared" ref="E130:F130" si="160">SUM(E131,E136,E140,E141,E144,E151,E159,E160,E163)</f>
        <v>0</v>
      </c>
      <c r="F130" s="71">
        <f t="shared" si="160"/>
        <v>26707</v>
      </c>
      <c r="G130" s="182">
        <f>SUM(G131,G136,G140,G141,G144,G151,G159,G160,G163)</f>
        <v>1443</v>
      </c>
      <c r="H130" s="183">
        <f t="shared" ref="H130:I130" si="161">SUM(H131,H136,H140,H141,H144,H151,H159,H160,H163)</f>
        <v>0</v>
      </c>
      <c r="I130" s="71">
        <f t="shared" si="161"/>
        <v>1443</v>
      </c>
      <c r="J130" s="182">
        <f>SUM(J131,J136,J140,J141,J144,J151,J159,J160,J163)</f>
        <v>30</v>
      </c>
      <c r="K130" s="183">
        <f t="shared" ref="K130:L130" si="162">SUM(K131,K136,K140,K141,K144,K151,K159,K160,K163)</f>
        <v>0</v>
      </c>
      <c r="L130" s="71">
        <f t="shared" si="162"/>
        <v>30</v>
      </c>
      <c r="M130" s="182">
        <f>SUM(M131,M136,M140,M141,M144,M151,M159,M160,M163)</f>
        <v>0</v>
      </c>
      <c r="N130" s="183">
        <f t="shared" ref="N130:O130" si="163">SUM(N131,N136,N140,N141,N144,N151,N159,N160,N163)</f>
        <v>0</v>
      </c>
      <c r="O130" s="71">
        <f t="shared" si="163"/>
        <v>0</v>
      </c>
      <c r="P130" s="75"/>
    </row>
    <row r="131" spans="1:16" ht="24" x14ac:dyDescent="0.25">
      <c r="A131" s="376">
        <v>2310</v>
      </c>
      <c r="B131" s="80" t="s">
        <v>150</v>
      </c>
      <c r="C131" s="81">
        <f t="shared" si="102"/>
        <v>12456</v>
      </c>
      <c r="D131" s="191">
        <f t="shared" ref="D131:O131" si="164">SUM(D132:D135)</f>
        <v>12456</v>
      </c>
      <c r="E131" s="192">
        <f t="shared" si="164"/>
        <v>0</v>
      </c>
      <c r="F131" s="132">
        <f t="shared" si="164"/>
        <v>12456</v>
      </c>
      <c r="G131" s="191">
        <f t="shared" si="164"/>
        <v>0</v>
      </c>
      <c r="H131" s="192">
        <f t="shared" si="164"/>
        <v>0</v>
      </c>
      <c r="I131" s="132">
        <f t="shared" si="164"/>
        <v>0</v>
      </c>
      <c r="J131" s="191">
        <f t="shared" si="164"/>
        <v>0</v>
      </c>
      <c r="K131" s="192">
        <f t="shared" si="164"/>
        <v>0</v>
      </c>
      <c r="L131" s="132">
        <f t="shared" si="164"/>
        <v>0</v>
      </c>
      <c r="M131" s="191">
        <f t="shared" si="164"/>
        <v>0</v>
      </c>
      <c r="N131" s="192">
        <f t="shared" si="164"/>
        <v>0</v>
      </c>
      <c r="O131" s="132">
        <f t="shared" si="164"/>
        <v>0</v>
      </c>
      <c r="P131" s="49"/>
    </row>
    <row r="132" spans="1:16" ht="12" customHeight="1" x14ac:dyDescent="0.25">
      <c r="A132" s="51">
        <v>2311</v>
      </c>
      <c r="B132" s="87" t="s">
        <v>151</v>
      </c>
      <c r="C132" s="88">
        <f t="shared" si="102"/>
        <v>2787</v>
      </c>
      <c r="D132" s="193">
        <v>2787</v>
      </c>
      <c r="E132" s="194"/>
      <c r="F132" s="55">
        <f t="shared" ref="F132:F135" si="165">D132+E132</f>
        <v>2787</v>
      </c>
      <c r="G132" s="53"/>
      <c r="H132" s="54"/>
      <c r="I132" s="55">
        <f t="shared" ref="I132:I135" si="166">G132+H132</f>
        <v>0</v>
      </c>
      <c r="J132" s="53"/>
      <c r="K132" s="54"/>
      <c r="L132" s="55">
        <f t="shared" ref="L132:L135" si="167">K132+J132</f>
        <v>0</v>
      </c>
      <c r="M132" s="53"/>
      <c r="N132" s="54"/>
      <c r="O132" s="55">
        <f t="shared" ref="O132:O135" si="168">N132+M132</f>
        <v>0</v>
      </c>
      <c r="P132" s="57"/>
    </row>
    <row r="133" spans="1:16" ht="12" customHeight="1" x14ac:dyDescent="0.25">
      <c r="A133" s="51">
        <v>2312</v>
      </c>
      <c r="B133" s="87" t="s">
        <v>152</v>
      </c>
      <c r="C133" s="88">
        <f t="shared" si="102"/>
        <v>9269</v>
      </c>
      <c r="D133" s="193">
        <v>9269</v>
      </c>
      <c r="E133" s="194"/>
      <c r="F133" s="55">
        <f t="shared" si="165"/>
        <v>9269</v>
      </c>
      <c r="G133" s="53"/>
      <c r="H133" s="54"/>
      <c r="I133" s="55">
        <f t="shared" si="166"/>
        <v>0</v>
      </c>
      <c r="J133" s="53"/>
      <c r="K133" s="54"/>
      <c r="L133" s="55">
        <f t="shared" si="167"/>
        <v>0</v>
      </c>
      <c r="M133" s="53"/>
      <c r="N133" s="54"/>
      <c r="O133" s="55">
        <f t="shared" si="168"/>
        <v>0</v>
      </c>
      <c r="P133" s="57"/>
    </row>
    <row r="134" spans="1:16" ht="12" hidden="1" customHeight="1" x14ac:dyDescent="0.25">
      <c r="A134" s="51">
        <v>2313</v>
      </c>
      <c r="B134" s="87" t="s">
        <v>153</v>
      </c>
      <c r="C134" s="88">
        <f t="shared" si="102"/>
        <v>0</v>
      </c>
      <c r="D134" s="193"/>
      <c r="E134" s="194"/>
      <c r="F134" s="55">
        <f t="shared" si="165"/>
        <v>0</v>
      </c>
      <c r="G134" s="53"/>
      <c r="H134" s="54"/>
      <c r="I134" s="55">
        <f t="shared" si="166"/>
        <v>0</v>
      </c>
      <c r="J134" s="53"/>
      <c r="K134" s="54"/>
      <c r="L134" s="55">
        <f t="shared" si="167"/>
        <v>0</v>
      </c>
      <c r="M134" s="53"/>
      <c r="N134" s="54"/>
      <c r="O134" s="55">
        <f t="shared" si="168"/>
        <v>0</v>
      </c>
      <c r="P134" s="57"/>
    </row>
    <row r="135" spans="1:16" ht="36" customHeight="1" x14ac:dyDescent="0.25">
      <c r="A135" s="51">
        <v>2314</v>
      </c>
      <c r="B135" s="87" t="s">
        <v>154</v>
      </c>
      <c r="C135" s="88">
        <f t="shared" si="102"/>
        <v>400</v>
      </c>
      <c r="D135" s="193">
        <v>400</v>
      </c>
      <c r="E135" s="194"/>
      <c r="F135" s="55">
        <f t="shared" si="165"/>
        <v>400</v>
      </c>
      <c r="G135" s="53"/>
      <c r="H135" s="54"/>
      <c r="I135" s="55">
        <f t="shared" si="166"/>
        <v>0</v>
      </c>
      <c r="J135" s="53"/>
      <c r="K135" s="54"/>
      <c r="L135" s="55">
        <f t="shared" si="167"/>
        <v>0</v>
      </c>
      <c r="M135" s="53"/>
      <c r="N135" s="54"/>
      <c r="O135" s="55">
        <f t="shared" si="168"/>
        <v>0</v>
      </c>
      <c r="P135" s="57"/>
    </row>
    <row r="136" spans="1:16" x14ac:dyDescent="0.25">
      <c r="A136" s="187">
        <v>2320</v>
      </c>
      <c r="B136" s="87" t="s">
        <v>155</v>
      </c>
      <c r="C136" s="88">
        <f t="shared" si="102"/>
        <v>30</v>
      </c>
      <c r="D136" s="188">
        <f>SUM(D137:D139)</f>
        <v>0</v>
      </c>
      <c r="E136" s="189">
        <f t="shared" ref="E136:F136" si="169">SUM(E137:E139)</f>
        <v>0</v>
      </c>
      <c r="F136" s="55">
        <f t="shared" si="169"/>
        <v>0</v>
      </c>
      <c r="G136" s="188">
        <f>SUM(G137:G139)</f>
        <v>0</v>
      </c>
      <c r="H136" s="189">
        <f t="shared" ref="H136:I136" si="170">SUM(H137:H139)</f>
        <v>0</v>
      </c>
      <c r="I136" s="55">
        <f t="shared" si="170"/>
        <v>0</v>
      </c>
      <c r="J136" s="188">
        <f>SUM(J137:J139)</f>
        <v>30</v>
      </c>
      <c r="K136" s="189">
        <f t="shared" ref="K136:L136" si="171">SUM(K137:K139)</f>
        <v>0</v>
      </c>
      <c r="L136" s="55">
        <f t="shared" si="171"/>
        <v>30</v>
      </c>
      <c r="M136" s="188">
        <f>SUM(M137:M139)</f>
        <v>0</v>
      </c>
      <c r="N136" s="189">
        <f t="shared" ref="N136:O136" si="172">SUM(N137:N139)</f>
        <v>0</v>
      </c>
      <c r="O136" s="55">
        <f t="shared" si="172"/>
        <v>0</v>
      </c>
      <c r="P136" s="57"/>
    </row>
    <row r="137" spans="1:16" ht="12" hidden="1" customHeight="1" x14ac:dyDescent="0.25">
      <c r="A137" s="51">
        <v>2321</v>
      </c>
      <c r="B137" s="87" t="s">
        <v>156</v>
      </c>
      <c r="C137" s="88">
        <f t="shared" si="102"/>
        <v>0</v>
      </c>
      <c r="D137" s="193"/>
      <c r="E137" s="194"/>
      <c r="F137" s="55">
        <f t="shared" ref="F137:F140" si="173">D137+E137</f>
        <v>0</v>
      </c>
      <c r="G137" s="53"/>
      <c r="H137" s="54"/>
      <c r="I137" s="55">
        <f t="shared" ref="I137:I140" si="174">G137+H137</f>
        <v>0</v>
      </c>
      <c r="J137" s="53"/>
      <c r="K137" s="54"/>
      <c r="L137" s="55">
        <f t="shared" ref="L137:L140" si="175">K137+J137</f>
        <v>0</v>
      </c>
      <c r="M137" s="53"/>
      <c r="N137" s="54"/>
      <c r="O137" s="55">
        <f t="shared" ref="O137:O140" si="176">N137+M137</f>
        <v>0</v>
      </c>
      <c r="P137" s="57"/>
    </row>
    <row r="138" spans="1:16" ht="12" customHeight="1" x14ac:dyDescent="0.25">
      <c r="A138" s="51">
        <v>2322</v>
      </c>
      <c r="B138" s="87" t="s">
        <v>157</v>
      </c>
      <c r="C138" s="88">
        <f t="shared" si="102"/>
        <v>30</v>
      </c>
      <c r="D138" s="193"/>
      <c r="E138" s="194"/>
      <c r="F138" s="55">
        <f t="shared" si="173"/>
        <v>0</v>
      </c>
      <c r="G138" s="53"/>
      <c r="H138" s="54"/>
      <c r="I138" s="55">
        <f t="shared" si="174"/>
        <v>0</v>
      </c>
      <c r="J138" s="53">
        <v>30</v>
      </c>
      <c r="K138" s="54"/>
      <c r="L138" s="55">
        <f t="shared" si="175"/>
        <v>30</v>
      </c>
      <c r="M138" s="53"/>
      <c r="N138" s="54"/>
      <c r="O138" s="55">
        <f t="shared" si="176"/>
        <v>0</v>
      </c>
      <c r="P138" s="57"/>
    </row>
    <row r="139" spans="1:16" ht="10.5" hidden="1" customHeight="1" x14ac:dyDescent="0.25">
      <c r="A139" s="51">
        <v>2329</v>
      </c>
      <c r="B139" s="87" t="s">
        <v>158</v>
      </c>
      <c r="C139" s="88">
        <f t="shared" si="102"/>
        <v>0</v>
      </c>
      <c r="D139" s="193"/>
      <c r="E139" s="194"/>
      <c r="F139" s="55">
        <f t="shared" si="173"/>
        <v>0</v>
      </c>
      <c r="G139" s="53"/>
      <c r="H139" s="54"/>
      <c r="I139" s="55">
        <f t="shared" si="174"/>
        <v>0</v>
      </c>
      <c r="J139" s="53"/>
      <c r="K139" s="54"/>
      <c r="L139" s="55">
        <f t="shared" si="175"/>
        <v>0</v>
      </c>
      <c r="M139" s="53"/>
      <c r="N139" s="54"/>
      <c r="O139" s="55">
        <f t="shared" si="176"/>
        <v>0</v>
      </c>
      <c r="P139" s="57"/>
    </row>
    <row r="140" spans="1:16" ht="12" hidden="1" customHeight="1" x14ac:dyDescent="0.25">
      <c r="A140" s="187">
        <v>2330</v>
      </c>
      <c r="B140" s="87" t="s">
        <v>159</v>
      </c>
      <c r="C140" s="88">
        <f t="shared" si="102"/>
        <v>0</v>
      </c>
      <c r="D140" s="193"/>
      <c r="E140" s="194"/>
      <c r="F140" s="55">
        <f t="shared" si="173"/>
        <v>0</v>
      </c>
      <c r="G140" s="53"/>
      <c r="H140" s="54"/>
      <c r="I140" s="55">
        <f t="shared" si="174"/>
        <v>0</v>
      </c>
      <c r="J140" s="53"/>
      <c r="K140" s="54"/>
      <c r="L140" s="55">
        <f t="shared" si="175"/>
        <v>0</v>
      </c>
      <c r="M140" s="53"/>
      <c r="N140" s="54"/>
      <c r="O140" s="55">
        <f t="shared" si="176"/>
        <v>0</v>
      </c>
      <c r="P140" s="57"/>
    </row>
    <row r="141" spans="1:16" ht="48" x14ac:dyDescent="0.25">
      <c r="A141" s="187">
        <v>2340</v>
      </c>
      <c r="B141" s="87" t="s">
        <v>160</v>
      </c>
      <c r="C141" s="88">
        <f t="shared" si="102"/>
        <v>250</v>
      </c>
      <c r="D141" s="188">
        <f>SUM(D142:D143)</f>
        <v>250</v>
      </c>
      <c r="E141" s="189">
        <f t="shared" ref="E141:F141" si="177">SUM(E142:E143)</f>
        <v>0</v>
      </c>
      <c r="F141" s="55">
        <f t="shared" si="177"/>
        <v>250</v>
      </c>
      <c r="G141" s="188">
        <f>SUM(G142:G143)</f>
        <v>0</v>
      </c>
      <c r="H141" s="189">
        <f t="shared" ref="H141:I141" si="178">SUM(H142:H143)</f>
        <v>0</v>
      </c>
      <c r="I141" s="55">
        <f t="shared" si="178"/>
        <v>0</v>
      </c>
      <c r="J141" s="188">
        <f>SUM(J142:J143)</f>
        <v>0</v>
      </c>
      <c r="K141" s="189">
        <f t="shared" ref="K141:L141" si="179">SUM(K142:K143)</f>
        <v>0</v>
      </c>
      <c r="L141" s="55">
        <f t="shared" si="179"/>
        <v>0</v>
      </c>
      <c r="M141" s="188">
        <f>SUM(M142:M143)</f>
        <v>0</v>
      </c>
      <c r="N141" s="189">
        <f t="shared" ref="N141:O141" si="180">SUM(N142:N143)</f>
        <v>0</v>
      </c>
      <c r="O141" s="55">
        <f t="shared" si="180"/>
        <v>0</v>
      </c>
      <c r="P141" s="57"/>
    </row>
    <row r="142" spans="1:16" ht="12" customHeight="1" x14ac:dyDescent="0.25">
      <c r="A142" s="51">
        <v>2341</v>
      </c>
      <c r="B142" s="87" t="s">
        <v>161</v>
      </c>
      <c r="C142" s="88">
        <f t="shared" si="102"/>
        <v>250</v>
      </c>
      <c r="D142" s="193">
        <v>250</v>
      </c>
      <c r="E142" s="194"/>
      <c r="F142" s="55">
        <f t="shared" ref="F142:F143" si="181">D142+E142</f>
        <v>250</v>
      </c>
      <c r="G142" s="53"/>
      <c r="H142" s="54"/>
      <c r="I142" s="55">
        <f t="shared" ref="I142:I143" si="182">G142+H142</f>
        <v>0</v>
      </c>
      <c r="J142" s="53"/>
      <c r="K142" s="54"/>
      <c r="L142" s="55">
        <f t="shared" ref="L142:L143" si="183">K142+J142</f>
        <v>0</v>
      </c>
      <c r="M142" s="53"/>
      <c r="N142" s="54"/>
      <c r="O142" s="55">
        <f t="shared" ref="O142:O143" si="184">N142+M142</f>
        <v>0</v>
      </c>
      <c r="P142" s="57"/>
    </row>
    <row r="143" spans="1:16" ht="24" hidden="1" customHeight="1" x14ac:dyDescent="0.25">
      <c r="A143" s="51">
        <v>2344</v>
      </c>
      <c r="B143" s="87" t="s">
        <v>162</v>
      </c>
      <c r="C143" s="88">
        <f t="shared" si="102"/>
        <v>0</v>
      </c>
      <c r="D143" s="193"/>
      <c r="E143" s="194"/>
      <c r="F143" s="55">
        <f t="shared" si="181"/>
        <v>0</v>
      </c>
      <c r="G143" s="53"/>
      <c r="H143" s="54"/>
      <c r="I143" s="55">
        <f t="shared" si="182"/>
        <v>0</v>
      </c>
      <c r="J143" s="53"/>
      <c r="K143" s="54"/>
      <c r="L143" s="55">
        <f t="shared" si="183"/>
        <v>0</v>
      </c>
      <c r="M143" s="53"/>
      <c r="N143" s="54"/>
      <c r="O143" s="55">
        <f t="shared" si="184"/>
        <v>0</v>
      </c>
      <c r="P143" s="57"/>
    </row>
    <row r="144" spans="1:16" ht="24" x14ac:dyDescent="0.25">
      <c r="A144" s="184">
        <v>2350</v>
      </c>
      <c r="B144" s="136" t="s">
        <v>163</v>
      </c>
      <c r="C144" s="141">
        <f t="shared" si="102"/>
        <v>5380</v>
      </c>
      <c r="D144" s="185">
        <f>SUM(D145:D150)</f>
        <v>5380</v>
      </c>
      <c r="E144" s="186">
        <f t="shared" ref="E144:F144" si="185">SUM(E145:E150)</f>
        <v>0</v>
      </c>
      <c r="F144" s="139">
        <f t="shared" si="185"/>
        <v>5380</v>
      </c>
      <c r="G144" s="185">
        <f>SUM(G145:G150)</f>
        <v>0</v>
      </c>
      <c r="H144" s="186">
        <f t="shared" ref="H144:I144" si="186">SUM(H145:H150)</f>
        <v>0</v>
      </c>
      <c r="I144" s="139">
        <f t="shared" si="186"/>
        <v>0</v>
      </c>
      <c r="J144" s="185">
        <f>SUM(J145:J150)</f>
        <v>0</v>
      </c>
      <c r="K144" s="186">
        <f t="shared" ref="K144:L144" si="187">SUM(K145:K150)</f>
        <v>0</v>
      </c>
      <c r="L144" s="139">
        <f t="shared" si="187"/>
        <v>0</v>
      </c>
      <c r="M144" s="185">
        <f>SUM(M145:M150)</f>
        <v>0</v>
      </c>
      <c r="N144" s="186">
        <f t="shared" ref="N144:O144" si="188">SUM(N145:N150)</f>
        <v>0</v>
      </c>
      <c r="O144" s="139">
        <f t="shared" si="188"/>
        <v>0</v>
      </c>
      <c r="P144" s="127"/>
    </row>
    <row r="145" spans="1:16" ht="12" customHeight="1" x14ac:dyDescent="0.25">
      <c r="A145" s="44">
        <v>2351</v>
      </c>
      <c r="B145" s="80" t="s">
        <v>164</v>
      </c>
      <c r="C145" s="81">
        <f t="shared" si="102"/>
        <v>950</v>
      </c>
      <c r="D145" s="195">
        <v>950</v>
      </c>
      <c r="E145" s="196"/>
      <c r="F145" s="132">
        <f t="shared" ref="F145:F150" si="189">D145+E145</f>
        <v>950</v>
      </c>
      <c r="G145" s="46"/>
      <c r="H145" s="47"/>
      <c r="I145" s="132">
        <f t="shared" ref="I145:I150" si="190">G145+H145</f>
        <v>0</v>
      </c>
      <c r="J145" s="46"/>
      <c r="K145" s="47"/>
      <c r="L145" s="132">
        <f t="shared" ref="L145:L150" si="191">K145+J145</f>
        <v>0</v>
      </c>
      <c r="M145" s="46"/>
      <c r="N145" s="47"/>
      <c r="O145" s="132">
        <f t="shared" ref="O145:O150" si="192">N145+M145</f>
        <v>0</v>
      </c>
      <c r="P145" s="49"/>
    </row>
    <row r="146" spans="1:16" ht="12" customHeight="1" x14ac:dyDescent="0.25">
      <c r="A146" s="51">
        <v>2352</v>
      </c>
      <c r="B146" s="87" t="s">
        <v>165</v>
      </c>
      <c r="C146" s="88">
        <f t="shared" si="102"/>
        <v>4230</v>
      </c>
      <c r="D146" s="193">
        <v>4230</v>
      </c>
      <c r="E146" s="194"/>
      <c r="F146" s="55">
        <f t="shared" si="189"/>
        <v>4230</v>
      </c>
      <c r="G146" s="53"/>
      <c r="H146" s="54"/>
      <c r="I146" s="55">
        <f t="shared" si="190"/>
        <v>0</v>
      </c>
      <c r="J146" s="53"/>
      <c r="K146" s="54"/>
      <c r="L146" s="55">
        <f t="shared" si="191"/>
        <v>0</v>
      </c>
      <c r="M146" s="53"/>
      <c r="N146" s="54"/>
      <c r="O146" s="55">
        <f t="shared" si="192"/>
        <v>0</v>
      </c>
      <c r="P146" s="57"/>
    </row>
    <row r="147" spans="1:16" ht="24" hidden="1" customHeight="1" x14ac:dyDescent="0.25">
      <c r="A147" s="51">
        <v>2353</v>
      </c>
      <c r="B147" s="87" t="s">
        <v>166</v>
      </c>
      <c r="C147" s="88">
        <f t="shared" si="102"/>
        <v>0</v>
      </c>
      <c r="D147" s="193"/>
      <c r="E147" s="194"/>
      <c r="F147" s="55">
        <f t="shared" si="189"/>
        <v>0</v>
      </c>
      <c r="G147" s="53"/>
      <c r="H147" s="54"/>
      <c r="I147" s="55">
        <f t="shared" si="190"/>
        <v>0</v>
      </c>
      <c r="J147" s="53"/>
      <c r="K147" s="54"/>
      <c r="L147" s="55">
        <f t="shared" si="191"/>
        <v>0</v>
      </c>
      <c r="M147" s="53"/>
      <c r="N147" s="54"/>
      <c r="O147" s="55">
        <f t="shared" si="192"/>
        <v>0</v>
      </c>
      <c r="P147" s="57"/>
    </row>
    <row r="148" spans="1:16" ht="24" hidden="1" customHeight="1" x14ac:dyDescent="0.25">
      <c r="A148" s="51">
        <v>2354</v>
      </c>
      <c r="B148" s="87" t="s">
        <v>167</v>
      </c>
      <c r="C148" s="88">
        <f t="shared" ref="C148:C211" si="193">F148+I148+L148+O148</f>
        <v>0</v>
      </c>
      <c r="D148" s="193"/>
      <c r="E148" s="194"/>
      <c r="F148" s="55">
        <f t="shared" si="189"/>
        <v>0</v>
      </c>
      <c r="G148" s="53"/>
      <c r="H148" s="54"/>
      <c r="I148" s="55">
        <f t="shared" si="190"/>
        <v>0</v>
      </c>
      <c r="J148" s="53"/>
      <c r="K148" s="54"/>
      <c r="L148" s="55">
        <f t="shared" si="191"/>
        <v>0</v>
      </c>
      <c r="M148" s="53"/>
      <c r="N148" s="54"/>
      <c r="O148" s="55">
        <f t="shared" si="192"/>
        <v>0</v>
      </c>
      <c r="P148" s="57"/>
    </row>
    <row r="149" spans="1:16" ht="24" customHeight="1" x14ac:dyDescent="0.25">
      <c r="A149" s="51">
        <v>2355</v>
      </c>
      <c r="B149" s="87" t="s">
        <v>168</v>
      </c>
      <c r="C149" s="88">
        <f t="shared" si="193"/>
        <v>200</v>
      </c>
      <c r="D149" s="193">
        <v>200</v>
      </c>
      <c r="E149" s="194"/>
      <c r="F149" s="55">
        <f t="shared" si="189"/>
        <v>200</v>
      </c>
      <c r="G149" s="53"/>
      <c r="H149" s="54"/>
      <c r="I149" s="55">
        <f t="shared" si="190"/>
        <v>0</v>
      </c>
      <c r="J149" s="53"/>
      <c r="K149" s="54"/>
      <c r="L149" s="55">
        <f t="shared" si="191"/>
        <v>0</v>
      </c>
      <c r="M149" s="53"/>
      <c r="N149" s="54"/>
      <c r="O149" s="55">
        <f t="shared" si="192"/>
        <v>0</v>
      </c>
      <c r="P149" s="57"/>
    </row>
    <row r="150" spans="1:16" ht="24" hidden="1" customHeight="1" x14ac:dyDescent="0.25">
      <c r="A150" s="51">
        <v>2359</v>
      </c>
      <c r="B150" s="87" t="s">
        <v>169</v>
      </c>
      <c r="C150" s="88">
        <f t="shared" si="193"/>
        <v>0</v>
      </c>
      <c r="D150" s="193"/>
      <c r="E150" s="194"/>
      <c r="F150" s="55">
        <f t="shared" si="189"/>
        <v>0</v>
      </c>
      <c r="G150" s="53"/>
      <c r="H150" s="54"/>
      <c r="I150" s="55">
        <f t="shared" si="190"/>
        <v>0</v>
      </c>
      <c r="J150" s="53"/>
      <c r="K150" s="54"/>
      <c r="L150" s="55">
        <f t="shared" si="191"/>
        <v>0</v>
      </c>
      <c r="M150" s="53"/>
      <c r="N150" s="54"/>
      <c r="O150" s="55">
        <f t="shared" si="192"/>
        <v>0</v>
      </c>
      <c r="P150" s="57"/>
    </row>
    <row r="151" spans="1:16" ht="24.75" customHeight="1" x14ac:dyDescent="0.25">
      <c r="A151" s="187">
        <v>2360</v>
      </c>
      <c r="B151" s="87" t="s">
        <v>170</v>
      </c>
      <c r="C151" s="88">
        <f t="shared" si="193"/>
        <v>2500</v>
      </c>
      <c r="D151" s="188">
        <f>SUM(D152:D158)</f>
        <v>2500</v>
      </c>
      <c r="E151" s="189">
        <f t="shared" ref="E151:F151" si="194">SUM(E152:E158)</f>
        <v>0</v>
      </c>
      <c r="F151" s="55">
        <f t="shared" si="194"/>
        <v>2500</v>
      </c>
      <c r="G151" s="188">
        <f>SUM(G152:G158)</f>
        <v>0</v>
      </c>
      <c r="H151" s="189">
        <f t="shared" ref="H151:I151" si="195">SUM(H152:H158)</f>
        <v>0</v>
      </c>
      <c r="I151" s="55">
        <f t="shared" si="195"/>
        <v>0</v>
      </c>
      <c r="J151" s="188">
        <f>SUM(J152:J158)</f>
        <v>0</v>
      </c>
      <c r="K151" s="189">
        <f t="shared" ref="K151:L151" si="196">SUM(K152:K158)</f>
        <v>0</v>
      </c>
      <c r="L151" s="55">
        <f t="shared" si="196"/>
        <v>0</v>
      </c>
      <c r="M151" s="188">
        <f>SUM(M152:M158)</f>
        <v>0</v>
      </c>
      <c r="N151" s="189">
        <f t="shared" ref="N151:O151" si="197">SUM(N152:N158)</f>
        <v>0</v>
      </c>
      <c r="O151" s="55">
        <f t="shared" si="197"/>
        <v>0</v>
      </c>
      <c r="P151" s="57"/>
    </row>
    <row r="152" spans="1:16" ht="12" hidden="1" customHeight="1" x14ac:dyDescent="0.25">
      <c r="A152" s="50">
        <v>2361</v>
      </c>
      <c r="B152" s="87" t="s">
        <v>171</v>
      </c>
      <c r="C152" s="88">
        <f t="shared" si="193"/>
        <v>0</v>
      </c>
      <c r="D152" s="193"/>
      <c r="E152" s="194"/>
      <c r="F152" s="55">
        <f t="shared" ref="F152:F159" si="198">D152+E152</f>
        <v>0</v>
      </c>
      <c r="G152" s="53"/>
      <c r="H152" s="54"/>
      <c r="I152" s="55">
        <f t="shared" ref="I152:I159" si="199">G152+H152</f>
        <v>0</v>
      </c>
      <c r="J152" s="53"/>
      <c r="K152" s="54"/>
      <c r="L152" s="55">
        <f t="shared" ref="L152:L159" si="200">K152+J152</f>
        <v>0</v>
      </c>
      <c r="M152" s="53"/>
      <c r="N152" s="54"/>
      <c r="O152" s="55">
        <f t="shared" ref="O152:O159" si="201">N152+M152</f>
        <v>0</v>
      </c>
      <c r="P152" s="57"/>
    </row>
    <row r="153" spans="1:16" ht="24" hidden="1" customHeight="1" x14ac:dyDescent="0.25">
      <c r="A153" s="50">
        <v>2362</v>
      </c>
      <c r="B153" s="87" t="s">
        <v>172</v>
      </c>
      <c r="C153" s="88">
        <f t="shared" si="193"/>
        <v>0</v>
      </c>
      <c r="D153" s="193"/>
      <c r="E153" s="194"/>
      <c r="F153" s="55">
        <f t="shared" si="198"/>
        <v>0</v>
      </c>
      <c r="G153" s="53"/>
      <c r="H153" s="54"/>
      <c r="I153" s="55">
        <f t="shared" si="199"/>
        <v>0</v>
      </c>
      <c r="J153" s="53"/>
      <c r="K153" s="54"/>
      <c r="L153" s="55">
        <f t="shared" si="200"/>
        <v>0</v>
      </c>
      <c r="M153" s="53"/>
      <c r="N153" s="54"/>
      <c r="O153" s="55">
        <f t="shared" si="201"/>
        <v>0</v>
      </c>
      <c r="P153" s="57"/>
    </row>
    <row r="154" spans="1:16" ht="12" customHeight="1" x14ac:dyDescent="0.25">
      <c r="A154" s="50">
        <v>2363</v>
      </c>
      <c r="B154" s="87" t="s">
        <v>173</v>
      </c>
      <c r="C154" s="88">
        <f t="shared" si="193"/>
        <v>2500</v>
      </c>
      <c r="D154" s="193">
        <v>2500</v>
      </c>
      <c r="E154" s="194"/>
      <c r="F154" s="55">
        <f t="shared" si="198"/>
        <v>2500</v>
      </c>
      <c r="G154" s="53"/>
      <c r="H154" s="54"/>
      <c r="I154" s="55">
        <f t="shared" si="199"/>
        <v>0</v>
      </c>
      <c r="J154" s="53"/>
      <c r="K154" s="54"/>
      <c r="L154" s="55">
        <f t="shared" si="200"/>
        <v>0</v>
      </c>
      <c r="M154" s="53"/>
      <c r="N154" s="54"/>
      <c r="O154" s="55">
        <f t="shared" si="201"/>
        <v>0</v>
      </c>
      <c r="P154" s="57"/>
    </row>
    <row r="155" spans="1:16" ht="12" hidden="1" customHeight="1" x14ac:dyDescent="0.25">
      <c r="A155" s="50">
        <v>2364</v>
      </c>
      <c r="B155" s="87" t="s">
        <v>174</v>
      </c>
      <c r="C155" s="88">
        <f t="shared" si="193"/>
        <v>0</v>
      </c>
      <c r="D155" s="193"/>
      <c r="E155" s="194"/>
      <c r="F155" s="55">
        <f t="shared" si="198"/>
        <v>0</v>
      </c>
      <c r="G155" s="53"/>
      <c r="H155" s="54"/>
      <c r="I155" s="55">
        <f t="shared" si="199"/>
        <v>0</v>
      </c>
      <c r="J155" s="53"/>
      <c r="K155" s="54"/>
      <c r="L155" s="55">
        <f t="shared" si="200"/>
        <v>0</v>
      </c>
      <c r="M155" s="53"/>
      <c r="N155" s="54"/>
      <c r="O155" s="55">
        <f t="shared" si="201"/>
        <v>0</v>
      </c>
      <c r="P155" s="57"/>
    </row>
    <row r="156" spans="1:16" ht="12.75" hidden="1" customHeight="1" x14ac:dyDescent="0.25">
      <c r="A156" s="50">
        <v>2365</v>
      </c>
      <c r="B156" s="87" t="s">
        <v>175</v>
      </c>
      <c r="C156" s="88">
        <f t="shared" si="193"/>
        <v>0</v>
      </c>
      <c r="D156" s="193"/>
      <c r="E156" s="194"/>
      <c r="F156" s="55">
        <f t="shared" si="198"/>
        <v>0</v>
      </c>
      <c r="G156" s="53"/>
      <c r="H156" s="54"/>
      <c r="I156" s="55">
        <f t="shared" si="199"/>
        <v>0</v>
      </c>
      <c r="J156" s="53"/>
      <c r="K156" s="54"/>
      <c r="L156" s="55">
        <f t="shared" si="200"/>
        <v>0</v>
      </c>
      <c r="M156" s="53"/>
      <c r="N156" s="54"/>
      <c r="O156" s="55">
        <f t="shared" si="201"/>
        <v>0</v>
      </c>
      <c r="P156" s="57"/>
    </row>
    <row r="157" spans="1:16" ht="36" hidden="1" customHeight="1" x14ac:dyDescent="0.25">
      <c r="A157" s="50">
        <v>2366</v>
      </c>
      <c r="B157" s="87" t="s">
        <v>176</v>
      </c>
      <c r="C157" s="88">
        <f t="shared" si="193"/>
        <v>0</v>
      </c>
      <c r="D157" s="193"/>
      <c r="E157" s="194"/>
      <c r="F157" s="55">
        <f t="shared" si="198"/>
        <v>0</v>
      </c>
      <c r="G157" s="53"/>
      <c r="H157" s="54"/>
      <c r="I157" s="55">
        <f t="shared" si="199"/>
        <v>0</v>
      </c>
      <c r="J157" s="53"/>
      <c r="K157" s="54"/>
      <c r="L157" s="55">
        <f t="shared" si="200"/>
        <v>0</v>
      </c>
      <c r="M157" s="53"/>
      <c r="N157" s="54"/>
      <c r="O157" s="55">
        <f t="shared" si="201"/>
        <v>0</v>
      </c>
      <c r="P157" s="57"/>
    </row>
    <row r="158" spans="1:16" ht="48" hidden="1" customHeight="1" x14ac:dyDescent="0.25">
      <c r="A158" s="50">
        <v>2369</v>
      </c>
      <c r="B158" s="87" t="s">
        <v>177</v>
      </c>
      <c r="C158" s="88">
        <f t="shared" si="193"/>
        <v>0</v>
      </c>
      <c r="D158" s="193"/>
      <c r="E158" s="194"/>
      <c r="F158" s="55">
        <f t="shared" si="198"/>
        <v>0</v>
      </c>
      <c r="G158" s="53"/>
      <c r="H158" s="54"/>
      <c r="I158" s="55">
        <f t="shared" si="199"/>
        <v>0</v>
      </c>
      <c r="J158" s="53"/>
      <c r="K158" s="54"/>
      <c r="L158" s="55">
        <f t="shared" si="200"/>
        <v>0</v>
      </c>
      <c r="M158" s="53"/>
      <c r="N158" s="54"/>
      <c r="O158" s="55">
        <f t="shared" si="201"/>
        <v>0</v>
      </c>
      <c r="P158" s="57"/>
    </row>
    <row r="159" spans="1:16" ht="12" customHeight="1" x14ac:dyDescent="0.25">
      <c r="A159" s="184">
        <v>2370</v>
      </c>
      <c r="B159" s="136" t="s">
        <v>178</v>
      </c>
      <c r="C159" s="141">
        <f t="shared" si="193"/>
        <v>7564</v>
      </c>
      <c r="D159" s="199">
        <v>6121</v>
      </c>
      <c r="E159" s="200"/>
      <c r="F159" s="139">
        <f t="shared" si="198"/>
        <v>6121</v>
      </c>
      <c r="G159" s="142">
        <v>1443</v>
      </c>
      <c r="H159" s="143"/>
      <c r="I159" s="139">
        <f t="shared" si="199"/>
        <v>1443</v>
      </c>
      <c r="J159" s="142"/>
      <c r="K159" s="143"/>
      <c r="L159" s="139">
        <f t="shared" si="200"/>
        <v>0</v>
      </c>
      <c r="M159" s="142"/>
      <c r="N159" s="143"/>
      <c r="O159" s="139">
        <f t="shared" si="201"/>
        <v>0</v>
      </c>
      <c r="P159" s="127"/>
    </row>
    <row r="160" spans="1:16" hidden="1" x14ac:dyDescent="0.25">
      <c r="A160" s="184">
        <v>2380</v>
      </c>
      <c r="B160" s="136" t="s">
        <v>179</v>
      </c>
      <c r="C160" s="141">
        <f t="shared" si="193"/>
        <v>0</v>
      </c>
      <c r="D160" s="185">
        <f>SUM(D161:D162)</f>
        <v>0</v>
      </c>
      <c r="E160" s="186">
        <f t="shared" ref="E160:F160" si="202">SUM(E161:E162)</f>
        <v>0</v>
      </c>
      <c r="F160" s="139">
        <f t="shared" si="202"/>
        <v>0</v>
      </c>
      <c r="G160" s="185">
        <f>SUM(G161:G162)</f>
        <v>0</v>
      </c>
      <c r="H160" s="186">
        <f t="shared" ref="H160:I160" si="203">SUM(H161:H162)</f>
        <v>0</v>
      </c>
      <c r="I160" s="139">
        <f t="shared" si="203"/>
        <v>0</v>
      </c>
      <c r="J160" s="185">
        <f>SUM(J161:J162)</f>
        <v>0</v>
      </c>
      <c r="K160" s="186">
        <f t="shared" ref="K160:L160" si="204">SUM(K161:K162)</f>
        <v>0</v>
      </c>
      <c r="L160" s="139">
        <f t="shared" si="204"/>
        <v>0</v>
      </c>
      <c r="M160" s="185">
        <f>SUM(M161:M162)</f>
        <v>0</v>
      </c>
      <c r="N160" s="186">
        <f t="shared" ref="N160:O160" si="205">SUM(N161:N162)</f>
        <v>0</v>
      </c>
      <c r="O160" s="139">
        <f t="shared" si="205"/>
        <v>0</v>
      </c>
      <c r="P160" s="127"/>
    </row>
    <row r="161" spans="1:16" ht="12" hidden="1" customHeight="1" x14ac:dyDescent="0.25">
      <c r="A161" s="43">
        <v>2381</v>
      </c>
      <c r="B161" s="80" t="s">
        <v>180</v>
      </c>
      <c r="C161" s="81">
        <f t="shared" si="193"/>
        <v>0</v>
      </c>
      <c r="D161" s="195"/>
      <c r="E161" s="196"/>
      <c r="F161" s="132">
        <f t="shared" ref="F161:F164" si="206">D161+E161</f>
        <v>0</v>
      </c>
      <c r="G161" s="46"/>
      <c r="H161" s="47"/>
      <c r="I161" s="132">
        <f t="shared" ref="I161:I164" si="207">G161+H161</f>
        <v>0</v>
      </c>
      <c r="J161" s="46"/>
      <c r="K161" s="47"/>
      <c r="L161" s="132">
        <f t="shared" ref="L161:L164" si="208">K161+J161</f>
        <v>0</v>
      </c>
      <c r="M161" s="46"/>
      <c r="N161" s="47"/>
      <c r="O161" s="132">
        <f t="shared" ref="O161:O164" si="209">N161+M161</f>
        <v>0</v>
      </c>
      <c r="P161" s="49"/>
    </row>
    <row r="162" spans="1:16" ht="24" hidden="1" customHeight="1" x14ac:dyDescent="0.25">
      <c r="A162" s="50">
        <v>2389</v>
      </c>
      <c r="B162" s="87" t="s">
        <v>181</v>
      </c>
      <c r="C162" s="88">
        <f t="shared" si="193"/>
        <v>0</v>
      </c>
      <c r="D162" s="193"/>
      <c r="E162" s="194"/>
      <c r="F162" s="55">
        <f t="shared" si="206"/>
        <v>0</v>
      </c>
      <c r="G162" s="53"/>
      <c r="H162" s="54"/>
      <c r="I162" s="55">
        <f t="shared" si="207"/>
        <v>0</v>
      </c>
      <c r="J162" s="53"/>
      <c r="K162" s="54"/>
      <c r="L162" s="55">
        <f t="shared" si="208"/>
        <v>0</v>
      </c>
      <c r="M162" s="53"/>
      <c r="N162" s="54"/>
      <c r="O162" s="55">
        <f t="shared" si="209"/>
        <v>0</v>
      </c>
      <c r="P162" s="57"/>
    </row>
    <row r="163" spans="1:16" ht="12" hidden="1" customHeight="1" x14ac:dyDescent="0.25">
      <c r="A163" s="184">
        <v>2390</v>
      </c>
      <c r="B163" s="136" t="s">
        <v>182</v>
      </c>
      <c r="C163" s="141">
        <f t="shared" si="193"/>
        <v>0</v>
      </c>
      <c r="D163" s="199"/>
      <c r="E163" s="200"/>
      <c r="F163" s="139">
        <f t="shared" si="206"/>
        <v>0</v>
      </c>
      <c r="G163" s="142"/>
      <c r="H163" s="143"/>
      <c r="I163" s="139">
        <f t="shared" si="207"/>
        <v>0</v>
      </c>
      <c r="J163" s="142"/>
      <c r="K163" s="143"/>
      <c r="L163" s="139">
        <f t="shared" si="208"/>
        <v>0</v>
      </c>
      <c r="M163" s="142"/>
      <c r="N163" s="143"/>
      <c r="O163" s="139">
        <f t="shared" si="209"/>
        <v>0</v>
      </c>
      <c r="P163" s="127"/>
    </row>
    <row r="164" spans="1:16" ht="12" hidden="1" customHeight="1" x14ac:dyDescent="0.25">
      <c r="A164" s="67">
        <v>2400</v>
      </c>
      <c r="B164" s="181" t="s">
        <v>183</v>
      </c>
      <c r="C164" s="68">
        <f t="shared" si="193"/>
        <v>0</v>
      </c>
      <c r="D164" s="201"/>
      <c r="E164" s="202"/>
      <c r="F164" s="71">
        <f t="shared" si="206"/>
        <v>0</v>
      </c>
      <c r="G164" s="69"/>
      <c r="H164" s="70"/>
      <c r="I164" s="71">
        <f t="shared" si="207"/>
        <v>0</v>
      </c>
      <c r="J164" s="69"/>
      <c r="K164" s="70"/>
      <c r="L164" s="71">
        <f t="shared" si="208"/>
        <v>0</v>
      </c>
      <c r="M164" s="69"/>
      <c r="N164" s="70"/>
      <c r="O164" s="71">
        <f t="shared" si="209"/>
        <v>0</v>
      </c>
      <c r="P164" s="75"/>
    </row>
    <row r="165" spans="1:16" ht="24" hidden="1" x14ac:dyDescent="0.25">
      <c r="A165" s="67">
        <v>2500</v>
      </c>
      <c r="B165" s="181" t="s">
        <v>184</v>
      </c>
      <c r="C165" s="68">
        <f t="shared" si="193"/>
        <v>0</v>
      </c>
      <c r="D165" s="182">
        <f>SUM(D166,D171)</f>
        <v>0</v>
      </c>
      <c r="E165" s="183">
        <f t="shared" ref="E165:O165" si="210">SUM(E166,E171)</f>
        <v>0</v>
      </c>
      <c r="F165" s="71">
        <f t="shared" si="210"/>
        <v>0</v>
      </c>
      <c r="G165" s="182">
        <f t="shared" si="210"/>
        <v>0</v>
      </c>
      <c r="H165" s="183">
        <f t="shared" si="210"/>
        <v>0</v>
      </c>
      <c r="I165" s="71">
        <f t="shared" si="210"/>
        <v>0</v>
      </c>
      <c r="J165" s="182">
        <f t="shared" si="210"/>
        <v>0</v>
      </c>
      <c r="K165" s="183">
        <f t="shared" si="210"/>
        <v>0</v>
      </c>
      <c r="L165" s="71">
        <f t="shared" si="210"/>
        <v>0</v>
      </c>
      <c r="M165" s="182">
        <f t="shared" si="210"/>
        <v>0</v>
      </c>
      <c r="N165" s="183">
        <f t="shared" si="210"/>
        <v>0</v>
      </c>
      <c r="O165" s="71">
        <f t="shared" si="210"/>
        <v>0</v>
      </c>
      <c r="P165" s="75"/>
    </row>
    <row r="166" spans="1:16" ht="16.5" hidden="1" customHeight="1" x14ac:dyDescent="0.25">
      <c r="A166" s="376">
        <v>2510</v>
      </c>
      <c r="B166" s="80" t="s">
        <v>185</v>
      </c>
      <c r="C166" s="81">
        <f t="shared" si="193"/>
        <v>0</v>
      </c>
      <c r="D166" s="191">
        <f>SUM(D167:D170)</f>
        <v>0</v>
      </c>
      <c r="E166" s="192">
        <f t="shared" ref="E166:O166" si="211">SUM(E167:E170)</f>
        <v>0</v>
      </c>
      <c r="F166" s="132">
        <f t="shared" si="211"/>
        <v>0</v>
      </c>
      <c r="G166" s="191">
        <f t="shared" si="211"/>
        <v>0</v>
      </c>
      <c r="H166" s="192">
        <f t="shared" si="211"/>
        <v>0</v>
      </c>
      <c r="I166" s="132">
        <f t="shared" si="211"/>
        <v>0</v>
      </c>
      <c r="J166" s="191">
        <f t="shared" si="211"/>
        <v>0</v>
      </c>
      <c r="K166" s="192">
        <f t="shared" si="211"/>
        <v>0</v>
      </c>
      <c r="L166" s="132">
        <f t="shared" si="211"/>
        <v>0</v>
      </c>
      <c r="M166" s="191">
        <f t="shared" si="211"/>
        <v>0</v>
      </c>
      <c r="N166" s="192">
        <f t="shared" si="211"/>
        <v>0</v>
      </c>
      <c r="O166" s="132">
        <f t="shared" si="211"/>
        <v>0</v>
      </c>
      <c r="P166" s="49"/>
    </row>
    <row r="167" spans="1:16" ht="24" hidden="1" customHeight="1" x14ac:dyDescent="0.25">
      <c r="A167" s="51">
        <v>2512</v>
      </c>
      <c r="B167" s="87" t="s">
        <v>186</v>
      </c>
      <c r="C167" s="88">
        <f t="shared" si="193"/>
        <v>0</v>
      </c>
      <c r="D167" s="193"/>
      <c r="E167" s="194"/>
      <c r="F167" s="55">
        <f t="shared" ref="F167:F172" si="212">D167+E167</f>
        <v>0</v>
      </c>
      <c r="G167" s="53"/>
      <c r="H167" s="54"/>
      <c r="I167" s="55">
        <f t="shared" ref="I167:I172" si="213">G167+H167</f>
        <v>0</v>
      </c>
      <c r="J167" s="53"/>
      <c r="K167" s="54"/>
      <c r="L167" s="55">
        <f t="shared" ref="L167:L172" si="214">K167+J167</f>
        <v>0</v>
      </c>
      <c r="M167" s="53"/>
      <c r="N167" s="54"/>
      <c r="O167" s="55">
        <f t="shared" ref="O167:O172" si="215">N167+M167</f>
        <v>0</v>
      </c>
      <c r="P167" s="57"/>
    </row>
    <row r="168" spans="1:16" ht="36" hidden="1" customHeight="1" x14ac:dyDescent="0.25">
      <c r="A168" s="51">
        <v>2513</v>
      </c>
      <c r="B168" s="87" t="s">
        <v>187</v>
      </c>
      <c r="C168" s="88">
        <f t="shared" si="193"/>
        <v>0</v>
      </c>
      <c r="D168" s="193"/>
      <c r="E168" s="194"/>
      <c r="F168" s="55">
        <f t="shared" si="212"/>
        <v>0</v>
      </c>
      <c r="G168" s="53"/>
      <c r="H168" s="54"/>
      <c r="I168" s="55">
        <f t="shared" si="213"/>
        <v>0</v>
      </c>
      <c r="J168" s="53"/>
      <c r="K168" s="54"/>
      <c r="L168" s="55">
        <f t="shared" si="214"/>
        <v>0</v>
      </c>
      <c r="M168" s="53"/>
      <c r="N168" s="54"/>
      <c r="O168" s="55">
        <f t="shared" si="215"/>
        <v>0</v>
      </c>
      <c r="P168" s="57"/>
    </row>
    <row r="169" spans="1:16" ht="24" hidden="1" customHeight="1" x14ac:dyDescent="0.25">
      <c r="A169" s="51">
        <v>2515</v>
      </c>
      <c r="B169" s="87" t="s">
        <v>188</v>
      </c>
      <c r="C169" s="88">
        <f t="shared" si="193"/>
        <v>0</v>
      </c>
      <c r="D169" s="193"/>
      <c r="E169" s="194"/>
      <c r="F169" s="55">
        <f t="shared" si="212"/>
        <v>0</v>
      </c>
      <c r="G169" s="53"/>
      <c r="H169" s="54"/>
      <c r="I169" s="55">
        <f t="shared" si="213"/>
        <v>0</v>
      </c>
      <c r="J169" s="53"/>
      <c r="K169" s="54"/>
      <c r="L169" s="55">
        <f t="shared" si="214"/>
        <v>0</v>
      </c>
      <c r="M169" s="53"/>
      <c r="N169" s="54"/>
      <c r="O169" s="55">
        <f t="shared" si="215"/>
        <v>0</v>
      </c>
      <c r="P169" s="57"/>
    </row>
    <row r="170" spans="1:16" ht="24" hidden="1" customHeight="1" x14ac:dyDescent="0.25">
      <c r="A170" s="51">
        <v>2519</v>
      </c>
      <c r="B170" s="87" t="s">
        <v>189</v>
      </c>
      <c r="C170" s="88">
        <f t="shared" si="193"/>
        <v>0</v>
      </c>
      <c r="D170" s="193"/>
      <c r="E170" s="194"/>
      <c r="F170" s="55">
        <f t="shared" si="212"/>
        <v>0</v>
      </c>
      <c r="G170" s="53"/>
      <c r="H170" s="54"/>
      <c r="I170" s="55">
        <f t="shared" si="213"/>
        <v>0</v>
      </c>
      <c r="J170" s="53"/>
      <c r="K170" s="54"/>
      <c r="L170" s="55">
        <f t="shared" si="214"/>
        <v>0</v>
      </c>
      <c r="M170" s="53"/>
      <c r="N170" s="54"/>
      <c r="O170" s="55">
        <f t="shared" si="215"/>
        <v>0</v>
      </c>
      <c r="P170" s="57"/>
    </row>
    <row r="171" spans="1:16" ht="24" hidden="1" customHeight="1" x14ac:dyDescent="0.25">
      <c r="A171" s="187">
        <v>2520</v>
      </c>
      <c r="B171" s="87" t="s">
        <v>190</v>
      </c>
      <c r="C171" s="88">
        <f t="shared" si="193"/>
        <v>0</v>
      </c>
      <c r="D171" s="193"/>
      <c r="E171" s="194"/>
      <c r="F171" s="55">
        <f t="shared" si="212"/>
        <v>0</v>
      </c>
      <c r="G171" s="53"/>
      <c r="H171" s="54"/>
      <c r="I171" s="55">
        <f t="shared" si="213"/>
        <v>0</v>
      </c>
      <c r="J171" s="53"/>
      <c r="K171" s="54"/>
      <c r="L171" s="55">
        <f t="shared" si="214"/>
        <v>0</v>
      </c>
      <c r="M171" s="53"/>
      <c r="N171" s="54"/>
      <c r="O171" s="55">
        <f t="shared" si="215"/>
        <v>0</v>
      </c>
      <c r="P171" s="57"/>
    </row>
    <row r="172" spans="1:16" s="203" customFormat="1" ht="36" hidden="1" customHeight="1" x14ac:dyDescent="0.25">
      <c r="A172" s="23">
        <v>2800</v>
      </c>
      <c r="B172" s="80" t="s">
        <v>191</v>
      </c>
      <c r="C172" s="81">
        <f t="shared" si="193"/>
        <v>0</v>
      </c>
      <c r="D172" s="46"/>
      <c r="E172" s="47"/>
      <c r="F172" s="132">
        <f t="shared" si="212"/>
        <v>0</v>
      </c>
      <c r="G172" s="46"/>
      <c r="H172" s="47"/>
      <c r="I172" s="132">
        <f t="shared" si="213"/>
        <v>0</v>
      </c>
      <c r="J172" s="46"/>
      <c r="K172" s="47"/>
      <c r="L172" s="132">
        <f t="shared" si="214"/>
        <v>0</v>
      </c>
      <c r="M172" s="46"/>
      <c r="N172" s="47"/>
      <c r="O172" s="132">
        <f t="shared" si="215"/>
        <v>0</v>
      </c>
      <c r="P172" s="49"/>
    </row>
    <row r="173" spans="1:16" hidden="1" x14ac:dyDescent="0.25">
      <c r="A173" s="175">
        <v>3000</v>
      </c>
      <c r="B173" s="175" t="s">
        <v>192</v>
      </c>
      <c r="C173" s="176">
        <f t="shared" si="193"/>
        <v>0</v>
      </c>
      <c r="D173" s="177">
        <f>SUM(D174,D184)</f>
        <v>0</v>
      </c>
      <c r="E173" s="178">
        <f t="shared" ref="E173:F173" si="216">SUM(E174,E184)</f>
        <v>0</v>
      </c>
      <c r="F173" s="179">
        <f t="shared" si="216"/>
        <v>0</v>
      </c>
      <c r="G173" s="177">
        <f>SUM(G174,G184)</f>
        <v>0</v>
      </c>
      <c r="H173" s="178">
        <f t="shared" ref="H173:I173" si="217">SUM(H174,H184)</f>
        <v>0</v>
      </c>
      <c r="I173" s="179">
        <f t="shared" si="217"/>
        <v>0</v>
      </c>
      <c r="J173" s="177">
        <f>SUM(J174,J184)</f>
        <v>0</v>
      </c>
      <c r="K173" s="178">
        <f t="shared" ref="K173:L173" si="218">SUM(K174,K184)</f>
        <v>0</v>
      </c>
      <c r="L173" s="179">
        <f t="shared" si="218"/>
        <v>0</v>
      </c>
      <c r="M173" s="177">
        <f>SUM(M174,M184)</f>
        <v>0</v>
      </c>
      <c r="N173" s="178">
        <f t="shared" ref="N173:O173" si="219">SUM(N174,N184)</f>
        <v>0</v>
      </c>
      <c r="O173" s="179">
        <f t="shared" si="219"/>
        <v>0</v>
      </c>
      <c r="P173" s="180"/>
    </row>
    <row r="174" spans="1:16" ht="24" hidden="1" x14ac:dyDescent="0.25">
      <c r="A174" s="67">
        <v>3200</v>
      </c>
      <c r="B174" s="204" t="s">
        <v>193</v>
      </c>
      <c r="C174" s="68">
        <f t="shared" si="193"/>
        <v>0</v>
      </c>
      <c r="D174" s="182">
        <f>SUM(D175,D179)</f>
        <v>0</v>
      </c>
      <c r="E174" s="183">
        <f t="shared" ref="E174:O174" si="220">SUM(E175,E179)</f>
        <v>0</v>
      </c>
      <c r="F174" s="71">
        <f t="shared" si="220"/>
        <v>0</v>
      </c>
      <c r="G174" s="182">
        <f t="shared" si="220"/>
        <v>0</v>
      </c>
      <c r="H174" s="183">
        <f t="shared" si="220"/>
        <v>0</v>
      </c>
      <c r="I174" s="71">
        <f t="shared" si="220"/>
        <v>0</v>
      </c>
      <c r="J174" s="182">
        <f t="shared" si="220"/>
        <v>0</v>
      </c>
      <c r="K174" s="183">
        <f t="shared" si="220"/>
        <v>0</v>
      </c>
      <c r="L174" s="71">
        <f t="shared" si="220"/>
        <v>0</v>
      </c>
      <c r="M174" s="182">
        <f t="shared" si="220"/>
        <v>0</v>
      </c>
      <c r="N174" s="183">
        <f t="shared" si="220"/>
        <v>0</v>
      </c>
      <c r="O174" s="71">
        <f t="shared" si="220"/>
        <v>0</v>
      </c>
      <c r="P174" s="75"/>
    </row>
    <row r="175" spans="1:16" ht="36" hidden="1" x14ac:dyDescent="0.25">
      <c r="A175" s="376">
        <v>3260</v>
      </c>
      <c r="B175" s="80" t="s">
        <v>194</v>
      </c>
      <c r="C175" s="81">
        <f t="shared" si="193"/>
        <v>0</v>
      </c>
      <c r="D175" s="191">
        <f>SUM(D176:D178)</f>
        <v>0</v>
      </c>
      <c r="E175" s="192">
        <f t="shared" ref="E175:F175" si="221">SUM(E176:E178)</f>
        <v>0</v>
      </c>
      <c r="F175" s="132">
        <f t="shared" si="221"/>
        <v>0</v>
      </c>
      <c r="G175" s="191">
        <f>SUM(G176:G178)</f>
        <v>0</v>
      </c>
      <c r="H175" s="192">
        <f t="shared" ref="H175:I175" si="222">SUM(H176:H178)</f>
        <v>0</v>
      </c>
      <c r="I175" s="132">
        <f t="shared" si="222"/>
        <v>0</v>
      </c>
      <c r="J175" s="191">
        <f>SUM(J176:J178)</f>
        <v>0</v>
      </c>
      <c r="K175" s="192">
        <f t="shared" ref="K175:L175" si="223">SUM(K176:K178)</f>
        <v>0</v>
      </c>
      <c r="L175" s="132">
        <f t="shared" si="223"/>
        <v>0</v>
      </c>
      <c r="M175" s="191">
        <f>SUM(M176:M178)</f>
        <v>0</v>
      </c>
      <c r="N175" s="192">
        <f t="shared" ref="N175:O175" si="224">SUM(N176:N178)</f>
        <v>0</v>
      </c>
      <c r="O175" s="132">
        <f t="shared" si="224"/>
        <v>0</v>
      </c>
      <c r="P175" s="49"/>
    </row>
    <row r="176" spans="1:16" ht="24" hidden="1" customHeight="1" x14ac:dyDescent="0.25">
      <c r="A176" s="51">
        <v>3261</v>
      </c>
      <c r="B176" s="87" t="s">
        <v>195</v>
      </c>
      <c r="C176" s="88">
        <f t="shared" si="193"/>
        <v>0</v>
      </c>
      <c r="D176" s="193"/>
      <c r="E176" s="194"/>
      <c r="F176" s="55">
        <f t="shared" ref="F176:F178" si="225">D176+E176</f>
        <v>0</v>
      </c>
      <c r="G176" s="53"/>
      <c r="H176" s="54"/>
      <c r="I176" s="55">
        <f t="shared" ref="I176:I178" si="226">G176+H176</f>
        <v>0</v>
      </c>
      <c r="J176" s="53"/>
      <c r="K176" s="54"/>
      <c r="L176" s="55">
        <f t="shared" ref="L176:L178" si="227">K176+J176</f>
        <v>0</v>
      </c>
      <c r="M176" s="53"/>
      <c r="N176" s="54"/>
      <c r="O176" s="55">
        <f t="shared" ref="O176:O178" si="228">N176+M176</f>
        <v>0</v>
      </c>
      <c r="P176" s="57"/>
    </row>
    <row r="177" spans="1:16" ht="36" hidden="1" customHeight="1" x14ac:dyDescent="0.25">
      <c r="A177" s="51">
        <v>3262</v>
      </c>
      <c r="B177" s="87" t="s">
        <v>196</v>
      </c>
      <c r="C177" s="88">
        <f t="shared" si="193"/>
        <v>0</v>
      </c>
      <c r="D177" s="193"/>
      <c r="E177" s="194"/>
      <c r="F177" s="55">
        <f t="shared" si="225"/>
        <v>0</v>
      </c>
      <c r="G177" s="53"/>
      <c r="H177" s="54"/>
      <c r="I177" s="55">
        <f t="shared" si="226"/>
        <v>0</v>
      </c>
      <c r="J177" s="53"/>
      <c r="K177" s="54"/>
      <c r="L177" s="55">
        <f t="shared" si="227"/>
        <v>0</v>
      </c>
      <c r="M177" s="53"/>
      <c r="N177" s="54"/>
      <c r="O177" s="55">
        <f t="shared" si="228"/>
        <v>0</v>
      </c>
      <c r="P177" s="57"/>
    </row>
    <row r="178" spans="1:16" ht="24" hidden="1" customHeight="1" x14ac:dyDescent="0.25">
      <c r="A178" s="51">
        <v>3263</v>
      </c>
      <c r="B178" s="87" t="s">
        <v>197</v>
      </c>
      <c r="C178" s="88">
        <f t="shared" si="193"/>
        <v>0</v>
      </c>
      <c r="D178" s="193"/>
      <c r="E178" s="194"/>
      <c r="F178" s="55">
        <f t="shared" si="225"/>
        <v>0</v>
      </c>
      <c r="G178" s="53"/>
      <c r="H178" s="54"/>
      <c r="I178" s="55">
        <f t="shared" si="226"/>
        <v>0</v>
      </c>
      <c r="J178" s="53"/>
      <c r="K178" s="54"/>
      <c r="L178" s="55">
        <f t="shared" si="227"/>
        <v>0</v>
      </c>
      <c r="M178" s="53"/>
      <c r="N178" s="54"/>
      <c r="O178" s="55">
        <f t="shared" si="228"/>
        <v>0</v>
      </c>
      <c r="P178" s="57"/>
    </row>
    <row r="179" spans="1:16" ht="84" hidden="1" x14ac:dyDescent="0.25">
      <c r="A179" s="376">
        <v>3290</v>
      </c>
      <c r="B179" s="80" t="s">
        <v>198</v>
      </c>
      <c r="C179" s="205">
        <f t="shared" si="193"/>
        <v>0</v>
      </c>
      <c r="D179" s="191">
        <f>SUM(D180:D183)</f>
        <v>0</v>
      </c>
      <c r="E179" s="192">
        <f t="shared" ref="E179:O179" si="229">SUM(E180:E183)</f>
        <v>0</v>
      </c>
      <c r="F179" s="132">
        <f t="shared" si="229"/>
        <v>0</v>
      </c>
      <c r="G179" s="191">
        <f t="shared" si="229"/>
        <v>0</v>
      </c>
      <c r="H179" s="192">
        <f t="shared" si="229"/>
        <v>0</v>
      </c>
      <c r="I179" s="132">
        <f t="shared" si="229"/>
        <v>0</v>
      </c>
      <c r="J179" s="191">
        <f t="shared" si="229"/>
        <v>0</v>
      </c>
      <c r="K179" s="192">
        <f t="shared" si="229"/>
        <v>0</v>
      </c>
      <c r="L179" s="132">
        <f t="shared" si="229"/>
        <v>0</v>
      </c>
      <c r="M179" s="191">
        <f t="shared" si="229"/>
        <v>0</v>
      </c>
      <c r="N179" s="192">
        <f t="shared" si="229"/>
        <v>0</v>
      </c>
      <c r="O179" s="132">
        <f t="shared" si="229"/>
        <v>0</v>
      </c>
      <c r="P179" s="49"/>
    </row>
    <row r="180" spans="1:16" ht="72" hidden="1" customHeight="1" x14ac:dyDescent="0.25">
      <c r="A180" s="51">
        <v>3291</v>
      </c>
      <c r="B180" s="87" t="s">
        <v>199</v>
      </c>
      <c r="C180" s="88">
        <f t="shared" si="193"/>
        <v>0</v>
      </c>
      <c r="D180" s="193"/>
      <c r="E180" s="194"/>
      <c r="F180" s="55">
        <f t="shared" ref="F180:F183" si="230">D180+E180</f>
        <v>0</v>
      </c>
      <c r="G180" s="53"/>
      <c r="H180" s="54"/>
      <c r="I180" s="55">
        <f t="shared" ref="I180:I183" si="231">G180+H180</f>
        <v>0</v>
      </c>
      <c r="J180" s="53"/>
      <c r="K180" s="54"/>
      <c r="L180" s="55">
        <f t="shared" ref="L180:L183" si="232">K180+J180</f>
        <v>0</v>
      </c>
      <c r="M180" s="53"/>
      <c r="N180" s="54"/>
      <c r="O180" s="55">
        <f t="shared" ref="O180:O183" si="233">N180+M180</f>
        <v>0</v>
      </c>
      <c r="P180" s="57"/>
    </row>
    <row r="181" spans="1:16" ht="72" hidden="1" customHeight="1" x14ac:dyDescent="0.25">
      <c r="A181" s="51">
        <v>3292</v>
      </c>
      <c r="B181" s="87" t="s">
        <v>200</v>
      </c>
      <c r="C181" s="88">
        <f t="shared" si="193"/>
        <v>0</v>
      </c>
      <c r="D181" s="193"/>
      <c r="E181" s="194"/>
      <c r="F181" s="55">
        <f t="shared" si="230"/>
        <v>0</v>
      </c>
      <c r="G181" s="53"/>
      <c r="H181" s="54"/>
      <c r="I181" s="55">
        <f t="shared" si="231"/>
        <v>0</v>
      </c>
      <c r="J181" s="53"/>
      <c r="K181" s="54"/>
      <c r="L181" s="55">
        <f t="shared" si="232"/>
        <v>0</v>
      </c>
      <c r="M181" s="53"/>
      <c r="N181" s="54"/>
      <c r="O181" s="55">
        <f t="shared" si="233"/>
        <v>0</v>
      </c>
      <c r="P181" s="57"/>
    </row>
    <row r="182" spans="1:16" ht="72" hidden="1" customHeight="1" x14ac:dyDescent="0.25">
      <c r="A182" s="51">
        <v>3293</v>
      </c>
      <c r="B182" s="87" t="s">
        <v>201</v>
      </c>
      <c r="C182" s="88">
        <f t="shared" si="193"/>
        <v>0</v>
      </c>
      <c r="D182" s="193"/>
      <c r="E182" s="194"/>
      <c r="F182" s="55">
        <f t="shared" si="230"/>
        <v>0</v>
      </c>
      <c r="G182" s="53"/>
      <c r="H182" s="54"/>
      <c r="I182" s="55">
        <f t="shared" si="231"/>
        <v>0</v>
      </c>
      <c r="J182" s="53"/>
      <c r="K182" s="54"/>
      <c r="L182" s="55">
        <f t="shared" si="232"/>
        <v>0</v>
      </c>
      <c r="M182" s="53"/>
      <c r="N182" s="54"/>
      <c r="O182" s="55">
        <f t="shared" si="233"/>
        <v>0</v>
      </c>
      <c r="P182" s="57"/>
    </row>
    <row r="183" spans="1:16" ht="60" hidden="1" customHeight="1" x14ac:dyDescent="0.25">
      <c r="A183" s="206">
        <v>3294</v>
      </c>
      <c r="B183" s="87" t="s">
        <v>202</v>
      </c>
      <c r="C183" s="205">
        <f t="shared" si="193"/>
        <v>0</v>
      </c>
      <c r="D183" s="207"/>
      <c r="E183" s="208"/>
      <c r="F183" s="209">
        <f t="shared" si="230"/>
        <v>0</v>
      </c>
      <c r="G183" s="210"/>
      <c r="H183" s="211"/>
      <c r="I183" s="209">
        <f t="shared" si="231"/>
        <v>0</v>
      </c>
      <c r="J183" s="210"/>
      <c r="K183" s="211"/>
      <c r="L183" s="209">
        <f t="shared" si="232"/>
        <v>0</v>
      </c>
      <c r="M183" s="210"/>
      <c r="N183" s="211"/>
      <c r="O183" s="209">
        <f t="shared" si="233"/>
        <v>0</v>
      </c>
      <c r="P183" s="212"/>
    </row>
    <row r="184" spans="1:16" ht="48" hidden="1" x14ac:dyDescent="0.25">
      <c r="A184" s="213">
        <v>3300</v>
      </c>
      <c r="B184" s="204" t="s">
        <v>203</v>
      </c>
      <c r="C184" s="214">
        <f t="shared" si="193"/>
        <v>0</v>
      </c>
      <c r="D184" s="215">
        <f>SUM(D185:D186)</f>
        <v>0</v>
      </c>
      <c r="E184" s="216">
        <f t="shared" ref="E184:O184" si="234">SUM(E185:E186)</f>
        <v>0</v>
      </c>
      <c r="F184" s="217">
        <f t="shared" si="234"/>
        <v>0</v>
      </c>
      <c r="G184" s="215">
        <f t="shared" si="234"/>
        <v>0</v>
      </c>
      <c r="H184" s="216">
        <f t="shared" si="234"/>
        <v>0</v>
      </c>
      <c r="I184" s="217">
        <f t="shared" si="234"/>
        <v>0</v>
      </c>
      <c r="J184" s="215">
        <f t="shared" si="234"/>
        <v>0</v>
      </c>
      <c r="K184" s="216">
        <f t="shared" si="234"/>
        <v>0</v>
      </c>
      <c r="L184" s="217">
        <f t="shared" si="234"/>
        <v>0</v>
      </c>
      <c r="M184" s="215">
        <f t="shared" si="234"/>
        <v>0</v>
      </c>
      <c r="N184" s="216">
        <f t="shared" si="234"/>
        <v>0</v>
      </c>
      <c r="O184" s="217">
        <f t="shared" si="234"/>
        <v>0</v>
      </c>
      <c r="P184" s="218"/>
    </row>
    <row r="185" spans="1:16" ht="48" hidden="1" customHeight="1" x14ac:dyDescent="0.25">
      <c r="A185" s="135">
        <v>3310</v>
      </c>
      <c r="B185" s="136" t="s">
        <v>204</v>
      </c>
      <c r="C185" s="141">
        <f t="shared" si="193"/>
        <v>0</v>
      </c>
      <c r="D185" s="199"/>
      <c r="E185" s="200"/>
      <c r="F185" s="139">
        <f t="shared" ref="F185:F186" si="235">D185+E185</f>
        <v>0</v>
      </c>
      <c r="G185" s="142"/>
      <c r="H185" s="143"/>
      <c r="I185" s="139">
        <f t="shared" ref="I185:I186" si="236">G185+H185</f>
        <v>0</v>
      </c>
      <c r="J185" s="142"/>
      <c r="K185" s="143"/>
      <c r="L185" s="139">
        <f t="shared" ref="L185:L186" si="237">K185+J185</f>
        <v>0</v>
      </c>
      <c r="M185" s="142"/>
      <c r="N185" s="143"/>
      <c r="O185" s="139">
        <f t="shared" ref="O185:O186" si="238">N185+M185</f>
        <v>0</v>
      </c>
      <c r="P185" s="127"/>
    </row>
    <row r="186" spans="1:16" ht="48.75" hidden="1" customHeight="1" x14ac:dyDescent="0.25">
      <c r="A186" s="44">
        <v>3320</v>
      </c>
      <c r="B186" s="80" t="s">
        <v>205</v>
      </c>
      <c r="C186" s="81">
        <f t="shared" si="193"/>
        <v>0</v>
      </c>
      <c r="D186" s="195"/>
      <c r="E186" s="196"/>
      <c r="F186" s="132">
        <f t="shared" si="235"/>
        <v>0</v>
      </c>
      <c r="G186" s="46"/>
      <c r="H186" s="47"/>
      <c r="I186" s="132">
        <f t="shared" si="236"/>
        <v>0</v>
      </c>
      <c r="J186" s="46"/>
      <c r="K186" s="47"/>
      <c r="L186" s="132">
        <f t="shared" si="237"/>
        <v>0</v>
      </c>
      <c r="M186" s="46"/>
      <c r="N186" s="47"/>
      <c r="O186" s="132">
        <f t="shared" si="238"/>
        <v>0</v>
      </c>
      <c r="P186" s="49"/>
    </row>
    <row r="187" spans="1:16" hidden="1" x14ac:dyDescent="0.25">
      <c r="A187" s="219">
        <v>4000</v>
      </c>
      <c r="B187" s="175" t="s">
        <v>206</v>
      </c>
      <c r="C187" s="176">
        <f t="shared" si="193"/>
        <v>0</v>
      </c>
      <c r="D187" s="177">
        <f>SUM(D188,D191)</f>
        <v>0</v>
      </c>
      <c r="E187" s="178">
        <f t="shared" ref="E187:F187" si="239">SUM(E188,E191)</f>
        <v>0</v>
      </c>
      <c r="F187" s="179">
        <f t="shared" si="239"/>
        <v>0</v>
      </c>
      <c r="G187" s="177">
        <f>SUM(G188,G191)</f>
        <v>0</v>
      </c>
      <c r="H187" s="178">
        <f t="shared" ref="H187:I187" si="240">SUM(H188,H191)</f>
        <v>0</v>
      </c>
      <c r="I187" s="179">
        <f t="shared" si="240"/>
        <v>0</v>
      </c>
      <c r="J187" s="177">
        <f>SUM(J188,J191)</f>
        <v>0</v>
      </c>
      <c r="K187" s="178">
        <f t="shared" ref="K187:L187" si="241">SUM(K188,K191)</f>
        <v>0</v>
      </c>
      <c r="L187" s="179">
        <f t="shared" si="241"/>
        <v>0</v>
      </c>
      <c r="M187" s="177">
        <f>SUM(M188,M191)</f>
        <v>0</v>
      </c>
      <c r="N187" s="178">
        <f t="shared" ref="N187:O187" si="242">SUM(N188,N191)</f>
        <v>0</v>
      </c>
      <c r="O187" s="179">
        <f t="shared" si="242"/>
        <v>0</v>
      </c>
      <c r="P187" s="180"/>
    </row>
    <row r="188" spans="1:16" ht="24" hidden="1" x14ac:dyDescent="0.25">
      <c r="A188" s="220">
        <v>4200</v>
      </c>
      <c r="B188" s="181" t="s">
        <v>207</v>
      </c>
      <c r="C188" s="68">
        <f t="shared" si="193"/>
        <v>0</v>
      </c>
      <c r="D188" s="182">
        <f>SUM(D189,D190)</f>
        <v>0</v>
      </c>
      <c r="E188" s="183">
        <f t="shared" ref="E188:F188" si="243">SUM(E189,E190)</f>
        <v>0</v>
      </c>
      <c r="F188" s="71">
        <f t="shared" si="243"/>
        <v>0</v>
      </c>
      <c r="G188" s="182">
        <f>SUM(G189,G190)</f>
        <v>0</v>
      </c>
      <c r="H188" s="183">
        <f t="shared" ref="H188:I188" si="244">SUM(H189,H190)</f>
        <v>0</v>
      </c>
      <c r="I188" s="71">
        <f t="shared" si="244"/>
        <v>0</v>
      </c>
      <c r="J188" s="182">
        <f>SUM(J189,J190)</f>
        <v>0</v>
      </c>
      <c r="K188" s="183">
        <f t="shared" ref="K188:L188" si="245">SUM(K189,K190)</f>
        <v>0</v>
      </c>
      <c r="L188" s="71">
        <f t="shared" si="245"/>
        <v>0</v>
      </c>
      <c r="M188" s="182">
        <f>SUM(M189,M190)</f>
        <v>0</v>
      </c>
      <c r="N188" s="183">
        <f t="shared" ref="N188:O188" si="246">SUM(N189,N190)</f>
        <v>0</v>
      </c>
      <c r="O188" s="71">
        <f t="shared" si="246"/>
        <v>0</v>
      </c>
      <c r="P188" s="75"/>
    </row>
    <row r="189" spans="1:16" ht="36" hidden="1" customHeight="1" x14ac:dyDescent="0.25">
      <c r="A189" s="376">
        <v>4240</v>
      </c>
      <c r="B189" s="80" t="s">
        <v>208</v>
      </c>
      <c r="C189" s="81">
        <f t="shared" si="193"/>
        <v>0</v>
      </c>
      <c r="D189" s="195"/>
      <c r="E189" s="196"/>
      <c r="F189" s="132">
        <f t="shared" ref="F189:F190" si="247">D189+E189</f>
        <v>0</v>
      </c>
      <c r="G189" s="46"/>
      <c r="H189" s="47"/>
      <c r="I189" s="132">
        <f t="shared" ref="I189:I190" si="248">G189+H189</f>
        <v>0</v>
      </c>
      <c r="J189" s="46"/>
      <c r="K189" s="47"/>
      <c r="L189" s="132">
        <f t="shared" ref="L189:L190" si="249">K189+J189</f>
        <v>0</v>
      </c>
      <c r="M189" s="46"/>
      <c r="N189" s="47"/>
      <c r="O189" s="132">
        <f t="shared" ref="O189:O190" si="250">N189+M189</f>
        <v>0</v>
      </c>
      <c r="P189" s="49"/>
    </row>
    <row r="190" spans="1:16" ht="24" hidden="1" customHeight="1" x14ac:dyDescent="0.25">
      <c r="A190" s="187">
        <v>4250</v>
      </c>
      <c r="B190" s="87" t="s">
        <v>209</v>
      </c>
      <c r="C190" s="88">
        <f t="shared" si="193"/>
        <v>0</v>
      </c>
      <c r="D190" s="193"/>
      <c r="E190" s="194"/>
      <c r="F190" s="55">
        <f t="shared" si="247"/>
        <v>0</v>
      </c>
      <c r="G190" s="53"/>
      <c r="H190" s="54"/>
      <c r="I190" s="55">
        <f t="shared" si="248"/>
        <v>0</v>
      </c>
      <c r="J190" s="53"/>
      <c r="K190" s="54"/>
      <c r="L190" s="55">
        <f t="shared" si="249"/>
        <v>0</v>
      </c>
      <c r="M190" s="53"/>
      <c r="N190" s="54"/>
      <c r="O190" s="55">
        <f t="shared" si="250"/>
        <v>0</v>
      </c>
      <c r="P190" s="57"/>
    </row>
    <row r="191" spans="1:16" hidden="1" x14ac:dyDescent="0.25">
      <c r="A191" s="67">
        <v>4300</v>
      </c>
      <c r="B191" s="181" t="s">
        <v>210</v>
      </c>
      <c r="C191" s="68">
        <f t="shared" si="193"/>
        <v>0</v>
      </c>
      <c r="D191" s="182">
        <f>SUM(D192)</f>
        <v>0</v>
      </c>
      <c r="E191" s="183">
        <f t="shared" ref="E191:F191" si="251">SUM(E192)</f>
        <v>0</v>
      </c>
      <c r="F191" s="71">
        <f t="shared" si="251"/>
        <v>0</v>
      </c>
      <c r="G191" s="182">
        <f>SUM(G192)</f>
        <v>0</v>
      </c>
      <c r="H191" s="183">
        <f t="shared" ref="H191:I191" si="252">SUM(H192)</f>
        <v>0</v>
      </c>
      <c r="I191" s="71">
        <f t="shared" si="252"/>
        <v>0</v>
      </c>
      <c r="J191" s="182">
        <f>SUM(J192)</f>
        <v>0</v>
      </c>
      <c r="K191" s="183">
        <f t="shared" ref="K191:L191" si="253">SUM(K192)</f>
        <v>0</v>
      </c>
      <c r="L191" s="71">
        <f t="shared" si="253"/>
        <v>0</v>
      </c>
      <c r="M191" s="182">
        <f>SUM(M192)</f>
        <v>0</v>
      </c>
      <c r="N191" s="183">
        <f t="shared" ref="N191:O191" si="254">SUM(N192)</f>
        <v>0</v>
      </c>
      <c r="O191" s="71">
        <f t="shared" si="254"/>
        <v>0</v>
      </c>
      <c r="P191" s="75"/>
    </row>
    <row r="192" spans="1:16" ht="24" hidden="1" x14ac:dyDescent="0.25">
      <c r="A192" s="376">
        <v>4310</v>
      </c>
      <c r="B192" s="80" t="s">
        <v>211</v>
      </c>
      <c r="C192" s="81">
        <f t="shared" si="193"/>
        <v>0</v>
      </c>
      <c r="D192" s="191">
        <f>SUM(D193:D193)</f>
        <v>0</v>
      </c>
      <c r="E192" s="192">
        <f t="shared" ref="E192:F192" si="255">SUM(E193:E193)</f>
        <v>0</v>
      </c>
      <c r="F192" s="132">
        <f t="shared" si="255"/>
        <v>0</v>
      </c>
      <c r="G192" s="191">
        <f>SUM(G193:G193)</f>
        <v>0</v>
      </c>
      <c r="H192" s="192">
        <f t="shared" ref="H192:I192" si="256">SUM(H193:H193)</f>
        <v>0</v>
      </c>
      <c r="I192" s="132">
        <f t="shared" si="256"/>
        <v>0</v>
      </c>
      <c r="J192" s="191">
        <f>SUM(J193:J193)</f>
        <v>0</v>
      </c>
      <c r="K192" s="192">
        <f t="shared" ref="K192:L192" si="257">SUM(K193:K193)</f>
        <v>0</v>
      </c>
      <c r="L192" s="132">
        <f t="shared" si="257"/>
        <v>0</v>
      </c>
      <c r="M192" s="191">
        <f>SUM(M193:M193)</f>
        <v>0</v>
      </c>
      <c r="N192" s="192">
        <f t="shared" ref="N192:O192" si="258">SUM(N193:N193)</f>
        <v>0</v>
      </c>
      <c r="O192" s="132">
        <f t="shared" si="258"/>
        <v>0</v>
      </c>
      <c r="P192" s="49"/>
    </row>
    <row r="193" spans="1:16" ht="36" hidden="1" customHeight="1" x14ac:dyDescent="0.25">
      <c r="A193" s="51">
        <v>4311</v>
      </c>
      <c r="B193" s="87" t="s">
        <v>212</v>
      </c>
      <c r="C193" s="88">
        <f t="shared" si="193"/>
        <v>0</v>
      </c>
      <c r="D193" s="193"/>
      <c r="E193" s="194"/>
      <c r="F193" s="55">
        <f>D193+E193</f>
        <v>0</v>
      </c>
      <c r="G193" s="53"/>
      <c r="H193" s="54"/>
      <c r="I193" s="55">
        <f>G193+H193</f>
        <v>0</v>
      </c>
      <c r="J193" s="53"/>
      <c r="K193" s="54"/>
      <c r="L193" s="55">
        <f>K193+J193</f>
        <v>0</v>
      </c>
      <c r="M193" s="53"/>
      <c r="N193" s="54"/>
      <c r="O193" s="55">
        <f>N193+M193</f>
        <v>0</v>
      </c>
      <c r="P193" s="57"/>
    </row>
    <row r="194" spans="1:16" s="28" customFormat="1" ht="24" x14ac:dyDescent="0.25">
      <c r="A194" s="221"/>
      <c r="B194" s="23" t="s">
        <v>213</v>
      </c>
      <c r="C194" s="170">
        <f t="shared" si="193"/>
        <v>11788</v>
      </c>
      <c r="D194" s="171">
        <f t="shared" ref="D194:O194" si="259">SUM(D195,D230,D269,D283)</f>
        <v>6925</v>
      </c>
      <c r="E194" s="172">
        <f t="shared" si="259"/>
        <v>0</v>
      </c>
      <c r="F194" s="173">
        <f t="shared" si="259"/>
        <v>6925</v>
      </c>
      <c r="G194" s="171">
        <f t="shared" si="259"/>
        <v>4863</v>
      </c>
      <c r="H194" s="172">
        <f t="shared" si="259"/>
        <v>0</v>
      </c>
      <c r="I194" s="173">
        <f t="shared" si="259"/>
        <v>4863</v>
      </c>
      <c r="J194" s="171">
        <f t="shared" si="259"/>
        <v>0</v>
      </c>
      <c r="K194" s="172">
        <f t="shared" si="259"/>
        <v>0</v>
      </c>
      <c r="L194" s="173">
        <f t="shared" si="259"/>
        <v>0</v>
      </c>
      <c r="M194" s="171">
        <f t="shared" si="259"/>
        <v>0</v>
      </c>
      <c r="N194" s="172">
        <f t="shared" si="259"/>
        <v>0</v>
      </c>
      <c r="O194" s="173">
        <f t="shared" si="259"/>
        <v>0</v>
      </c>
      <c r="P194" s="174"/>
    </row>
    <row r="195" spans="1:16" x14ac:dyDescent="0.25">
      <c r="A195" s="175">
        <v>5000</v>
      </c>
      <c r="B195" s="175" t="s">
        <v>214</v>
      </c>
      <c r="C195" s="176">
        <f t="shared" si="193"/>
        <v>11788</v>
      </c>
      <c r="D195" s="177">
        <f>D196+D204</f>
        <v>6925</v>
      </c>
      <c r="E195" s="178">
        <f t="shared" ref="E195:F195" si="260">E196+E204</f>
        <v>0</v>
      </c>
      <c r="F195" s="179">
        <f t="shared" si="260"/>
        <v>6925</v>
      </c>
      <c r="G195" s="177">
        <f>G196+G204</f>
        <v>4863</v>
      </c>
      <c r="H195" s="178">
        <f t="shared" ref="H195:I195" si="261">H196+H204</f>
        <v>0</v>
      </c>
      <c r="I195" s="179">
        <f t="shared" si="261"/>
        <v>4863</v>
      </c>
      <c r="J195" s="177">
        <f>J196+J204</f>
        <v>0</v>
      </c>
      <c r="K195" s="178">
        <f t="shared" ref="K195:L195" si="262">K196+K204</f>
        <v>0</v>
      </c>
      <c r="L195" s="179">
        <f t="shared" si="262"/>
        <v>0</v>
      </c>
      <c r="M195" s="177">
        <f>M196+M204</f>
        <v>0</v>
      </c>
      <c r="N195" s="178">
        <f t="shared" ref="N195:O195" si="263">N196+N204</f>
        <v>0</v>
      </c>
      <c r="O195" s="179">
        <f t="shared" si="263"/>
        <v>0</v>
      </c>
      <c r="P195" s="180"/>
    </row>
    <row r="196" spans="1:16" hidden="1" x14ac:dyDescent="0.25">
      <c r="A196" s="67">
        <v>5100</v>
      </c>
      <c r="B196" s="181" t="s">
        <v>215</v>
      </c>
      <c r="C196" s="68">
        <f t="shared" si="193"/>
        <v>0</v>
      </c>
      <c r="D196" s="182">
        <f>D197+D198+D201+D202+D203</f>
        <v>0</v>
      </c>
      <c r="E196" s="183">
        <f t="shared" ref="E196:F196" si="264">E197+E198+E201+E202+E203</f>
        <v>0</v>
      </c>
      <c r="F196" s="71">
        <f t="shared" si="264"/>
        <v>0</v>
      </c>
      <c r="G196" s="182">
        <f>G197+G198+G201+G202+G203</f>
        <v>0</v>
      </c>
      <c r="H196" s="183">
        <f t="shared" ref="H196:I196" si="265">H197+H198+H201+H202+H203</f>
        <v>0</v>
      </c>
      <c r="I196" s="71">
        <f t="shared" si="265"/>
        <v>0</v>
      </c>
      <c r="J196" s="182">
        <f>J197+J198+J201+J202+J203</f>
        <v>0</v>
      </c>
      <c r="K196" s="183">
        <f t="shared" ref="K196:L196" si="266">K197+K198+K201+K202+K203</f>
        <v>0</v>
      </c>
      <c r="L196" s="71">
        <f t="shared" si="266"/>
        <v>0</v>
      </c>
      <c r="M196" s="182">
        <f>M197+M198+M201+M202+M203</f>
        <v>0</v>
      </c>
      <c r="N196" s="183">
        <f t="shared" ref="N196:O196" si="267">N197+N198+N201+N202+N203</f>
        <v>0</v>
      </c>
      <c r="O196" s="71">
        <f t="shared" si="267"/>
        <v>0</v>
      </c>
      <c r="P196" s="75"/>
    </row>
    <row r="197" spans="1:16" ht="12" hidden="1" customHeight="1" x14ac:dyDescent="0.25">
      <c r="A197" s="376">
        <v>5110</v>
      </c>
      <c r="B197" s="80" t="s">
        <v>216</v>
      </c>
      <c r="C197" s="81">
        <f t="shared" si="193"/>
        <v>0</v>
      </c>
      <c r="D197" s="195"/>
      <c r="E197" s="196"/>
      <c r="F197" s="132">
        <f>D197+E197</f>
        <v>0</v>
      </c>
      <c r="G197" s="46"/>
      <c r="H197" s="47"/>
      <c r="I197" s="132">
        <f>G197+H197</f>
        <v>0</v>
      </c>
      <c r="J197" s="46"/>
      <c r="K197" s="47"/>
      <c r="L197" s="132">
        <f>K197+J197</f>
        <v>0</v>
      </c>
      <c r="M197" s="46"/>
      <c r="N197" s="47"/>
      <c r="O197" s="132">
        <f>N197+M197</f>
        <v>0</v>
      </c>
      <c r="P197" s="49"/>
    </row>
    <row r="198" spans="1:16" ht="24" hidden="1" x14ac:dyDescent="0.25">
      <c r="A198" s="187">
        <v>5120</v>
      </c>
      <c r="B198" s="87" t="s">
        <v>217</v>
      </c>
      <c r="C198" s="88">
        <f t="shared" si="193"/>
        <v>0</v>
      </c>
      <c r="D198" s="188">
        <f>D199+D200</f>
        <v>0</v>
      </c>
      <c r="E198" s="189">
        <f t="shared" ref="E198:F198" si="268">E199+E200</f>
        <v>0</v>
      </c>
      <c r="F198" s="55">
        <f t="shared" si="268"/>
        <v>0</v>
      </c>
      <c r="G198" s="188">
        <f>G199+G200</f>
        <v>0</v>
      </c>
      <c r="H198" s="189">
        <f t="shared" ref="H198:I198" si="269">H199+H200</f>
        <v>0</v>
      </c>
      <c r="I198" s="55">
        <f t="shared" si="269"/>
        <v>0</v>
      </c>
      <c r="J198" s="188">
        <f>J199+J200</f>
        <v>0</v>
      </c>
      <c r="K198" s="189">
        <f t="shared" ref="K198:L198" si="270">K199+K200</f>
        <v>0</v>
      </c>
      <c r="L198" s="55">
        <f t="shared" si="270"/>
        <v>0</v>
      </c>
      <c r="M198" s="188">
        <f>M199+M200</f>
        <v>0</v>
      </c>
      <c r="N198" s="189">
        <f t="shared" ref="N198:O198" si="271">N199+N200</f>
        <v>0</v>
      </c>
      <c r="O198" s="55">
        <f t="shared" si="271"/>
        <v>0</v>
      </c>
      <c r="P198" s="57"/>
    </row>
    <row r="199" spans="1:16" ht="12" hidden="1" customHeight="1" x14ac:dyDescent="0.25">
      <c r="A199" s="51">
        <v>5121</v>
      </c>
      <c r="B199" s="87" t="s">
        <v>218</v>
      </c>
      <c r="C199" s="88">
        <f t="shared" si="193"/>
        <v>0</v>
      </c>
      <c r="D199" s="193"/>
      <c r="E199" s="194"/>
      <c r="F199" s="55">
        <f t="shared" ref="F199:F203" si="272">D199+E199</f>
        <v>0</v>
      </c>
      <c r="G199" s="53"/>
      <c r="H199" s="54"/>
      <c r="I199" s="55">
        <f t="shared" ref="I199:I203" si="273">G199+H199</f>
        <v>0</v>
      </c>
      <c r="J199" s="53"/>
      <c r="K199" s="54"/>
      <c r="L199" s="55">
        <f t="shared" ref="L199:L203" si="274">K199+J199</f>
        <v>0</v>
      </c>
      <c r="M199" s="53"/>
      <c r="N199" s="54"/>
      <c r="O199" s="55">
        <f t="shared" ref="O199:O203" si="275">N199+M199</f>
        <v>0</v>
      </c>
      <c r="P199" s="57"/>
    </row>
    <row r="200" spans="1:16" ht="24" hidden="1" customHeight="1" x14ac:dyDescent="0.25">
      <c r="A200" s="51">
        <v>5129</v>
      </c>
      <c r="B200" s="87" t="s">
        <v>219</v>
      </c>
      <c r="C200" s="88">
        <f t="shared" si="193"/>
        <v>0</v>
      </c>
      <c r="D200" s="193"/>
      <c r="E200" s="194"/>
      <c r="F200" s="55">
        <f t="shared" si="272"/>
        <v>0</v>
      </c>
      <c r="G200" s="53"/>
      <c r="H200" s="54"/>
      <c r="I200" s="55">
        <f t="shared" si="273"/>
        <v>0</v>
      </c>
      <c r="J200" s="53"/>
      <c r="K200" s="54"/>
      <c r="L200" s="55">
        <f t="shared" si="274"/>
        <v>0</v>
      </c>
      <c r="M200" s="53"/>
      <c r="N200" s="54"/>
      <c r="O200" s="55">
        <f t="shared" si="275"/>
        <v>0</v>
      </c>
      <c r="P200" s="57"/>
    </row>
    <row r="201" spans="1:16" ht="12" hidden="1" customHeight="1" x14ac:dyDescent="0.25">
      <c r="A201" s="187">
        <v>5130</v>
      </c>
      <c r="B201" s="87" t="s">
        <v>220</v>
      </c>
      <c r="C201" s="88">
        <f t="shared" si="193"/>
        <v>0</v>
      </c>
      <c r="D201" s="193"/>
      <c r="E201" s="194"/>
      <c r="F201" s="55">
        <f t="shared" si="272"/>
        <v>0</v>
      </c>
      <c r="G201" s="53"/>
      <c r="H201" s="54"/>
      <c r="I201" s="55">
        <f t="shared" si="273"/>
        <v>0</v>
      </c>
      <c r="J201" s="53"/>
      <c r="K201" s="54"/>
      <c r="L201" s="55">
        <f t="shared" si="274"/>
        <v>0</v>
      </c>
      <c r="M201" s="53"/>
      <c r="N201" s="54"/>
      <c r="O201" s="55">
        <f t="shared" si="275"/>
        <v>0</v>
      </c>
      <c r="P201" s="57"/>
    </row>
    <row r="202" spans="1:16" ht="12" hidden="1" customHeight="1" x14ac:dyDescent="0.25">
      <c r="A202" s="187">
        <v>5140</v>
      </c>
      <c r="B202" s="87" t="s">
        <v>221</v>
      </c>
      <c r="C202" s="88">
        <f t="shared" si="193"/>
        <v>0</v>
      </c>
      <c r="D202" s="193"/>
      <c r="E202" s="194"/>
      <c r="F202" s="55">
        <f t="shared" si="272"/>
        <v>0</v>
      </c>
      <c r="G202" s="53"/>
      <c r="H202" s="54"/>
      <c r="I202" s="55">
        <f t="shared" si="273"/>
        <v>0</v>
      </c>
      <c r="J202" s="53"/>
      <c r="K202" s="54"/>
      <c r="L202" s="55">
        <f t="shared" si="274"/>
        <v>0</v>
      </c>
      <c r="M202" s="53"/>
      <c r="N202" s="54"/>
      <c r="O202" s="55">
        <f t="shared" si="275"/>
        <v>0</v>
      </c>
      <c r="P202" s="57"/>
    </row>
    <row r="203" spans="1:16" ht="24" hidden="1" customHeight="1" x14ac:dyDescent="0.25">
      <c r="A203" s="187">
        <v>5170</v>
      </c>
      <c r="B203" s="87" t="s">
        <v>222</v>
      </c>
      <c r="C203" s="88">
        <f t="shared" si="193"/>
        <v>0</v>
      </c>
      <c r="D203" s="193"/>
      <c r="E203" s="194"/>
      <c r="F203" s="55">
        <f t="shared" si="272"/>
        <v>0</v>
      </c>
      <c r="G203" s="53"/>
      <c r="H203" s="54"/>
      <c r="I203" s="55">
        <f t="shared" si="273"/>
        <v>0</v>
      </c>
      <c r="J203" s="53"/>
      <c r="K203" s="54"/>
      <c r="L203" s="55">
        <f t="shared" si="274"/>
        <v>0</v>
      </c>
      <c r="M203" s="53"/>
      <c r="N203" s="54"/>
      <c r="O203" s="55">
        <f t="shared" si="275"/>
        <v>0</v>
      </c>
      <c r="P203" s="57"/>
    </row>
    <row r="204" spans="1:16" x14ac:dyDescent="0.25">
      <c r="A204" s="67">
        <v>5200</v>
      </c>
      <c r="B204" s="181" t="s">
        <v>223</v>
      </c>
      <c r="C204" s="68">
        <f t="shared" si="193"/>
        <v>11788</v>
      </c>
      <c r="D204" s="182">
        <f>D205+D215+D216+D225+D226+D227+D229</f>
        <v>6925</v>
      </c>
      <c r="E204" s="183">
        <f t="shared" ref="E204:F204" si="276">E205+E215+E216+E225+E226+E227+E229</f>
        <v>0</v>
      </c>
      <c r="F204" s="71">
        <f t="shared" si="276"/>
        <v>6925</v>
      </c>
      <c r="G204" s="182">
        <f>G205+G215+G216+G225+G226+G227+G229</f>
        <v>4863</v>
      </c>
      <c r="H204" s="183">
        <f t="shared" ref="H204:I204" si="277">H205+H215+H216+H225+H226+H227+H229</f>
        <v>0</v>
      </c>
      <c r="I204" s="71">
        <f t="shared" si="277"/>
        <v>4863</v>
      </c>
      <c r="J204" s="182">
        <f>J205+J215+J216+J225+J226+J227+J229</f>
        <v>0</v>
      </c>
      <c r="K204" s="183">
        <f t="shared" ref="K204:L204" si="278">K205+K215+K216+K225+K226+K227+K229</f>
        <v>0</v>
      </c>
      <c r="L204" s="71">
        <f t="shared" si="278"/>
        <v>0</v>
      </c>
      <c r="M204" s="182">
        <f>M205+M215+M216+M225+M226+M227+M229</f>
        <v>0</v>
      </c>
      <c r="N204" s="183">
        <f t="shared" ref="N204:O204" si="279">N205+N215+N216+N225+N226+N227+N229</f>
        <v>0</v>
      </c>
      <c r="O204" s="71">
        <f t="shared" si="279"/>
        <v>0</v>
      </c>
      <c r="P204" s="75"/>
    </row>
    <row r="205" spans="1:16" hidden="1" x14ac:dyDescent="0.25">
      <c r="A205" s="184">
        <v>5210</v>
      </c>
      <c r="B205" s="136" t="s">
        <v>224</v>
      </c>
      <c r="C205" s="141">
        <f t="shared" si="193"/>
        <v>0</v>
      </c>
      <c r="D205" s="185">
        <f>SUM(D206:D214)</f>
        <v>0</v>
      </c>
      <c r="E205" s="186">
        <f t="shared" ref="E205:F205" si="280">SUM(E206:E214)</f>
        <v>0</v>
      </c>
      <c r="F205" s="139">
        <f t="shared" si="280"/>
        <v>0</v>
      </c>
      <c r="G205" s="185">
        <f>SUM(G206:G214)</f>
        <v>0</v>
      </c>
      <c r="H205" s="186">
        <f t="shared" ref="H205:I205" si="281">SUM(H206:H214)</f>
        <v>0</v>
      </c>
      <c r="I205" s="139">
        <f t="shared" si="281"/>
        <v>0</v>
      </c>
      <c r="J205" s="185">
        <f>SUM(J206:J214)</f>
        <v>0</v>
      </c>
      <c r="K205" s="186">
        <f t="shared" ref="K205:L205" si="282">SUM(K206:K214)</f>
        <v>0</v>
      </c>
      <c r="L205" s="139">
        <f t="shared" si="282"/>
        <v>0</v>
      </c>
      <c r="M205" s="185">
        <f>SUM(M206:M214)</f>
        <v>0</v>
      </c>
      <c r="N205" s="186">
        <f t="shared" ref="N205:O205" si="283">SUM(N206:N214)</f>
        <v>0</v>
      </c>
      <c r="O205" s="139">
        <f t="shared" si="283"/>
        <v>0</v>
      </c>
      <c r="P205" s="127"/>
    </row>
    <row r="206" spans="1:16" ht="12" hidden="1" customHeight="1" x14ac:dyDescent="0.25">
      <c r="A206" s="44">
        <v>5211</v>
      </c>
      <c r="B206" s="80" t="s">
        <v>225</v>
      </c>
      <c r="C206" s="81">
        <f t="shared" si="193"/>
        <v>0</v>
      </c>
      <c r="D206" s="195"/>
      <c r="E206" s="196"/>
      <c r="F206" s="132">
        <f t="shared" ref="F206:F215" si="284">D206+E206</f>
        <v>0</v>
      </c>
      <c r="G206" s="46"/>
      <c r="H206" s="47"/>
      <c r="I206" s="132">
        <f t="shared" ref="I206:I215" si="285">G206+H206</f>
        <v>0</v>
      </c>
      <c r="J206" s="46"/>
      <c r="K206" s="47"/>
      <c r="L206" s="132">
        <f t="shared" ref="L206:L215" si="286">K206+J206</f>
        <v>0</v>
      </c>
      <c r="M206" s="46"/>
      <c r="N206" s="47"/>
      <c r="O206" s="132">
        <f t="shared" ref="O206:O215" si="287">N206+M206</f>
        <v>0</v>
      </c>
      <c r="P206" s="49"/>
    </row>
    <row r="207" spans="1:16" ht="12" hidden="1" customHeight="1" x14ac:dyDescent="0.25">
      <c r="A207" s="51">
        <v>5212</v>
      </c>
      <c r="B207" s="87" t="s">
        <v>226</v>
      </c>
      <c r="C207" s="88">
        <f t="shared" si="193"/>
        <v>0</v>
      </c>
      <c r="D207" s="193"/>
      <c r="E207" s="194"/>
      <c r="F207" s="55">
        <f t="shared" si="284"/>
        <v>0</v>
      </c>
      <c r="G207" s="53"/>
      <c r="H207" s="54"/>
      <c r="I207" s="55">
        <f t="shared" si="285"/>
        <v>0</v>
      </c>
      <c r="J207" s="53"/>
      <c r="K207" s="54"/>
      <c r="L207" s="55">
        <f t="shared" si="286"/>
        <v>0</v>
      </c>
      <c r="M207" s="53"/>
      <c r="N207" s="54"/>
      <c r="O207" s="55">
        <f t="shared" si="287"/>
        <v>0</v>
      </c>
      <c r="P207" s="57"/>
    </row>
    <row r="208" spans="1:16" ht="12" hidden="1" customHeight="1" x14ac:dyDescent="0.25">
      <c r="A208" s="51">
        <v>5213</v>
      </c>
      <c r="B208" s="87" t="s">
        <v>227</v>
      </c>
      <c r="C208" s="88">
        <f t="shared" si="193"/>
        <v>0</v>
      </c>
      <c r="D208" s="193"/>
      <c r="E208" s="194"/>
      <c r="F208" s="55">
        <f t="shared" si="284"/>
        <v>0</v>
      </c>
      <c r="G208" s="53"/>
      <c r="H208" s="54"/>
      <c r="I208" s="55">
        <f t="shared" si="285"/>
        <v>0</v>
      </c>
      <c r="J208" s="53"/>
      <c r="K208" s="54"/>
      <c r="L208" s="55">
        <f t="shared" si="286"/>
        <v>0</v>
      </c>
      <c r="M208" s="53"/>
      <c r="N208" s="54"/>
      <c r="O208" s="55">
        <f t="shared" si="287"/>
        <v>0</v>
      </c>
      <c r="P208" s="57"/>
    </row>
    <row r="209" spans="1:16" ht="12" hidden="1" customHeight="1" x14ac:dyDescent="0.25">
      <c r="A209" s="51">
        <v>5214</v>
      </c>
      <c r="B209" s="87" t="s">
        <v>228</v>
      </c>
      <c r="C209" s="88">
        <f t="shared" si="193"/>
        <v>0</v>
      </c>
      <c r="D209" s="193"/>
      <c r="E209" s="194"/>
      <c r="F209" s="55">
        <f t="shared" si="284"/>
        <v>0</v>
      </c>
      <c r="G209" s="53"/>
      <c r="H209" s="54"/>
      <c r="I209" s="55">
        <f t="shared" si="285"/>
        <v>0</v>
      </c>
      <c r="J209" s="53"/>
      <c r="K209" s="54"/>
      <c r="L209" s="55">
        <f t="shared" si="286"/>
        <v>0</v>
      </c>
      <c r="M209" s="53"/>
      <c r="N209" s="54"/>
      <c r="O209" s="55">
        <f t="shared" si="287"/>
        <v>0</v>
      </c>
      <c r="P209" s="57"/>
    </row>
    <row r="210" spans="1:16" ht="12" hidden="1" customHeight="1" x14ac:dyDescent="0.25">
      <c r="A210" s="51">
        <v>5215</v>
      </c>
      <c r="B210" s="87" t="s">
        <v>229</v>
      </c>
      <c r="C210" s="88">
        <f t="shared" si="193"/>
        <v>0</v>
      </c>
      <c r="D210" s="193"/>
      <c r="E210" s="194"/>
      <c r="F210" s="55">
        <f t="shared" si="284"/>
        <v>0</v>
      </c>
      <c r="G210" s="53"/>
      <c r="H210" s="54"/>
      <c r="I210" s="55">
        <f t="shared" si="285"/>
        <v>0</v>
      </c>
      <c r="J210" s="53"/>
      <c r="K210" s="54"/>
      <c r="L210" s="55">
        <f t="shared" si="286"/>
        <v>0</v>
      </c>
      <c r="M210" s="53"/>
      <c r="N210" s="54"/>
      <c r="O210" s="55">
        <f t="shared" si="287"/>
        <v>0</v>
      </c>
      <c r="P210" s="57"/>
    </row>
    <row r="211" spans="1:16" ht="14.25" hidden="1" customHeight="1" x14ac:dyDescent="0.25">
      <c r="A211" s="51">
        <v>5216</v>
      </c>
      <c r="B211" s="87" t="s">
        <v>230</v>
      </c>
      <c r="C211" s="88">
        <f t="shared" si="193"/>
        <v>0</v>
      </c>
      <c r="D211" s="193"/>
      <c r="E211" s="194"/>
      <c r="F211" s="55">
        <f t="shared" si="284"/>
        <v>0</v>
      </c>
      <c r="G211" s="53"/>
      <c r="H211" s="54"/>
      <c r="I211" s="55">
        <f t="shared" si="285"/>
        <v>0</v>
      </c>
      <c r="J211" s="53"/>
      <c r="K211" s="54"/>
      <c r="L211" s="55">
        <f t="shared" si="286"/>
        <v>0</v>
      </c>
      <c r="M211" s="53"/>
      <c r="N211" s="54"/>
      <c r="O211" s="55">
        <f t="shared" si="287"/>
        <v>0</v>
      </c>
      <c r="P211" s="57"/>
    </row>
    <row r="212" spans="1:16" ht="12" hidden="1" customHeight="1" x14ac:dyDescent="0.25">
      <c r="A212" s="51">
        <v>5217</v>
      </c>
      <c r="B212" s="87" t="s">
        <v>231</v>
      </c>
      <c r="C212" s="88">
        <f t="shared" ref="C212:C275" si="288">F212+I212+L212+O212</f>
        <v>0</v>
      </c>
      <c r="D212" s="193"/>
      <c r="E212" s="194"/>
      <c r="F212" s="55">
        <f t="shared" si="284"/>
        <v>0</v>
      </c>
      <c r="G212" s="53"/>
      <c r="H212" s="54"/>
      <c r="I212" s="55">
        <f t="shared" si="285"/>
        <v>0</v>
      </c>
      <c r="J212" s="53"/>
      <c r="K212" s="54"/>
      <c r="L212" s="55">
        <f t="shared" si="286"/>
        <v>0</v>
      </c>
      <c r="M212" s="53"/>
      <c r="N212" s="54"/>
      <c r="O212" s="55">
        <f t="shared" si="287"/>
        <v>0</v>
      </c>
      <c r="P212" s="57"/>
    </row>
    <row r="213" spans="1:16" ht="12" hidden="1" customHeight="1" x14ac:dyDescent="0.25">
      <c r="A213" s="51">
        <v>5218</v>
      </c>
      <c r="B213" s="87" t="s">
        <v>232</v>
      </c>
      <c r="C213" s="88">
        <f t="shared" si="288"/>
        <v>0</v>
      </c>
      <c r="D213" s="193"/>
      <c r="E213" s="194"/>
      <c r="F213" s="55">
        <f t="shared" si="284"/>
        <v>0</v>
      </c>
      <c r="G213" s="53"/>
      <c r="H213" s="54"/>
      <c r="I213" s="55">
        <f t="shared" si="285"/>
        <v>0</v>
      </c>
      <c r="J213" s="53"/>
      <c r="K213" s="54"/>
      <c r="L213" s="55">
        <f t="shared" si="286"/>
        <v>0</v>
      </c>
      <c r="M213" s="53"/>
      <c r="N213" s="54"/>
      <c r="O213" s="55">
        <f t="shared" si="287"/>
        <v>0</v>
      </c>
      <c r="P213" s="57"/>
    </row>
    <row r="214" spans="1:16" ht="12" hidden="1" customHeight="1" x14ac:dyDescent="0.25">
      <c r="A214" s="51">
        <v>5219</v>
      </c>
      <c r="B214" s="87" t="s">
        <v>233</v>
      </c>
      <c r="C214" s="88">
        <f t="shared" si="288"/>
        <v>0</v>
      </c>
      <c r="D214" s="193"/>
      <c r="E214" s="194"/>
      <c r="F214" s="55">
        <f t="shared" si="284"/>
        <v>0</v>
      </c>
      <c r="G214" s="53"/>
      <c r="H214" s="54"/>
      <c r="I214" s="55">
        <f t="shared" si="285"/>
        <v>0</v>
      </c>
      <c r="J214" s="53"/>
      <c r="K214" s="54"/>
      <c r="L214" s="55">
        <f t="shared" si="286"/>
        <v>0</v>
      </c>
      <c r="M214" s="53"/>
      <c r="N214" s="54"/>
      <c r="O214" s="55">
        <f t="shared" si="287"/>
        <v>0</v>
      </c>
      <c r="P214" s="57"/>
    </row>
    <row r="215" spans="1:16" ht="13.5" hidden="1" customHeight="1" x14ac:dyDescent="0.25">
      <c r="A215" s="187">
        <v>5220</v>
      </c>
      <c r="B215" s="87" t="s">
        <v>234</v>
      </c>
      <c r="C215" s="88">
        <f t="shared" si="288"/>
        <v>0</v>
      </c>
      <c r="D215" s="193"/>
      <c r="E215" s="194"/>
      <c r="F215" s="55">
        <f t="shared" si="284"/>
        <v>0</v>
      </c>
      <c r="G215" s="53"/>
      <c r="H215" s="54"/>
      <c r="I215" s="55">
        <f t="shared" si="285"/>
        <v>0</v>
      </c>
      <c r="J215" s="53"/>
      <c r="K215" s="54"/>
      <c r="L215" s="55">
        <f t="shared" si="286"/>
        <v>0</v>
      </c>
      <c r="M215" s="53"/>
      <c r="N215" s="54"/>
      <c r="O215" s="55">
        <f t="shared" si="287"/>
        <v>0</v>
      </c>
      <c r="P215" s="57"/>
    </row>
    <row r="216" spans="1:16" x14ac:dyDescent="0.25">
      <c r="A216" s="187">
        <v>5230</v>
      </c>
      <c r="B216" s="87" t="s">
        <v>235</v>
      </c>
      <c r="C216" s="88">
        <f t="shared" si="288"/>
        <v>11788</v>
      </c>
      <c r="D216" s="188">
        <f>SUM(D217:D224)</f>
        <v>6925</v>
      </c>
      <c r="E216" s="189">
        <f t="shared" ref="E216:F216" si="289">SUM(E217:E224)</f>
        <v>0</v>
      </c>
      <c r="F216" s="55">
        <f t="shared" si="289"/>
        <v>6925</v>
      </c>
      <c r="G216" s="188">
        <f>SUM(G217:G224)</f>
        <v>4863</v>
      </c>
      <c r="H216" s="189">
        <f t="shared" ref="H216:I216" si="290">SUM(H217:H224)</f>
        <v>0</v>
      </c>
      <c r="I216" s="55">
        <f t="shared" si="290"/>
        <v>4863</v>
      </c>
      <c r="J216" s="188">
        <f>SUM(J217:J224)</f>
        <v>0</v>
      </c>
      <c r="K216" s="189">
        <f t="shared" ref="K216:L216" si="291">SUM(K217:K224)</f>
        <v>0</v>
      </c>
      <c r="L216" s="55">
        <f t="shared" si="291"/>
        <v>0</v>
      </c>
      <c r="M216" s="188">
        <f>SUM(M217:M224)</f>
        <v>0</v>
      </c>
      <c r="N216" s="189">
        <f t="shared" ref="N216:O216" si="292">SUM(N217:N224)</f>
        <v>0</v>
      </c>
      <c r="O216" s="55">
        <f t="shared" si="292"/>
        <v>0</v>
      </c>
      <c r="P216" s="57"/>
    </row>
    <row r="217" spans="1:16" ht="12" hidden="1" customHeight="1" x14ac:dyDescent="0.25">
      <c r="A217" s="51">
        <v>5231</v>
      </c>
      <c r="B217" s="87" t="s">
        <v>236</v>
      </c>
      <c r="C217" s="88">
        <f t="shared" si="288"/>
        <v>0</v>
      </c>
      <c r="D217" s="193"/>
      <c r="E217" s="194"/>
      <c r="F217" s="55">
        <f t="shared" ref="F217:F226" si="293">D217+E217</f>
        <v>0</v>
      </c>
      <c r="G217" s="53"/>
      <c r="H217" s="54"/>
      <c r="I217" s="55">
        <f t="shared" ref="I217:I226" si="294">G217+H217</f>
        <v>0</v>
      </c>
      <c r="J217" s="53"/>
      <c r="K217" s="54"/>
      <c r="L217" s="55">
        <f t="shared" ref="L217:L226" si="295">K217+J217</f>
        <v>0</v>
      </c>
      <c r="M217" s="53"/>
      <c r="N217" s="54"/>
      <c r="O217" s="55">
        <f t="shared" ref="O217:O226" si="296">N217+M217</f>
        <v>0</v>
      </c>
      <c r="P217" s="57"/>
    </row>
    <row r="218" spans="1:16" ht="12" hidden="1" customHeight="1" x14ac:dyDescent="0.25">
      <c r="A218" s="51">
        <v>5232</v>
      </c>
      <c r="B218" s="87" t="s">
        <v>237</v>
      </c>
      <c r="C218" s="88">
        <f t="shared" si="288"/>
        <v>0</v>
      </c>
      <c r="D218" s="193"/>
      <c r="E218" s="194"/>
      <c r="F218" s="55">
        <f t="shared" si="293"/>
        <v>0</v>
      </c>
      <c r="G218" s="53"/>
      <c r="H218" s="54"/>
      <c r="I218" s="55">
        <f t="shared" si="294"/>
        <v>0</v>
      </c>
      <c r="J218" s="53"/>
      <c r="K218" s="54"/>
      <c r="L218" s="55">
        <f t="shared" si="295"/>
        <v>0</v>
      </c>
      <c r="M218" s="53"/>
      <c r="N218" s="54"/>
      <c r="O218" s="55">
        <f t="shared" si="296"/>
        <v>0</v>
      </c>
      <c r="P218" s="57"/>
    </row>
    <row r="219" spans="1:16" ht="12" customHeight="1" x14ac:dyDescent="0.25">
      <c r="A219" s="51">
        <v>5233</v>
      </c>
      <c r="B219" s="87" t="s">
        <v>238</v>
      </c>
      <c r="C219" s="88">
        <f t="shared" si="288"/>
        <v>7863</v>
      </c>
      <c r="D219" s="193">
        <v>3000</v>
      </c>
      <c r="E219" s="194"/>
      <c r="F219" s="55">
        <f t="shared" si="293"/>
        <v>3000</v>
      </c>
      <c r="G219" s="53">
        <v>4863</v>
      </c>
      <c r="H219" s="54"/>
      <c r="I219" s="55">
        <f t="shared" si="294"/>
        <v>4863</v>
      </c>
      <c r="J219" s="53"/>
      <c r="K219" s="54"/>
      <c r="L219" s="55">
        <f t="shared" si="295"/>
        <v>0</v>
      </c>
      <c r="M219" s="53"/>
      <c r="N219" s="54"/>
      <c r="O219" s="55">
        <f t="shared" si="296"/>
        <v>0</v>
      </c>
      <c r="P219" s="57"/>
    </row>
    <row r="220" spans="1:16" ht="24" hidden="1" customHeight="1" x14ac:dyDescent="0.25">
      <c r="A220" s="51">
        <v>5234</v>
      </c>
      <c r="B220" s="87" t="s">
        <v>239</v>
      </c>
      <c r="C220" s="88">
        <f t="shared" si="288"/>
        <v>0</v>
      </c>
      <c r="D220" s="193"/>
      <c r="E220" s="194"/>
      <c r="F220" s="55">
        <f t="shared" si="293"/>
        <v>0</v>
      </c>
      <c r="G220" s="53"/>
      <c r="H220" s="54"/>
      <c r="I220" s="55">
        <f t="shared" si="294"/>
        <v>0</v>
      </c>
      <c r="J220" s="53"/>
      <c r="K220" s="54"/>
      <c r="L220" s="55">
        <f t="shared" si="295"/>
        <v>0</v>
      </c>
      <c r="M220" s="53"/>
      <c r="N220" s="54"/>
      <c r="O220" s="55">
        <f t="shared" si="296"/>
        <v>0</v>
      </c>
      <c r="P220" s="57"/>
    </row>
    <row r="221" spans="1:16" ht="14.25" hidden="1" customHeight="1" x14ac:dyDescent="0.25">
      <c r="A221" s="51">
        <v>5236</v>
      </c>
      <c r="B221" s="87" t="s">
        <v>240</v>
      </c>
      <c r="C221" s="88">
        <f t="shared" si="288"/>
        <v>0</v>
      </c>
      <c r="D221" s="193"/>
      <c r="E221" s="194"/>
      <c r="F221" s="55">
        <f t="shared" si="293"/>
        <v>0</v>
      </c>
      <c r="G221" s="53"/>
      <c r="H221" s="54"/>
      <c r="I221" s="55">
        <f t="shared" si="294"/>
        <v>0</v>
      </c>
      <c r="J221" s="53"/>
      <c r="K221" s="54"/>
      <c r="L221" s="55">
        <f t="shared" si="295"/>
        <v>0</v>
      </c>
      <c r="M221" s="53"/>
      <c r="N221" s="54"/>
      <c r="O221" s="55">
        <f t="shared" si="296"/>
        <v>0</v>
      </c>
      <c r="P221" s="57"/>
    </row>
    <row r="222" spans="1:16" ht="14.25" hidden="1" customHeight="1" x14ac:dyDescent="0.25">
      <c r="A222" s="51">
        <v>5237</v>
      </c>
      <c r="B222" s="87" t="s">
        <v>241</v>
      </c>
      <c r="C222" s="88">
        <f t="shared" si="288"/>
        <v>0</v>
      </c>
      <c r="D222" s="193"/>
      <c r="E222" s="194"/>
      <c r="F222" s="55">
        <f t="shared" si="293"/>
        <v>0</v>
      </c>
      <c r="G222" s="53"/>
      <c r="H222" s="54"/>
      <c r="I222" s="55">
        <f t="shared" si="294"/>
        <v>0</v>
      </c>
      <c r="J222" s="53"/>
      <c r="K222" s="54"/>
      <c r="L222" s="55">
        <f t="shared" si="295"/>
        <v>0</v>
      </c>
      <c r="M222" s="53"/>
      <c r="N222" s="54"/>
      <c r="O222" s="55">
        <f t="shared" si="296"/>
        <v>0</v>
      </c>
      <c r="P222" s="57"/>
    </row>
    <row r="223" spans="1:16" ht="24" customHeight="1" x14ac:dyDescent="0.25">
      <c r="A223" s="51">
        <v>5238</v>
      </c>
      <c r="B223" s="87" t="s">
        <v>242</v>
      </c>
      <c r="C223" s="88">
        <f t="shared" si="288"/>
        <v>2600</v>
      </c>
      <c r="D223" s="193">
        <v>2600</v>
      </c>
      <c r="E223" s="194"/>
      <c r="F223" s="55">
        <f t="shared" si="293"/>
        <v>2600</v>
      </c>
      <c r="G223" s="53"/>
      <c r="H223" s="54"/>
      <c r="I223" s="55">
        <f t="shared" si="294"/>
        <v>0</v>
      </c>
      <c r="J223" s="53"/>
      <c r="K223" s="54"/>
      <c r="L223" s="55">
        <f t="shared" si="295"/>
        <v>0</v>
      </c>
      <c r="M223" s="53"/>
      <c r="N223" s="54"/>
      <c r="O223" s="55">
        <f t="shared" si="296"/>
        <v>0</v>
      </c>
      <c r="P223" s="57"/>
    </row>
    <row r="224" spans="1:16" ht="24" customHeight="1" x14ac:dyDescent="0.25">
      <c r="A224" s="51">
        <v>5239</v>
      </c>
      <c r="B224" s="87" t="s">
        <v>243</v>
      </c>
      <c r="C224" s="88">
        <f t="shared" si="288"/>
        <v>1325</v>
      </c>
      <c r="D224" s="193">
        <v>1325</v>
      </c>
      <c r="E224" s="194"/>
      <c r="F224" s="55">
        <f t="shared" si="293"/>
        <v>1325</v>
      </c>
      <c r="G224" s="53"/>
      <c r="H224" s="54"/>
      <c r="I224" s="55">
        <f t="shared" si="294"/>
        <v>0</v>
      </c>
      <c r="J224" s="53"/>
      <c r="K224" s="54"/>
      <c r="L224" s="55">
        <f t="shared" si="295"/>
        <v>0</v>
      </c>
      <c r="M224" s="53"/>
      <c r="N224" s="54"/>
      <c r="O224" s="55">
        <f t="shared" si="296"/>
        <v>0</v>
      </c>
      <c r="P224" s="57"/>
    </row>
    <row r="225" spans="1:16" ht="24" hidden="1" customHeight="1" x14ac:dyDescent="0.25">
      <c r="A225" s="187">
        <v>5240</v>
      </c>
      <c r="B225" s="87" t="s">
        <v>244</v>
      </c>
      <c r="C225" s="88">
        <f t="shared" si="288"/>
        <v>0</v>
      </c>
      <c r="D225" s="193"/>
      <c r="E225" s="194"/>
      <c r="F225" s="55">
        <f t="shared" si="293"/>
        <v>0</v>
      </c>
      <c r="G225" s="53"/>
      <c r="H225" s="54"/>
      <c r="I225" s="55">
        <f t="shared" si="294"/>
        <v>0</v>
      </c>
      <c r="J225" s="53"/>
      <c r="K225" s="54"/>
      <c r="L225" s="55">
        <f t="shared" si="295"/>
        <v>0</v>
      </c>
      <c r="M225" s="53"/>
      <c r="N225" s="54"/>
      <c r="O225" s="55">
        <f t="shared" si="296"/>
        <v>0</v>
      </c>
      <c r="P225" s="57"/>
    </row>
    <row r="226" spans="1:16" ht="12" hidden="1" customHeight="1" x14ac:dyDescent="0.25">
      <c r="A226" s="187">
        <v>5250</v>
      </c>
      <c r="B226" s="87" t="s">
        <v>245</v>
      </c>
      <c r="C226" s="88">
        <f t="shared" si="288"/>
        <v>0</v>
      </c>
      <c r="D226" s="193"/>
      <c r="E226" s="194"/>
      <c r="F226" s="55">
        <f t="shared" si="293"/>
        <v>0</v>
      </c>
      <c r="G226" s="53"/>
      <c r="H226" s="54"/>
      <c r="I226" s="55">
        <f t="shared" si="294"/>
        <v>0</v>
      </c>
      <c r="J226" s="53"/>
      <c r="K226" s="54"/>
      <c r="L226" s="55">
        <f t="shared" si="295"/>
        <v>0</v>
      </c>
      <c r="M226" s="53"/>
      <c r="N226" s="54"/>
      <c r="O226" s="55">
        <f t="shared" si="296"/>
        <v>0</v>
      </c>
      <c r="P226" s="57"/>
    </row>
    <row r="227" spans="1:16" hidden="1" x14ac:dyDescent="0.25">
      <c r="A227" s="187">
        <v>5260</v>
      </c>
      <c r="B227" s="87" t="s">
        <v>246</v>
      </c>
      <c r="C227" s="88">
        <f t="shared" si="288"/>
        <v>0</v>
      </c>
      <c r="D227" s="188">
        <f>SUM(D228)</f>
        <v>0</v>
      </c>
      <c r="E227" s="189">
        <f t="shared" ref="E227:F227" si="297">SUM(E228)</f>
        <v>0</v>
      </c>
      <c r="F227" s="55">
        <f t="shared" si="297"/>
        <v>0</v>
      </c>
      <c r="G227" s="188">
        <f>SUM(G228)</f>
        <v>0</v>
      </c>
      <c r="H227" s="189">
        <f t="shared" ref="H227:I227" si="298">SUM(H228)</f>
        <v>0</v>
      </c>
      <c r="I227" s="55">
        <f t="shared" si="298"/>
        <v>0</v>
      </c>
      <c r="J227" s="188">
        <f>SUM(J228)</f>
        <v>0</v>
      </c>
      <c r="K227" s="189">
        <f t="shared" ref="K227:L227" si="299">SUM(K228)</f>
        <v>0</v>
      </c>
      <c r="L227" s="55">
        <f t="shared" si="299"/>
        <v>0</v>
      </c>
      <c r="M227" s="188">
        <f>SUM(M228)</f>
        <v>0</v>
      </c>
      <c r="N227" s="189">
        <f t="shared" ref="N227:O227" si="300">SUM(N228)</f>
        <v>0</v>
      </c>
      <c r="O227" s="55">
        <f t="shared" si="300"/>
        <v>0</v>
      </c>
      <c r="P227" s="57"/>
    </row>
    <row r="228" spans="1:16" ht="24" hidden="1" customHeight="1" x14ac:dyDescent="0.25">
      <c r="A228" s="51">
        <v>5269</v>
      </c>
      <c r="B228" s="87" t="s">
        <v>247</v>
      </c>
      <c r="C228" s="88">
        <f t="shared" si="288"/>
        <v>0</v>
      </c>
      <c r="D228" s="193"/>
      <c r="E228" s="194"/>
      <c r="F228" s="55">
        <f t="shared" ref="F228:F229" si="301">D228+E228</f>
        <v>0</v>
      </c>
      <c r="G228" s="53"/>
      <c r="H228" s="54"/>
      <c r="I228" s="55">
        <f t="shared" ref="I228:I229" si="302">G228+H228</f>
        <v>0</v>
      </c>
      <c r="J228" s="53"/>
      <c r="K228" s="54"/>
      <c r="L228" s="55">
        <f t="shared" ref="L228:L229" si="303">K228+J228</f>
        <v>0</v>
      </c>
      <c r="M228" s="53"/>
      <c r="N228" s="54"/>
      <c r="O228" s="55">
        <f t="shared" ref="O228:O229" si="304">N228+M228</f>
        <v>0</v>
      </c>
      <c r="P228" s="57"/>
    </row>
    <row r="229" spans="1:16" ht="24" hidden="1" customHeight="1" x14ac:dyDescent="0.25">
      <c r="A229" s="184">
        <v>5270</v>
      </c>
      <c r="B229" s="136" t="s">
        <v>248</v>
      </c>
      <c r="C229" s="141">
        <f t="shared" si="288"/>
        <v>0</v>
      </c>
      <c r="D229" s="199"/>
      <c r="E229" s="200"/>
      <c r="F229" s="139">
        <f t="shared" si="301"/>
        <v>0</v>
      </c>
      <c r="G229" s="142"/>
      <c r="H229" s="143"/>
      <c r="I229" s="139">
        <f t="shared" si="302"/>
        <v>0</v>
      </c>
      <c r="J229" s="142"/>
      <c r="K229" s="143"/>
      <c r="L229" s="139">
        <f t="shared" si="303"/>
        <v>0</v>
      </c>
      <c r="M229" s="142"/>
      <c r="N229" s="143"/>
      <c r="O229" s="139">
        <f t="shared" si="304"/>
        <v>0</v>
      </c>
      <c r="P229" s="127"/>
    </row>
    <row r="230" spans="1:16" hidden="1" x14ac:dyDescent="0.25">
      <c r="A230" s="175">
        <v>6000</v>
      </c>
      <c r="B230" s="175" t="s">
        <v>249</v>
      </c>
      <c r="C230" s="176">
        <f t="shared" si="288"/>
        <v>0</v>
      </c>
      <c r="D230" s="177">
        <f>D231+D251+D259</f>
        <v>0</v>
      </c>
      <c r="E230" s="178">
        <f t="shared" ref="E230:F230" si="305">E231+E251+E259</f>
        <v>0</v>
      </c>
      <c r="F230" s="179">
        <f t="shared" si="305"/>
        <v>0</v>
      </c>
      <c r="G230" s="177">
        <f>G231+G251+G259</f>
        <v>0</v>
      </c>
      <c r="H230" s="178">
        <f t="shared" ref="H230:I230" si="306">H231+H251+H259</f>
        <v>0</v>
      </c>
      <c r="I230" s="179">
        <f t="shared" si="306"/>
        <v>0</v>
      </c>
      <c r="J230" s="177">
        <f>J231+J251+J259</f>
        <v>0</v>
      </c>
      <c r="K230" s="178">
        <f t="shared" ref="K230:L230" si="307">K231+K251+K259</f>
        <v>0</v>
      </c>
      <c r="L230" s="179">
        <f t="shared" si="307"/>
        <v>0</v>
      </c>
      <c r="M230" s="177">
        <f>M231+M251+M259</f>
        <v>0</v>
      </c>
      <c r="N230" s="178">
        <f t="shared" ref="N230:O230" si="308">N231+N251+N259</f>
        <v>0</v>
      </c>
      <c r="O230" s="179">
        <f t="shared" si="308"/>
        <v>0</v>
      </c>
      <c r="P230" s="180"/>
    </row>
    <row r="231" spans="1:16" ht="14.25" hidden="1" customHeight="1" x14ac:dyDescent="0.25">
      <c r="A231" s="213">
        <v>6200</v>
      </c>
      <c r="B231" s="204" t="s">
        <v>250</v>
      </c>
      <c r="C231" s="214">
        <f t="shared" si="288"/>
        <v>0</v>
      </c>
      <c r="D231" s="215">
        <f>SUM(D232,D233,D235,D238,D244,D245,D246)</f>
        <v>0</v>
      </c>
      <c r="E231" s="216">
        <f t="shared" ref="E231:F231" si="309">SUM(E232,E233,E235,E238,E244,E245,E246)</f>
        <v>0</v>
      </c>
      <c r="F231" s="217">
        <f t="shared" si="309"/>
        <v>0</v>
      </c>
      <c r="G231" s="215">
        <f>SUM(G232,G233,G235,G238,G244,G245,G246)</f>
        <v>0</v>
      </c>
      <c r="H231" s="216">
        <f t="shared" ref="H231:I231" si="310">SUM(H232,H233,H235,H238,H244,H245,H246)</f>
        <v>0</v>
      </c>
      <c r="I231" s="217">
        <f t="shared" si="310"/>
        <v>0</v>
      </c>
      <c r="J231" s="215">
        <f>SUM(J232,J233,J235,J238,J244,J245,J246)</f>
        <v>0</v>
      </c>
      <c r="K231" s="216">
        <f t="shared" ref="K231:L231" si="311">SUM(K232,K233,K235,K238,K244,K245,K246)</f>
        <v>0</v>
      </c>
      <c r="L231" s="217">
        <f t="shared" si="311"/>
        <v>0</v>
      </c>
      <c r="M231" s="215">
        <f>SUM(M232,M233,M235,M238,M244,M245,M246)</f>
        <v>0</v>
      </c>
      <c r="N231" s="216">
        <f t="shared" ref="N231:O231" si="312">SUM(N232,N233,N235,N238,N244,N245,N246)</f>
        <v>0</v>
      </c>
      <c r="O231" s="217">
        <f t="shared" si="312"/>
        <v>0</v>
      </c>
      <c r="P231" s="218"/>
    </row>
    <row r="232" spans="1:16" ht="24" hidden="1" customHeight="1" x14ac:dyDescent="0.25">
      <c r="A232" s="376">
        <v>6220</v>
      </c>
      <c r="B232" s="80" t="s">
        <v>251</v>
      </c>
      <c r="C232" s="81">
        <f t="shared" si="288"/>
        <v>0</v>
      </c>
      <c r="D232" s="195"/>
      <c r="E232" s="196"/>
      <c r="F232" s="132">
        <f>D232+E232</f>
        <v>0</v>
      </c>
      <c r="G232" s="46"/>
      <c r="H232" s="47"/>
      <c r="I232" s="132">
        <f>G232+H232</f>
        <v>0</v>
      </c>
      <c r="J232" s="46"/>
      <c r="K232" s="47"/>
      <c r="L232" s="132">
        <f>K232+J232</f>
        <v>0</v>
      </c>
      <c r="M232" s="46"/>
      <c r="N232" s="47"/>
      <c r="O232" s="132">
        <f>N232+M232</f>
        <v>0</v>
      </c>
      <c r="P232" s="49"/>
    </row>
    <row r="233" spans="1:16" hidden="1" x14ac:dyDescent="0.25">
      <c r="A233" s="187">
        <v>6230</v>
      </c>
      <c r="B233" s="87" t="s">
        <v>252</v>
      </c>
      <c r="C233" s="88">
        <f t="shared" si="288"/>
        <v>0</v>
      </c>
      <c r="D233" s="188">
        <f t="shared" ref="D233:O233" si="313">SUM(D234)</f>
        <v>0</v>
      </c>
      <c r="E233" s="189">
        <f t="shared" si="313"/>
        <v>0</v>
      </c>
      <c r="F233" s="55">
        <f t="shared" si="313"/>
        <v>0</v>
      </c>
      <c r="G233" s="188">
        <f t="shared" si="313"/>
        <v>0</v>
      </c>
      <c r="H233" s="189">
        <f t="shared" si="313"/>
        <v>0</v>
      </c>
      <c r="I233" s="55">
        <f t="shared" si="313"/>
        <v>0</v>
      </c>
      <c r="J233" s="188">
        <f t="shared" si="313"/>
        <v>0</v>
      </c>
      <c r="K233" s="189">
        <f t="shared" si="313"/>
        <v>0</v>
      </c>
      <c r="L233" s="55">
        <f t="shared" si="313"/>
        <v>0</v>
      </c>
      <c r="M233" s="188">
        <f t="shared" si="313"/>
        <v>0</v>
      </c>
      <c r="N233" s="189">
        <f t="shared" si="313"/>
        <v>0</v>
      </c>
      <c r="O233" s="55">
        <f t="shared" si="313"/>
        <v>0</v>
      </c>
      <c r="P233" s="57"/>
    </row>
    <row r="234" spans="1:16" ht="24" hidden="1" customHeight="1" x14ac:dyDescent="0.25">
      <c r="A234" s="51">
        <v>6239</v>
      </c>
      <c r="B234" s="80" t="s">
        <v>253</v>
      </c>
      <c r="C234" s="88">
        <f t="shared" si="288"/>
        <v>0</v>
      </c>
      <c r="D234" s="195"/>
      <c r="E234" s="196"/>
      <c r="F234" s="132">
        <f>D234+E234</f>
        <v>0</v>
      </c>
      <c r="G234" s="46"/>
      <c r="H234" s="47"/>
      <c r="I234" s="132">
        <f>G234+H234</f>
        <v>0</v>
      </c>
      <c r="J234" s="46"/>
      <c r="K234" s="47"/>
      <c r="L234" s="132">
        <f>K234+J234</f>
        <v>0</v>
      </c>
      <c r="M234" s="46"/>
      <c r="N234" s="47"/>
      <c r="O234" s="132">
        <f>N234+M234</f>
        <v>0</v>
      </c>
      <c r="P234" s="49"/>
    </row>
    <row r="235" spans="1:16" ht="24" hidden="1" x14ac:dyDescent="0.25">
      <c r="A235" s="187">
        <v>6240</v>
      </c>
      <c r="B235" s="87" t="s">
        <v>254</v>
      </c>
      <c r="C235" s="88">
        <f t="shared" si="288"/>
        <v>0</v>
      </c>
      <c r="D235" s="188">
        <f>SUM(D236:D237)</f>
        <v>0</v>
      </c>
      <c r="E235" s="189">
        <f t="shared" ref="E235:F235" si="314">SUM(E236:E237)</f>
        <v>0</v>
      </c>
      <c r="F235" s="55">
        <f t="shared" si="314"/>
        <v>0</v>
      </c>
      <c r="G235" s="188">
        <f>SUM(G236:G237)</f>
        <v>0</v>
      </c>
      <c r="H235" s="189">
        <f t="shared" ref="H235:I235" si="315">SUM(H236:H237)</f>
        <v>0</v>
      </c>
      <c r="I235" s="55">
        <f t="shared" si="315"/>
        <v>0</v>
      </c>
      <c r="J235" s="188">
        <f>SUM(J236:J237)</f>
        <v>0</v>
      </c>
      <c r="K235" s="189">
        <f t="shared" ref="K235:L235" si="316">SUM(K236:K237)</f>
        <v>0</v>
      </c>
      <c r="L235" s="55">
        <f t="shared" si="316"/>
        <v>0</v>
      </c>
      <c r="M235" s="188">
        <f>SUM(M236:M237)</f>
        <v>0</v>
      </c>
      <c r="N235" s="189">
        <f t="shared" ref="N235:O235" si="317">SUM(N236:N237)</f>
        <v>0</v>
      </c>
      <c r="O235" s="55">
        <f t="shared" si="317"/>
        <v>0</v>
      </c>
      <c r="P235" s="57"/>
    </row>
    <row r="236" spans="1:16" ht="12" hidden="1" customHeight="1" x14ac:dyDescent="0.25">
      <c r="A236" s="51">
        <v>6241</v>
      </c>
      <c r="B236" s="87" t="s">
        <v>255</v>
      </c>
      <c r="C236" s="88">
        <f t="shared" si="288"/>
        <v>0</v>
      </c>
      <c r="D236" s="193"/>
      <c r="E236" s="194"/>
      <c r="F236" s="55">
        <f t="shared" ref="F236:F237" si="318">D236+E236</f>
        <v>0</v>
      </c>
      <c r="G236" s="53"/>
      <c r="H236" s="54"/>
      <c r="I236" s="55">
        <f t="shared" ref="I236:I237" si="319">G236+H236</f>
        <v>0</v>
      </c>
      <c r="J236" s="53"/>
      <c r="K236" s="54"/>
      <c r="L236" s="55">
        <f t="shared" ref="L236:L237" si="320">K236+J236</f>
        <v>0</v>
      </c>
      <c r="M236" s="53"/>
      <c r="N236" s="54"/>
      <c r="O236" s="55">
        <f t="shared" ref="O236:O237" si="321">N236+M236</f>
        <v>0</v>
      </c>
      <c r="P236" s="57"/>
    </row>
    <row r="237" spans="1:16" ht="12" hidden="1" customHeight="1" x14ac:dyDescent="0.25">
      <c r="A237" s="51">
        <v>6242</v>
      </c>
      <c r="B237" s="87" t="s">
        <v>256</v>
      </c>
      <c r="C237" s="88">
        <f t="shared" si="288"/>
        <v>0</v>
      </c>
      <c r="D237" s="193"/>
      <c r="E237" s="194"/>
      <c r="F237" s="55">
        <f t="shared" si="318"/>
        <v>0</v>
      </c>
      <c r="G237" s="53"/>
      <c r="H237" s="54"/>
      <c r="I237" s="55">
        <f t="shared" si="319"/>
        <v>0</v>
      </c>
      <c r="J237" s="53"/>
      <c r="K237" s="54"/>
      <c r="L237" s="55">
        <f t="shared" si="320"/>
        <v>0</v>
      </c>
      <c r="M237" s="53"/>
      <c r="N237" s="54"/>
      <c r="O237" s="55">
        <f t="shared" si="321"/>
        <v>0</v>
      </c>
      <c r="P237" s="57"/>
    </row>
    <row r="238" spans="1:16" ht="25.5" hidden="1" customHeight="1" x14ac:dyDescent="0.25">
      <c r="A238" s="187">
        <v>6250</v>
      </c>
      <c r="B238" s="87" t="s">
        <v>257</v>
      </c>
      <c r="C238" s="88">
        <f t="shared" si="288"/>
        <v>0</v>
      </c>
      <c r="D238" s="188">
        <f>SUM(D239:D243)</f>
        <v>0</v>
      </c>
      <c r="E238" s="189">
        <f t="shared" ref="E238:F238" si="322">SUM(E239:E243)</f>
        <v>0</v>
      </c>
      <c r="F238" s="55">
        <f t="shared" si="322"/>
        <v>0</v>
      </c>
      <c r="G238" s="188">
        <f>SUM(G239:G243)</f>
        <v>0</v>
      </c>
      <c r="H238" s="189">
        <f t="shared" ref="H238:I238" si="323">SUM(H239:H243)</f>
        <v>0</v>
      </c>
      <c r="I238" s="55">
        <f t="shared" si="323"/>
        <v>0</v>
      </c>
      <c r="J238" s="188">
        <f>SUM(J239:J243)</f>
        <v>0</v>
      </c>
      <c r="K238" s="189">
        <f t="shared" ref="K238:L238" si="324">SUM(K239:K243)</f>
        <v>0</v>
      </c>
      <c r="L238" s="55">
        <f t="shared" si="324"/>
        <v>0</v>
      </c>
      <c r="M238" s="188">
        <f>SUM(M239:M243)</f>
        <v>0</v>
      </c>
      <c r="N238" s="189">
        <f t="shared" ref="N238:O238" si="325">SUM(N239:N243)</f>
        <v>0</v>
      </c>
      <c r="O238" s="55">
        <f t="shared" si="325"/>
        <v>0</v>
      </c>
      <c r="P238" s="57"/>
    </row>
    <row r="239" spans="1:16" ht="14.25" hidden="1" customHeight="1" x14ac:dyDescent="0.25">
      <c r="A239" s="51">
        <v>6252</v>
      </c>
      <c r="B239" s="87" t="s">
        <v>258</v>
      </c>
      <c r="C239" s="88">
        <f t="shared" si="288"/>
        <v>0</v>
      </c>
      <c r="D239" s="193"/>
      <c r="E239" s="194"/>
      <c r="F239" s="55">
        <f t="shared" ref="F239:F245" si="326">D239+E239</f>
        <v>0</v>
      </c>
      <c r="G239" s="53"/>
      <c r="H239" s="54"/>
      <c r="I239" s="55">
        <f t="shared" ref="I239:I245" si="327">G239+H239</f>
        <v>0</v>
      </c>
      <c r="J239" s="53"/>
      <c r="K239" s="54"/>
      <c r="L239" s="55">
        <f t="shared" ref="L239:L245" si="328">K239+J239</f>
        <v>0</v>
      </c>
      <c r="M239" s="53"/>
      <c r="N239" s="54"/>
      <c r="O239" s="55">
        <f t="shared" ref="O239:O245" si="329">N239+M239</f>
        <v>0</v>
      </c>
      <c r="P239" s="57"/>
    </row>
    <row r="240" spans="1:16" ht="14.25" hidden="1" customHeight="1" x14ac:dyDescent="0.25">
      <c r="A240" s="51">
        <v>6253</v>
      </c>
      <c r="B240" s="87" t="s">
        <v>259</v>
      </c>
      <c r="C240" s="88">
        <f t="shared" si="288"/>
        <v>0</v>
      </c>
      <c r="D240" s="193"/>
      <c r="E240" s="194"/>
      <c r="F240" s="55">
        <f t="shared" si="326"/>
        <v>0</v>
      </c>
      <c r="G240" s="53"/>
      <c r="H240" s="54"/>
      <c r="I240" s="55">
        <f t="shared" si="327"/>
        <v>0</v>
      </c>
      <c r="J240" s="53"/>
      <c r="K240" s="54"/>
      <c r="L240" s="55">
        <f t="shared" si="328"/>
        <v>0</v>
      </c>
      <c r="M240" s="53"/>
      <c r="N240" s="54"/>
      <c r="O240" s="55">
        <f t="shared" si="329"/>
        <v>0</v>
      </c>
      <c r="P240" s="57"/>
    </row>
    <row r="241" spans="1:16" ht="24" hidden="1" customHeight="1" x14ac:dyDescent="0.25">
      <c r="A241" s="51">
        <v>6254</v>
      </c>
      <c r="B241" s="87" t="s">
        <v>260</v>
      </c>
      <c r="C241" s="88">
        <f t="shared" si="288"/>
        <v>0</v>
      </c>
      <c r="D241" s="193"/>
      <c r="E241" s="194"/>
      <c r="F241" s="55">
        <f t="shared" si="326"/>
        <v>0</v>
      </c>
      <c r="G241" s="53"/>
      <c r="H241" s="54"/>
      <c r="I241" s="55">
        <f t="shared" si="327"/>
        <v>0</v>
      </c>
      <c r="J241" s="53"/>
      <c r="K241" s="54"/>
      <c r="L241" s="55">
        <f t="shared" si="328"/>
        <v>0</v>
      </c>
      <c r="M241" s="53"/>
      <c r="N241" s="54"/>
      <c r="O241" s="55">
        <f t="shared" si="329"/>
        <v>0</v>
      </c>
      <c r="P241" s="57"/>
    </row>
    <row r="242" spans="1:16" ht="24" hidden="1" customHeight="1" x14ac:dyDescent="0.25">
      <c r="A242" s="51">
        <v>6255</v>
      </c>
      <c r="B242" s="87" t="s">
        <v>261</v>
      </c>
      <c r="C242" s="88">
        <f t="shared" si="288"/>
        <v>0</v>
      </c>
      <c r="D242" s="193"/>
      <c r="E242" s="194"/>
      <c r="F242" s="55">
        <f t="shared" si="326"/>
        <v>0</v>
      </c>
      <c r="G242" s="53"/>
      <c r="H242" s="54"/>
      <c r="I242" s="55">
        <f t="shared" si="327"/>
        <v>0</v>
      </c>
      <c r="J242" s="53"/>
      <c r="K242" s="54"/>
      <c r="L242" s="55">
        <f t="shared" si="328"/>
        <v>0</v>
      </c>
      <c r="M242" s="53"/>
      <c r="N242" s="54"/>
      <c r="O242" s="55">
        <f t="shared" si="329"/>
        <v>0</v>
      </c>
      <c r="P242" s="57"/>
    </row>
    <row r="243" spans="1:16" ht="12" hidden="1" customHeight="1" x14ac:dyDescent="0.25">
      <c r="A243" s="51">
        <v>6259</v>
      </c>
      <c r="B243" s="87" t="s">
        <v>262</v>
      </c>
      <c r="C243" s="88">
        <f t="shared" si="288"/>
        <v>0</v>
      </c>
      <c r="D243" s="193"/>
      <c r="E243" s="194"/>
      <c r="F243" s="55">
        <f t="shared" si="326"/>
        <v>0</v>
      </c>
      <c r="G243" s="53"/>
      <c r="H243" s="54"/>
      <c r="I243" s="55">
        <f t="shared" si="327"/>
        <v>0</v>
      </c>
      <c r="J243" s="53"/>
      <c r="K243" s="54"/>
      <c r="L243" s="55">
        <f t="shared" si="328"/>
        <v>0</v>
      </c>
      <c r="M243" s="53"/>
      <c r="N243" s="54"/>
      <c r="O243" s="55">
        <f t="shared" si="329"/>
        <v>0</v>
      </c>
      <c r="P243" s="57"/>
    </row>
    <row r="244" spans="1:16" ht="24" hidden="1" customHeight="1" x14ac:dyDescent="0.25">
      <c r="A244" s="187">
        <v>6260</v>
      </c>
      <c r="B244" s="87" t="s">
        <v>263</v>
      </c>
      <c r="C244" s="88">
        <f t="shared" si="288"/>
        <v>0</v>
      </c>
      <c r="D244" s="193"/>
      <c r="E244" s="194"/>
      <c r="F244" s="55">
        <f t="shared" si="326"/>
        <v>0</v>
      </c>
      <c r="G244" s="53"/>
      <c r="H244" s="54"/>
      <c r="I244" s="55">
        <f t="shared" si="327"/>
        <v>0</v>
      </c>
      <c r="J244" s="53"/>
      <c r="K244" s="54"/>
      <c r="L244" s="55">
        <f t="shared" si="328"/>
        <v>0</v>
      </c>
      <c r="M244" s="53"/>
      <c r="N244" s="54"/>
      <c r="O244" s="55">
        <f t="shared" si="329"/>
        <v>0</v>
      </c>
      <c r="P244" s="57"/>
    </row>
    <row r="245" spans="1:16" ht="12" hidden="1" customHeight="1" x14ac:dyDescent="0.25">
      <c r="A245" s="187">
        <v>6270</v>
      </c>
      <c r="B245" s="87" t="s">
        <v>264</v>
      </c>
      <c r="C245" s="88">
        <f t="shared" si="288"/>
        <v>0</v>
      </c>
      <c r="D245" s="193"/>
      <c r="E245" s="194"/>
      <c r="F245" s="55">
        <f t="shared" si="326"/>
        <v>0</v>
      </c>
      <c r="G245" s="53"/>
      <c r="H245" s="54"/>
      <c r="I245" s="55">
        <f t="shared" si="327"/>
        <v>0</v>
      </c>
      <c r="J245" s="53"/>
      <c r="K245" s="54"/>
      <c r="L245" s="55">
        <f t="shared" si="328"/>
        <v>0</v>
      </c>
      <c r="M245" s="53"/>
      <c r="N245" s="54"/>
      <c r="O245" s="55">
        <f t="shared" si="329"/>
        <v>0</v>
      </c>
      <c r="P245" s="57"/>
    </row>
    <row r="246" spans="1:16" ht="24" hidden="1" x14ac:dyDescent="0.25">
      <c r="A246" s="376">
        <v>6290</v>
      </c>
      <c r="B246" s="80" t="s">
        <v>265</v>
      </c>
      <c r="C246" s="205">
        <f t="shared" si="288"/>
        <v>0</v>
      </c>
      <c r="D246" s="191">
        <f>SUM(D247:D250)</f>
        <v>0</v>
      </c>
      <c r="E246" s="192">
        <f t="shared" ref="E246:O246" si="330">SUM(E247:E250)</f>
        <v>0</v>
      </c>
      <c r="F246" s="132">
        <f t="shared" si="330"/>
        <v>0</v>
      </c>
      <c r="G246" s="191">
        <f t="shared" si="330"/>
        <v>0</v>
      </c>
      <c r="H246" s="192">
        <f t="shared" si="330"/>
        <v>0</v>
      </c>
      <c r="I246" s="132">
        <f t="shared" si="330"/>
        <v>0</v>
      </c>
      <c r="J246" s="191">
        <f t="shared" si="330"/>
        <v>0</v>
      </c>
      <c r="K246" s="192">
        <f t="shared" si="330"/>
        <v>0</v>
      </c>
      <c r="L246" s="132">
        <f t="shared" si="330"/>
        <v>0</v>
      </c>
      <c r="M246" s="191">
        <f t="shared" si="330"/>
        <v>0</v>
      </c>
      <c r="N246" s="192">
        <f t="shared" si="330"/>
        <v>0</v>
      </c>
      <c r="O246" s="132">
        <f t="shared" si="330"/>
        <v>0</v>
      </c>
      <c r="P246" s="49"/>
    </row>
    <row r="247" spans="1:16" ht="12" hidden="1" customHeight="1" x14ac:dyDescent="0.25">
      <c r="A247" s="51">
        <v>6291</v>
      </c>
      <c r="B247" s="87" t="s">
        <v>266</v>
      </c>
      <c r="C247" s="88">
        <f t="shared" si="288"/>
        <v>0</v>
      </c>
      <c r="D247" s="193"/>
      <c r="E247" s="194"/>
      <c r="F247" s="55">
        <f t="shared" ref="F247:F250" si="331">D247+E247</f>
        <v>0</v>
      </c>
      <c r="G247" s="53"/>
      <c r="H247" s="54"/>
      <c r="I247" s="55">
        <f t="shared" ref="I247:I250" si="332">G247+H247</f>
        <v>0</v>
      </c>
      <c r="J247" s="53"/>
      <c r="K247" s="54"/>
      <c r="L247" s="55">
        <f t="shared" ref="L247:L250" si="333">K247+J247</f>
        <v>0</v>
      </c>
      <c r="M247" s="53"/>
      <c r="N247" s="54"/>
      <c r="O247" s="55">
        <f t="shared" ref="O247:O250" si="334">N247+M247</f>
        <v>0</v>
      </c>
      <c r="P247" s="57"/>
    </row>
    <row r="248" spans="1:16" ht="12" hidden="1" customHeight="1" x14ac:dyDescent="0.25">
      <c r="A248" s="51">
        <v>6292</v>
      </c>
      <c r="B248" s="87" t="s">
        <v>267</v>
      </c>
      <c r="C248" s="88">
        <f t="shared" si="288"/>
        <v>0</v>
      </c>
      <c r="D248" s="193"/>
      <c r="E248" s="194"/>
      <c r="F248" s="55">
        <f t="shared" si="331"/>
        <v>0</v>
      </c>
      <c r="G248" s="53"/>
      <c r="H248" s="54"/>
      <c r="I248" s="55">
        <f t="shared" si="332"/>
        <v>0</v>
      </c>
      <c r="J248" s="53"/>
      <c r="K248" s="54"/>
      <c r="L248" s="55">
        <f t="shared" si="333"/>
        <v>0</v>
      </c>
      <c r="M248" s="53"/>
      <c r="N248" s="54"/>
      <c r="O248" s="55">
        <f t="shared" si="334"/>
        <v>0</v>
      </c>
      <c r="P248" s="57"/>
    </row>
    <row r="249" spans="1:16" ht="72" hidden="1" customHeight="1" x14ac:dyDescent="0.25">
      <c r="A249" s="51">
        <v>6296</v>
      </c>
      <c r="B249" s="87" t="s">
        <v>268</v>
      </c>
      <c r="C249" s="88">
        <f t="shared" si="288"/>
        <v>0</v>
      </c>
      <c r="D249" s="193"/>
      <c r="E249" s="194"/>
      <c r="F249" s="55">
        <f t="shared" si="331"/>
        <v>0</v>
      </c>
      <c r="G249" s="53"/>
      <c r="H249" s="54"/>
      <c r="I249" s="55">
        <f t="shared" si="332"/>
        <v>0</v>
      </c>
      <c r="J249" s="53"/>
      <c r="K249" s="54"/>
      <c r="L249" s="55">
        <f t="shared" si="333"/>
        <v>0</v>
      </c>
      <c r="M249" s="53"/>
      <c r="N249" s="54"/>
      <c r="O249" s="55">
        <f t="shared" si="334"/>
        <v>0</v>
      </c>
      <c r="P249" s="57"/>
    </row>
    <row r="250" spans="1:16" ht="39.75" hidden="1" customHeight="1" x14ac:dyDescent="0.25">
      <c r="A250" s="51">
        <v>6299</v>
      </c>
      <c r="B250" s="87" t="s">
        <v>269</v>
      </c>
      <c r="C250" s="88">
        <f t="shared" si="288"/>
        <v>0</v>
      </c>
      <c r="D250" s="193"/>
      <c r="E250" s="194"/>
      <c r="F250" s="55">
        <f t="shared" si="331"/>
        <v>0</v>
      </c>
      <c r="G250" s="53"/>
      <c r="H250" s="54"/>
      <c r="I250" s="55">
        <f t="shared" si="332"/>
        <v>0</v>
      </c>
      <c r="J250" s="53"/>
      <c r="K250" s="54"/>
      <c r="L250" s="55">
        <f t="shared" si="333"/>
        <v>0</v>
      </c>
      <c r="M250" s="53"/>
      <c r="N250" s="54"/>
      <c r="O250" s="55">
        <f t="shared" si="334"/>
        <v>0</v>
      </c>
      <c r="P250" s="57"/>
    </row>
    <row r="251" spans="1:16" hidden="1" x14ac:dyDescent="0.25">
      <c r="A251" s="67">
        <v>6300</v>
      </c>
      <c r="B251" s="181" t="s">
        <v>270</v>
      </c>
      <c r="C251" s="68">
        <f t="shared" si="288"/>
        <v>0</v>
      </c>
      <c r="D251" s="182">
        <f>SUM(D252,D257,D258)</f>
        <v>0</v>
      </c>
      <c r="E251" s="183">
        <f t="shared" ref="E251:O251" si="335">SUM(E252,E257,E258)</f>
        <v>0</v>
      </c>
      <c r="F251" s="71">
        <f t="shared" si="335"/>
        <v>0</v>
      </c>
      <c r="G251" s="182">
        <f t="shared" si="335"/>
        <v>0</v>
      </c>
      <c r="H251" s="183">
        <f t="shared" si="335"/>
        <v>0</v>
      </c>
      <c r="I251" s="71">
        <f t="shared" si="335"/>
        <v>0</v>
      </c>
      <c r="J251" s="182">
        <f t="shared" si="335"/>
        <v>0</v>
      </c>
      <c r="K251" s="183">
        <f t="shared" si="335"/>
        <v>0</v>
      </c>
      <c r="L251" s="71">
        <f t="shared" si="335"/>
        <v>0</v>
      </c>
      <c r="M251" s="182">
        <f t="shared" si="335"/>
        <v>0</v>
      </c>
      <c r="N251" s="183">
        <f t="shared" si="335"/>
        <v>0</v>
      </c>
      <c r="O251" s="71">
        <f t="shared" si="335"/>
        <v>0</v>
      </c>
      <c r="P251" s="75"/>
    </row>
    <row r="252" spans="1:16" ht="24" hidden="1" x14ac:dyDescent="0.25">
      <c r="A252" s="376">
        <v>6320</v>
      </c>
      <c r="B252" s="80" t="s">
        <v>271</v>
      </c>
      <c r="C252" s="205">
        <f t="shared" si="288"/>
        <v>0</v>
      </c>
      <c r="D252" s="191">
        <f>SUM(D253:D256)</f>
        <v>0</v>
      </c>
      <c r="E252" s="192">
        <f t="shared" ref="E252:O252" si="336">SUM(E253:E256)</f>
        <v>0</v>
      </c>
      <c r="F252" s="132">
        <f t="shared" si="336"/>
        <v>0</v>
      </c>
      <c r="G252" s="191">
        <f t="shared" si="336"/>
        <v>0</v>
      </c>
      <c r="H252" s="192">
        <f t="shared" si="336"/>
        <v>0</v>
      </c>
      <c r="I252" s="132">
        <f t="shared" si="336"/>
        <v>0</v>
      </c>
      <c r="J252" s="191">
        <f t="shared" si="336"/>
        <v>0</v>
      </c>
      <c r="K252" s="192">
        <f t="shared" si="336"/>
        <v>0</v>
      </c>
      <c r="L252" s="132">
        <f t="shared" si="336"/>
        <v>0</v>
      </c>
      <c r="M252" s="191">
        <f t="shared" si="336"/>
        <v>0</v>
      </c>
      <c r="N252" s="192">
        <f t="shared" si="336"/>
        <v>0</v>
      </c>
      <c r="O252" s="132">
        <f t="shared" si="336"/>
        <v>0</v>
      </c>
      <c r="P252" s="49"/>
    </row>
    <row r="253" spans="1:16" ht="12" hidden="1" customHeight="1" x14ac:dyDescent="0.25">
      <c r="A253" s="51">
        <v>6322</v>
      </c>
      <c r="B253" s="87" t="s">
        <v>272</v>
      </c>
      <c r="C253" s="88">
        <f t="shared" si="288"/>
        <v>0</v>
      </c>
      <c r="D253" s="193"/>
      <c r="E253" s="194"/>
      <c r="F253" s="55">
        <f t="shared" ref="F253:F258" si="337">D253+E253</f>
        <v>0</v>
      </c>
      <c r="G253" s="53"/>
      <c r="H253" s="54"/>
      <c r="I253" s="55">
        <f t="shared" ref="I253:I258" si="338">G253+H253</f>
        <v>0</v>
      </c>
      <c r="J253" s="53"/>
      <c r="K253" s="54"/>
      <c r="L253" s="55">
        <f t="shared" ref="L253:L258" si="339">K253+J253</f>
        <v>0</v>
      </c>
      <c r="M253" s="53"/>
      <c r="N253" s="54"/>
      <c r="O253" s="55">
        <f t="shared" ref="O253:O258" si="340">N253+M253</f>
        <v>0</v>
      </c>
      <c r="P253" s="57"/>
    </row>
    <row r="254" spans="1:16" ht="24" hidden="1" customHeight="1" x14ac:dyDescent="0.25">
      <c r="A254" s="51">
        <v>6323</v>
      </c>
      <c r="B254" s="87" t="s">
        <v>273</v>
      </c>
      <c r="C254" s="88">
        <f t="shared" si="288"/>
        <v>0</v>
      </c>
      <c r="D254" s="193"/>
      <c r="E254" s="194"/>
      <c r="F254" s="55">
        <f t="shared" si="337"/>
        <v>0</v>
      </c>
      <c r="G254" s="53"/>
      <c r="H254" s="54"/>
      <c r="I254" s="55">
        <f t="shared" si="338"/>
        <v>0</v>
      </c>
      <c r="J254" s="53"/>
      <c r="K254" s="54"/>
      <c r="L254" s="55">
        <f t="shared" si="339"/>
        <v>0</v>
      </c>
      <c r="M254" s="53"/>
      <c r="N254" s="54"/>
      <c r="O254" s="55">
        <f t="shared" si="340"/>
        <v>0</v>
      </c>
      <c r="P254" s="57"/>
    </row>
    <row r="255" spans="1:16" ht="24" hidden="1" customHeight="1" x14ac:dyDescent="0.25">
      <c r="A255" s="51">
        <v>6324</v>
      </c>
      <c r="B255" s="87" t="s">
        <v>274</v>
      </c>
      <c r="C255" s="88">
        <f t="shared" si="288"/>
        <v>0</v>
      </c>
      <c r="D255" s="193"/>
      <c r="E255" s="194"/>
      <c r="F255" s="55">
        <f t="shared" si="337"/>
        <v>0</v>
      </c>
      <c r="G255" s="53"/>
      <c r="H255" s="54"/>
      <c r="I255" s="55">
        <f t="shared" si="338"/>
        <v>0</v>
      </c>
      <c r="J255" s="53"/>
      <c r="K255" s="54"/>
      <c r="L255" s="55">
        <f t="shared" si="339"/>
        <v>0</v>
      </c>
      <c r="M255" s="53"/>
      <c r="N255" s="54"/>
      <c r="O255" s="55">
        <f t="shared" si="340"/>
        <v>0</v>
      </c>
      <c r="P255" s="57"/>
    </row>
    <row r="256" spans="1:16" ht="12" hidden="1" customHeight="1" x14ac:dyDescent="0.25">
      <c r="A256" s="44">
        <v>6329</v>
      </c>
      <c r="B256" s="80" t="s">
        <v>275</v>
      </c>
      <c r="C256" s="81">
        <f t="shared" si="288"/>
        <v>0</v>
      </c>
      <c r="D256" s="195"/>
      <c r="E256" s="196"/>
      <c r="F256" s="132">
        <f t="shared" si="337"/>
        <v>0</v>
      </c>
      <c r="G256" s="46"/>
      <c r="H256" s="47"/>
      <c r="I256" s="132">
        <f t="shared" si="338"/>
        <v>0</v>
      </c>
      <c r="J256" s="46"/>
      <c r="K256" s="47"/>
      <c r="L256" s="132">
        <f t="shared" si="339"/>
        <v>0</v>
      </c>
      <c r="M256" s="46"/>
      <c r="N256" s="47"/>
      <c r="O256" s="132">
        <f t="shared" si="340"/>
        <v>0</v>
      </c>
      <c r="P256" s="49"/>
    </row>
    <row r="257" spans="1:16" ht="24" hidden="1" customHeight="1" x14ac:dyDescent="0.25">
      <c r="A257" s="222">
        <v>6330</v>
      </c>
      <c r="B257" s="223" t="s">
        <v>276</v>
      </c>
      <c r="C257" s="205">
        <f t="shared" si="288"/>
        <v>0</v>
      </c>
      <c r="D257" s="207"/>
      <c r="E257" s="208"/>
      <c r="F257" s="209">
        <f t="shared" si="337"/>
        <v>0</v>
      </c>
      <c r="G257" s="210"/>
      <c r="H257" s="211"/>
      <c r="I257" s="209">
        <f t="shared" si="338"/>
        <v>0</v>
      </c>
      <c r="J257" s="210"/>
      <c r="K257" s="211"/>
      <c r="L257" s="209">
        <f t="shared" si="339"/>
        <v>0</v>
      </c>
      <c r="M257" s="210"/>
      <c r="N257" s="211"/>
      <c r="O257" s="209">
        <f t="shared" si="340"/>
        <v>0</v>
      </c>
      <c r="P257" s="212"/>
    </row>
    <row r="258" spans="1:16" ht="12" hidden="1" customHeight="1" x14ac:dyDescent="0.25">
      <c r="A258" s="187">
        <v>6360</v>
      </c>
      <c r="B258" s="87" t="s">
        <v>277</v>
      </c>
      <c r="C258" s="88">
        <f t="shared" si="288"/>
        <v>0</v>
      </c>
      <c r="D258" s="193"/>
      <c r="E258" s="194"/>
      <c r="F258" s="55">
        <f t="shared" si="337"/>
        <v>0</v>
      </c>
      <c r="G258" s="53"/>
      <c r="H258" s="54"/>
      <c r="I258" s="55">
        <f t="shared" si="338"/>
        <v>0</v>
      </c>
      <c r="J258" s="53"/>
      <c r="K258" s="54"/>
      <c r="L258" s="55">
        <f t="shared" si="339"/>
        <v>0</v>
      </c>
      <c r="M258" s="53"/>
      <c r="N258" s="54"/>
      <c r="O258" s="55">
        <f t="shared" si="340"/>
        <v>0</v>
      </c>
      <c r="P258" s="57"/>
    </row>
    <row r="259" spans="1:16" ht="36" hidden="1" x14ac:dyDescent="0.25">
      <c r="A259" s="67">
        <v>6400</v>
      </c>
      <c r="B259" s="181" t="s">
        <v>278</v>
      </c>
      <c r="C259" s="68">
        <f t="shared" si="288"/>
        <v>0</v>
      </c>
      <c r="D259" s="182">
        <f>SUM(D260,D264)</f>
        <v>0</v>
      </c>
      <c r="E259" s="183">
        <f t="shared" ref="E259:O259" si="341">SUM(E260,E264)</f>
        <v>0</v>
      </c>
      <c r="F259" s="71">
        <f t="shared" si="341"/>
        <v>0</v>
      </c>
      <c r="G259" s="182">
        <f t="shared" si="341"/>
        <v>0</v>
      </c>
      <c r="H259" s="183">
        <f t="shared" si="341"/>
        <v>0</v>
      </c>
      <c r="I259" s="71">
        <f t="shared" si="341"/>
        <v>0</v>
      </c>
      <c r="J259" s="182">
        <f t="shared" si="341"/>
        <v>0</v>
      </c>
      <c r="K259" s="183">
        <f t="shared" si="341"/>
        <v>0</v>
      </c>
      <c r="L259" s="71">
        <f t="shared" si="341"/>
        <v>0</v>
      </c>
      <c r="M259" s="182">
        <f t="shared" si="341"/>
        <v>0</v>
      </c>
      <c r="N259" s="183">
        <f t="shared" si="341"/>
        <v>0</v>
      </c>
      <c r="O259" s="71">
        <f t="shared" si="341"/>
        <v>0</v>
      </c>
      <c r="P259" s="75"/>
    </row>
    <row r="260" spans="1:16" ht="24" hidden="1" x14ac:dyDescent="0.25">
      <c r="A260" s="376">
        <v>6410</v>
      </c>
      <c r="B260" s="80" t="s">
        <v>279</v>
      </c>
      <c r="C260" s="81">
        <f t="shared" si="288"/>
        <v>0</v>
      </c>
      <c r="D260" s="191">
        <f>SUM(D261:D263)</f>
        <v>0</v>
      </c>
      <c r="E260" s="192">
        <f t="shared" ref="E260:O260" si="342">SUM(E261:E263)</f>
        <v>0</v>
      </c>
      <c r="F260" s="132">
        <f t="shared" si="342"/>
        <v>0</v>
      </c>
      <c r="G260" s="191">
        <f t="shared" si="342"/>
        <v>0</v>
      </c>
      <c r="H260" s="192">
        <f t="shared" si="342"/>
        <v>0</v>
      </c>
      <c r="I260" s="132">
        <f t="shared" si="342"/>
        <v>0</v>
      </c>
      <c r="J260" s="191">
        <f t="shared" si="342"/>
        <v>0</v>
      </c>
      <c r="K260" s="192">
        <f t="shared" si="342"/>
        <v>0</v>
      </c>
      <c r="L260" s="132">
        <f t="shared" si="342"/>
        <v>0</v>
      </c>
      <c r="M260" s="191">
        <f t="shared" si="342"/>
        <v>0</v>
      </c>
      <c r="N260" s="192">
        <f t="shared" si="342"/>
        <v>0</v>
      </c>
      <c r="O260" s="132">
        <f t="shared" si="342"/>
        <v>0</v>
      </c>
      <c r="P260" s="49"/>
    </row>
    <row r="261" spans="1:16" ht="12" hidden="1" customHeight="1" x14ac:dyDescent="0.25">
      <c r="A261" s="51">
        <v>6411</v>
      </c>
      <c r="B261" s="197" t="s">
        <v>280</v>
      </c>
      <c r="C261" s="88">
        <f t="shared" si="288"/>
        <v>0</v>
      </c>
      <c r="D261" s="193"/>
      <c r="E261" s="194"/>
      <c r="F261" s="55">
        <f t="shared" ref="F261:F263" si="343">D261+E261</f>
        <v>0</v>
      </c>
      <c r="G261" s="53"/>
      <c r="H261" s="54"/>
      <c r="I261" s="55">
        <f t="shared" ref="I261:I263" si="344">G261+H261</f>
        <v>0</v>
      </c>
      <c r="J261" s="53"/>
      <c r="K261" s="54"/>
      <c r="L261" s="55">
        <f t="shared" ref="L261:L263" si="345">K261+J261</f>
        <v>0</v>
      </c>
      <c r="M261" s="53"/>
      <c r="N261" s="54"/>
      <c r="O261" s="55">
        <f t="shared" ref="O261:O263" si="346">N261+M261</f>
        <v>0</v>
      </c>
      <c r="P261" s="57"/>
    </row>
    <row r="262" spans="1:16" ht="36" hidden="1" customHeight="1" x14ac:dyDescent="0.25">
      <c r="A262" s="51">
        <v>6412</v>
      </c>
      <c r="B262" s="87" t="s">
        <v>281</v>
      </c>
      <c r="C262" s="88">
        <f t="shared" si="288"/>
        <v>0</v>
      </c>
      <c r="D262" s="193"/>
      <c r="E262" s="194"/>
      <c r="F262" s="55">
        <f t="shared" si="343"/>
        <v>0</v>
      </c>
      <c r="G262" s="53"/>
      <c r="H262" s="54"/>
      <c r="I262" s="55">
        <f t="shared" si="344"/>
        <v>0</v>
      </c>
      <c r="J262" s="53"/>
      <c r="K262" s="54"/>
      <c r="L262" s="55">
        <f t="shared" si="345"/>
        <v>0</v>
      </c>
      <c r="M262" s="53"/>
      <c r="N262" s="54"/>
      <c r="O262" s="55">
        <f t="shared" si="346"/>
        <v>0</v>
      </c>
      <c r="P262" s="57"/>
    </row>
    <row r="263" spans="1:16" ht="36" hidden="1" customHeight="1" x14ac:dyDescent="0.25">
      <c r="A263" s="51">
        <v>6419</v>
      </c>
      <c r="B263" s="87" t="s">
        <v>282</v>
      </c>
      <c r="C263" s="88">
        <f t="shared" si="288"/>
        <v>0</v>
      </c>
      <c r="D263" s="193"/>
      <c r="E263" s="194"/>
      <c r="F263" s="55">
        <f t="shared" si="343"/>
        <v>0</v>
      </c>
      <c r="G263" s="53"/>
      <c r="H263" s="54"/>
      <c r="I263" s="55">
        <f t="shared" si="344"/>
        <v>0</v>
      </c>
      <c r="J263" s="53"/>
      <c r="K263" s="54"/>
      <c r="L263" s="55">
        <f t="shared" si="345"/>
        <v>0</v>
      </c>
      <c r="M263" s="53"/>
      <c r="N263" s="54"/>
      <c r="O263" s="55">
        <f t="shared" si="346"/>
        <v>0</v>
      </c>
      <c r="P263" s="57"/>
    </row>
    <row r="264" spans="1:16" ht="48" hidden="1" x14ac:dyDescent="0.25">
      <c r="A264" s="187">
        <v>6420</v>
      </c>
      <c r="B264" s="87" t="s">
        <v>283</v>
      </c>
      <c r="C264" s="88">
        <f t="shared" si="288"/>
        <v>0</v>
      </c>
      <c r="D264" s="188">
        <f>SUM(D265:D268)</f>
        <v>0</v>
      </c>
      <c r="E264" s="189">
        <f t="shared" ref="E264:F264" si="347">SUM(E265:E268)</f>
        <v>0</v>
      </c>
      <c r="F264" s="55">
        <f t="shared" si="347"/>
        <v>0</v>
      </c>
      <c r="G264" s="188">
        <f>SUM(G265:G268)</f>
        <v>0</v>
      </c>
      <c r="H264" s="189">
        <f t="shared" ref="H264:I264" si="348">SUM(H265:H268)</f>
        <v>0</v>
      </c>
      <c r="I264" s="55">
        <f t="shared" si="348"/>
        <v>0</v>
      </c>
      <c r="J264" s="188">
        <f>SUM(J265:J268)</f>
        <v>0</v>
      </c>
      <c r="K264" s="189">
        <f t="shared" ref="K264:L264" si="349">SUM(K265:K268)</f>
        <v>0</v>
      </c>
      <c r="L264" s="55">
        <f t="shared" si="349"/>
        <v>0</v>
      </c>
      <c r="M264" s="188">
        <f>SUM(M265:M268)</f>
        <v>0</v>
      </c>
      <c r="N264" s="189">
        <f t="shared" ref="N264:O264" si="350">SUM(N265:N268)</f>
        <v>0</v>
      </c>
      <c r="O264" s="55">
        <f t="shared" si="350"/>
        <v>0</v>
      </c>
      <c r="P264" s="57"/>
    </row>
    <row r="265" spans="1:16" ht="36" hidden="1" customHeight="1" x14ac:dyDescent="0.25">
      <c r="A265" s="51">
        <v>6421</v>
      </c>
      <c r="B265" s="87" t="s">
        <v>284</v>
      </c>
      <c r="C265" s="88">
        <f t="shared" si="288"/>
        <v>0</v>
      </c>
      <c r="D265" s="193"/>
      <c r="E265" s="194"/>
      <c r="F265" s="55">
        <f t="shared" ref="F265:F268" si="351">D265+E265</f>
        <v>0</v>
      </c>
      <c r="G265" s="53"/>
      <c r="H265" s="54"/>
      <c r="I265" s="55">
        <f t="shared" ref="I265:I268" si="352">G265+H265</f>
        <v>0</v>
      </c>
      <c r="J265" s="53"/>
      <c r="K265" s="54"/>
      <c r="L265" s="55">
        <f t="shared" ref="L265:L268" si="353">K265+J265</f>
        <v>0</v>
      </c>
      <c r="M265" s="53"/>
      <c r="N265" s="54"/>
      <c r="O265" s="55">
        <f t="shared" ref="O265:O268" si="354">N265+M265</f>
        <v>0</v>
      </c>
      <c r="P265" s="57"/>
    </row>
    <row r="266" spans="1:16" ht="12" hidden="1" customHeight="1" x14ac:dyDescent="0.25">
      <c r="A266" s="51">
        <v>6422</v>
      </c>
      <c r="B266" s="87" t="s">
        <v>285</v>
      </c>
      <c r="C266" s="88">
        <f t="shared" si="288"/>
        <v>0</v>
      </c>
      <c r="D266" s="193"/>
      <c r="E266" s="194"/>
      <c r="F266" s="55">
        <f t="shared" si="351"/>
        <v>0</v>
      </c>
      <c r="G266" s="53"/>
      <c r="H266" s="54"/>
      <c r="I266" s="55">
        <f t="shared" si="352"/>
        <v>0</v>
      </c>
      <c r="J266" s="53"/>
      <c r="K266" s="54"/>
      <c r="L266" s="55">
        <f t="shared" si="353"/>
        <v>0</v>
      </c>
      <c r="M266" s="53"/>
      <c r="N266" s="54"/>
      <c r="O266" s="55">
        <f t="shared" si="354"/>
        <v>0</v>
      </c>
      <c r="P266" s="57"/>
    </row>
    <row r="267" spans="1:16" ht="13.5" hidden="1" customHeight="1" x14ac:dyDescent="0.25">
      <c r="A267" s="51">
        <v>6423</v>
      </c>
      <c r="B267" s="87" t="s">
        <v>286</v>
      </c>
      <c r="C267" s="88">
        <f t="shared" si="288"/>
        <v>0</v>
      </c>
      <c r="D267" s="193"/>
      <c r="E267" s="194"/>
      <c r="F267" s="55">
        <f t="shared" si="351"/>
        <v>0</v>
      </c>
      <c r="G267" s="53"/>
      <c r="H267" s="54"/>
      <c r="I267" s="55">
        <f t="shared" si="352"/>
        <v>0</v>
      </c>
      <c r="J267" s="53"/>
      <c r="K267" s="54"/>
      <c r="L267" s="55">
        <f t="shared" si="353"/>
        <v>0</v>
      </c>
      <c r="M267" s="53"/>
      <c r="N267" s="54"/>
      <c r="O267" s="55">
        <f t="shared" si="354"/>
        <v>0</v>
      </c>
      <c r="P267" s="57"/>
    </row>
    <row r="268" spans="1:16" ht="36" hidden="1" customHeight="1" x14ac:dyDescent="0.25">
      <c r="A268" s="51">
        <v>6424</v>
      </c>
      <c r="B268" s="87" t="s">
        <v>287</v>
      </c>
      <c r="C268" s="88">
        <f t="shared" si="288"/>
        <v>0</v>
      </c>
      <c r="D268" s="193"/>
      <c r="E268" s="194"/>
      <c r="F268" s="55">
        <f t="shared" si="351"/>
        <v>0</v>
      </c>
      <c r="G268" s="53"/>
      <c r="H268" s="54"/>
      <c r="I268" s="55">
        <f t="shared" si="352"/>
        <v>0</v>
      </c>
      <c r="J268" s="53"/>
      <c r="K268" s="54"/>
      <c r="L268" s="55">
        <f t="shared" si="353"/>
        <v>0</v>
      </c>
      <c r="M268" s="53"/>
      <c r="N268" s="54"/>
      <c r="O268" s="55">
        <f t="shared" si="354"/>
        <v>0</v>
      </c>
      <c r="P268" s="57"/>
    </row>
    <row r="269" spans="1:16" ht="48" hidden="1" x14ac:dyDescent="0.25">
      <c r="A269" s="224">
        <v>7000</v>
      </c>
      <c r="B269" s="224" t="s">
        <v>288</v>
      </c>
      <c r="C269" s="225">
        <f t="shared" si="288"/>
        <v>0</v>
      </c>
      <c r="D269" s="226">
        <f>SUM(D270,D281)</f>
        <v>0</v>
      </c>
      <c r="E269" s="227">
        <f t="shared" ref="E269:F269" si="355">SUM(E270,E281)</f>
        <v>0</v>
      </c>
      <c r="F269" s="228">
        <f t="shared" si="355"/>
        <v>0</v>
      </c>
      <c r="G269" s="226">
        <f>SUM(G270,G281)</f>
        <v>0</v>
      </c>
      <c r="H269" s="227">
        <f t="shared" ref="H269:I269" si="356">SUM(H270,H281)</f>
        <v>0</v>
      </c>
      <c r="I269" s="228">
        <f t="shared" si="356"/>
        <v>0</v>
      </c>
      <c r="J269" s="226">
        <f>SUM(J270,J281)</f>
        <v>0</v>
      </c>
      <c r="K269" s="227">
        <f t="shared" ref="K269:L269" si="357">SUM(K270,K281)</f>
        <v>0</v>
      </c>
      <c r="L269" s="228">
        <f t="shared" si="357"/>
        <v>0</v>
      </c>
      <c r="M269" s="226">
        <f>SUM(M270,M281)</f>
        <v>0</v>
      </c>
      <c r="N269" s="227">
        <f t="shared" ref="N269:O269" si="358">SUM(N270,N281)</f>
        <v>0</v>
      </c>
      <c r="O269" s="228">
        <f t="shared" si="358"/>
        <v>0</v>
      </c>
      <c r="P269" s="229"/>
    </row>
    <row r="270" spans="1:16" ht="24" hidden="1" x14ac:dyDescent="0.25">
      <c r="A270" s="67">
        <v>7200</v>
      </c>
      <c r="B270" s="181" t="s">
        <v>289</v>
      </c>
      <c r="C270" s="68">
        <f t="shared" si="288"/>
        <v>0</v>
      </c>
      <c r="D270" s="182">
        <f>SUM(D271,D272,D275,D276,D280)</f>
        <v>0</v>
      </c>
      <c r="E270" s="183">
        <f t="shared" ref="E270:F270" si="359">SUM(E271,E272,E275,E276,E280)</f>
        <v>0</v>
      </c>
      <c r="F270" s="71">
        <f t="shared" si="359"/>
        <v>0</v>
      </c>
      <c r="G270" s="182">
        <f>SUM(G271,G272,G275,G276,G280)</f>
        <v>0</v>
      </c>
      <c r="H270" s="183">
        <f t="shared" ref="H270:I270" si="360">SUM(H271,H272,H275,H276,H280)</f>
        <v>0</v>
      </c>
      <c r="I270" s="71">
        <f t="shared" si="360"/>
        <v>0</v>
      </c>
      <c r="J270" s="182">
        <f>SUM(J271,J272,J275,J276,J280)</f>
        <v>0</v>
      </c>
      <c r="K270" s="183">
        <f t="shared" ref="K270:L270" si="361">SUM(K271,K272,K275,K276,K280)</f>
        <v>0</v>
      </c>
      <c r="L270" s="71">
        <f t="shared" si="361"/>
        <v>0</v>
      </c>
      <c r="M270" s="182">
        <f>SUM(M271,M272,M275,M276,M280)</f>
        <v>0</v>
      </c>
      <c r="N270" s="183">
        <f t="shared" ref="N270:O270" si="362">SUM(N271,N272,N275,N276,N280)</f>
        <v>0</v>
      </c>
      <c r="O270" s="71">
        <f t="shared" si="362"/>
        <v>0</v>
      </c>
      <c r="P270" s="75"/>
    </row>
    <row r="271" spans="1:16" ht="24" hidden="1" customHeight="1" x14ac:dyDescent="0.25">
      <c r="A271" s="376">
        <v>7210</v>
      </c>
      <c r="B271" s="80" t="s">
        <v>290</v>
      </c>
      <c r="C271" s="81">
        <f t="shared" si="288"/>
        <v>0</v>
      </c>
      <c r="D271" s="195"/>
      <c r="E271" s="196"/>
      <c r="F271" s="132">
        <f>D271+E271</f>
        <v>0</v>
      </c>
      <c r="G271" s="46"/>
      <c r="H271" s="47"/>
      <c r="I271" s="132">
        <f>G271+H271</f>
        <v>0</v>
      </c>
      <c r="J271" s="46"/>
      <c r="K271" s="47"/>
      <c r="L271" s="132">
        <f>K271+J271</f>
        <v>0</v>
      </c>
      <c r="M271" s="46"/>
      <c r="N271" s="47"/>
      <c r="O271" s="132">
        <f>N271+M271</f>
        <v>0</v>
      </c>
      <c r="P271" s="49"/>
    </row>
    <row r="272" spans="1:16" s="230" customFormat="1" ht="24" hidden="1" x14ac:dyDescent="0.25">
      <c r="A272" s="187">
        <v>7220</v>
      </c>
      <c r="B272" s="87" t="s">
        <v>291</v>
      </c>
      <c r="C272" s="88">
        <f t="shared" si="288"/>
        <v>0</v>
      </c>
      <c r="D272" s="188">
        <f>SUM(D273:D274)</f>
        <v>0</v>
      </c>
      <c r="E272" s="189">
        <f t="shared" ref="E272:F272" si="363">SUM(E273:E274)</f>
        <v>0</v>
      </c>
      <c r="F272" s="55">
        <f t="shared" si="363"/>
        <v>0</v>
      </c>
      <c r="G272" s="188">
        <f>SUM(G273:G274)</f>
        <v>0</v>
      </c>
      <c r="H272" s="189">
        <f t="shared" ref="H272:I272" si="364">SUM(H273:H274)</f>
        <v>0</v>
      </c>
      <c r="I272" s="55">
        <f t="shared" si="364"/>
        <v>0</v>
      </c>
      <c r="J272" s="188">
        <f>SUM(J273:J274)</f>
        <v>0</v>
      </c>
      <c r="K272" s="189">
        <f t="shared" ref="K272:L272" si="365">SUM(K273:K274)</f>
        <v>0</v>
      </c>
      <c r="L272" s="55">
        <f t="shared" si="365"/>
        <v>0</v>
      </c>
      <c r="M272" s="188">
        <f>SUM(M273:M274)</f>
        <v>0</v>
      </c>
      <c r="N272" s="189">
        <f t="shared" ref="N272:O272" si="366">SUM(N273:N274)</f>
        <v>0</v>
      </c>
      <c r="O272" s="55">
        <f t="shared" si="366"/>
        <v>0</v>
      </c>
      <c r="P272" s="57"/>
    </row>
    <row r="273" spans="1:16" s="230" customFormat="1" ht="36" hidden="1" customHeight="1" x14ac:dyDescent="0.25">
      <c r="A273" s="51">
        <v>7221</v>
      </c>
      <c r="B273" s="87" t="s">
        <v>292</v>
      </c>
      <c r="C273" s="88">
        <f t="shared" si="288"/>
        <v>0</v>
      </c>
      <c r="D273" s="193"/>
      <c r="E273" s="194"/>
      <c r="F273" s="55">
        <f t="shared" ref="F273:F275" si="367">D273+E273</f>
        <v>0</v>
      </c>
      <c r="G273" s="53"/>
      <c r="H273" s="54"/>
      <c r="I273" s="55">
        <f t="shared" ref="I273:I275" si="368">G273+H273</f>
        <v>0</v>
      </c>
      <c r="J273" s="53"/>
      <c r="K273" s="54"/>
      <c r="L273" s="55">
        <f t="shared" ref="L273:L275" si="369">K273+J273</f>
        <v>0</v>
      </c>
      <c r="M273" s="53"/>
      <c r="N273" s="54"/>
      <c r="O273" s="55">
        <f t="shared" ref="O273:O275" si="370">N273+M273</f>
        <v>0</v>
      </c>
      <c r="P273" s="57"/>
    </row>
    <row r="274" spans="1:16" s="230" customFormat="1" ht="36" hidden="1" customHeight="1" x14ac:dyDescent="0.25">
      <c r="A274" s="51">
        <v>7222</v>
      </c>
      <c r="B274" s="87" t="s">
        <v>293</v>
      </c>
      <c r="C274" s="88">
        <f t="shared" si="288"/>
        <v>0</v>
      </c>
      <c r="D274" s="193"/>
      <c r="E274" s="194"/>
      <c r="F274" s="55">
        <f t="shared" si="367"/>
        <v>0</v>
      </c>
      <c r="G274" s="53"/>
      <c r="H274" s="54"/>
      <c r="I274" s="55">
        <f t="shared" si="368"/>
        <v>0</v>
      </c>
      <c r="J274" s="53"/>
      <c r="K274" s="54"/>
      <c r="L274" s="55">
        <f t="shared" si="369"/>
        <v>0</v>
      </c>
      <c r="M274" s="53"/>
      <c r="N274" s="54"/>
      <c r="O274" s="55">
        <f t="shared" si="370"/>
        <v>0</v>
      </c>
      <c r="P274" s="57"/>
    </row>
    <row r="275" spans="1:16" ht="24" hidden="1" customHeight="1" x14ac:dyDescent="0.25">
      <c r="A275" s="187">
        <v>7230</v>
      </c>
      <c r="B275" s="87" t="s">
        <v>294</v>
      </c>
      <c r="C275" s="88">
        <f t="shared" si="288"/>
        <v>0</v>
      </c>
      <c r="D275" s="193"/>
      <c r="E275" s="194"/>
      <c r="F275" s="55">
        <f t="shared" si="367"/>
        <v>0</v>
      </c>
      <c r="G275" s="53"/>
      <c r="H275" s="54"/>
      <c r="I275" s="55">
        <f t="shared" si="368"/>
        <v>0</v>
      </c>
      <c r="J275" s="53"/>
      <c r="K275" s="54"/>
      <c r="L275" s="55">
        <f t="shared" si="369"/>
        <v>0</v>
      </c>
      <c r="M275" s="53"/>
      <c r="N275" s="54"/>
      <c r="O275" s="55">
        <f t="shared" si="370"/>
        <v>0</v>
      </c>
      <c r="P275" s="57"/>
    </row>
    <row r="276" spans="1:16" ht="24" hidden="1" x14ac:dyDescent="0.25">
      <c r="A276" s="187">
        <v>7240</v>
      </c>
      <c r="B276" s="87" t="s">
        <v>295</v>
      </c>
      <c r="C276" s="88">
        <f t="shared" ref="C276:C301" si="371">F276+I276+L276+O276</f>
        <v>0</v>
      </c>
      <c r="D276" s="188">
        <f t="shared" ref="D276:O276" si="372">SUM(D277:D279)</f>
        <v>0</v>
      </c>
      <c r="E276" s="189">
        <f t="shared" si="372"/>
        <v>0</v>
      </c>
      <c r="F276" s="55">
        <f t="shared" si="372"/>
        <v>0</v>
      </c>
      <c r="G276" s="188">
        <f t="shared" si="372"/>
        <v>0</v>
      </c>
      <c r="H276" s="189">
        <f t="shared" si="372"/>
        <v>0</v>
      </c>
      <c r="I276" s="55">
        <f t="shared" si="372"/>
        <v>0</v>
      </c>
      <c r="J276" s="188">
        <f>SUM(J277:J279)</f>
        <v>0</v>
      </c>
      <c r="K276" s="189">
        <f t="shared" ref="K276:L276" si="373">SUM(K277:K279)</f>
        <v>0</v>
      </c>
      <c r="L276" s="55">
        <f t="shared" si="373"/>
        <v>0</v>
      </c>
      <c r="M276" s="188">
        <f t="shared" si="372"/>
        <v>0</v>
      </c>
      <c r="N276" s="189">
        <f t="shared" si="372"/>
        <v>0</v>
      </c>
      <c r="O276" s="55">
        <f t="shared" si="372"/>
        <v>0</v>
      </c>
      <c r="P276" s="57"/>
    </row>
    <row r="277" spans="1:16" ht="48" hidden="1" customHeight="1" x14ac:dyDescent="0.25">
      <c r="A277" s="51">
        <v>7245</v>
      </c>
      <c r="B277" s="87" t="s">
        <v>296</v>
      </c>
      <c r="C277" s="88">
        <f t="shared" si="371"/>
        <v>0</v>
      </c>
      <c r="D277" s="193"/>
      <c r="E277" s="194"/>
      <c r="F277" s="55">
        <f t="shared" ref="F277:F280" si="374">D277+E277</f>
        <v>0</v>
      </c>
      <c r="G277" s="53"/>
      <c r="H277" s="54"/>
      <c r="I277" s="55">
        <f t="shared" ref="I277:I280" si="375">G277+H277</f>
        <v>0</v>
      </c>
      <c r="J277" s="53"/>
      <c r="K277" s="54"/>
      <c r="L277" s="55">
        <f t="shared" ref="L277:L280" si="376">K277+J277</f>
        <v>0</v>
      </c>
      <c r="M277" s="53"/>
      <c r="N277" s="54"/>
      <c r="O277" s="55">
        <f t="shared" ref="O277:O280" si="377">N277+M277</f>
        <v>0</v>
      </c>
      <c r="P277" s="57"/>
    </row>
    <row r="278" spans="1:16" ht="84.75" hidden="1" customHeight="1" x14ac:dyDescent="0.25">
      <c r="A278" s="51">
        <v>7246</v>
      </c>
      <c r="B278" s="87" t="s">
        <v>297</v>
      </c>
      <c r="C278" s="88">
        <f t="shared" si="371"/>
        <v>0</v>
      </c>
      <c r="D278" s="193"/>
      <c r="E278" s="194"/>
      <c r="F278" s="55">
        <f t="shared" si="374"/>
        <v>0</v>
      </c>
      <c r="G278" s="53"/>
      <c r="H278" s="54"/>
      <c r="I278" s="55">
        <f t="shared" si="375"/>
        <v>0</v>
      </c>
      <c r="J278" s="53"/>
      <c r="K278" s="54"/>
      <c r="L278" s="55">
        <f t="shared" si="376"/>
        <v>0</v>
      </c>
      <c r="M278" s="53"/>
      <c r="N278" s="54"/>
      <c r="O278" s="55">
        <f t="shared" si="377"/>
        <v>0</v>
      </c>
      <c r="P278" s="57"/>
    </row>
    <row r="279" spans="1:16" ht="36" hidden="1" customHeight="1" x14ac:dyDescent="0.25">
      <c r="A279" s="51">
        <v>7247</v>
      </c>
      <c r="B279" s="87" t="s">
        <v>298</v>
      </c>
      <c r="C279" s="88">
        <f t="shared" si="371"/>
        <v>0</v>
      </c>
      <c r="D279" s="193"/>
      <c r="E279" s="194"/>
      <c r="F279" s="55">
        <f t="shared" si="374"/>
        <v>0</v>
      </c>
      <c r="G279" s="53"/>
      <c r="H279" s="54"/>
      <c r="I279" s="55">
        <f t="shared" si="375"/>
        <v>0</v>
      </c>
      <c r="J279" s="53"/>
      <c r="K279" s="54"/>
      <c r="L279" s="55">
        <f t="shared" si="376"/>
        <v>0</v>
      </c>
      <c r="M279" s="53"/>
      <c r="N279" s="54"/>
      <c r="O279" s="55">
        <f t="shared" si="377"/>
        <v>0</v>
      </c>
      <c r="P279" s="57"/>
    </row>
    <row r="280" spans="1:16" ht="24" hidden="1" customHeight="1" x14ac:dyDescent="0.25">
      <c r="A280" s="376">
        <v>7260</v>
      </c>
      <c r="B280" s="80" t="s">
        <v>299</v>
      </c>
      <c r="C280" s="81">
        <f t="shared" si="371"/>
        <v>0</v>
      </c>
      <c r="D280" s="195"/>
      <c r="E280" s="196"/>
      <c r="F280" s="132">
        <f t="shared" si="374"/>
        <v>0</v>
      </c>
      <c r="G280" s="46"/>
      <c r="H280" s="47"/>
      <c r="I280" s="132">
        <f t="shared" si="375"/>
        <v>0</v>
      </c>
      <c r="J280" s="46"/>
      <c r="K280" s="47"/>
      <c r="L280" s="132">
        <f t="shared" si="376"/>
        <v>0</v>
      </c>
      <c r="M280" s="46"/>
      <c r="N280" s="47"/>
      <c r="O280" s="132">
        <f t="shared" si="377"/>
        <v>0</v>
      </c>
      <c r="P280" s="49"/>
    </row>
    <row r="281" spans="1:16" hidden="1" x14ac:dyDescent="0.25">
      <c r="A281" s="134">
        <v>7700</v>
      </c>
      <c r="B281" s="107" t="s">
        <v>300</v>
      </c>
      <c r="C281" s="108">
        <f t="shared" si="371"/>
        <v>0</v>
      </c>
      <c r="D281" s="231">
        <f t="shared" ref="D281:O281" si="378">D282</f>
        <v>0</v>
      </c>
      <c r="E281" s="232">
        <f t="shared" si="378"/>
        <v>0</v>
      </c>
      <c r="F281" s="129">
        <f t="shared" si="378"/>
        <v>0</v>
      </c>
      <c r="G281" s="231">
        <f t="shared" si="378"/>
        <v>0</v>
      </c>
      <c r="H281" s="232">
        <f t="shared" si="378"/>
        <v>0</v>
      </c>
      <c r="I281" s="129">
        <f t="shared" si="378"/>
        <v>0</v>
      </c>
      <c r="J281" s="231">
        <f t="shared" si="378"/>
        <v>0</v>
      </c>
      <c r="K281" s="232">
        <f t="shared" si="378"/>
        <v>0</v>
      </c>
      <c r="L281" s="129">
        <f t="shared" si="378"/>
        <v>0</v>
      </c>
      <c r="M281" s="231">
        <f t="shared" si="378"/>
        <v>0</v>
      </c>
      <c r="N281" s="232">
        <f t="shared" si="378"/>
        <v>0</v>
      </c>
      <c r="O281" s="129">
        <f t="shared" si="378"/>
        <v>0</v>
      </c>
      <c r="P281" s="117"/>
    </row>
    <row r="282" spans="1:16" ht="12" hidden="1" customHeight="1" x14ac:dyDescent="0.25">
      <c r="A282" s="184">
        <v>7720</v>
      </c>
      <c r="B282" s="80" t="s">
        <v>301</v>
      </c>
      <c r="C282" s="96">
        <f t="shared" si="371"/>
        <v>0</v>
      </c>
      <c r="D282" s="233"/>
      <c r="E282" s="234"/>
      <c r="F282" s="235">
        <f>D282+E282</f>
        <v>0</v>
      </c>
      <c r="G282" s="100"/>
      <c r="H282" s="101"/>
      <c r="I282" s="235">
        <f>G282+H282</f>
        <v>0</v>
      </c>
      <c r="J282" s="100"/>
      <c r="K282" s="101"/>
      <c r="L282" s="235">
        <f>K282+J282</f>
        <v>0</v>
      </c>
      <c r="M282" s="100"/>
      <c r="N282" s="101"/>
      <c r="O282" s="235">
        <f>N282+M282</f>
        <v>0</v>
      </c>
      <c r="P282" s="105"/>
    </row>
    <row r="283" spans="1:16" hidden="1" x14ac:dyDescent="0.25">
      <c r="A283" s="236">
        <v>9000</v>
      </c>
      <c r="B283" s="237" t="s">
        <v>302</v>
      </c>
      <c r="C283" s="238">
        <f t="shared" si="371"/>
        <v>0</v>
      </c>
      <c r="D283" s="239">
        <f t="shared" ref="D283:O284" si="379">D284</f>
        <v>0</v>
      </c>
      <c r="E283" s="240">
        <f t="shared" si="379"/>
        <v>0</v>
      </c>
      <c r="F283" s="241">
        <f t="shared" si="379"/>
        <v>0</v>
      </c>
      <c r="G283" s="239">
        <f>G284</f>
        <v>0</v>
      </c>
      <c r="H283" s="240">
        <f t="shared" ref="H283:I283" si="380">H284</f>
        <v>0</v>
      </c>
      <c r="I283" s="241">
        <f t="shared" si="380"/>
        <v>0</v>
      </c>
      <c r="J283" s="239">
        <f t="shared" si="379"/>
        <v>0</v>
      </c>
      <c r="K283" s="240">
        <f t="shared" si="379"/>
        <v>0</v>
      </c>
      <c r="L283" s="241">
        <f t="shared" si="379"/>
        <v>0</v>
      </c>
      <c r="M283" s="239">
        <f t="shared" si="379"/>
        <v>0</v>
      </c>
      <c r="N283" s="240">
        <f t="shared" si="379"/>
        <v>0</v>
      </c>
      <c r="O283" s="241">
        <f t="shared" si="379"/>
        <v>0</v>
      </c>
      <c r="P283" s="242"/>
    </row>
    <row r="284" spans="1:16" ht="24" hidden="1" x14ac:dyDescent="0.25">
      <c r="A284" s="243">
        <v>9200</v>
      </c>
      <c r="B284" s="87" t="s">
        <v>303</v>
      </c>
      <c r="C284" s="141">
        <f t="shared" si="371"/>
        <v>0</v>
      </c>
      <c r="D284" s="185">
        <f t="shared" si="379"/>
        <v>0</v>
      </c>
      <c r="E284" s="186">
        <f t="shared" si="379"/>
        <v>0</v>
      </c>
      <c r="F284" s="139">
        <f t="shared" si="379"/>
        <v>0</v>
      </c>
      <c r="G284" s="185">
        <f t="shared" si="379"/>
        <v>0</v>
      </c>
      <c r="H284" s="186">
        <f t="shared" si="379"/>
        <v>0</v>
      </c>
      <c r="I284" s="139">
        <f t="shared" si="379"/>
        <v>0</v>
      </c>
      <c r="J284" s="185">
        <f t="shared" si="379"/>
        <v>0</v>
      </c>
      <c r="K284" s="186">
        <f t="shared" si="379"/>
        <v>0</v>
      </c>
      <c r="L284" s="139">
        <f t="shared" si="379"/>
        <v>0</v>
      </c>
      <c r="M284" s="185">
        <f t="shared" si="379"/>
        <v>0</v>
      </c>
      <c r="N284" s="186">
        <f t="shared" si="379"/>
        <v>0</v>
      </c>
      <c r="O284" s="139">
        <f t="shared" si="379"/>
        <v>0</v>
      </c>
      <c r="P284" s="127"/>
    </row>
    <row r="285" spans="1:16" ht="24" hidden="1" customHeight="1" x14ac:dyDescent="0.25">
      <c r="A285" s="244">
        <v>9230</v>
      </c>
      <c r="B285" s="87" t="s">
        <v>304</v>
      </c>
      <c r="C285" s="141">
        <f t="shared" si="371"/>
        <v>0</v>
      </c>
      <c r="D285" s="199"/>
      <c r="E285" s="200"/>
      <c r="F285" s="139">
        <f>D285+E285</f>
        <v>0</v>
      </c>
      <c r="G285" s="142"/>
      <c r="H285" s="143"/>
      <c r="I285" s="139">
        <f>G285+H285</f>
        <v>0</v>
      </c>
      <c r="J285" s="142"/>
      <c r="K285" s="143"/>
      <c r="L285" s="139">
        <f>K285+J285</f>
        <v>0</v>
      </c>
      <c r="M285" s="142"/>
      <c r="N285" s="143"/>
      <c r="O285" s="139">
        <f>N285+M285</f>
        <v>0</v>
      </c>
      <c r="P285" s="127"/>
    </row>
    <row r="286" spans="1:16" x14ac:dyDescent="0.25">
      <c r="A286" s="197"/>
      <c r="B286" s="87" t="s">
        <v>305</v>
      </c>
      <c r="C286" s="88">
        <f t="shared" si="371"/>
        <v>19</v>
      </c>
      <c r="D286" s="188">
        <f>SUM(D287:D288)</f>
        <v>0</v>
      </c>
      <c r="E286" s="189">
        <f t="shared" ref="E286:F286" si="381">SUM(E287:E288)</f>
        <v>0</v>
      </c>
      <c r="F286" s="55">
        <f t="shared" si="381"/>
        <v>0</v>
      </c>
      <c r="G286" s="188">
        <f>SUM(G287:G288)</f>
        <v>19</v>
      </c>
      <c r="H286" s="189">
        <f t="shared" ref="H286:I286" si="382">SUM(H287:H288)</f>
        <v>0</v>
      </c>
      <c r="I286" s="55">
        <f t="shared" si="382"/>
        <v>19</v>
      </c>
      <c r="J286" s="188">
        <f>SUM(J287:J288)</f>
        <v>0</v>
      </c>
      <c r="K286" s="189">
        <f t="shared" ref="K286:L286" si="383">SUM(K287:K288)</f>
        <v>0</v>
      </c>
      <c r="L286" s="55">
        <f t="shared" si="383"/>
        <v>0</v>
      </c>
      <c r="M286" s="188">
        <f>SUM(M287:M288)</f>
        <v>0</v>
      </c>
      <c r="N286" s="189">
        <f t="shared" ref="N286:O286" si="384">SUM(N287:N288)</f>
        <v>0</v>
      </c>
      <c r="O286" s="55">
        <f t="shared" si="384"/>
        <v>0</v>
      </c>
      <c r="P286" s="57"/>
    </row>
    <row r="287" spans="1:16" ht="12" hidden="1" customHeight="1" x14ac:dyDescent="0.25">
      <c r="A287" s="197" t="s">
        <v>306</v>
      </c>
      <c r="B287" s="51" t="s">
        <v>307</v>
      </c>
      <c r="C287" s="88">
        <f t="shared" si="371"/>
        <v>0</v>
      </c>
      <c r="D287" s="193"/>
      <c r="E287" s="194"/>
      <c r="F287" s="55">
        <f t="shared" ref="F287:F288" si="385">D287+E287</f>
        <v>0</v>
      </c>
      <c r="G287" s="53"/>
      <c r="H287" s="54"/>
      <c r="I287" s="55">
        <f t="shared" ref="I287:I288" si="386">G287+H287</f>
        <v>0</v>
      </c>
      <c r="J287" s="53"/>
      <c r="K287" s="54"/>
      <c r="L287" s="55">
        <f t="shared" ref="L287:L288" si="387">K287+J287</f>
        <v>0</v>
      </c>
      <c r="M287" s="53"/>
      <c r="N287" s="54"/>
      <c r="O287" s="55">
        <f t="shared" ref="O287:O288" si="388">N287+M287</f>
        <v>0</v>
      </c>
      <c r="P287" s="57"/>
    </row>
    <row r="288" spans="1:16" ht="24" customHeight="1" x14ac:dyDescent="0.25">
      <c r="A288" s="197" t="s">
        <v>308</v>
      </c>
      <c r="B288" s="245" t="s">
        <v>309</v>
      </c>
      <c r="C288" s="81">
        <f t="shared" si="371"/>
        <v>19</v>
      </c>
      <c r="D288" s="195"/>
      <c r="E288" s="196"/>
      <c r="F288" s="132">
        <f t="shared" si="385"/>
        <v>0</v>
      </c>
      <c r="G288" s="46">
        <v>19</v>
      </c>
      <c r="H288" s="47"/>
      <c r="I288" s="132">
        <f t="shared" si="386"/>
        <v>19</v>
      </c>
      <c r="J288" s="46"/>
      <c r="K288" s="47"/>
      <c r="L288" s="132">
        <f t="shared" si="387"/>
        <v>0</v>
      </c>
      <c r="M288" s="46"/>
      <c r="N288" s="47"/>
      <c r="O288" s="132">
        <f t="shared" si="388"/>
        <v>0</v>
      </c>
      <c r="P288" s="49"/>
    </row>
    <row r="289" spans="1:16" ht="12.75" thickBot="1" x14ac:dyDescent="0.3">
      <c r="A289" s="246"/>
      <c r="B289" s="246" t="s">
        <v>310</v>
      </c>
      <c r="C289" s="247">
        <f t="shared" si="371"/>
        <v>742645</v>
      </c>
      <c r="D289" s="248">
        <f t="shared" ref="D289:O289" si="389">SUM(D286,D269,D230,D195,D187,D173,D75,D53,D283)</f>
        <v>310281</v>
      </c>
      <c r="E289" s="249">
        <f t="shared" si="389"/>
        <v>0</v>
      </c>
      <c r="F289" s="250">
        <f t="shared" si="389"/>
        <v>310281</v>
      </c>
      <c r="G289" s="248">
        <f t="shared" si="389"/>
        <v>419107</v>
      </c>
      <c r="H289" s="249">
        <f t="shared" si="389"/>
        <v>0</v>
      </c>
      <c r="I289" s="250">
        <f t="shared" si="389"/>
        <v>419107</v>
      </c>
      <c r="J289" s="248">
        <f t="shared" si="389"/>
        <v>13257</v>
      </c>
      <c r="K289" s="249">
        <f t="shared" si="389"/>
        <v>0</v>
      </c>
      <c r="L289" s="250">
        <f t="shared" si="389"/>
        <v>13257</v>
      </c>
      <c r="M289" s="248">
        <f t="shared" si="389"/>
        <v>0</v>
      </c>
      <c r="N289" s="249">
        <f t="shared" si="389"/>
        <v>0</v>
      </c>
      <c r="O289" s="250">
        <f t="shared" si="389"/>
        <v>0</v>
      </c>
      <c r="P289" s="251"/>
    </row>
    <row r="290" spans="1:16" s="28" customFormat="1" ht="13.5" thickTop="1" thickBot="1" x14ac:dyDescent="0.3">
      <c r="A290" s="519" t="s">
        <v>311</v>
      </c>
      <c r="B290" s="520"/>
      <c r="C290" s="252">
        <f t="shared" si="371"/>
        <v>-813</v>
      </c>
      <c r="D290" s="253">
        <f>SUM(D24,D25,D41)-D51</f>
        <v>0</v>
      </c>
      <c r="E290" s="254">
        <f t="shared" ref="E290:F290" si="390">SUM(E24,E25,E41)-E51</f>
        <v>0</v>
      </c>
      <c r="F290" s="255">
        <f t="shared" si="390"/>
        <v>0</v>
      </c>
      <c r="G290" s="253">
        <f>SUM(G24,G25,G41)-G51</f>
        <v>19</v>
      </c>
      <c r="H290" s="254">
        <f t="shared" ref="H290:I290" si="391">SUM(H24,H25,H41)-H51</f>
        <v>0</v>
      </c>
      <c r="I290" s="255">
        <f t="shared" si="391"/>
        <v>19</v>
      </c>
      <c r="J290" s="253">
        <f>(J26+J43)-J51</f>
        <v>-832</v>
      </c>
      <c r="K290" s="254">
        <f t="shared" ref="K290:L290" si="392">(K26+K43)-K51</f>
        <v>0</v>
      </c>
      <c r="L290" s="255">
        <f t="shared" si="392"/>
        <v>-832</v>
      </c>
      <c r="M290" s="253">
        <f>M45-M51</f>
        <v>0</v>
      </c>
      <c r="N290" s="254">
        <f t="shared" ref="N290:O290" si="393">N45-N51</f>
        <v>0</v>
      </c>
      <c r="O290" s="255">
        <f t="shared" si="393"/>
        <v>0</v>
      </c>
      <c r="P290" s="256"/>
    </row>
    <row r="291" spans="1:16" s="28" customFormat="1" ht="12.75" thickTop="1" x14ac:dyDescent="0.25">
      <c r="A291" s="521" t="s">
        <v>312</v>
      </c>
      <c r="B291" s="522"/>
      <c r="C291" s="257">
        <f t="shared" si="371"/>
        <v>813</v>
      </c>
      <c r="D291" s="258">
        <f t="shared" ref="D291:O291" si="394">SUM(D292,D293)-D300+D301</f>
        <v>0</v>
      </c>
      <c r="E291" s="259">
        <f t="shared" si="394"/>
        <v>0</v>
      </c>
      <c r="F291" s="260">
        <f t="shared" si="394"/>
        <v>0</v>
      </c>
      <c r="G291" s="258">
        <f t="shared" si="394"/>
        <v>-19</v>
      </c>
      <c r="H291" s="259">
        <f t="shared" si="394"/>
        <v>0</v>
      </c>
      <c r="I291" s="260">
        <f t="shared" si="394"/>
        <v>-19</v>
      </c>
      <c r="J291" s="258">
        <f t="shared" si="394"/>
        <v>832</v>
      </c>
      <c r="K291" s="259">
        <f t="shared" si="394"/>
        <v>0</v>
      </c>
      <c r="L291" s="260">
        <f t="shared" si="394"/>
        <v>832</v>
      </c>
      <c r="M291" s="258">
        <f t="shared" si="394"/>
        <v>0</v>
      </c>
      <c r="N291" s="259">
        <f t="shared" si="394"/>
        <v>0</v>
      </c>
      <c r="O291" s="260">
        <f t="shared" si="394"/>
        <v>0</v>
      </c>
      <c r="P291" s="261"/>
    </row>
    <row r="292" spans="1:16" s="28" customFormat="1" ht="12.75" thickBot="1" x14ac:dyDescent="0.3">
      <c r="A292" s="155" t="s">
        <v>313</v>
      </c>
      <c r="B292" s="155" t="s">
        <v>314</v>
      </c>
      <c r="C292" s="156">
        <f t="shared" si="371"/>
        <v>813</v>
      </c>
      <c r="D292" s="157">
        <f t="shared" ref="D292:O292" si="395">D21-D286</f>
        <v>0</v>
      </c>
      <c r="E292" s="158">
        <f t="shared" si="395"/>
        <v>0</v>
      </c>
      <c r="F292" s="159">
        <f t="shared" si="395"/>
        <v>0</v>
      </c>
      <c r="G292" s="157">
        <f t="shared" si="395"/>
        <v>-19</v>
      </c>
      <c r="H292" s="158">
        <f t="shared" si="395"/>
        <v>0</v>
      </c>
      <c r="I292" s="159">
        <f t="shared" si="395"/>
        <v>-19</v>
      </c>
      <c r="J292" s="157">
        <f t="shared" si="395"/>
        <v>832</v>
      </c>
      <c r="K292" s="158">
        <f t="shared" si="395"/>
        <v>0</v>
      </c>
      <c r="L292" s="159">
        <f t="shared" si="395"/>
        <v>832</v>
      </c>
      <c r="M292" s="157">
        <f t="shared" si="395"/>
        <v>0</v>
      </c>
      <c r="N292" s="158">
        <f t="shared" si="395"/>
        <v>0</v>
      </c>
      <c r="O292" s="159">
        <f t="shared" si="395"/>
        <v>0</v>
      </c>
      <c r="P292" s="35"/>
    </row>
    <row r="293" spans="1:16" s="28" customFormat="1" ht="12.75" hidden="1" thickTop="1" x14ac:dyDescent="0.25">
      <c r="A293" s="262" t="s">
        <v>315</v>
      </c>
      <c r="B293" s="262" t="s">
        <v>316</v>
      </c>
      <c r="C293" s="257">
        <f t="shared" si="371"/>
        <v>0</v>
      </c>
      <c r="D293" s="258">
        <f t="shared" ref="D293:O293" si="396">SUM(D294,D296,D298)-SUM(D295,D297,D299)</f>
        <v>0</v>
      </c>
      <c r="E293" s="259">
        <f t="shared" si="396"/>
        <v>0</v>
      </c>
      <c r="F293" s="260">
        <f t="shared" si="396"/>
        <v>0</v>
      </c>
      <c r="G293" s="258">
        <f t="shared" si="396"/>
        <v>0</v>
      </c>
      <c r="H293" s="259">
        <f t="shared" si="396"/>
        <v>0</v>
      </c>
      <c r="I293" s="260">
        <f t="shared" si="396"/>
        <v>0</v>
      </c>
      <c r="J293" s="258">
        <f t="shared" si="396"/>
        <v>0</v>
      </c>
      <c r="K293" s="259">
        <f t="shared" si="396"/>
        <v>0</v>
      </c>
      <c r="L293" s="260">
        <f t="shared" si="396"/>
        <v>0</v>
      </c>
      <c r="M293" s="258">
        <f t="shared" si="396"/>
        <v>0</v>
      </c>
      <c r="N293" s="259">
        <f t="shared" si="396"/>
        <v>0</v>
      </c>
      <c r="O293" s="260">
        <f t="shared" si="396"/>
        <v>0</v>
      </c>
      <c r="P293" s="261"/>
    </row>
    <row r="294" spans="1:16" ht="12" hidden="1" customHeight="1" x14ac:dyDescent="0.25">
      <c r="A294" s="263" t="s">
        <v>317</v>
      </c>
      <c r="B294" s="140" t="s">
        <v>318</v>
      </c>
      <c r="C294" s="96">
        <f t="shared" si="371"/>
        <v>0</v>
      </c>
      <c r="D294" s="233"/>
      <c r="E294" s="234"/>
      <c r="F294" s="235">
        <f t="shared" ref="F294:F301" si="397">D294+E294</f>
        <v>0</v>
      </c>
      <c r="G294" s="100"/>
      <c r="H294" s="101"/>
      <c r="I294" s="235">
        <f t="shared" ref="I294:I301" si="398">G294+H294</f>
        <v>0</v>
      </c>
      <c r="J294" s="100"/>
      <c r="K294" s="101"/>
      <c r="L294" s="235">
        <f t="shared" ref="L294:L301" si="399">K294+J294</f>
        <v>0</v>
      </c>
      <c r="M294" s="100"/>
      <c r="N294" s="101"/>
      <c r="O294" s="235">
        <f t="shared" ref="O294:O301" si="400">N294+M294</f>
        <v>0</v>
      </c>
      <c r="P294" s="105"/>
    </row>
    <row r="295" spans="1:16" ht="24" hidden="1" customHeight="1" x14ac:dyDescent="0.25">
      <c r="A295" s="197" t="s">
        <v>319</v>
      </c>
      <c r="B295" s="50" t="s">
        <v>320</v>
      </c>
      <c r="C295" s="88">
        <f t="shared" si="371"/>
        <v>0</v>
      </c>
      <c r="D295" s="193"/>
      <c r="E295" s="194"/>
      <c r="F295" s="55">
        <f t="shared" si="397"/>
        <v>0</v>
      </c>
      <c r="G295" s="53"/>
      <c r="H295" s="54"/>
      <c r="I295" s="55">
        <f t="shared" si="398"/>
        <v>0</v>
      </c>
      <c r="J295" s="53"/>
      <c r="K295" s="54"/>
      <c r="L295" s="55">
        <f t="shared" si="399"/>
        <v>0</v>
      </c>
      <c r="M295" s="53"/>
      <c r="N295" s="54"/>
      <c r="O295" s="55">
        <f t="shared" si="400"/>
        <v>0</v>
      </c>
      <c r="P295" s="57"/>
    </row>
    <row r="296" spans="1:16" ht="12" hidden="1" customHeight="1" x14ac:dyDescent="0.25">
      <c r="A296" s="197" t="s">
        <v>321</v>
      </c>
      <c r="B296" s="50" t="s">
        <v>322</v>
      </c>
      <c r="C296" s="88">
        <f t="shared" si="371"/>
        <v>0</v>
      </c>
      <c r="D296" s="193"/>
      <c r="E296" s="194"/>
      <c r="F296" s="55">
        <f t="shared" si="397"/>
        <v>0</v>
      </c>
      <c r="G296" s="53"/>
      <c r="H296" s="54"/>
      <c r="I296" s="55">
        <f t="shared" si="398"/>
        <v>0</v>
      </c>
      <c r="J296" s="53"/>
      <c r="K296" s="54"/>
      <c r="L296" s="55">
        <f t="shared" si="399"/>
        <v>0</v>
      </c>
      <c r="M296" s="53"/>
      <c r="N296" s="54"/>
      <c r="O296" s="55">
        <f t="shared" si="400"/>
        <v>0</v>
      </c>
      <c r="P296" s="57"/>
    </row>
    <row r="297" spans="1:16" ht="24" hidden="1" customHeight="1" x14ac:dyDescent="0.25">
      <c r="A297" s="197" t="s">
        <v>323</v>
      </c>
      <c r="B297" s="50" t="s">
        <v>324</v>
      </c>
      <c r="C297" s="88">
        <f t="shared" si="371"/>
        <v>0</v>
      </c>
      <c r="D297" s="193"/>
      <c r="E297" s="194"/>
      <c r="F297" s="55">
        <f t="shared" si="397"/>
        <v>0</v>
      </c>
      <c r="G297" s="53"/>
      <c r="H297" s="54"/>
      <c r="I297" s="55">
        <f t="shared" si="398"/>
        <v>0</v>
      </c>
      <c r="J297" s="53"/>
      <c r="K297" s="54"/>
      <c r="L297" s="55">
        <f t="shared" si="399"/>
        <v>0</v>
      </c>
      <c r="M297" s="53"/>
      <c r="N297" s="54"/>
      <c r="O297" s="55">
        <f t="shared" si="400"/>
        <v>0</v>
      </c>
      <c r="P297" s="57"/>
    </row>
    <row r="298" spans="1:16" ht="12" hidden="1" customHeight="1" x14ac:dyDescent="0.25">
      <c r="A298" s="197" t="s">
        <v>325</v>
      </c>
      <c r="B298" s="50" t="s">
        <v>326</v>
      </c>
      <c r="C298" s="88">
        <f t="shared" si="371"/>
        <v>0</v>
      </c>
      <c r="D298" s="193"/>
      <c r="E298" s="194"/>
      <c r="F298" s="55">
        <f t="shared" si="397"/>
        <v>0</v>
      </c>
      <c r="G298" s="53"/>
      <c r="H298" s="54"/>
      <c r="I298" s="55">
        <f t="shared" si="398"/>
        <v>0</v>
      </c>
      <c r="J298" s="53"/>
      <c r="K298" s="54"/>
      <c r="L298" s="55">
        <f t="shared" si="399"/>
        <v>0</v>
      </c>
      <c r="M298" s="53"/>
      <c r="N298" s="54"/>
      <c r="O298" s="55">
        <f t="shared" si="400"/>
        <v>0</v>
      </c>
      <c r="P298" s="57"/>
    </row>
    <row r="299" spans="1:16" ht="24.75" hidden="1" customHeight="1" thickBot="1" x14ac:dyDescent="0.3">
      <c r="A299" s="264" t="s">
        <v>327</v>
      </c>
      <c r="B299" s="265" t="s">
        <v>328</v>
      </c>
      <c r="C299" s="205">
        <f t="shared" si="371"/>
        <v>0</v>
      </c>
      <c r="D299" s="207"/>
      <c r="E299" s="208"/>
      <c r="F299" s="209">
        <f t="shared" si="397"/>
        <v>0</v>
      </c>
      <c r="G299" s="210"/>
      <c r="H299" s="211"/>
      <c r="I299" s="209">
        <f t="shared" si="398"/>
        <v>0</v>
      </c>
      <c r="J299" s="210"/>
      <c r="K299" s="211"/>
      <c r="L299" s="209">
        <f t="shared" si="399"/>
        <v>0</v>
      </c>
      <c r="M299" s="210"/>
      <c r="N299" s="211"/>
      <c r="O299" s="209">
        <f t="shared" si="400"/>
        <v>0</v>
      </c>
      <c r="P299" s="212"/>
    </row>
    <row r="300" spans="1:16" s="28" customFormat="1" ht="13.5" hidden="1" customHeight="1" thickTop="1" thickBot="1" x14ac:dyDescent="0.3">
      <c r="A300" s="266" t="s">
        <v>329</v>
      </c>
      <c r="B300" s="266" t="s">
        <v>330</v>
      </c>
      <c r="C300" s="252">
        <f t="shared" si="371"/>
        <v>0</v>
      </c>
      <c r="D300" s="267"/>
      <c r="E300" s="268"/>
      <c r="F300" s="255">
        <f t="shared" si="397"/>
        <v>0</v>
      </c>
      <c r="G300" s="267"/>
      <c r="H300" s="268"/>
      <c r="I300" s="269">
        <f t="shared" si="398"/>
        <v>0</v>
      </c>
      <c r="J300" s="267"/>
      <c r="K300" s="268"/>
      <c r="L300" s="269">
        <f t="shared" si="399"/>
        <v>0</v>
      </c>
      <c r="M300" s="267"/>
      <c r="N300" s="268"/>
      <c r="O300" s="269">
        <f t="shared" si="400"/>
        <v>0</v>
      </c>
      <c r="P300" s="270"/>
    </row>
    <row r="301" spans="1:16" s="28" customFormat="1" ht="48.75" hidden="1" customHeight="1" thickTop="1" x14ac:dyDescent="0.25">
      <c r="A301" s="262" t="s">
        <v>331</v>
      </c>
      <c r="B301" s="271" t="s">
        <v>332</v>
      </c>
      <c r="C301" s="257">
        <f t="shared" si="371"/>
        <v>0</v>
      </c>
      <c r="D301" s="201"/>
      <c r="E301" s="202"/>
      <c r="F301" s="71">
        <f t="shared" si="397"/>
        <v>0</v>
      </c>
      <c r="G301" s="201"/>
      <c r="H301" s="202"/>
      <c r="I301" s="71">
        <f t="shared" si="398"/>
        <v>0</v>
      </c>
      <c r="J301" s="201"/>
      <c r="K301" s="202"/>
      <c r="L301" s="71">
        <f t="shared" si="399"/>
        <v>0</v>
      </c>
      <c r="M301" s="201"/>
      <c r="N301" s="202"/>
      <c r="O301" s="71">
        <f t="shared" si="400"/>
        <v>0</v>
      </c>
      <c r="P301" s="75"/>
    </row>
    <row r="302" spans="1:16" ht="12.75" thickTop="1" x14ac:dyDescent="0.25">
      <c r="A302" s="4"/>
      <c r="B302" s="4"/>
      <c r="C302" s="4"/>
      <c r="D302" s="4"/>
      <c r="E302" s="4"/>
      <c r="F302" s="4"/>
      <c r="G302" s="4"/>
      <c r="H302" s="4"/>
      <c r="I302" s="4"/>
      <c r="J302" s="4"/>
      <c r="K302" s="4"/>
      <c r="L302" s="4"/>
      <c r="M302" s="4"/>
    </row>
    <row r="303" spans="1:16" x14ac:dyDescent="0.25">
      <c r="A303" s="4"/>
      <c r="B303" s="4"/>
      <c r="C303" s="4"/>
      <c r="D303" s="4"/>
      <c r="E303" s="4"/>
      <c r="F303" s="4"/>
      <c r="G303" s="4"/>
      <c r="H303" s="4"/>
      <c r="I303" s="4"/>
      <c r="J303" s="4"/>
      <c r="K303" s="4"/>
      <c r="L303" s="4"/>
      <c r="M303" s="4"/>
    </row>
    <row r="304" spans="1:16" x14ac:dyDescent="0.25">
      <c r="A304" s="4"/>
      <c r="B304" s="4"/>
      <c r="C304" s="4"/>
      <c r="D304" s="4"/>
      <c r="E304" s="4"/>
      <c r="F304" s="4"/>
      <c r="G304" s="4"/>
      <c r="H304" s="4"/>
      <c r="I304" s="4"/>
      <c r="J304" s="4"/>
      <c r="K304" s="4"/>
      <c r="L304" s="4"/>
      <c r="M304" s="4"/>
    </row>
    <row r="305" spans="1:13" x14ac:dyDescent="0.25">
      <c r="A305" s="4"/>
      <c r="B305" s="4"/>
      <c r="C305" s="4"/>
      <c r="D305" s="4"/>
      <c r="E305" s="4"/>
      <c r="F305" s="4"/>
      <c r="G305" s="4"/>
      <c r="H305" s="4"/>
      <c r="I305" s="4"/>
      <c r="J305" s="4"/>
      <c r="K305" s="4"/>
      <c r="L305" s="4"/>
      <c r="M305" s="4"/>
    </row>
    <row r="306" spans="1:13" x14ac:dyDescent="0.25">
      <c r="A306" s="4"/>
      <c r="B306" s="4"/>
      <c r="C306" s="4"/>
      <c r="D306" s="4"/>
      <c r="E306" s="4"/>
      <c r="F306" s="4"/>
      <c r="G306" s="4"/>
      <c r="H306" s="4"/>
      <c r="I306" s="4"/>
      <c r="J306" s="4"/>
      <c r="K306" s="4"/>
      <c r="L306" s="4"/>
      <c r="M306" s="4"/>
    </row>
    <row r="307" spans="1:13" x14ac:dyDescent="0.25">
      <c r="A307" s="4"/>
      <c r="B307" s="4"/>
      <c r="C307" s="4"/>
      <c r="D307" s="4"/>
      <c r="E307" s="4"/>
      <c r="F307" s="4"/>
      <c r="G307" s="4"/>
      <c r="H307" s="4"/>
      <c r="I307" s="4"/>
      <c r="J307" s="4"/>
      <c r="K307" s="4"/>
      <c r="L307" s="4"/>
      <c r="M307" s="4"/>
    </row>
    <row r="308" spans="1:13" x14ac:dyDescent="0.25">
      <c r="A308" s="4"/>
      <c r="B308" s="4"/>
      <c r="C308" s="4"/>
      <c r="D308" s="4"/>
      <c r="E308" s="4"/>
      <c r="F308" s="4"/>
      <c r="G308" s="4"/>
      <c r="H308" s="4"/>
      <c r="I308" s="4"/>
      <c r="J308" s="4"/>
      <c r="K308" s="4"/>
      <c r="L308" s="4"/>
      <c r="M308" s="4"/>
    </row>
    <row r="309" spans="1:13" x14ac:dyDescent="0.25">
      <c r="A309" s="4"/>
      <c r="B309" s="4"/>
      <c r="C309" s="4"/>
      <c r="D309" s="4"/>
      <c r="E309" s="4"/>
      <c r="F309" s="4"/>
      <c r="G309" s="4"/>
      <c r="H309" s="4"/>
      <c r="I309" s="4"/>
      <c r="J309" s="4"/>
      <c r="K309" s="4"/>
      <c r="L309" s="4"/>
      <c r="M309" s="4"/>
    </row>
    <row r="310" spans="1:13" x14ac:dyDescent="0.25">
      <c r="A310" s="4"/>
      <c r="B310" s="4"/>
      <c r="C310" s="4"/>
      <c r="D310" s="4"/>
      <c r="E310" s="4"/>
      <c r="F310" s="4"/>
      <c r="G310" s="4"/>
      <c r="H310" s="4"/>
      <c r="I310" s="4"/>
      <c r="J310" s="4"/>
      <c r="K310" s="4"/>
      <c r="L310" s="4"/>
      <c r="M310" s="4"/>
    </row>
    <row r="311" spans="1:13" x14ac:dyDescent="0.25">
      <c r="A311" s="4"/>
      <c r="B311" s="4"/>
      <c r="C311" s="4"/>
      <c r="D311" s="4"/>
      <c r="E311" s="4"/>
      <c r="F311" s="4"/>
      <c r="G311" s="4"/>
      <c r="H311" s="4"/>
      <c r="I311" s="4"/>
      <c r="J311" s="4"/>
      <c r="K311" s="4"/>
      <c r="L311" s="4"/>
      <c r="M311" s="4"/>
    </row>
    <row r="312" spans="1:13" x14ac:dyDescent="0.25">
      <c r="A312" s="4"/>
      <c r="B312" s="4"/>
      <c r="C312" s="4"/>
      <c r="D312" s="4"/>
      <c r="E312" s="4"/>
      <c r="F312" s="4"/>
      <c r="G312" s="4"/>
      <c r="H312" s="4"/>
      <c r="I312" s="4"/>
      <c r="J312" s="4"/>
      <c r="K312" s="4"/>
      <c r="L312" s="4"/>
      <c r="M312" s="4"/>
    </row>
    <row r="313" spans="1:13" x14ac:dyDescent="0.25">
      <c r="A313" s="4"/>
      <c r="B313" s="4"/>
      <c r="C313" s="4"/>
      <c r="D313" s="4"/>
      <c r="E313" s="4"/>
      <c r="F313" s="4"/>
      <c r="G313" s="4"/>
      <c r="H313" s="4"/>
      <c r="I313" s="4"/>
      <c r="J313" s="4"/>
      <c r="K313" s="4"/>
      <c r="L313" s="4"/>
      <c r="M313" s="4"/>
    </row>
    <row r="314" spans="1:13" x14ac:dyDescent="0.25">
      <c r="A314" s="4"/>
      <c r="B314" s="4"/>
      <c r="C314" s="4"/>
      <c r="D314" s="4"/>
      <c r="E314" s="4"/>
      <c r="F314" s="4"/>
      <c r="G314" s="4"/>
      <c r="H314" s="4"/>
      <c r="I314" s="4"/>
      <c r="J314" s="4"/>
      <c r="K314" s="4"/>
      <c r="L314" s="4"/>
      <c r="M314" s="4"/>
    </row>
    <row r="315" spans="1:13" x14ac:dyDescent="0.25">
      <c r="A315" s="4"/>
      <c r="B315" s="4"/>
      <c r="C315" s="4"/>
      <c r="D315" s="4"/>
      <c r="E315" s="4"/>
      <c r="F315" s="4"/>
      <c r="G315" s="4"/>
      <c r="H315" s="4"/>
      <c r="I315" s="4"/>
      <c r="J315" s="4"/>
      <c r="K315" s="4"/>
      <c r="L315" s="4"/>
      <c r="M315" s="4"/>
    </row>
    <row r="316" spans="1:13" x14ac:dyDescent="0.25">
      <c r="A316" s="4"/>
      <c r="B316" s="4"/>
      <c r="C316" s="4"/>
      <c r="D316" s="4"/>
      <c r="E316" s="4"/>
      <c r="F316" s="4"/>
      <c r="G316" s="4"/>
      <c r="H316" s="4"/>
      <c r="I316" s="4"/>
      <c r="J316" s="4"/>
      <c r="K316" s="4"/>
      <c r="L316" s="4"/>
      <c r="M316" s="4"/>
    </row>
    <row r="317" spans="1:13" x14ac:dyDescent="0.25">
      <c r="A317" s="4"/>
      <c r="B317" s="4"/>
      <c r="C317" s="4"/>
      <c r="D317" s="4"/>
      <c r="E317" s="4"/>
      <c r="F317" s="4"/>
      <c r="G317" s="4"/>
      <c r="H317" s="4"/>
      <c r="I317" s="4"/>
      <c r="J317" s="4"/>
      <c r="K317" s="4"/>
      <c r="L317" s="4"/>
      <c r="M317" s="4"/>
    </row>
    <row r="318" spans="1:13" x14ac:dyDescent="0.25">
      <c r="A318" s="4"/>
      <c r="B318" s="4"/>
      <c r="C318" s="4"/>
      <c r="D318" s="4"/>
      <c r="E318" s="4"/>
      <c r="F318" s="4"/>
      <c r="G318" s="4"/>
      <c r="H318" s="4"/>
      <c r="I318" s="4"/>
      <c r="J318" s="4"/>
      <c r="K318" s="4"/>
      <c r="L318" s="4"/>
      <c r="M318" s="4"/>
    </row>
  </sheetData>
  <sheetProtection algorithmName="SHA-512" hashValue="DjNjSGEgFuXbCxF/9iWfwyYe2grSXhXS9dsZYQI8KKNcm2J+ZX17lTBeXX0qecrqTxoXLly+1amGeUtGhl/N2w==" saltValue="CAopgYnPLGpX1zek91oHBA==" spinCount="100000" sheet="1" objects="1" scenarios="1" formatCells="0" formatColumns="0" formatRows="0" deleteColumns="0"/>
  <autoFilter ref="A18:P301">
    <filterColumn colId="2">
      <filters>
        <filter val="1 029"/>
        <filter val="1 170"/>
        <filter val="1 325"/>
        <filter val="1 560"/>
        <filter val="1 717"/>
        <filter val="10 672"/>
        <filter val="11 669"/>
        <filter val="11 788"/>
        <filter val="11 928"/>
        <filter val="12 400"/>
        <filter val="12 456"/>
        <filter val="124 150"/>
        <filter val="15 961"/>
        <filter val="164 471"/>
        <filter val="19"/>
        <filter val="2 088"/>
        <filter val="2 388"/>
        <filter val="2 428"/>
        <filter val="2 500"/>
        <filter val="2 600"/>
        <filter val="2 787"/>
        <filter val="2 788"/>
        <filter val="2 866"/>
        <filter val="2 887"/>
        <filter val="200"/>
        <filter val="21 609"/>
        <filter val="230"/>
        <filter val="25"/>
        <filter val="250"/>
        <filter val="28 180"/>
        <filter val="29 149"/>
        <filter val="3 022"/>
        <filter val="3 379"/>
        <filter val="3 797"/>
        <filter val="30"/>
        <filter val="35 478"/>
        <filter val="36 432"/>
        <filter val="4 172"/>
        <filter val="4 230"/>
        <filter val="40 321"/>
        <filter val="400"/>
        <filter val="418"/>
        <filter val="443"/>
        <filter val="447 942"/>
        <filter val="486 208"/>
        <filter val="5 380"/>
        <filter val="500"/>
        <filter val="51 979"/>
        <filter val="590"/>
        <filter val="6 127"/>
        <filter val="6 273"/>
        <filter val="650 679"/>
        <filter val="67"/>
        <filter val="7 564"/>
        <filter val="7 863"/>
        <filter val="726"/>
        <filter val="729 388"/>
        <filter val="730 838"/>
        <filter val="742 626"/>
        <filter val="742 645"/>
        <filter val="80 159"/>
        <filter val="813"/>
        <filter val="-813"/>
        <filter val="832"/>
        <filter val="85"/>
        <filter val="887"/>
        <filter val="9 269"/>
        <filter val="950"/>
      </filters>
    </filterColumn>
  </autoFilter>
  <mergeCells count="32">
    <mergeCell ref="A290:B290"/>
    <mergeCell ref="A291:B291"/>
    <mergeCell ref="I16:I17"/>
    <mergeCell ref="J16:J17"/>
    <mergeCell ref="K16:K17"/>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C13:P13"/>
    <mergeCell ref="A2:P2"/>
    <mergeCell ref="C3:P3"/>
    <mergeCell ref="C4:P4"/>
    <mergeCell ref="C5:P5"/>
    <mergeCell ref="C6:P6"/>
    <mergeCell ref="C7:P7"/>
    <mergeCell ref="C8:P8"/>
    <mergeCell ref="C9:P9"/>
    <mergeCell ref="C10:P10"/>
    <mergeCell ref="C11:P11"/>
    <mergeCell ref="C12:P12"/>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92.pielikums Jūrmalas pilsētas domes
2019.gada 29.augusta saistošajiem noteikumiem Nr.31
(protokols Nr.12, 20.punkts)
 </firstHeader>
    <firstFooter>&amp;L&amp;9&amp;D; &amp;T&amp;R&amp;9&amp;P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52"/>
  <sheetViews>
    <sheetView view="pageLayout" zoomScaleNormal="100" workbookViewId="0">
      <selection activeCell="N8" sqref="N8"/>
    </sheetView>
  </sheetViews>
  <sheetFormatPr defaultRowHeight="12" outlineLevelCol="1" x14ac:dyDescent="0.2"/>
  <cols>
    <col min="1" max="1" width="4.85546875" style="306" customWidth="1"/>
    <col min="2" max="2" width="26.85546875" style="306" customWidth="1"/>
    <col min="3" max="3" width="10.42578125" style="306" customWidth="1"/>
    <col min="4" max="4" width="10.7109375" style="306" hidden="1" customWidth="1" outlineLevel="1"/>
    <col min="5" max="5" width="9.5703125" style="306" hidden="1" customWidth="1" outlineLevel="1"/>
    <col min="6" max="6" width="12.42578125" style="306" hidden="1" customWidth="1" outlineLevel="1"/>
    <col min="7" max="7" width="9.5703125" style="306" hidden="1" customWidth="1" outlineLevel="1"/>
    <col min="8" max="8" width="10.5703125" style="306" customWidth="1" collapsed="1"/>
    <col min="9" max="9" width="9.5703125" style="306" customWidth="1"/>
    <col min="10" max="10" width="41.28515625" style="306" hidden="1" customWidth="1" outlineLevel="1"/>
    <col min="11" max="11" width="19.42578125" style="306" customWidth="1" collapsed="1"/>
    <col min="12" max="16384" width="9.140625" style="306"/>
  </cols>
  <sheetData>
    <row r="1" spans="1:11" x14ac:dyDescent="0.2">
      <c r="K1" s="326" t="s">
        <v>631</v>
      </c>
    </row>
    <row r="2" spans="1:11" x14ac:dyDescent="0.2">
      <c r="K2" s="326" t="s">
        <v>334</v>
      </c>
    </row>
    <row r="3" spans="1:11" ht="12.75" customHeight="1" x14ac:dyDescent="0.2">
      <c r="A3" s="378" t="s">
        <v>545</v>
      </c>
      <c r="B3" s="379"/>
      <c r="C3" s="380" t="s">
        <v>539</v>
      </c>
      <c r="D3" s="380"/>
      <c r="E3" s="380"/>
      <c r="F3" s="380"/>
      <c r="G3" s="380"/>
      <c r="H3" s="380"/>
      <c r="I3" s="380"/>
      <c r="J3" s="380"/>
      <c r="K3" s="380"/>
    </row>
    <row r="4" spans="1:11" ht="12.75" customHeight="1" x14ac:dyDescent="0.2">
      <c r="A4" s="378" t="s">
        <v>632</v>
      </c>
      <c r="B4" s="379"/>
      <c r="C4" s="381">
        <v>90000056357</v>
      </c>
      <c r="D4" s="381"/>
      <c r="E4" s="381"/>
      <c r="F4" s="381"/>
      <c r="G4" s="381"/>
      <c r="H4" s="381"/>
      <c r="I4" s="381"/>
      <c r="J4" s="381"/>
      <c r="K4" s="381"/>
    </row>
    <row r="5" spans="1:11" ht="12.75" customHeight="1" x14ac:dyDescent="0.2">
      <c r="A5" s="378"/>
      <c r="B5" s="379"/>
      <c r="C5" s="382"/>
      <c r="D5" s="382"/>
      <c r="E5" s="382"/>
      <c r="F5" s="382"/>
      <c r="G5" s="382"/>
      <c r="H5" s="382"/>
      <c r="I5" s="382"/>
      <c r="J5" s="382"/>
      <c r="K5" s="383"/>
    </row>
    <row r="6" spans="1:11" ht="15.75" x14ac:dyDescent="0.25">
      <c r="A6" s="571" t="s">
        <v>335</v>
      </c>
      <c r="B6" s="571"/>
      <c r="C6" s="571"/>
      <c r="D6" s="571"/>
      <c r="E6" s="571"/>
      <c r="F6" s="571"/>
      <c r="G6" s="571"/>
      <c r="H6" s="571"/>
      <c r="I6" s="571"/>
      <c r="J6" s="571"/>
      <c r="K6" s="571"/>
    </row>
    <row r="7" spans="1:11" ht="10.5" customHeight="1" x14ac:dyDescent="0.25">
      <c r="A7" s="384"/>
      <c r="B7" s="384"/>
      <c r="C7" s="384"/>
      <c r="D7" s="384"/>
      <c r="E7" s="384"/>
      <c r="F7" s="384"/>
      <c r="G7" s="384"/>
      <c r="H7" s="384"/>
      <c r="I7" s="384"/>
      <c r="J7" s="384"/>
      <c r="K7" s="384"/>
    </row>
    <row r="8" spans="1:11" ht="17.25" customHeight="1" x14ac:dyDescent="0.25">
      <c r="A8" s="572" t="s">
        <v>336</v>
      </c>
      <c r="B8" s="572"/>
      <c r="C8" s="385" t="s">
        <v>633</v>
      </c>
      <c r="D8" s="385"/>
      <c r="E8" s="385"/>
      <c r="F8" s="385"/>
      <c r="G8" s="385"/>
      <c r="H8" s="385"/>
      <c r="I8" s="385"/>
      <c r="J8" s="385"/>
      <c r="K8" s="385"/>
    </row>
    <row r="9" spans="1:11" ht="12.75" customHeight="1" x14ac:dyDescent="0.2">
      <c r="A9" s="378" t="s">
        <v>337</v>
      </c>
      <c r="B9" s="378"/>
      <c r="C9" s="380" t="s">
        <v>629</v>
      </c>
      <c r="D9" s="380"/>
      <c r="E9" s="380"/>
      <c r="F9" s="380"/>
      <c r="G9" s="380"/>
      <c r="H9" s="380"/>
      <c r="I9" s="380"/>
      <c r="J9" s="380"/>
      <c r="K9" s="380"/>
    </row>
    <row r="10" spans="1:11" ht="12.75" customHeight="1" x14ac:dyDescent="0.2">
      <c r="A10" s="386" t="s">
        <v>338</v>
      </c>
      <c r="B10" s="386"/>
      <c r="C10" s="387" t="s">
        <v>628</v>
      </c>
      <c r="D10" s="387"/>
      <c r="E10" s="387"/>
      <c r="F10" s="387"/>
      <c r="G10" s="387"/>
      <c r="H10" s="387"/>
      <c r="I10" s="387"/>
      <c r="J10" s="387"/>
      <c r="K10" s="387"/>
    </row>
    <row r="11" spans="1:11" ht="25.5" customHeight="1" x14ac:dyDescent="0.2">
      <c r="A11" s="561" t="s">
        <v>339</v>
      </c>
      <c r="B11" s="561" t="s">
        <v>340</v>
      </c>
      <c r="C11" s="561" t="s">
        <v>341</v>
      </c>
      <c r="D11" s="560" t="s">
        <v>342</v>
      </c>
      <c r="E11" s="560"/>
      <c r="F11" s="560" t="s">
        <v>343</v>
      </c>
      <c r="G11" s="560"/>
      <c r="H11" s="560" t="s">
        <v>344</v>
      </c>
      <c r="I11" s="560"/>
      <c r="J11" s="560" t="s">
        <v>37</v>
      </c>
      <c r="K11" s="561" t="s">
        <v>345</v>
      </c>
    </row>
    <row r="12" spans="1:11" ht="24" x14ac:dyDescent="0.2">
      <c r="A12" s="561"/>
      <c r="B12" s="561"/>
      <c r="C12" s="561"/>
      <c r="D12" s="388" t="s">
        <v>346</v>
      </c>
      <c r="E12" s="388" t="s">
        <v>347</v>
      </c>
      <c r="F12" s="388" t="s">
        <v>346</v>
      </c>
      <c r="G12" s="388" t="s">
        <v>347</v>
      </c>
      <c r="H12" s="388" t="s">
        <v>346</v>
      </c>
      <c r="I12" s="388" t="s">
        <v>347</v>
      </c>
      <c r="J12" s="560"/>
      <c r="K12" s="561"/>
    </row>
    <row r="13" spans="1:11" ht="17.25" customHeight="1" x14ac:dyDescent="0.2">
      <c r="A13" s="562" t="s">
        <v>348</v>
      </c>
      <c r="B13" s="562"/>
      <c r="C13" s="389"/>
      <c r="D13" s="390">
        <f>SUM(D14:D26)</f>
        <v>2279155</v>
      </c>
      <c r="E13" s="390">
        <f t="shared" ref="E13:I13" si="0">SUM(E14:E26)</f>
        <v>5896</v>
      </c>
      <c r="F13" s="390">
        <f t="shared" si="0"/>
        <v>3185</v>
      </c>
      <c r="G13" s="390">
        <f t="shared" si="0"/>
        <v>0</v>
      </c>
      <c r="H13" s="390">
        <f t="shared" si="0"/>
        <v>2282340</v>
      </c>
      <c r="I13" s="390">
        <f t="shared" si="0"/>
        <v>5896</v>
      </c>
      <c r="J13" s="390"/>
      <c r="K13" s="391"/>
    </row>
    <row r="14" spans="1:11" ht="50.25" customHeight="1" x14ac:dyDescent="0.2">
      <c r="A14" s="392">
        <v>1</v>
      </c>
      <c r="B14" s="393" t="s">
        <v>634</v>
      </c>
      <c r="C14" s="394">
        <v>3320</v>
      </c>
      <c r="D14" s="395">
        <v>1760000</v>
      </c>
      <c r="E14" s="396"/>
      <c r="F14" s="396"/>
      <c r="G14" s="396"/>
      <c r="H14" s="396">
        <f>D14+F14</f>
        <v>1760000</v>
      </c>
      <c r="I14" s="396">
        <f>E14+G14</f>
        <v>0</v>
      </c>
      <c r="J14" s="396"/>
      <c r="K14" s="397" t="s">
        <v>635</v>
      </c>
    </row>
    <row r="15" spans="1:11" ht="48" x14ac:dyDescent="0.2">
      <c r="A15" s="392">
        <v>2</v>
      </c>
      <c r="B15" s="393" t="s">
        <v>636</v>
      </c>
      <c r="C15" s="394">
        <v>3310</v>
      </c>
      <c r="D15" s="395">
        <v>187000</v>
      </c>
      <c r="E15" s="396"/>
      <c r="F15" s="396"/>
      <c r="G15" s="396"/>
      <c r="H15" s="396">
        <f t="shared" ref="H15:I26" si="1">D15+F15</f>
        <v>187000</v>
      </c>
      <c r="I15" s="396">
        <f t="shared" si="1"/>
        <v>0</v>
      </c>
      <c r="J15" s="396"/>
      <c r="K15" s="397" t="s">
        <v>637</v>
      </c>
    </row>
    <row r="16" spans="1:11" ht="30.75" customHeight="1" x14ac:dyDescent="0.2">
      <c r="A16" s="392">
        <v>3</v>
      </c>
      <c r="B16" s="393" t="s">
        <v>638</v>
      </c>
      <c r="C16" s="394">
        <v>2232</v>
      </c>
      <c r="D16" s="395">
        <v>0</v>
      </c>
      <c r="E16" s="396"/>
      <c r="F16" s="398"/>
      <c r="G16" s="396"/>
      <c r="H16" s="396">
        <f t="shared" si="1"/>
        <v>0</v>
      </c>
      <c r="I16" s="396">
        <f t="shared" si="1"/>
        <v>0</v>
      </c>
      <c r="J16" s="396"/>
      <c r="K16" s="399" t="s">
        <v>637</v>
      </c>
    </row>
    <row r="17" spans="1:11" ht="27.75" customHeight="1" x14ac:dyDescent="0.2">
      <c r="A17" s="392">
        <v>4</v>
      </c>
      <c r="B17" s="393" t="s">
        <v>639</v>
      </c>
      <c r="C17" s="400">
        <v>2314</v>
      </c>
      <c r="D17" s="395">
        <v>7338</v>
      </c>
      <c r="E17" s="396"/>
      <c r="F17" s="398"/>
      <c r="G17" s="396"/>
      <c r="H17" s="396">
        <f t="shared" si="1"/>
        <v>7338</v>
      </c>
      <c r="I17" s="396">
        <f t="shared" si="1"/>
        <v>0</v>
      </c>
      <c r="J17" s="397"/>
      <c r="K17" s="397" t="s">
        <v>637</v>
      </c>
    </row>
    <row r="18" spans="1:11" ht="44.25" customHeight="1" x14ac:dyDescent="0.2">
      <c r="A18" s="392">
        <v>5</v>
      </c>
      <c r="B18" s="393" t="s">
        <v>137</v>
      </c>
      <c r="C18" s="401">
        <v>2262</v>
      </c>
      <c r="D18" s="395">
        <v>114400</v>
      </c>
      <c r="E18" s="396"/>
      <c r="F18" s="402">
        <v>3185</v>
      </c>
      <c r="G18" s="396"/>
      <c r="H18" s="396">
        <f t="shared" si="1"/>
        <v>117585</v>
      </c>
      <c r="I18" s="396">
        <f t="shared" si="1"/>
        <v>0</v>
      </c>
      <c r="J18" s="397" t="s">
        <v>640</v>
      </c>
      <c r="K18" s="403" t="s">
        <v>641</v>
      </c>
    </row>
    <row r="19" spans="1:11" ht="33.75" customHeight="1" x14ac:dyDescent="0.2">
      <c r="A19" s="392">
        <v>6</v>
      </c>
      <c r="B19" s="393" t="s">
        <v>642</v>
      </c>
      <c r="C19" s="401">
        <v>2279</v>
      </c>
      <c r="D19" s="395">
        <v>7582</v>
      </c>
      <c r="E19" s="396"/>
      <c r="F19" s="398"/>
      <c r="G19" s="396"/>
      <c r="H19" s="396">
        <f t="shared" si="1"/>
        <v>7582</v>
      </c>
      <c r="I19" s="396">
        <f t="shared" si="1"/>
        <v>0</v>
      </c>
      <c r="J19" s="396"/>
      <c r="K19" s="404" t="s">
        <v>637</v>
      </c>
    </row>
    <row r="20" spans="1:11" ht="14.25" customHeight="1" x14ac:dyDescent="0.2">
      <c r="A20" s="568">
        <v>7</v>
      </c>
      <c r="B20" s="557" t="s">
        <v>643</v>
      </c>
      <c r="C20" s="394">
        <v>5240</v>
      </c>
      <c r="D20" s="395">
        <v>31616</v>
      </c>
      <c r="E20" s="396"/>
      <c r="F20" s="396"/>
      <c r="G20" s="396"/>
      <c r="H20" s="396">
        <f t="shared" si="1"/>
        <v>31616</v>
      </c>
      <c r="I20" s="396">
        <f t="shared" si="1"/>
        <v>0</v>
      </c>
      <c r="J20" s="396"/>
      <c r="K20" s="567" t="s">
        <v>644</v>
      </c>
    </row>
    <row r="21" spans="1:11" ht="15" customHeight="1" x14ac:dyDescent="0.2">
      <c r="A21" s="568"/>
      <c r="B21" s="557"/>
      <c r="C21" s="394">
        <v>2390</v>
      </c>
      <c r="D21" s="395">
        <v>40809</v>
      </c>
      <c r="E21" s="396">
        <v>5896</v>
      </c>
      <c r="F21" s="396"/>
      <c r="G21" s="396"/>
      <c r="H21" s="396">
        <f t="shared" si="1"/>
        <v>40809</v>
      </c>
      <c r="I21" s="396">
        <f t="shared" si="1"/>
        <v>5896</v>
      </c>
      <c r="J21" s="396"/>
      <c r="K21" s="570"/>
    </row>
    <row r="22" spans="1:11" ht="15" customHeight="1" x14ac:dyDescent="0.2">
      <c r="A22" s="568"/>
      <c r="B22" s="557"/>
      <c r="C22" s="394">
        <v>5239</v>
      </c>
      <c r="D22" s="395">
        <v>2695</v>
      </c>
      <c r="E22" s="396"/>
      <c r="F22" s="396"/>
      <c r="G22" s="396"/>
      <c r="H22" s="396">
        <f t="shared" si="1"/>
        <v>2695</v>
      </c>
      <c r="I22" s="396">
        <f t="shared" si="1"/>
        <v>0</v>
      </c>
      <c r="J22" s="396"/>
      <c r="K22" s="570"/>
    </row>
    <row r="23" spans="1:11" ht="15" customHeight="1" x14ac:dyDescent="0.2">
      <c r="A23" s="568"/>
      <c r="B23" s="557"/>
      <c r="C23" s="394">
        <v>2259</v>
      </c>
      <c r="D23" s="395">
        <v>84358</v>
      </c>
      <c r="E23" s="396"/>
      <c r="F23" s="396"/>
      <c r="G23" s="396"/>
      <c r="H23" s="396">
        <f t="shared" si="1"/>
        <v>84358</v>
      </c>
      <c r="I23" s="396">
        <f t="shared" si="1"/>
        <v>0</v>
      </c>
      <c r="J23" s="396"/>
      <c r="K23" s="570"/>
    </row>
    <row r="24" spans="1:11" ht="15" customHeight="1" x14ac:dyDescent="0.2">
      <c r="A24" s="568"/>
      <c r="B24" s="557"/>
      <c r="C24" s="394">
        <v>2279</v>
      </c>
      <c r="D24" s="395">
        <v>38000</v>
      </c>
      <c r="E24" s="396"/>
      <c r="F24" s="396"/>
      <c r="G24" s="396"/>
      <c r="H24" s="396">
        <f t="shared" si="1"/>
        <v>38000</v>
      </c>
      <c r="I24" s="396">
        <f t="shared" si="1"/>
        <v>0</v>
      </c>
      <c r="J24" s="396"/>
      <c r="K24" s="570"/>
    </row>
    <row r="25" spans="1:11" x14ac:dyDescent="0.2">
      <c r="A25" s="568"/>
      <c r="B25" s="557"/>
      <c r="C25" s="394">
        <v>1150</v>
      </c>
      <c r="D25" s="395">
        <v>4130</v>
      </c>
      <c r="E25" s="396"/>
      <c r="F25" s="398"/>
      <c r="G25" s="396"/>
      <c r="H25" s="396">
        <f t="shared" si="1"/>
        <v>4130</v>
      </c>
      <c r="I25" s="396">
        <f t="shared" si="1"/>
        <v>0</v>
      </c>
      <c r="J25" s="397"/>
      <c r="K25" s="570"/>
    </row>
    <row r="26" spans="1:11" ht="14.25" customHeight="1" x14ac:dyDescent="0.2">
      <c r="A26" s="568"/>
      <c r="B26" s="557"/>
      <c r="C26" s="394">
        <v>1210</v>
      </c>
      <c r="D26" s="395">
        <v>1227</v>
      </c>
      <c r="E26" s="396"/>
      <c r="F26" s="396"/>
      <c r="G26" s="396"/>
      <c r="H26" s="396">
        <f t="shared" si="1"/>
        <v>1227</v>
      </c>
      <c r="I26" s="396">
        <f t="shared" si="1"/>
        <v>0</v>
      </c>
      <c r="J26" s="396"/>
      <c r="K26" s="570"/>
    </row>
    <row r="27" spans="1:11" ht="14.25" customHeight="1" x14ac:dyDescent="0.2">
      <c r="A27" s="405"/>
      <c r="B27" s="406"/>
      <c r="C27" s="407"/>
      <c r="D27" s="408"/>
      <c r="E27" s="409"/>
      <c r="F27" s="409"/>
      <c r="G27" s="409"/>
      <c r="H27" s="409"/>
      <c r="I27" s="409"/>
      <c r="J27" s="409"/>
      <c r="K27" s="410"/>
    </row>
    <row r="28" spans="1:11" x14ac:dyDescent="0.2">
      <c r="A28" s="405"/>
      <c r="B28" s="406"/>
      <c r="C28" s="411"/>
      <c r="D28" s="412"/>
      <c r="E28" s="413"/>
      <c r="F28" s="413"/>
      <c r="G28" s="413"/>
      <c r="H28" s="413"/>
      <c r="I28" s="413"/>
      <c r="J28" s="413"/>
      <c r="K28" s="410"/>
    </row>
    <row r="29" spans="1:11" s="378" customFormat="1" x14ac:dyDescent="0.2">
      <c r="A29" s="378" t="s">
        <v>337</v>
      </c>
      <c r="C29" s="380" t="s">
        <v>645</v>
      </c>
      <c r="D29" s="380"/>
      <c r="E29" s="380"/>
      <c r="F29" s="380"/>
      <c r="G29" s="380"/>
      <c r="H29" s="380"/>
      <c r="I29" s="380"/>
      <c r="J29" s="380"/>
      <c r="K29" s="380"/>
    </row>
    <row r="30" spans="1:11" s="378" customFormat="1" x14ac:dyDescent="0.2">
      <c r="A30" s="386" t="s">
        <v>338</v>
      </c>
      <c r="B30" s="386"/>
      <c r="C30" s="414" t="s">
        <v>646</v>
      </c>
      <c r="D30" s="414"/>
      <c r="E30" s="414"/>
      <c r="F30" s="414"/>
      <c r="G30" s="414"/>
      <c r="H30" s="414"/>
      <c r="I30" s="414"/>
      <c r="J30" s="414"/>
      <c r="K30" s="414"/>
    </row>
    <row r="31" spans="1:11" s="378" customFormat="1" ht="27" customHeight="1" x14ac:dyDescent="0.2">
      <c r="A31" s="561" t="s">
        <v>339</v>
      </c>
      <c r="B31" s="561" t="s">
        <v>340</v>
      </c>
      <c r="C31" s="561" t="s">
        <v>341</v>
      </c>
      <c r="D31" s="560" t="s">
        <v>342</v>
      </c>
      <c r="E31" s="560"/>
      <c r="F31" s="560" t="s">
        <v>343</v>
      </c>
      <c r="G31" s="560"/>
      <c r="H31" s="560" t="s">
        <v>344</v>
      </c>
      <c r="I31" s="560"/>
      <c r="J31" s="560" t="s">
        <v>37</v>
      </c>
      <c r="K31" s="561" t="s">
        <v>345</v>
      </c>
    </row>
    <row r="32" spans="1:11" s="378" customFormat="1" ht="31.5" customHeight="1" x14ac:dyDescent="0.2">
      <c r="A32" s="561"/>
      <c r="B32" s="561"/>
      <c r="C32" s="561"/>
      <c r="D32" s="388" t="s">
        <v>346</v>
      </c>
      <c r="E32" s="388" t="s">
        <v>347</v>
      </c>
      <c r="F32" s="388" t="s">
        <v>346</v>
      </c>
      <c r="G32" s="388" t="s">
        <v>347</v>
      </c>
      <c r="H32" s="388" t="s">
        <v>346</v>
      </c>
      <c r="I32" s="388" t="s">
        <v>347</v>
      </c>
      <c r="J32" s="560"/>
      <c r="K32" s="561"/>
    </row>
    <row r="33" spans="1:11" s="378" customFormat="1" x14ac:dyDescent="0.2">
      <c r="A33" s="562" t="s">
        <v>348</v>
      </c>
      <c r="B33" s="562"/>
      <c r="C33" s="390"/>
      <c r="D33" s="390">
        <f>SUM(D34:D49)</f>
        <v>153248</v>
      </c>
      <c r="E33" s="390">
        <f t="shared" ref="E33:I33" si="2">SUM(E34:E49)</f>
        <v>0</v>
      </c>
      <c r="F33" s="390">
        <f t="shared" si="2"/>
        <v>0</v>
      </c>
      <c r="G33" s="390">
        <f t="shared" si="2"/>
        <v>0</v>
      </c>
      <c r="H33" s="390">
        <f t="shared" si="2"/>
        <v>153248</v>
      </c>
      <c r="I33" s="390">
        <f t="shared" si="2"/>
        <v>0</v>
      </c>
      <c r="J33" s="390"/>
      <c r="K33" s="391"/>
    </row>
    <row r="34" spans="1:11" s="378" customFormat="1" ht="22.5" customHeight="1" x14ac:dyDescent="0.2">
      <c r="A34" s="568">
        <v>1</v>
      </c>
      <c r="B34" s="569" t="s">
        <v>647</v>
      </c>
      <c r="C34" s="394">
        <v>2279</v>
      </c>
      <c r="D34" s="395">
        <v>16800</v>
      </c>
      <c r="E34" s="395"/>
      <c r="F34" s="415"/>
      <c r="G34" s="395"/>
      <c r="H34" s="396">
        <f t="shared" ref="H34:I49" si="3">D34+F34</f>
        <v>16800</v>
      </c>
      <c r="I34" s="396">
        <f t="shared" si="3"/>
        <v>0</v>
      </c>
      <c r="J34" s="397"/>
      <c r="K34" s="567" t="s">
        <v>648</v>
      </c>
    </row>
    <row r="35" spans="1:11" s="378" customFormat="1" ht="22.5" customHeight="1" x14ac:dyDescent="0.2">
      <c r="A35" s="568"/>
      <c r="B35" s="569"/>
      <c r="C35" s="400">
        <v>1150</v>
      </c>
      <c r="D35" s="395">
        <v>0</v>
      </c>
      <c r="E35" s="395"/>
      <c r="F35" s="415"/>
      <c r="G35" s="395"/>
      <c r="H35" s="396">
        <f t="shared" si="3"/>
        <v>0</v>
      </c>
      <c r="I35" s="396">
        <f t="shared" si="3"/>
        <v>0</v>
      </c>
      <c r="J35" s="395"/>
      <c r="K35" s="567"/>
    </row>
    <row r="36" spans="1:11" s="378" customFormat="1" ht="18.75" customHeight="1" x14ac:dyDescent="0.2">
      <c r="A36" s="568">
        <v>2</v>
      </c>
      <c r="B36" s="566" t="s">
        <v>649</v>
      </c>
      <c r="C36" s="394">
        <v>2121</v>
      </c>
      <c r="D36" s="395">
        <v>330</v>
      </c>
      <c r="E36" s="395"/>
      <c r="F36" s="416"/>
      <c r="G36" s="395"/>
      <c r="H36" s="396">
        <f t="shared" si="3"/>
        <v>330</v>
      </c>
      <c r="I36" s="396">
        <f t="shared" si="3"/>
        <v>0</v>
      </c>
      <c r="J36" s="395"/>
      <c r="K36" s="567" t="s">
        <v>650</v>
      </c>
    </row>
    <row r="37" spans="1:11" s="378" customFormat="1" ht="18.75" customHeight="1" x14ac:dyDescent="0.2">
      <c r="A37" s="568"/>
      <c r="B37" s="566"/>
      <c r="C37" s="394">
        <v>2279</v>
      </c>
      <c r="D37" s="395">
        <v>500</v>
      </c>
      <c r="E37" s="395"/>
      <c r="F37" s="415"/>
      <c r="G37" s="395"/>
      <c r="H37" s="396">
        <f t="shared" si="3"/>
        <v>500</v>
      </c>
      <c r="I37" s="396">
        <f t="shared" si="3"/>
        <v>0</v>
      </c>
      <c r="J37" s="397"/>
      <c r="K37" s="567"/>
    </row>
    <row r="38" spans="1:11" s="378" customFormat="1" ht="18.75" customHeight="1" x14ac:dyDescent="0.2">
      <c r="A38" s="568"/>
      <c r="B38" s="566"/>
      <c r="C38" s="394">
        <v>2122</v>
      </c>
      <c r="D38" s="395">
        <v>1200</v>
      </c>
      <c r="E38" s="395"/>
      <c r="F38" s="395"/>
      <c r="G38" s="395"/>
      <c r="H38" s="396">
        <f t="shared" si="3"/>
        <v>1200</v>
      </c>
      <c r="I38" s="396">
        <f t="shared" si="3"/>
        <v>0</v>
      </c>
      <c r="J38" s="395"/>
      <c r="K38" s="567"/>
    </row>
    <row r="39" spans="1:11" s="378" customFormat="1" ht="45.75" customHeight="1" x14ac:dyDescent="0.2">
      <c r="A39" s="417">
        <v>3</v>
      </c>
      <c r="B39" s="418" t="s">
        <v>651</v>
      </c>
      <c r="C39" s="394">
        <v>2279</v>
      </c>
      <c r="D39" s="395">
        <v>14900</v>
      </c>
      <c r="E39" s="395"/>
      <c r="F39" s="395"/>
      <c r="G39" s="395"/>
      <c r="H39" s="396">
        <f t="shared" si="3"/>
        <v>14900</v>
      </c>
      <c r="I39" s="396">
        <f t="shared" si="3"/>
        <v>0</v>
      </c>
      <c r="J39" s="395"/>
      <c r="K39" s="403" t="s">
        <v>652</v>
      </c>
    </row>
    <row r="40" spans="1:11" s="378" customFormat="1" ht="43.5" customHeight="1" x14ac:dyDescent="0.2">
      <c r="A40" s="417">
        <v>4</v>
      </c>
      <c r="B40" s="418" t="s">
        <v>653</v>
      </c>
      <c r="C40" s="394">
        <v>2121</v>
      </c>
      <c r="D40" s="395">
        <v>174</v>
      </c>
      <c r="E40" s="395"/>
      <c r="F40" s="395"/>
      <c r="G40" s="395"/>
      <c r="H40" s="396">
        <f t="shared" si="3"/>
        <v>174</v>
      </c>
      <c r="I40" s="396">
        <f t="shared" si="3"/>
        <v>0</v>
      </c>
      <c r="J40" s="395"/>
      <c r="K40" s="403" t="s">
        <v>654</v>
      </c>
    </row>
    <row r="41" spans="1:11" s="378" customFormat="1" ht="36.75" customHeight="1" x14ac:dyDescent="0.2">
      <c r="A41" s="565">
        <v>5</v>
      </c>
      <c r="B41" s="566" t="s">
        <v>655</v>
      </c>
      <c r="C41" s="394">
        <v>2239</v>
      </c>
      <c r="D41" s="395">
        <v>1400</v>
      </c>
      <c r="E41" s="395"/>
      <c r="F41" s="395"/>
      <c r="G41" s="395"/>
      <c r="H41" s="396">
        <f t="shared" si="3"/>
        <v>1400</v>
      </c>
      <c r="I41" s="396">
        <f t="shared" si="3"/>
        <v>0</v>
      </c>
      <c r="J41" s="395"/>
      <c r="K41" s="567" t="s">
        <v>656</v>
      </c>
    </row>
    <row r="42" spans="1:11" s="378" customFormat="1" ht="26.25" customHeight="1" x14ac:dyDescent="0.2">
      <c r="A42" s="565"/>
      <c r="B42" s="566"/>
      <c r="C42" s="394">
        <v>2231</v>
      </c>
      <c r="D42" s="395">
        <v>600</v>
      </c>
      <c r="E42" s="395"/>
      <c r="F42" s="395"/>
      <c r="G42" s="395"/>
      <c r="H42" s="396">
        <f t="shared" si="3"/>
        <v>600</v>
      </c>
      <c r="I42" s="396">
        <f t="shared" si="3"/>
        <v>0</v>
      </c>
      <c r="J42" s="395"/>
      <c r="K42" s="567"/>
    </row>
    <row r="43" spans="1:11" s="378" customFormat="1" ht="27" customHeight="1" x14ac:dyDescent="0.2">
      <c r="A43" s="392">
        <v>7</v>
      </c>
      <c r="B43" s="418" t="s">
        <v>657</v>
      </c>
      <c r="C43" s="394">
        <v>2279</v>
      </c>
      <c r="D43" s="395">
        <v>150</v>
      </c>
      <c r="E43" s="395"/>
      <c r="F43" s="395"/>
      <c r="G43" s="395"/>
      <c r="H43" s="396">
        <f t="shared" si="3"/>
        <v>150</v>
      </c>
      <c r="I43" s="396">
        <f t="shared" si="3"/>
        <v>0</v>
      </c>
      <c r="J43" s="395"/>
      <c r="K43" s="404" t="s">
        <v>658</v>
      </c>
    </row>
    <row r="44" spans="1:11" s="378" customFormat="1" ht="12" customHeight="1" x14ac:dyDescent="0.2">
      <c r="A44" s="568">
        <v>8</v>
      </c>
      <c r="B44" s="566" t="s">
        <v>659</v>
      </c>
      <c r="C44" s="394">
        <v>2279</v>
      </c>
      <c r="D44" s="395">
        <v>81400</v>
      </c>
      <c r="E44" s="395"/>
      <c r="F44" s="395"/>
      <c r="G44" s="395"/>
      <c r="H44" s="396">
        <f t="shared" si="3"/>
        <v>81400</v>
      </c>
      <c r="I44" s="396">
        <f t="shared" si="3"/>
        <v>0</v>
      </c>
      <c r="J44" s="395"/>
      <c r="K44" s="567" t="s">
        <v>660</v>
      </c>
    </row>
    <row r="45" spans="1:11" s="378" customFormat="1" ht="14.25" customHeight="1" x14ac:dyDescent="0.2">
      <c r="A45" s="568"/>
      <c r="B45" s="566"/>
      <c r="C45" s="400">
        <v>2222</v>
      </c>
      <c r="D45" s="395">
        <v>1500</v>
      </c>
      <c r="E45" s="395"/>
      <c r="F45" s="395"/>
      <c r="G45" s="395"/>
      <c r="H45" s="396">
        <f t="shared" si="3"/>
        <v>1500</v>
      </c>
      <c r="I45" s="396">
        <f t="shared" si="3"/>
        <v>0</v>
      </c>
      <c r="J45" s="395"/>
      <c r="K45" s="567"/>
    </row>
    <row r="46" spans="1:11" s="378" customFormat="1" x14ac:dyDescent="0.2">
      <c r="A46" s="568"/>
      <c r="B46" s="566"/>
      <c r="C46" s="400">
        <v>2223</v>
      </c>
      <c r="D46" s="395">
        <v>18500</v>
      </c>
      <c r="E46" s="395"/>
      <c r="F46" s="395"/>
      <c r="G46" s="395"/>
      <c r="H46" s="396">
        <f t="shared" si="3"/>
        <v>18500</v>
      </c>
      <c r="I46" s="396">
        <f t="shared" si="3"/>
        <v>0</v>
      </c>
      <c r="J46" s="395"/>
      <c r="K46" s="567"/>
    </row>
    <row r="47" spans="1:11" s="378" customFormat="1" ht="39.75" customHeight="1" x14ac:dyDescent="0.2">
      <c r="A47" s="392">
        <v>9</v>
      </c>
      <c r="B47" s="419" t="s">
        <v>661</v>
      </c>
      <c r="C47" s="394">
        <v>2279</v>
      </c>
      <c r="D47" s="395">
        <v>4254</v>
      </c>
      <c r="E47" s="395"/>
      <c r="F47" s="395"/>
      <c r="G47" s="395"/>
      <c r="H47" s="396">
        <f t="shared" si="3"/>
        <v>4254</v>
      </c>
      <c r="I47" s="396">
        <f t="shared" si="3"/>
        <v>0</v>
      </c>
      <c r="J47" s="395"/>
      <c r="K47" s="420" t="s">
        <v>662</v>
      </c>
    </row>
    <row r="48" spans="1:11" s="378" customFormat="1" ht="44.25" customHeight="1" x14ac:dyDescent="0.2">
      <c r="A48" s="404">
        <v>10</v>
      </c>
      <c r="B48" s="397" t="s">
        <v>663</v>
      </c>
      <c r="C48" s="394">
        <v>3263</v>
      </c>
      <c r="D48" s="395">
        <v>1440</v>
      </c>
      <c r="E48" s="395"/>
      <c r="F48" s="395"/>
      <c r="G48" s="395"/>
      <c r="H48" s="396">
        <f t="shared" si="3"/>
        <v>1440</v>
      </c>
      <c r="I48" s="396">
        <f t="shared" si="3"/>
        <v>0</v>
      </c>
      <c r="J48" s="395"/>
      <c r="K48" s="420" t="s">
        <v>664</v>
      </c>
    </row>
    <row r="49" spans="1:11" s="378" customFormat="1" ht="44.25" customHeight="1" x14ac:dyDescent="0.2">
      <c r="A49" s="404">
        <v>11</v>
      </c>
      <c r="B49" s="397" t="s">
        <v>665</v>
      </c>
      <c r="C49" s="394">
        <v>2279</v>
      </c>
      <c r="D49" s="395">
        <f>10100</f>
        <v>10100</v>
      </c>
      <c r="E49" s="395"/>
      <c r="F49" s="395"/>
      <c r="G49" s="395"/>
      <c r="H49" s="396">
        <f t="shared" si="3"/>
        <v>10100</v>
      </c>
      <c r="I49" s="396">
        <f t="shared" si="3"/>
        <v>0</v>
      </c>
      <c r="J49" s="395"/>
      <c r="K49" s="420" t="s">
        <v>666</v>
      </c>
    </row>
    <row r="50" spans="1:11" s="378" customFormat="1" x14ac:dyDescent="0.2">
      <c r="A50" s="564"/>
      <c r="B50" s="564"/>
      <c r="C50" s="564"/>
      <c r="D50" s="564"/>
      <c r="E50" s="564"/>
      <c r="F50" s="564"/>
      <c r="G50" s="564"/>
      <c r="H50" s="564"/>
      <c r="I50" s="564"/>
      <c r="J50" s="564"/>
      <c r="K50" s="564"/>
    </row>
    <row r="51" spans="1:11" s="378" customFormat="1" x14ac:dyDescent="0.2">
      <c r="A51" s="421"/>
      <c r="B51" s="421"/>
      <c r="C51" s="421"/>
      <c r="D51" s="421"/>
      <c r="E51" s="421"/>
      <c r="F51" s="421"/>
      <c r="G51" s="421"/>
      <c r="H51" s="421"/>
      <c r="I51" s="421"/>
      <c r="J51" s="421"/>
      <c r="K51" s="421"/>
    </row>
    <row r="52" spans="1:11" s="378" customFormat="1" x14ac:dyDescent="0.2">
      <c r="A52" s="411"/>
      <c r="B52" s="421"/>
      <c r="C52" s="411"/>
      <c r="D52" s="411"/>
      <c r="E52" s="411"/>
      <c r="F52" s="411"/>
      <c r="G52" s="411"/>
      <c r="H52" s="411"/>
      <c r="I52" s="411"/>
      <c r="J52" s="411"/>
      <c r="K52" s="411"/>
    </row>
    <row r="53" spans="1:11" s="378" customFormat="1" ht="12" customHeight="1" x14ac:dyDescent="0.2">
      <c r="A53" s="422" t="s">
        <v>337</v>
      </c>
      <c r="B53" s="422"/>
      <c r="C53" s="422" t="s">
        <v>667</v>
      </c>
      <c r="D53" s="422"/>
      <c r="E53" s="422"/>
      <c r="F53" s="422"/>
      <c r="G53" s="422"/>
      <c r="H53" s="422"/>
      <c r="I53" s="422"/>
      <c r="J53" s="422"/>
      <c r="K53" s="422"/>
    </row>
    <row r="54" spans="1:11" s="378" customFormat="1" x14ac:dyDescent="0.2">
      <c r="A54" s="422" t="s">
        <v>338</v>
      </c>
      <c r="B54" s="422"/>
      <c r="C54" s="423" t="s">
        <v>668</v>
      </c>
      <c r="D54" s="423"/>
      <c r="E54" s="423"/>
      <c r="F54" s="423"/>
      <c r="G54" s="423"/>
      <c r="H54" s="423"/>
      <c r="I54" s="423"/>
      <c r="J54" s="423"/>
      <c r="K54" s="423"/>
    </row>
    <row r="55" spans="1:11" s="378" customFormat="1" ht="25.5" customHeight="1" x14ac:dyDescent="0.2">
      <c r="A55" s="561" t="s">
        <v>339</v>
      </c>
      <c r="B55" s="561" t="s">
        <v>340</v>
      </c>
      <c r="C55" s="561" t="s">
        <v>341</v>
      </c>
      <c r="D55" s="560" t="s">
        <v>342</v>
      </c>
      <c r="E55" s="560"/>
      <c r="F55" s="560" t="s">
        <v>343</v>
      </c>
      <c r="G55" s="560"/>
      <c r="H55" s="560" t="s">
        <v>344</v>
      </c>
      <c r="I55" s="560"/>
      <c r="J55" s="560" t="s">
        <v>37</v>
      </c>
      <c r="K55" s="561" t="s">
        <v>345</v>
      </c>
    </row>
    <row r="56" spans="1:11" s="378" customFormat="1" ht="26.25" customHeight="1" x14ac:dyDescent="0.2">
      <c r="A56" s="561"/>
      <c r="B56" s="561"/>
      <c r="C56" s="561"/>
      <c r="D56" s="388" t="s">
        <v>346</v>
      </c>
      <c r="E56" s="388" t="s">
        <v>347</v>
      </c>
      <c r="F56" s="388" t="s">
        <v>346</v>
      </c>
      <c r="G56" s="388" t="s">
        <v>347</v>
      </c>
      <c r="H56" s="388" t="s">
        <v>346</v>
      </c>
      <c r="I56" s="388" t="s">
        <v>347</v>
      </c>
      <c r="J56" s="560"/>
      <c r="K56" s="561"/>
    </row>
    <row r="57" spans="1:11" s="378" customFormat="1" ht="12" customHeight="1" x14ac:dyDescent="0.2">
      <c r="A57" s="562" t="s">
        <v>348</v>
      </c>
      <c r="B57" s="562"/>
      <c r="C57" s="391"/>
      <c r="D57" s="390">
        <f>SUM(D58:D66)</f>
        <v>201207</v>
      </c>
      <c r="E57" s="390">
        <f t="shared" ref="E57:I57" si="4">SUM(E58:E66)</f>
        <v>0</v>
      </c>
      <c r="F57" s="390">
        <f t="shared" si="4"/>
        <v>0</v>
      </c>
      <c r="G57" s="390">
        <f t="shared" si="4"/>
        <v>0</v>
      </c>
      <c r="H57" s="390">
        <f t="shared" si="4"/>
        <v>201207</v>
      </c>
      <c r="I57" s="390">
        <f t="shared" si="4"/>
        <v>0</v>
      </c>
      <c r="J57" s="390"/>
      <c r="K57" s="391"/>
    </row>
    <row r="58" spans="1:11" s="425" customFormat="1" ht="25.5" customHeight="1" x14ac:dyDescent="0.25">
      <c r="A58" s="555">
        <v>1</v>
      </c>
      <c r="B58" s="557" t="s">
        <v>669</v>
      </c>
      <c r="C58" s="400">
        <v>2279</v>
      </c>
      <c r="D58" s="424">
        <v>32600</v>
      </c>
      <c r="E58" s="424"/>
      <c r="F58" s="424"/>
      <c r="G58" s="424"/>
      <c r="H58" s="396">
        <f t="shared" ref="H58:I66" si="5">D58+F58</f>
        <v>32600</v>
      </c>
      <c r="I58" s="396">
        <f t="shared" si="5"/>
        <v>0</v>
      </c>
      <c r="J58" s="424"/>
      <c r="K58" s="558" t="s">
        <v>670</v>
      </c>
    </row>
    <row r="59" spans="1:11" s="378" customFormat="1" ht="21" customHeight="1" x14ac:dyDescent="0.2">
      <c r="A59" s="563"/>
      <c r="B59" s="557"/>
      <c r="C59" s="400">
        <v>3262</v>
      </c>
      <c r="D59" s="426">
        <v>33421</v>
      </c>
      <c r="E59" s="390"/>
      <c r="F59" s="390"/>
      <c r="G59" s="390"/>
      <c r="H59" s="396">
        <f t="shared" si="5"/>
        <v>33421</v>
      </c>
      <c r="I59" s="396">
        <f t="shared" si="5"/>
        <v>0</v>
      </c>
      <c r="J59" s="390"/>
      <c r="K59" s="558"/>
    </row>
    <row r="60" spans="1:11" s="378" customFormat="1" ht="27.75" customHeight="1" x14ac:dyDescent="0.2">
      <c r="A60" s="556"/>
      <c r="B60" s="557"/>
      <c r="C60" s="400">
        <v>2231</v>
      </c>
      <c r="D60" s="426">
        <v>12500</v>
      </c>
      <c r="E60" s="426"/>
      <c r="F60" s="426"/>
      <c r="G60" s="426"/>
      <c r="H60" s="396">
        <f t="shared" si="5"/>
        <v>12500</v>
      </c>
      <c r="I60" s="396">
        <f t="shared" si="5"/>
        <v>0</v>
      </c>
      <c r="J60" s="426"/>
      <c r="K60" s="558"/>
    </row>
    <row r="61" spans="1:11" s="378" customFormat="1" ht="15" customHeight="1" x14ac:dyDescent="0.2">
      <c r="A61" s="555">
        <v>2</v>
      </c>
      <c r="B61" s="557" t="s">
        <v>671</v>
      </c>
      <c r="C61" s="400">
        <v>3262</v>
      </c>
      <c r="D61" s="426">
        <v>8600</v>
      </c>
      <c r="E61" s="390"/>
      <c r="F61" s="390"/>
      <c r="G61" s="390"/>
      <c r="H61" s="396">
        <f t="shared" si="5"/>
        <v>8600</v>
      </c>
      <c r="I61" s="396">
        <f t="shared" si="5"/>
        <v>0</v>
      </c>
      <c r="J61" s="390"/>
      <c r="K61" s="558" t="s">
        <v>672</v>
      </c>
    </row>
    <row r="62" spans="1:11" s="378" customFormat="1" ht="15" customHeight="1" x14ac:dyDescent="0.2">
      <c r="A62" s="556"/>
      <c r="B62" s="557"/>
      <c r="C62" s="400">
        <v>2279</v>
      </c>
      <c r="D62" s="426">
        <v>8000</v>
      </c>
      <c r="E62" s="390"/>
      <c r="F62" s="390"/>
      <c r="G62" s="390"/>
      <c r="H62" s="396">
        <f t="shared" si="5"/>
        <v>8000</v>
      </c>
      <c r="I62" s="396">
        <f t="shared" si="5"/>
        <v>0</v>
      </c>
      <c r="J62" s="390"/>
      <c r="K62" s="558"/>
    </row>
    <row r="63" spans="1:11" s="378" customFormat="1" ht="27" customHeight="1" x14ac:dyDescent="0.2">
      <c r="A63" s="427">
        <v>3</v>
      </c>
      <c r="B63" s="393" t="s">
        <v>673</v>
      </c>
      <c r="C63" s="400">
        <v>2261</v>
      </c>
      <c r="D63" s="426">
        <v>3300</v>
      </c>
      <c r="E63" s="390"/>
      <c r="F63" s="390"/>
      <c r="G63" s="390"/>
      <c r="H63" s="396">
        <f t="shared" si="5"/>
        <v>3300</v>
      </c>
      <c r="I63" s="396">
        <f t="shared" si="5"/>
        <v>0</v>
      </c>
      <c r="J63" s="390"/>
      <c r="K63" s="428" t="s">
        <v>674</v>
      </c>
    </row>
    <row r="64" spans="1:11" s="378" customFormat="1" ht="35.25" customHeight="1" x14ac:dyDescent="0.2">
      <c r="A64" s="427">
        <v>4</v>
      </c>
      <c r="B64" s="393" t="s">
        <v>675</v>
      </c>
      <c r="C64" s="400">
        <v>2262</v>
      </c>
      <c r="D64" s="426">
        <v>2000</v>
      </c>
      <c r="E64" s="390"/>
      <c r="F64" s="390"/>
      <c r="G64" s="390"/>
      <c r="H64" s="396">
        <f t="shared" si="5"/>
        <v>2000</v>
      </c>
      <c r="I64" s="396">
        <f t="shared" si="5"/>
        <v>0</v>
      </c>
      <c r="J64" s="390"/>
      <c r="K64" s="429" t="s">
        <v>676</v>
      </c>
    </row>
    <row r="65" spans="1:11" s="378" customFormat="1" ht="37.5" customHeight="1" x14ac:dyDescent="0.2">
      <c r="A65" s="430">
        <v>5</v>
      </c>
      <c r="B65" s="418" t="s">
        <v>677</v>
      </c>
      <c r="C65" s="400">
        <v>5250</v>
      </c>
      <c r="D65" s="426">
        <v>49000</v>
      </c>
      <c r="E65" s="390"/>
      <c r="F65" s="390"/>
      <c r="G65" s="390"/>
      <c r="H65" s="396">
        <f t="shared" si="5"/>
        <v>49000</v>
      </c>
      <c r="I65" s="396">
        <f t="shared" si="5"/>
        <v>0</v>
      </c>
      <c r="J65" s="390"/>
      <c r="K65" s="352" t="s">
        <v>678</v>
      </c>
    </row>
    <row r="66" spans="1:11" s="378" customFormat="1" ht="36" x14ac:dyDescent="0.2">
      <c r="A66" s="430">
        <v>6</v>
      </c>
      <c r="B66" s="418" t="s">
        <v>679</v>
      </c>
      <c r="C66" s="431">
        <v>5240</v>
      </c>
      <c r="D66" s="426">
        <v>51786</v>
      </c>
      <c r="E66" s="390"/>
      <c r="F66" s="432"/>
      <c r="G66" s="390"/>
      <c r="H66" s="396">
        <f t="shared" si="5"/>
        <v>51786</v>
      </c>
      <c r="I66" s="396">
        <f t="shared" si="5"/>
        <v>0</v>
      </c>
      <c r="J66" s="433"/>
      <c r="K66" s="420" t="s">
        <v>680</v>
      </c>
    </row>
    <row r="67" spans="1:11" x14ac:dyDescent="0.2">
      <c r="A67" s="306" t="s">
        <v>486</v>
      </c>
      <c r="D67" s="434"/>
      <c r="E67" s="378"/>
      <c r="F67" s="378"/>
      <c r="G67" s="378"/>
      <c r="H67" s="378"/>
      <c r="I67" s="378"/>
      <c r="J67" s="378"/>
      <c r="K67" s="378"/>
    </row>
    <row r="68" spans="1:11" x14ac:dyDescent="0.2">
      <c r="A68" s="306" t="s">
        <v>487</v>
      </c>
      <c r="D68" s="434"/>
      <c r="E68" s="378"/>
      <c r="F68" s="378"/>
      <c r="G68" s="378"/>
      <c r="H68" s="378"/>
      <c r="I68" s="378"/>
      <c r="J68" s="378"/>
      <c r="K68" s="378"/>
    </row>
    <row r="69" spans="1:11" x14ac:dyDescent="0.2">
      <c r="B69" s="435" t="s">
        <v>681</v>
      </c>
      <c r="D69" s="381"/>
      <c r="E69" s="436"/>
      <c r="F69" s="436"/>
      <c r="G69" s="436"/>
      <c r="H69" s="436"/>
      <c r="I69" s="436"/>
      <c r="J69" s="436"/>
      <c r="K69" s="436"/>
    </row>
    <row r="70" spans="1:11" x14ac:dyDescent="0.2">
      <c r="B70" s="435" t="s">
        <v>682</v>
      </c>
      <c r="D70" s="437"/>
      <c r="E70" s="437"/>
      <c r="F70" s="437"/>
      <c r="G70" s="437"/>
      <c r="H70" s="437"/>
      <c r="I70" s="437"/>
      <c r="J70" s="437"/>
      <c r="K70" s="437"/>
    </row>
    <row r="71" spans="1:11" x14ac:dyDescent="0.2">
      <c r="A71" s="437"/>
      <c r="B71" s="438" t="s">
        <v>683</v>
      </c>
      <c r="C71" s="437"/>
      <c r="D71" s="437"/>
      <c r="E71" s="437"/>
      <c r="F71" s="437"/>
      <c r="G71" s="437"/>
      <c r="H71" s="437"/>
      <c r="I71" s="437"/>
      <c r="J71" s="437"/>
      <c r="K71" s="437"/>
    </row>
    <row r="72" spans="1:11" x14ac:dyDescent="0.2">
      <c r="A72" s="437"/>
      <c r="B72" s="438" t="s">
        <v>684</v>
      </c>
      <c r="C72" s="437"/>
      <c r="D72" s="437"/>
      <c r="E72" s="437"/>
      <c r="F72" s="437"/>
      <c r="G72" s="437"/>
      <c r="H72" s="437"/>
      <c r="I72" s="437"/>
      <c r="J72" s="437"/>
      <c r="K72" s="437"/>
    </row>
    <row r="73" spans="1:11" x14ac:dyDescent="0.2">
      <c r="A73" s="437"/>
      <c r="B73" s="435" t="s">
        <v>685</v>
      </c>
      <c r="C73" s="437"/>
      <c r="D73" s="437"/>
      <c r="E73" s="437"/>
      <c r="F73" s="437"/>
      <c r="G73" s="437"/>
      <c r="H73" s="437"/>
      <c r="I73" s="437"/>
      <c r="J73" s="437"/>
      <c r="K73" s="437"/>
    </row>
    <row r="74" spans="1:11" x14ac:dyDescent="0.2">
      <c r="A74" s="437"/>
      <c r="B74" s="438" t="s">
        <v>686</v>
      </c>
      <c r="C74" s="437"/>
      <c r="D74" s="437"/>
      <c r="E74" s="437"/>
      <c r="F74" s="437"/>
      <c r="G74" s="437"/>
      <c r="H74" s="437"/>
      <c r="I74" s="437"/>
      <c r="J74" s="437"/>
      <c r="K74" s="437"/>
    </row>
    <row r="75" spans="1:11" x14ac:dyDescent="0.2">
      <c r="A75" s="437"/>
      <c r="B75" s="438" t="s">
        <v>593</v>
      </c>
      <c r="C75" s="437"/>
      <c r="D75" s="437"/>
      <c r="E75" s="437"/>
      <c r="F75" s="437"/>
      <c r="G75" s="437"/>
      <c r="H75" s="437"/>
      <c r="I75" s="437"/>
      <c r="J75" s="437"/>
      <c r="K75" s="437"/>
    </row>
    <row r="76" spans="1:11" x14ac:dyDescent="0.2">
      <c r="A76" s="437"/>
      <c r="B76" s="435" t="s">
        <v>687</v>
      </c>
      <c r="C76" s="437"/>
      <c r="D76" s="437"/>
      <c r="E76" s="437"/>
      <c r="F76" s="437"/>
      <c r="G76" s="437"/>
      <c r="H76" s="437"/>
      <c r="I76" s="437"/>
      <c r="J76" s="437"/>
      <c r="K76" s="437"/>
    </row>
    <row r="77" spans="1:11" x14ac:dyDescent="0.2">
      <c r="A77" s="437"/>
      <c r="B77" s="438" t="s">
        <v>688</v>
      </c>
      <c r="C77" s="437"/>
      <c r="D77" s="437"/>
      <c r="E77" s="437"/>
      <c r="F77" s="437"/>
      <c r="G77" s="437"/>
      <c r="H77" s="437"/>
      <c r="I77" s="437"/>
      <c r="J77" s="437"/>
      <c r="K77" s="437"/>
    </row>
    <row r="78" spans="1:11" x14ac:dyDescent="0.2">
      <c r="A78" s="437"/>
      <c r="B78" s="438" t="s">
        <v>689</v>
      </c>
      <c r="C78" s="437"/>
      <c r="D78" s="437"/>
      <c r="E78" s="437"/>
      <c r="F78" s="437"/>
      <c r="G78" s="437"/>
      <c r="H78" s="437"/>
      <c r="I78" s="437"/>
      <c r="J78" s="437"/>
      <c r="K78" s="437"/>
    </row>
    <row r="79" spans="1:11" x14ac:dyDescent="0.2">
      <c r="A79" s="437"/>
      <c r="B79" s="435" t="s">
        <v>690</v>
      </c>
      <c r="C79" s="437"/>
      <c r="D79" s="437"/>
      <c r="E79" s="437"/>
      <c r="F79" s="437"/>
      <c r="G79" s="437"/>
      <c r="H79" s="437"/>
      <c r="I79" s="437"/>
      <c r="J79" s="437"/>
      <c r="K79" s="437"/>
    </row>
    <row r="80" spans="1:11" x14ac:dyDescent="0.2">
      <c r="A80" s="437"/>
      <c r="B80" s="438" t="s">
        <v>691</v>
      </c>
      <c r="C80" s="437"/>
      <c r="D80" s="437"/>
      <c r="E80" s="437"/>
      <c r="F80" s="437"/>
      <c r="G80" s="437"/>
      <c r="H80" s="437"/>
      <c r="I80" s="437"/>
      <c r="J80" s="437"/>
      <c r="K80" s="437"/>
    </row>
    <row r="81" spans="1:11" x14ac:dyDescent="0.2">
      <c r="A81" s="437"/>
      <c r="B81" s="438" t="s">
        <v>692</v>
      </c>
      <c r="C81" s="437"/>
      <c r="D81" s="437"/>
      <c r="E81" s="437"/>
      <c r="F81" s="437"/>
      <c r="G81" s="437"/>
      <c r="H81" s="437"/>
      <c r="I81" s="437"/>
      <c r="J81" s="437"/>
      <c r="K81" s="437"/>
    </row>
    <row r="82" spans="1:11" x14ac:dyDescent="0.2">
      <c r="A82" s="437"/>
      <c r="B82" s="435" t="s">
        <v>693</v>
      </c>
      <c r="C82" s="437"/>
      <c r="D82" s="437"/>
      <c r="E82" s="437"/>
      <c r="F82" s="437"/>
      <c r="G82" s="437"/>
      <c r="H82" s="437"/>
      <c r="I82" s="437"/>
      <c r="J82" s="437"/>
      <c r="K82" s="437"/>
    </row>
    <row r="83" spans="1:11" x14ac:dyDescent="0.2">
      <c r="B83" s="438" t="s">
        <v>694</v>
      </c>
      <c r="D83" s="437"/>
      <c r="E83" s="437"/>
      <c r="F83" s="437"/>
      <c r="G83" s="437"/>
      <c r="H83" s="437"/>
      <c r="I83" s="437"/>
      <c r="J83" s="437"/>
      <c r="K83" s="437"/>
    </row>
    <row r="84" spans="1:11" x14ac:dyDescent="0.2">
      <c r="B84" s="438" t="s">
        <v>695</v>
      </c>
      <c r="D84" s="437"/>
      <c r="E84" s="437"/>
      <c r="F84" s="437"/>
      <c r="G84" s="437"/>
      <c r="H84" s="437"/>
      <c r="I84" s="437"/>
      <c r="J84" s="437"/>
      <c r="K84" s="437"/>
    </row>
    <row r="85" spans="1:11" x14ac:dyDescent="0.2">
      <c r="B85" s="435" t="s">
        <v>696</v>
      </c>
    </row>
    <row r="86" spans="1:11" x14ac:dyDescent="0.2">
      <c r="B86" s="356" t="s">
        <v>697</v>
      </c>
    </row>
    <row r="87" spans="1:11" x14ac:dyDescent="0.2">
      <c r="B87" s="356" t="s">
        <v>698</v>
      </c>
    </row>
    <row r="88" spans="1:11" x14ac:dyDescent="0.2">
      <c r="B88" s="435" t="s">
        <v>699</v>
      </c>
    </row>
    <row r="89" spans="1:11" x14ac:dyDescent="0.2">
      <c r="B89" s="438" t="s">
        <v>700</v>
      </c>
    </row>
    <row r="90" spans="1:11" x14ac:dyDescent="0.2">
      <c r="B90" s="438" t="s">
        <v>701</v>
      </c>
    </row>
    <row r="91" spans="1:11" x14ac:dyDescent="0.2">
      <c r="B91" s="435" t="s">
        <v>702</v>
      </c>
    </row>
    <row r="92" spans="1:11" x14ac:dyDescent="0.2">
      <c r="B92" s="438" t="s">
        <v>703</v>
      </c>
    </row>
    <row r="93" spans="1:11" x14ac:dyDescent="0.2">
      <c r="B93" s="438" t="s">
        <v>704</v>
      </c>
    </row>
    <row r="94" spans="1:11" x14ac:dyDescent="0.2">
      <c r="B94" s="438" t="s">
        <v>705</v>
      </c>
    </row>
    <row r="95" spans="1:11" x14ac:dyDescent="0.2">
      <c r="B95" s="438" t="s">
        <v>706</v>
      </c>
    </row>
    <row r="96" spans="1:11" x14ac:dyDescent="0.2">
      <c r="B96" s="438" t="s">
        <v>707</v>
      </c>
    </row>
    <row r="97" spans="2:2" x14ac:dyDescent="0.2">
      <c r="B97" s="438" t="s">
        <v>708</v>
      </c>
    </row>
    <row r="98" spans="2:2" x14ac:dyDescent="0.2">
      <c r="B98" s="438" t="s">
        <v>709</v>
      </c>
    </row>
    <row r="99" spans="2:2" x14ac:dyDescent="0.2">
      <c r="B99" s="438" t="s">
        <v>710</v>
      </c>
    </row>
    <row r="100" spans="2:2" x14ac:dyDescent="0.2">
      <c r="B100" s="439"/>
    </row>
    <row r="101" spans="2:2" x14ac:dyDescent="0.2">
      <c r="B101" s="435" t="s">
        <v>711</v>
      </c>
    </row>
    <row r="102" spans="2:2" x14ac:dyDescent="0.2">
      <c r="B102" s="435" t="s">
        <v>712</v>
      </c>
    </row>
    <row r="103" spans="2:2" x14ac:dyDescent="0.2">
      <c r="B103" s="438" t="s">
        <v>713</v>
      </c>
    </row>
    <row r="104" spans="2:2" x14ac:dyDescent="0.2">
      <c r="B104" s="435" t="s">
        <v>714</v>
      </c>
    </row>
    <row r="105" spans="2:2" x14ac:dyDescent="0.2">
      <c r="B105" s="438" t="s">
        <v>715</v>
      </c>
    </row>
    <row r="106" spans="2:2" x14ac:dyDescent="0.2">
      <c r="B106" s="435" t="s">
        <v>716</v>
      </c>
    </row>
    <row r="107" spans="2:2" x14ac:dyDescent="0.2">
      <c r="B107" s="438" t="s">
        <v>717</v>
      </c>
    </row>
    <row r="108" spans="2:2" x14ac:dyDescent="0.2">
      <c r="B108" s="438" t="s">
        <v>718</v>
      </c>
    </row>
    <row r="109" spans="2:2" x14ac:dyDescent="0.2">
      <c r="B109" s="440" t="s">
        <v>719</v>
      </c>
    </row>
    <row r="110" spans="2:2" ht="12" customHeight="1" x14ac:dyDescent="0.2">
      <c r="B110" s="441" t="s">
        <v>720</v>
      </c>
    </row>
    <row r="111" spans="2:2" x14ac:dyDescent="0.2">
      <c r="B111" s="442" t="s">
        <v>721</v>
      </c>
    </row>
    <row r="112" spans="2:2" x14ac:dyDescent="0.2">
      <c r="B112" s="439" t="s">
        <v>722</v>
      </c>
    </row>
    <row r="113" spans="2:3" x14ac:dyDescent="0.2">
      <c r="B113" s="442" t="s">
        <v>723</v>
      </c>
    </row>
    <row r="114" spans="2:3" ht="12" customHeight="1" x14ac:dyDescent="0.2">
      <c r="B114" s="443" t="s">
        <v>724</v>
      </c>
    </row>
    <row r="115" spans="2:3" ht="12" customHeight="1" x14ac:dyDescent="0.2">
      <c r="B115" s="444" t="s">
        <v>725</v>
      </c>
      <c r="C115" s="445"/>
    </row>
    <row r="116" spans="2:3" ht="12" customHeight="1" x14ac:dyDescent="0.2">
      <c r="B116" s="444" t="s">
        <v>726</v>
      </c>
      <c r="C116" s="445"/>
    </row>
    <row r="117" spans="2:3" ht="12" customHeight="1" x14ac:dyDescent="0.2">
      <c r="B117" s="446" t="s">
        <v>727</v>
      </c>
      <c r="C117" s="445"/>
    </row>
    <row r="118" spans="2:3" ht="12" customHeight="1" x14ac:dyDescent="0.2">
      <c r="B118" s="443" t="s">
        <v>728</v>
      </c>
      <c r="C118" s="445"/>
    </row>
    <row r="119" spans="2:3" ht="12" customHeight="1" x14ac:dyDescent="0.2">
      <c r="B119" s="443" t="s">
        <v>729</v>
      </c>
      <c r="C119" s="445"/>
    </row>
    <row r="120" spans="2:3" ht="12" customHeight="1" x14ac:dyDescent="0.2">
      <c r="B120" s="447" t="s">
        <v>730</v>
      </c>
      <c r="C120" s="445"/>
    </row>
    <row r="121" spans="2:3" ht="12" customHeight="1" x14ac:dyDescent="0.2">
      <c r="B121" s="444" t="s">
        <v>731</v>
      </c>
      <c r="C121" s="445"/>
    </row>
    <row r="122" spans="2:3" ht="12" customHeight="1" x14ac:dyDescent="0.2">
      <c r="B122" s="444" t="s">
        <v>732</v>
      </c>
      <c r="C122" s="445"/>
    </row>
    <row r="123" spans="2:3" ht="12" customHeight="1" x14ac:dyDescent="0.2">
      <c r="B123" s="448" t="s">
        <v>733</v>
      </c>
      <c r="C123" s="445"/>
    </row>
    <row r="124" spans="2:3" ht="12" customHeight="1" x14ac:dyDescent="0.2">
      <c r="B124" s="444" t="s">
        <v>734</v>
      </c>
      <c r="C124" s="445"/>
    </row>
    <row r="125" spans="2:3" ht="12" customHeight="1" x14ac:dyDescent="0.2">
      <c r="B125" s="448" t="s">
        <v>735</v>
      </c>
      <c r="C125" s="445"/>
    </row>
    <row r="126" spans="2:3" ht="12" customHeight="1" x14ac:dyDescent="0.2">
      <c r="B126" s="444" t="s">
        <v>736</v>
      </c>
      <c r="C126" s="445"/>
    </row>
    <row r="127" spans="2:3" ht="12" customHeight="1" x14ac:dyDescent="0.2">
      <c r="B127" s="448" t="s">
        <v>737</v>
      </c>
      <c r="C127" s="445"/>
    </row>
    <row r="128" spans="2:3" ht="12" customHeight="1" x14ac:dyDescent="0.2">
      <c r="B128" s="444" t="s">
        <v>738</v>
      </c>
      <c r="C128" s="441"/>
    </row>
    <row r="129" spans="2:3" x14ac:dyDescent="0.2">
      <c r="B129" s="435" t="s">
        <v>739</v>
      </c>
    </row>
    <row r="130" spans="2:3" ht="12" customHeight="1" x14ac:dyDescent="0.2">
      <c r="B130" s="449" t="s">
        <v>740</v>
      </c>
    </row>
    <row r="131" spans="2:3" ht="12" customHeight="1" x14ac:dyDescent="0.2">
      <c r="B131" s="450" t="s">
        <v>741</v>
      </c>
    </row>
    <row r="132" spans="2:3" ht="12" customHeight="1" x14ac:dyDescent="0.2">
      <c r="B132" s="444" t="s">
        <v>742</v>
      </c>
      <c r="C132" s="451"/>
    </row>
    <row r="133" spans="2:3" ht="12" customHeight="1" x14ac:dyDescent="0.2">
      <c r="B133" s="444" t="s">
        <v>743</v>
      </c>
      <c r="C133" s="451"/>
    </row>
    <row r="134" spans="2:3" x14ac:dyDescent="0.2">
      <c r="B134" s="422"/>
    </row>
    <row r="135" spans="2:3" ht="11.25" customHeight="1" x14ac:dyDescent="0.2">
      <c r="B135" s="452" t="s">
        <v>744</v>
      </c>
    </row>
    <row r="136" spans="2:3" x14ac:dyDescent="0.2">
      <c r="B136" s="453" t="s">
        <v>745</v>
      </c>
    </row>
    <row r="137" spans="2:3" x14ac:dyDescent="0.2">
      <c r="B137" s="422" t="s">
        <v>746</v>
      </c>
    </row>
    <row r="139" spans="2:3" x14ac:dyDescent="0.2">
      <c r="B139" s="440" t="s">
        <v>747</v>
      </c>
    </row>
    <row r="140" spans="2:3" x14ac:dyDescent="0.2">
      <c r="B140" s="440" t="s">
        <v>748</v>
      </c>
    </row>
    <row r="141" spans="2:3" x14ac:dyDescent="0.2">
      <c r="B141" s="306" t="s">
        <v>749</v>
      </c>
    </row>
    <row r="142" spans="2:3" x14ac:dyDescent="0.2">
      <c r="B142" s="306" t="s">
        <v>750</v>
      </c>
    </row>
    <row r="143" spans="2:3" x14ac:dyDescent="0.2">
      <c r="B143" s="306" t="s">
        <v>751</v>
      </c>
    </row>
    <row r="144" spans="2:3" x14ac:dyDescent="0.2">
      <c r="B144" s="306" t="s">
        <v>752</v>
      </c>
    </row>
    <row r="146" spans="2:14" x14ac:dyDescent="0.2">
      <c r="B146" s="454" t="s">
        <v>753</v>
      </c>
    </row>
    <row r="147" spans="2:14" ht="24" customHeight="1" x14ac:dyDescent="0.2">
      <c r="B147" s="559" t="s">
        <v>754</v>
      </c>
      <c r="C147" s="559"/>
      <c r="D147" s="559"/>
      <c r="E147" s="559"/>
      <c r="F147" s="559"/>
      <c r="G147" s="559"/>
      <c r="H147" s="559"/>
      <c r="I147" s="559"/>
      <c r="J147" s="559"/>
      <c r="K147" s="559"/>
      <c r="L147" s="559"/>
      <c r="M147" s="559"/>
      <c r="N147" s="559"/>
    </row>
    <row r="148" spans="2:14" x14ac:dyDescent="0.2">
      <c r="B148" s="330" t="s">
        <v>755</v>
      </c>
    </row>
    <row r="149" spans="2:14" x14ac:dyDescent="0.2">
      <c r="B149" s="306" t="s">
        <v>756</v>
      </c>
    </row>
    <row r="151" spans="2:14" x14ac:dyDescent="0.2">
      <c r="B151" s="455" t="s">
        <v>757</v>
      </c>
    </row>
    <row r="152" spans="2:14" x14ac:dyDescent="0.2">
      <c r="B152" s="456" t="s">
        <v>758</v>
      </c>
    </row>
  </sheetData>
  <sheetProtection algorithmName="SHA-512" hashValue="T52iZbPNNULCLtNWpf7rI+xehajotCVJHX6XHu8etdDzBcQUvrA+LJvF/wBBC3Lj2FQC3l5aeX20CNVzXvf+ow==" saltValue="DIhZiIyf4wiBdAv4luCrzg==" spinCount="100000" sheet="1" objects="1" scenarios="1"/>
  <mergeCells count="52">
    <mergeCell ref="A6:K6"/>
    <mergeCell ref="A8:B8"/>
    <mergeCell ref="A11:A12"/>
    <mergeCell ref="B11:B12"/>
    <mergeCell ref="C11:C12"/>
    <mergeCell ref="D11:E11"/>
    <mergeCell ref="F11:G11"/>
    <mergeCell ref="H11:I11"/>
    <mergeCell ref="J11:J12"/>
    <mergeCell ref="K11:K12"/>
    <mergeCell ref="A13:B13"/>
    <mergeCell ref="A20:A26"/>
    <mergeCell ref="B20:B26"/>
    <mergeCell ref="K20:K26"/>
    <mergeCell ref="A31:A32"/>
    <mergeCell ref="B31:B32"/>
    <mergeCell ref="C31:C32"/>
    <mergeCell ref="D31:E31"/>
    <mergeCell ref="F31:G31"/>
    <mergeCell ref="H31:I31"/>
    <mergeCell ref="J31:J32"/>
    <mergeCell ref="K31:K32"/>
    <mergeCell ref="A33:B33"/>
    <mergeCell ref="A34:A35"/>
    <mergeCell ref="B34:B35"/>
    <mergeCell ref="K34:K35"/>
    <mergeCell ref="A36:A38"/>
    <mergeCell ref="B36:B38"/>
    <mergeCell ref="K36:K38"/>
    <mergeCell ref="A41:A42"/>
    <mergeCell ref="B41:B42"/>
    <mergeCell ref="K41:K42"/>
    <mergeCell ref="A44:A46"/>
    <mergeCell ref="B44:B46"/>
    <mergeCell ref="K44:K46"/>
    <mergeCell ref="A50:K50"/>
    <mergeCell ref="A55:A56"/>
    <mergeCell ref="B55:B56"/>
    <mergeCell ref="C55:C56"/>
    <mergeCell ref="D55:E55"/>
    <mergeCell ref="F55:G55"/>
    <mergeCell ref="H55:I55"/>
    <mergeCell ref="A61:A62"/>
    <mergeCell ref="B61:B62"/>
    <mergeCell ref="K61:K62"/>
    <mergeCell ref="B147:N147"/>
    <mergeCell ref="J55:J56"/>
    <mergeCell ref="K55:K56"/>
    <mergeCell ref="A57:B57"/>
    <mergeCell ref="A58:A60"/>
    <mergeCell ref="B58:B60"/>
    <mergeCell ref="K58:K60"/>
  </mergeCells>
  <pageMargins left="0.98425196850393704" right="0.39370078740157483" top="0.59055118110236227" bottom="0.39370078740157483" header="0.23622047244094491" footer="0.23622047244094491"/>
  <pageSetup paperSize="9" scale="70" fitToHeight="0" orientation="portrait" r:id="rId1"/>
  <headerFooter differentFirst="1">
    <oddFooter>&amp;L&amp;"Times New Roman,Regular"&amp;9&amp;D; &amp;T&amp;R&amp;"Times New Roman,Regular"&amp;9&amp;P (&amp;N)</oddFooter>
    <firstHeader xml:space="preserve">&amp;R&amp;"Times New Roman,Regular"&amp;9 93.pielikums Jūrmalas pilsētas domes
2019.gada 29.augusta saistošajiem noteikumiem Nr.31
(protokols Nr.12, 20.punkts) </firstHeader>
    <firstFooter>&amp;L&amp;9&amp;D; &amp;T&amp;R&amp;9&amp;P (&amp;N)</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03"/>
  <sheetViews>
    <sheetView view="pageLayout" zoomScaleNormal="100" workbookViewId="0">
      <selection activeCell="L8" sqref="L8"/>
    </sheetView>
  </sheetViews>
  <sheetFormatPr defaultColWidth="9.140625" defaultRowHeight="12" outlineLevelCol="1" x14ac:dyDescent="0.2"/>
  <cols>
    <col min="1" max="1" width="6.140625" style="325" customWidth="1"/>
    <col min="2" max="2" width="26.85546875" style="325" customWidth="1"/>
    <col min="3" max="3" width="10.5703125" style="325" customWidth="1"/>
    <col min="4" max="4" width="12.28515625" style="325" hidden="1" customWidth="1" outlineLevel="1"/>
    <col min="5" max="5" width="11.140625" style="325" hidden="1" customWidth="1" outlineLevel="1"/>
    <col min="6" max="6" width="13.5703125" style="325" customWidth="1" collapsed="1"/>
    <col min="7" max="7" width="26.5703125" style="325" hidden="1" customWidth="1" outlineLevel="1"/>
    <col min="8" max="8" width="19.140625" style="325" customWidth="1" collapsed="1"/>
    <col min="9" max="16384" width="9.140625" style="325"/>
  </cols>
  <sheetData>
    <row r="1" spans="1:11" x14ac:dyDescent="0.2">
      <c r="H1" s="326" t="s">
        <v>544</v>
      </c>
    </row>
    <row r="2" spans="1:11" x14ac:dyDescent="0.2">
      <c r="H2" s="326" t="s">
        <v>334</v>
      </c>
    </row>
    <row r="3" spans="1:11" x14ac:dyDescent="0.2">
      <c r="A3" s="573" t="s">
        <v>545</v>
      </c>
      <c r="B3" s="573"/>
      <c r="C3" s="327" t="s">
        <v>539</v>
      </c>
      <c r="D3" s="327"/>
      <c r="E3" s="327"/>
      <c r="F3" s="327"/>
      <c r="G3" s="327"/>
      <c r="H3" s="327"/>
    </row>
    <row r="4" spans="1:11" x14ac:dyDescent="0.2">
      <c r="A4" s="573" t="s">
        <v>546</v>
      </c>
      <c r="B4" s="573"/>
      <c r="C4" s="328">
        <v>90000056357</v>
      </c>
      <c r="D4" s="328"/>
      <c r="E4" s="328"/>
      <c r="F4" s="328"/>
      <c r="G4" s="328"/>
      <c r="H4" s="328"/>
    </row>
    <row r="5" spans="1:11" ht="15.75" x14ac:dyDescent="0.25">
      <c r="A5" s="574" t="s">
        <v>547</v>
      </c>
      <c r="B5" s="574"/>
      <c r="C5" s="574"/>
      <c r="D5" s="574"/>
      <c r="E5" s="574"/>
      <c r="F5" s="574"/>
      <c r="G5" s="574"/>
      <c r="H5" s="574"/>
    </row>
    <row r="6" spans="1:11" ht="15.75" x14ac:dyDescent="0.25">
      <c r="A6" s="329"/>
      <c r="B6" s="329"/>
      <c r="C6" s="329"/>
      <c r="D6" s="329"/>
      <c r="E6" s="329"/>
      <c r="F6" s="329"/>
      <c r="G6" s="329"/>
      <c r="H6" s="329"/>
    </row>
    <row r="7" spans="1:11" ht="15.75" x14ac:dyDescent="0.25">
      <c r="A7" s="330" t="s">
        <v>336</v>
      </c>
      <c r="B7" s="330"/>
      <c r="C7" s="331" t="s">
        <v>548</v>
      </c>
      <c r="D7" s="331"/>
      <c r="E7" s="331"/>
      <c r="F7" s="331"/>
      <c r="G7" s="331"/>
      <c r="H7" s="331"/>
    </row>
    <row r="8" spans="1:11" x14ac:dyDescent="0.2">
      <c r="A8" s="330" t="s">
        <v>337</v>
      </c>
      <c r="B8" s="330"/>
      <c r="C8" s="327" t="s">
        <v>542</v>
      </c>
      <c r="D8" s="327"/>
      <c r="E8" s="327"/>
      <c r="F8" s="327"/>
      <c r="G8" s="327"/>
      <c r="H8" s="327"/>
    </row>
    <row r="9" spans="1:11" x14ac:dyDescent="0.2">
      <c r="A9" s="330" t="s">
        <v>338</v>
      </c>
      <c r="B9" s="330"/>
      <c r="C9" s="332" t="s">
        <v>9</v>
      </c>
      <c r="D9" s="332"/>
      <c r="E9" s="332"/>
      <c r="F9" s="332"/>
      <c r="G9" s="332"/>
      <c r="H9" s="332"/>
    </row>
    <row r="10" spans="1:11" ht="12" customHeight="1" x14ac:dyDescent="0.2">
      <c r="A10" s="575" t="s">
        <v>339</v>
      </c>
      <c r="B10" s="577" t="s">
        <v>340</v>
      </c>
      <c r="C10" s="579" t="s">
        <v>341</v>
      </c>
      <c r="D10" s="581" t="s">
        <v>342</v>
      </c>
      <c r="E10" s="581" t="s">
        <v>343</v>
      </c>
      <c r="F10" s="581" t="s">
        <v>344</v>
      </c>
      <c r="G10" s="581" t="s">
        <v>37</v>
      </c>
      <c r="H10" s="581" t="s">
        <v>345</v>
      </c>
    </row>
    <row r="11" spans="1:11" ht="38.25" customHeight="1" x14ac:dyDescent="0.2">
      <c r="A11" s="576"/>
      <c r="B11" s="578"/>
      <c r="C11" s="580"/>
      <c r="D11" s="582"/>
      <c r="E11" s="582"/>
      <c r="F11" s="582"/>
      <c r="G11" s="582"/>
      <c r="H11" s="582"/>
    </row>
    <row r="12" spans="1:11" ht="12.75" customHeight="1" x14ac:dyDescent="0.2">
      <c r="A12" s="583" t="s">
        <v>549</v>
      </c>
      <c r="B12" s="583"/>
      <c r="C12" s="333"/>
      <c r="D12" s="333">
        <f>SUM(D13:D60)</f>
        <v>988682</v>
      </c>
      <c r="E12" s="333">
        <f t="shared" ref="E12:F12" si="0">SUM(E13:E60)</f>
        <v>0</v>
      </c>
      <c r="F12" s="333">
        <f t="shared" si="0"/>
        <v>988682</v>
      </c>
      <c r="G12" s="333"/>
      <c r="H12" s="333"/>
      <c r="K12" s="469"/>
    </row>
    <row r="13" spans="1:11" s="337" customFormat="1" x14ac:dyDescent="0.2">
      <c r="A13" s="584">
        <v>1</v>
      </c>
      <c r="B13" s="587" t="s">
        <v>550</v>
      </c>
      <c r="C13" s="334">
        <v>2275</v>
      </c>
      <c r="D13" s="335">
        <v>2110</v>
      </c>
      <c r="E13" s="336"/>
      <c r="F13" s="335">
        <f>SUM(D13:E13)</f>
        <v>2110</v>
      </c>
      <c r="G13" s="335"/>
      <c r="H13" s="590" t="s">
        <v>551</v>
      </c>
      <c r="K13" s="469"/>
    </row>
    <row r="14" spans="1:11" s="337" customFormat="1" ht="15" customHeight="1" x14ac:dyDescent="0.2">
      <c r="A14" s="585"/>
      <c r="B14" s="588"/>
      <c r="C14" s="334">
        <v>1150</v>
      </c>
      <c r="D14" s="335">
        <v>7250</v>
      </c>
      <c r="E14" s="336"/>
      <c r="F14" s="335">
        <f t="shared" ref="F14:F60" si="1">SUM(D14:E14)</f>
        <v>7250</v>
      </c>
      <c r="G14" s="593"/>
      <c r="H14" s="591"/>
      <c r="K14" s="469"/>
    </row>
    <row r="15" spans="1:11" s="337" customFormat="1" ht="15" customHeight="1" x14ac:dyDescent="0.2">
      <c r="A15" s="585"/>
      <c r="B15" s="588"/>
      <c r="C15" s="334">
        <v>1210</v>
      </c>
      <c r="D15" s="335">
        <v>764</v>
      </c>
      <c r="E15" s="336"/>
      <c r="F15" s="335">
        <f t="shared" si="1"/>
        <v>764</v>
      </c>
      <c r="G15" s="594"/>
      <c r="H15" s="591"/>
      <c r="K15" s="469"/>
    </row>
    <row r="16" spans="1:11" s="337" customFormat="1" ht="15" customHeight="1" x14ac:dyDescent="0.2">
      <c r="A16" s="585"/>
      <c r="B16" s="588"/>
      <c r="C16" s="334">
        <v>2264</v>
      </c>
      <c r="D16" s="335">
        <v>650</v>
      </c>
      <c r="E16" s="336"/>
      <c r="F16" s="335">
        <f t="shared" si="1"/>
        <v>650</v>
      </c>
      <c r="G16" s="335"/>
      <c r="H16" s="591"/>
      <c r="K16" s="469"/>
    </row>
    <row r="17" spans="1:11" s="337" customFormat="1" x14ac:dyDescent="0.2">
      <c r="A17" s="585"/>
      <c r="B17" s="588"/>
      <c r="C17" s="334">
        <v>2314</v>
      </c>
      <c r="D17" s="335">
        <v>1050</v>
      </c>
      <c r="E17" s="336"/>
      <c r="F17" s="335">
        <f t="shared" si="1"/>
        <v>1050</v>
      </c>
      <c r="G17" s="335"/>
      <c r="H17" s="591"/>
      <c r="K17" s="469"/>
    </row>
    <row r="18" spans="1:11" s="337" customFormat="1" x14ac:dyDescent="0.2">
      <c r="A18" s="585"/>
      <c r="B18" s="588"/>
      <c r="C18" s="334">
        <v>2231</v>
      </c>
      <c r="D18" s="335">
        <v>2254</v>
      </c>
      <c r="E18" s="336"/>
      <c r="F18" s="335">
        <f t="shared" si="1"/>
        <v>2254</v>
      </c>
      <c r="G18" s="335"/>
      <c r="H18" s="591"/>
      <c r="K18" s="469"/>
    </row>
    <row r="19" spans="1:11" s="337" customFormat="1" x14ac:dyDescent="0.2">
      <c r="A19" s="585"/>
      <c r="B19" s="588"/>
      <c r="C19" s="334">
        <v>2261</v>
      </c>
      <c r="D19" s="335">
        <v>596</v>
      </c>
      <c r="E19" s="336"/>
      <c r="F19" s="335">
        <f t="shared" si="1"/>
        <v>596</v>
      </c>
      <c r="G19" s="335"/>
      <c r="H19" s="591"/>
      <c r="K19" s="469"/>
    </row>
    <row r="20" spans="1:11" s="337" customFormat="1" x14ac:dyDescent="0.2">
      <c r="A20" s="586"/>
      <c r="B20" s="589"/>
      <c r="C20" s="334">
        <v>2279</v>
      </c>
      <c r="D20" s="335">
        <v>2110</v>
      </c>
      <c r="E20" s="336"/>
      <c r="F20" s="335">
        <f t="shared" si="1"/>
        <v>2110</v>
      </c>
      <c r="G20" s="335"/>
      <c r="H20" s="592"/>
      <c r="K20" s="469"/>
    </row>
    <row r="21" spans="1:11" ht="16.5" customHeight="1" x14ac:dyDescent="0.2">
      <c r="A21" s="595">
        <v>2</v>
      </c>
      <c r="B21" s="569" t="s">
        <v>552</v>
      </c>
      <c r="C21" s="338">
        <v>2275</v>
      </c>
      <c r="D21" s="339">
        <v>0</v>
      </c>
      <c r="E21" s="336"/>
      <c r="F21" s="335">
        <f t="shared" si="1"/>
        <v>0</v>
      </c>
      <c r="G21" s="339"/>
      <c r="H21" s="596" t="s">
        <v>553</v>
      </c>
      <c r="K21" s="469"/>
    </row>
    <row r="22" spans="1:11" ht="16.5" customHeight="1" x14ac:dyDescent="0.2">
      <c r="A22" s="595"/>
      <c r="B22" s="569"/>
      <c r="C22" s="338">
        <v>3261</v>
      </c>
      <c r="D22" s="339">
        <v>5000</v>
      </c>
      <c r="E22" s="336"/>
      <c r="F22" s="335">
        <f t="shared" si="1"/>
        <v>5000</v>
      </c>
      <c r="G22" s="335"/>
      <c r="H22" s="596"/>
      <c r="K22" s="469"/>
    </row>
    <row r="23" spans="1:11" ht="16.5" customHeight="1" x14ac:dyDescent="0.2">
      <c r="A23" s="595"/>
      <c r="B23" s="569"/>
      <c r="C23" s="338">
        <v>3262</v>
      </c>
      <c r="D23" s="339">
        <v>13619</v>
      </c>
      <c r="E23" s="336"/>
      <c r="F23" s="335">
        <f t="shared" si="1"/>
        <v>13619</v>
      </c>
      <c r="G23" s="335"/>
      <c r="H23" s="596"/>
      <c r="K23" s="469"/>
    </row>
    <row r="24" spans="1:11" ht="16.5" customHeight="1" x14ac:dyDescent="0.2">
      <c r="A24" s="595"/>
      <c r="B24" s="569"/>
      <c r="C24" s="338">
        <v>3263</v>
      </c>
      <c r="D24" s="339">
        <v>106581</v>
      </c>
      <c r="E24" s="336"/>
      <c r="F24" s="335">
        <f t="shared" si="1"/>
        <v>106581</v>
      </c>
      <c r="G24" s="335"/>
      <c r="H24" s="596"/>
      <c r="K24" s="469"/>
    </row>
    <row r="25" spans="1:11" ht="51" customHeight="1" x14ac:dyDescent="0.2">
      <c r="A25" s="340">
        <v>3</v>
      </c>
      <c r="B25" s="341" t="s">
        <v>554</v>
      </c>
      <c r="C25" s="338">
        <v>3263</v>
      </c>
      <c r="D25" s="339">
        <v>17000</v>
      </c>
      <c r="E25" s="335"/>
      <c r="F25" s="335">
        <f t="shared" si="1"/>
        <v>17000</v>
      </c>
      <c r="G25" s="339"/>
      <c r="H25" s="342" t="s">
        <v>555</v>
      </c>
      <c r="K25" s="469"/>
    </row>
    <row r="26" spans="1:11" ht="15" customHeight="1" x14ac:dyDescent="0.2">
      <c r="A26" s="595">
        <v>4</v>
      </c>
      <c r="B26" s="569" t="s">
        <v>556</v>
      </c>
      <c r="C26" s="338">
        <v>2275</v>
      </c>
      <c r="D26" s="339">
        <v>25575</v>
      </c>
      <c r="E26" s="336"/>
      <c r="F26" s="335">
        <f t="shared" si="1"/>
        <v>25575</v>
      </c>
      <c r="G26" s="339"/>
      <c r="H26" s="596" t="s">
        <v>557</v>
      </c>
      <c r="K26" s="469"/>
    </row>
    <row r="27" spans="1:11" ht="29.25" customHeight="1" x14ac:dyDescent="0.2">
      <c r="A27" s="595"/>
      <c r="B27" s="569"/>
      <c r="C27" s="338">
        <v>3262</v>
      </c>
      <c r="D27" s="339">
        <v>4080</v>
      </c>
      <c r="E27" s="335"/>
      <c r="F27" s="335">
        <f t="shared" si="1"/>
        <v>4080</v>
      </c>
      <c r="G27" s="339"/>
      <c r="H27" s="596"/>
      <c r="K27" s="469"/>
    </row>
    <row r="28" spans="1:11" x14ac:dyDescent="0.2">
      <c r="A28" s="595"/>
      <c r="B28" s="569"/>
      <c r="C28" s="338">
        <v>3263</v>
      </c>
      <c r="D28" s="339">
        <v>57281</v>
      </c>
      <c r="E28" s="336"/>
      <c r="F28" s="335">
        <f t="shared" si="1"/>
        <v>57281</v>
      </c>
      <c r="G28" s="339"/>
      <c r="H28" s="596"/>
      <c r="K28" s="469"/>
    </row>
    <row r="29" spans="1:11" x14ac:dyDescent="0.2">
      <c r="A29" s="597">
        <v>5</v>
      </c>
      <c r="B29" s="598" t="s">
        <v>558</v>
      </c>
      <c r="C29" s="338">
        <v>1150</v>
      </c>
      <c r="D29" s="343">
        <v>380</v>
      </c>
      <c r="E29" s="344"/>
      <c r="F29" s="335">
        <f t="shared" si="1"/>
        <v>380</v>
      </c>
      <c r="G29" s="343"/>
      <c r="H29" s="596" t="s">
        <v>559</v>
      </c>
      <c r="K29" s="469"/>
    </row>
    <row r="30" spans="1:11" x14ac:dyDescent="0.2">
      <c r="A30" s="597"/>
      <c r="B30" s="598"/>
      <c r="C30" s="338">
        <v>1210</v>
      </c>
      <c r="D30" s="343">
        <v>19</v>
      </c>
      <c r="E30" s="344"/>
      <c r="F30" s="335">
        <f t="shared" si="1"/>
        <v>19</v>
      </c>
      <c r="G30" s="343"/>
      <c r="H30" s="596"/>
      <c r="K30" s="469"/>
    </row>
    <row r="31" spans="1:11" x14ac:dyDescent="0.2">
      <c r="A31" s="597"/>
      <c r="B31" s="598"/>
      <c r="C31" s="338">
        <v>2262</v>
      </c>
      <c r="D31" s="343">
        <v>551</v>
      </c>
      <c r="E31" s="345"/>
      <c r="F31" s="335">
        <f t="shared" si="1"/>
        <v>551</v>
      </c>
      <c r="G31" s="346"/>
      <c r="H31" s="596"/>
      <c r="K31" s="469"/>
    </row>
    <row r="32" spans="1:11" ht="35.25" customHeight="1" x14ac:dyDescent="0.2">
      <c r="A32" s="584">
        <v>6</v>
      </c>
      <c r="B32" s="587" t="s">
        <v>560</v>
      </c>
      <c r="C32" s="338">
        <v>2279</v>
      </c>
      <c r="D32" s="343">
        <v>242622</v>
      </c>
      <c r="E32" s="345"/>
      <c r="F32" s="335">
        <f t="shared" si="1"/>
        <v>242622</v>
      </c>
      <c r="G32" s="346"/>
      <c r="H32" s="599" t="s">
        <v>561</v>
      </c>
      <c r="K32" s="469"/>
    </row>
    <row r="33" spans="1:11" ht="35.25" customHeight="1" x14ac:dyDescent="0.2">
      <c r="A33" s="585"/>
      <c r="B33" s="588"/>
      <c r="C33" s="338">
        <v>1150</v>
      </c>
      <c r="D33" s="343">
        <v>8653</v>
      </c>
      <c r="E33" s="345"/>
      <c r="F33" s="335">
        <f t="shared" si="1"/>
        <v>8653</v>
      </c>
      <c r="G33" s="343"/>
      <c r="H33" s="600"/>
      <c r="K33" s="469"/>
    </row>
    <row r="34" spans="1:11" ht="35.25" customHeight="1" x14ac:dyDescent="0.2">
      <c r="A34" s="586"/>
      <c r="B34" s="589"/>
      <c r="C34" s="338">
        <v>1210</v>
      </c>
      <c r="D34" s="343">
        <v>405</v>
      </c>
      <c r="E34" s="345"/>
      <c r="F34" s="335">
        <f t="shared" si="1"/>
        <v>405</v>
      </c>
      <c r="G34" s="343"/>
      <c r="H34" s="601"/>
      <c r="K34" s="469"/>
    </row>
    <row r="35" spans="1:11" ht="21.75" customHeight="1" x14ac:dyDescent="0.2">
      <c r="A35" s="584">
        <v>7</v>
      </c>
      <c r="B35" s="587" t="s">
        <v>562</v>
      </c>
      <c r="C35" s="338">
        <v>2279</v>
      </c>
      <c r="D35" s="343">
        <v>187542</v>
      </c>
      <c r="E35" s="347">
        <f>-3515-176-1499-115</f>
        <v>-5305</v>
      </c>
      <c r="F35" s="335">
        <f t="shared" si="1"/>
        <v>182237</v>
      </c>
      <c r="G35" s="602" t="s">
        <v>563</v>
      </c>
      <c r="H35" s="599" t="s">
        <v>564</v>
      </c>
      <c r="K35" s="469"/>
    </row>
    <row r="36" spans="1:11" ht="21.75" customHeight="1" x14ac:dyDescent="0.2">
      <c r="A36" s="585"/>
      <c r="B36" s="588"/>
      <c r="C36" s="338">
        <v>2264</v>
      </c>
      <c r="D36" s="343">
        <v>0</v>
      </c>
      <c r="E36" s="347">
        <f>1499</f>
        <v>1499</v>
      </c>
      <c r="F36" s="335">
        <f t="shared" si="1"/>
        <v>1499</v>
      </c>
      <c r="G36" s="603"/>
      <c r="H36" s="600"/>
      <c r="K36" s="469"/>
    </row>
    <row r="37" spans="1:11" ht="21.75" customHeight="1" x14ac:dyDescent="0.2">
      <c r="A37" s="585"/>
      <c r="B37" s="588"/>
      <c r="C37" s="338">
        <v>2248</v>
      </c>
      <c r="D37" s="343">
        <v>0</v>
      </c>
      <c r="E37" s="347">
        <f>115</f>
        <v>115</v>
      </c>
      <c r="F37" s="335">
        <f t="shared" si="1"/>
        <v>115</v>
      </c>
      <c r="G37" s="603"/>
      <c r="H37" s="600"/>
      <c r="K37" s="469"/>
    </row>
    <row r="38" spans="1:11" ht="21.75" customHeight="1" x14ac:dyDescent="0.2">
      <c r="A38" s="585"/>
      <c r="B38" s="588"/>
      <c r="C38" s="338">
        <v>1150</v>
      </c>
      <c r="D38" s="343">
        <v>45198</v>
      </c>
      <c r="E38" s="347">
        <v>3515</v>
      </c>
      <c r="F38" s="335">
        <f t="shared" si="1"/>
        <v>48713</v>
      </c>
      <c r="G38" s="603"/>
      <c r="H38" s="600"/>
      <c r="K38" s="469"/>
    </row>
    <row r="39" spans="1:11" ht="21.75" customHeight="1" x14ac:dyDescent="0.2">
      <c r="A39" s="586"/>
      <c r="B39" s="589"/>
      <c r="C39" s="338">
        <v>1210</v>
      </c>
      <c r="D39" s="343">
        <v>2260</v>
      </c>
      <c r="E39" s="347">
        <v>176</v>
      </c>
      <c r="F39" s="335">
        <f t="shared" si="1"/>
        <v>2436</v>
      </c>
      <c r="G39" s="604"/>
      <c r="H39" s="601"/>
      <c r="K39" s="469"/>
    </row>
    <row r="40" spans="1:11" x14ac:dyDescent="0.2">
      <c r="A40" s="605">
        <v>8</v>
      </c>
      <c r="B40" s="598" t="s">
        <v>565</v>
      </c>
      <c r="C40" s="338">
        <v>6422</v>
      </c>
      <c r="D40" s="339">
        <v>3508</v>
      </c>
      <c r="E40" s="335"/>
      <c r="F40" s="335">
        <f t="shared" si="1"/>
        <v>3508</v>
      </c>
      <c r="G40" s="339"/>
      <c r="H40" s="596" t="s">
        <v>566</v>
      </c>
      <c r="K40" s="469"/>
    </row>
    <row r="41" spans="1:11" x14ac:dyDescent="0.2">
      <c r="A41" s="605"/>
      <c r="B41" s="598"/>
      <c r="C41" s="338">
        <v>1150</v>
      </c>
      <c r="D41" s="339">
        <v>12365</v>
      </c>
      <c r="E41" s="336"/>
      <c r="F41" s="335">
        <f t="shared" si="1"/>
        <v>12365</v>
      </c>
      <c r="G41" s="339"/>
      <c r="H41" s="596"/>
      <c r="K41" s="469"/>
    </row>
    <row r="42" spans="1:11" ht="15" customHeight="1" x14ac:dyDescent="0.2">
      <c r="A42" s="605"/>
      <c r="B42" s="598"/>
      <c r="C42" s="338">
        <v>1210</v>
      </c>
      <c r="D42" s="339">
        <v>619</v>
      </c>
      <c r="E42" s="336"/>
      <c r="F42" s="335">
        <f t="shared" si="1"/>
        <v>619</v>
      </c>
      <c r="G42" s="339"/>
      <c r="H42" s="596"/>
      <c r="K42" s="469"/>
    </row>
    <row r="43" spans="1:11" ht="15" customHeight="1" x14ac:dyDescent="0.2">
      <c r="A43" s="605"/>
      <c r="B43" s="598"/>
      <c r="C43" s="338">
        <v>2231</v>
      </c>
      <c r="D43" s="339">
        <v>4787</v>
      </c>
      <c r="E43" s="336"/>
      <c r="F43" s="335">
        <f t="shared" si="1"/>
        <v>4787</v>
      </c>
      <c r="G43" s="339"/>
      <c r="H43" s="596"/>
      <c r="K43" s="469"/>
    </row>
    <row r="44" spans="1:11" ht="15" customHeight="1" x14ac:dyDescent="0.2">
      <c r="A44" s="605"/>
      <c r="B44" s="598"/>
      <c r="C44" s="338">
        <v>2264</v>
      </c>
      <c r="D44" s="339">
        <v>1473</v>
      </c>
      <c r="E44" s="336"/>
      <c r="F44" s="335">
        <f t="shared" si="1"/>
        <v>1473</v>
      </c>
      <c r="G44" s="339"/>
      <c r="H44" s="596"/>
      <c r="K44" s="469"/>
    </row>
    <row r="45" spans="1:11" ht="15" customHeight="1" x14ac:dyDescent="0.2">
      <c r="A45" s="605"/>
      <c r="B45" s="598"/>
      <c r="C45" s="338">
        <v>2314</v>
      </c>
      <c r="D45" s="339">
        <v>148</v>
      </c>
      <c r="E45" s="336"/>
      <c r="F45" s="335">
        <f t="shared" si="1"/>
        <v>148</v>
      </c>
      <c r="G45" s="339"/>
      <c r="H45" s="596"/>
      <c r="K45" s="469"/>
    </row>
    <row r="46" spans="1:11" ht="15" customHeight="1" x14ac:dyDescent="0.2">
      <c r="A46" s="605"/>
      <c r="B46" s="598"/>
      <c r="C46" s="348">
        <v>2279</v>
      </c>
      <c r="D46" s="339">
        <v>765</v>
      </c>
      <c r="E46" s="336"/>
      <c r="F46" s="335">
        <f t="shared" si="1"/>
        <v>765</v>
      </c>
      <c r="G46" s="339"/>
      <c r="H46" s="596"/>
      <c r="K46" s="469"/>
    </row>
    <row r="47" spans="1:11" ht="60.75" customHeight="1" x14ac:dyDescent="0.2">
      <c r="A47" s="349">
        <v>9</v>
      </c>
      <c r="B47" s="350" t="s">
        <v>567</v>
      </c>
      <c r="C47" s="348">
        <v>2279</v>
      </c>
      <c r="D47" s="339">
        <v>50000</v>
      </c>
      <c r="E47" s="339"/>
      <c r="F47" s="335">
        <f t="shared" si="1"/>
        <v>50000</v>
      </c>
      <c r="G47" s="339"/>
      <c r="H47" s="342" t="s">
        <v>568</v>
      </c>
      <c r="K47" s="469"/>
    </row>
    <row r="48" spans="1:11" ht="30" customHeight="1" x14ac:dyDescent="0.2">
      <c r="A48" s="351">
        <v>10</v>
      </c>
      <c r="B48" s="350" t="s">
        <v>569</v>
      </c>
      <c r="C48" s="338">
        <v>2275</v>
      </c>
      <c r="D48" s="339">
        <v>27000</v>
      </c>
      <c r="E48" s="336"/>
      <c r="F48" s="335">
        <f t="shared" si="1"/>
        <v>27000</v>
      </c>
      <c r="G48" s="339"/>
      <c r="H48" s="352" t="s">
        <v>570</v>
      </c>
      <c r="K48" s="469"/>
    </row>
    <row r="49" spans="1:11" ht="12.6" customHeight="1" x14ac:dyDescent="0.2">
      <c r="A49" s="597">
        <v>11</v>
      </c>
      <c r="B49" s="598" t="s">
        <v>571</v>
      </c>
      <c r="C49" s="338">
        <v>2261</v>
      </c>
      <c r="D49" s="339">
        <v>742</v>
      </c>
      <c r="E49" s="339"/>
      <c r="F49" s="335">
        <f t="shared" si="1"/>
        <v>742</v>
      </c>
      <c r="G49" s="339"/>
      <c r="H49" s="596" t="s">
        <v>572</v>
      </c>
      <c r="K49" s="469"/>
    </row>
    <row r="50" spans="1:11" ht="12.75" customHeight="1" x14ac:dyDescent="0.2">
      <c r="A50" s="597"/>
      <c r="B50" s="598"/>
      <c r="C50" s="338">
        <v>6423</v>
      </c>
      <c r="D50" s="339">
        <v>758</v>
      </c>
      <c r="E50" s="339"/>
      <c r="F50" s="335">
        <f t="shared" si="1"/>
        <v>758</v>
      </c>
      <c r="G50" s="339"/>
      <c r="H50" s="596"/>
      <c r="K50" s="469"/>
    </row>
    <row r="51" spans="1:11" ht="36" x14ac:dyDescent="0.2">
      <c r="A51" s="351">
        <v>12</v>
      </c>
      <c r="B51" s="350" t="s">
        <v>573</v>
      </c>
      <c r="C51" s="353">
        <v>5240</v>
      </c>
      <c r="D51" s="354">
        <v>10843</v>
      </c>
      <c r="E51" s="354"/>
      <c r="F51" s="335">
        <f t="shared" si="1"/>
        <v>10843</v>
      </c>
      <c r="G51" s="354"/>
      <c r="H51" s="351" t="s">
        <v>574</v>
      </c>
      <c r="K51" s="469"/>
    </row>
    <row r="52" spans="1:11" ht="17.25" customHeight="1" x14ac:dyDescent="0.2">
      <c r="A52" s="584">
        <v>13</v>
      </c>
      <c r="B52" s="587" t="s">
        <v>575</v>
      </c>
      <c r="C52" s="353">
        <v>5240</v>
      </c>
      <c r="D52" s="354">
        <v>0</v>
      </c>
      <c r="E52" s="355"/>
      <c r="F52" s="335">
        <f t="shared" si="1"/>
        <v>0</v>
      </c>
      <c r="G52" s="354"/>
      <c r="H52" s="584" t="s">
        <v>574</v>
      </c>
      <c r="K52" s="469"/>
    </row>
    <row r="53" spans="1:11" ht="17.25" customHeight="1" x14ac:dyDescent="0.2">
      <c r="A53" s="585"/>
      <c r="B53" s="588"/>
      <c r="C53" s="353">
        <v>1150</v>
      </c>
      <c r="D53" s="354">
        <v>950</v>
      </c>
      <c r="E53" s="355"/>
      <c r="F53" s="335">
        <f t="shared" si="1"/>
        <v>950</v>
      </c>
      <c r="G53" s="354"/>
      <c r="H53" s="585"/>
      <c r="K53" s="469"/>
    </row>
    <row r="54" spans="1:11" ht="17.25" customHeight="1" x14ac:dyDescent="0.2">
      <c r="A54" s="586"/>
      <c r="B54" s="589"/>
      <c r="C54" s="353">
        <v>1210</v>
      </c>
      <c r="D54" s="354">
        <v>48</v>
      </c>
      <c r="E54" s="355"/>
      <c r="F54" s="335">
        <f t="shared" si="1"/>
        <v>48</v>
      </c>
      <c r="G54" s="354"/>
      <c r="H54" s="586"/>
      <c r="K54" s="469"/>
    </row>
    <row r="55" spans="1:11" ht="38.25" customHeight="1" x14ac:dyDescent="0.2">
      <c r="A55" s="351">
        <v>14</v>
      </c>
      <c r="B55" s="350" t="s">
        <v>576</v>
      </c>
      <c r="C55" s="353">
        <v>2279</v>
      </c>
      <c r="D55" s="354">
        <v>100000</v>
      </c>
      <c r="E55" s="354"/>
      <c r="F55" s="335">
        <f t="shared" si="1"/>
        <v>100000</v>
      </c>
      <c r="G55" s="354"/>
      <c r="H55" s="351" t="s">
        <v>577</v>
      </c>
      <c r="K55" s="469"/>
    </row>
    <row r="56" spans="1:11" ht="36" x14ac:dyDescent="0.2">
      <c r="A56" s="351">
        <v>15</v>
      </c>
      <c r="B56" s="350" t="s">
        <v>578</v>
      </c>
      <c r="C56" s="353">
        <v>2275</v>
      </c>
      <c r="D56" s="339">
        <v>30000</v>
      </c>
      <c r="E56" s="339"/>
      <c r="F56" s="335">
        <f t="shared" si="1"/>
        <v>30000</v>
      </c>
      <c r="G56" s="339"/>
      <c r="H56" s="340" t="s">
        <v>579</v>
      </c>
      <c r="K56" s="469"/>
    </row>
    <row r="57" spans="1:11" ht="44.25" customHeight="1" x14ac:dyDescent="0.2">
      <c r="A57" s="351">
        <v>16</v>
      </c>
      <c r="B57" s="350" t="s">
        <v>580</v>
      </c>
      <c r="C57" s="353">
        <v>2279</v>
      </c>
      <c r="D57" s="339">
        <v>2400</v>
      </c>
      <c r="E57" s="336"/>
      <c r="F57" s="335">
        <f t="shared" si="1"/>
        <v>2400</v>
      </c>
      <c r="G57" s="339"/>
      <c r="H57" s="340" t="s">
        <v>581</v>
      </c>
      <c r="K57" s="469"/>
    </row>
    <row r="58" spans="1:11" ht="57" customHeight="1" x14ac:dyDescent="0.2">
      <c r="A58" s="351">
        <v>17</v>
      </c>
      <c r="B58" s="350" t="s">
        <v>582</v>
      </c>
      <c r="C58" s="353">
        <v>2279</v>
      </c>
      <c r="D58" s="339">
        <v>5326</v>
      </c>
      <c r="E58" s="336"/>
      <c r="F58" s="335">
        <f t="shared" si="1"/>
        <v>5326</v>
      </c>
      <c r="G58" s="339"/>
      <c r="H58" s="340" t="s">
        <v>583</v>
      </c>
      <c r="K58" s="469"/>
    </row>
    <row r="59" spans="1:11" ht="39" customHeight="1" x14ac:dyDescent="0.2">
      <c r="A59" s="351">
        <v>18</v>
      </c>
      <c r="B59" s="350" t="s">
        <v>584</v>
      </c>
      <c r="C59" s="353">
        <v>2279</v>
      </c>
      <c r="D59" s="339">
        <v>2600</v>
      </c>
      <c r="E59" s="336"/>
      <c r="F59" s="335">
        <f t="shared" si="1"/>
        <v>2600</v>
      </c>
      <c r="G59" s="339"/>
      <c r="H59" s="351" t="s">
        <v>585</v>
      </c>
      <c r="K59" s="469"/>
    </row>
    <row r="60" spans="1:11" ht="39.75" customHeight="1" x14ac:dyDescent="0.2">
      <c r="A60" s="351">
        <v>19</v>
      </c>
      <c r="B60" s="350" t="s">
        <v>586</v>
      </c>
      <c r="C60" s="353">
        <v>2279</v>
      </c>
      <c r="D60" s="339">
        <v>800</v>
      </c>
      <c r="E60" s="336"/>
      <c r="F60" s="335">
        <f t="shared" si="1"/>
        <v>800</v>
      </c>
      <c r="G60" s="339"/>
      <c r="H60" s="351" t="s">
        <v>587</v>
      </c>
      <c r="K60" s="469"/>
    </row>
    <row r="61" spans="1:11" x14ac:dyDescent="0.2">
      <c r="A61" s="356"/>
      <c r="B61" s="356"/>
      <c r="C61" s="356"/>
      <c r="D61" s="357"/>
      <c r="E61" s="357"/>
      <c r="F61" s="357"/>
      <c r="G61" s="357"/>
      <c r="H61" s="357"/>
    </row>
    <row r="62" spans="1:11" x14ac:dyDescent="0.2">
      <c r="A62" s="356" t="s">
        <v>486</v>
      </c>
      <c r="B62" s="356"/>
      <c r="C62" s="356"/>
      <c r="D62" s="356"/>
      <c r="E62" s="356"/>
      <c r="F62" s="356"/>
      <c r="G62" s="356"/>
      <c r="H62" s="356"/>
    </row>
    <row r="63" spans="1:11" x14ac:dyDescent="0.2">
      <c r="A63" s="356" t="s">
        <v>487</v>
      </c>
      <c r="B63" s="356"/>
      <c r="C63" s="356"/>
      <c r="D63" s="356"/>
      <c r="E63" s="356"/>
      <c r="F63" s="356"/>
      <c r="G63" s="356"/>
      <c r="H63" s="356"/>
    </row>
    <row r="64" spans="1:11" x14ac:dyDescent="0.2">
      <c r="A64" s="358" t="s">
        <v>588</v>
      </c>
      <c r="B64" s="356"/>
      <c r="C64" s="356"/>
      <c r="D64" s="356"/>
      <c r="E64" s="356"/>
      <c r="F64" s="356"/>
      <c r="G64" s="356"/>
      <c r="H64" s="356"/>
    </row>
    <row r="65" spans="1:9" x14ac:dyDescent="0.2">
      <c r="A65" s="356" t="s">
        <v>589</v>
      </c>
      <c r="B65" s="356"/>
      <c r="C65" s="356"/>
      <c r="D65" s="357"/>
      <c r="E65" s="357"/>
      <c r="F65" s="357"/>
      <c r="G65" s="357"/>
      <c r="H65" s="356"/>
      <c r="I65" s="359"/>
    </row>
    <row r="66" spans="1:9" x14ac:dyDescent="0.2">
      <c r="A66" s="337"/>
      <c r="B66" s="337" t="s">
        <v>590</v>
      </c>
      <c r="C66" s="337"/>
      <c r="D66" s="360"/>
      <c r="E66" s="360"/>
      <c r="F66" s="360"/>
      <c r="G66" s="360"/>
      <c r="H66" s="337"/>
      <c r="I66" s="359"/>
    </row>
    <row r="67" spans="1:9" x14ac:dyDescent="0.2">
      <c r="A67" s="337" t="s">
        <v>591</v>
      </c>
      <c r="B67" s="337"/>
      <c r="C67" s="337"/>
      <c r="D67" s="337"/>
      <c r="E67" s="337"/>
      <c r="F67" s="337"/>
      <c r="G67" s="337"/>
      <c r="H67" s="337"/>
      <c r="I67" s="361"/>
    </row>
    <row r="68" spans="1:9" x14ac:dyDescent="0.2">
      <c r="A68" s="337"/>
      <c r="B68" s="337" t="s">
        <v>592</v>
      </c>
      <c r="C68" s="337"/>
      <c r="D68" s="337"/>
      <c r="E68" s="337"/>
      <c r="F68" s="337"/>
      <c r="G68" s="337"/>
      <c r="H68" s="337"/>
      <c r="I68" s="362"/>
    </row>
    <row r="69" spans="1:9" x14ac:dyDescent="0.2">
      <c r="A69" s="337"/>
      <c r="B69" s="337" t="s">
        <v>593</v>
      </c>
      <c r="C69" s="337"/>
      <c r="D69" s="337"/>
      <c r="E69" s="337"/>
      <c r="F69" s="337"/>
      <c r="G69" s="337"/>
      <c r="H69" s="337"/>
      <c r="I69" s="362"/>
    </row>
    <row r="70" spans="1:9" x14ac:dyDescent="0.2">
      <c r="A70" s="337" t="s">
        <v>594</v>
      </c>
      <c r="B70" s="337"/>
      <c r="C70" s="337"/>
      <c r="D70" s="337"/>
      <c r="E70" s="337"/>
      <c r="F70" s="337"/>
      <c r="G70" s="337"/>
      <c r="H70" s="337"/>
      <c r="I70" s="362"/>
    </row>
    <row r="71" spans="1:9" x14ac:dyDescent="0.2">
      <c r="A71" s="337"/>
      <c r="B71" s="337" t="s">
        <v>595</v>
      </c>
      <c r="C71" s="337"/>
      <c r="D71" s="337"/>
      <c r="E71" s="337"/>
      <c r="F71" s="337"/>
      <c r="G71" s="337"/>
      <c r="H71" s="337"/>
      <c r="I71" s="362"/>
    </row>
    <row r="72" spans="1:9" x14ac:dyDescent="0.2">
      <c r="A72" s="337"/>
      <c r="B72" s="337" t="s">
        <v>596</v>
      </c>
      <c r="C72" s="337"/>
      <c r="D72" s="337"/>
      <c r="E72" s="337"/>
      <c r="F72" s="337"/>
      <c r="G72" s="337"/>
      <c r="H72" s="337"/>
      <c r="I72" s="362"/>
    </row>
    <row r="73" spans="1:9" x14ac:dyDescent="0.2">
      <c r="A73" s="337"/>
      <c r="B73" s="337" t="s">
        <v>597</v>
      </c>
      <c r="C73" s="337"/>
      <c r="D73" s="337"/>
      <c r="E73" s="337"/>
      <c r="F73" s="337"/>
      <c r="G73" s="337"/>
      <c r="H73" s="337"/>
      <c r="I73" s="362"/>
    </row>
    <row r="74" spans="1:9" x14ac:dyDescent="0.2">
      <c r="A74" s="337"/>
      <c r="B74" s="337" t="s">
        <v>598</v>
      </c>
      <c r="C74" s="337"/>
      <c r="D74" s="337"/>
      <c r="E74" s="337"/>
      <c r="F74" s="337"/>
      <c r="G74" s="337"/>
      <c r="H74" s="337"/>
      <c r="I74" s="362"/>
    </row>
    <row r="75" spans="1:9" x14ac:dyDescent="0.2">
      <c r="A75" s="337"/>
      <c r="B75" s="337"/>
      <c r="C75" s="337"/>
      <c r="D75" s="337"/>
      <c r="E75" s="337"/>
      <c r="F75" s="337"/>
      <c r="G75" s="337"/>
      <c r="H75" s="337"/>
      <c r="I75" s="362"/>
    </row>
    <row r="76" spans="1:9" x14ac:dyDescent="0.2">
      <c r="A76" s="606" t="s">
        <v>599</v>
      </c>
      <c r="B76" s="606"/>
      <c r="C76" s="606"/>
      <c r="D76" s="606"/>
      <c r="E76" s="606"/>
      <c r="F76" s="606"/>
      <c r="G76" s="606"/>
      <c r="H76" s="606"/>
      <c r="I76" s="356"/>
    </row>
    <row r="77" spans="1:9" x14ac:dyDescent="0.2">
      <c r="A77" s="337" t="s">
        <v>600</v>
      </c>
      <c r="B77" s="337"/>
      <c r="C77" s="337"/>
      <c r="D77" s="337"/>
      <c r="E77" s="337"/>
      <c r="F77" s="337"/>
      <c r="G77" s="337"/>
      <c r="H77" s="337"/>
      <c r="I77" s="356"/>
    </row>
    <row r="78" spans="1:9" x14ac:dyDescent="0.2">
      <c r="A78" s="337"/>
      <c r="B78" s="337" t="s">
        <v>601</v>
      </c>
      <c r="C78" s="337"/>
      <c r="D78" s="337"/>
      <c r="E78" s="337"/>
      <c r="F78" s="337"/>
      <c r="G78" s="337"/>
      <c r="H78" s="337"/>
      <c r="I78" s="356"/>
    </row>
    <row r="79" spans="1:9" x14ac:dyDescent="0.2">
      <c r="A79" s="337"/>
      <c r="B79" s="337" t="s">
        <v>602</v>
      </c>
      <c r="C79" s="337"/>
      <c r="D79" s="337"/>
      <c r="E79" s="337"/>
      <c r="F79" s="337"/>
      <c r="G79" s="337"/>
      <c r="H79" s="337"/>
      <c r="I79" s="356"/>
    </row>
    <row r="80" spans="1:9" x14ac:dyDescent="0.2">
      <c r="A80" s="337" t="s">
        <v>603</v>
      </c>
      <c r="B80" s="337"/>
      <c r="C80" s="337"/>
      <c r="D80" s="337"/>
      <c r="E80" s="337"/>
      <c r="F80" s="337"/>
      <c r="G80" s="337"/>
      <c r="H80" s="337"/>
      <c r="I80" s="356"/>
    </row>
    <row r="81" spans="1:12" x14ac:dyDescent="0.2">
      <c r="A81" s="337"/>
      <c r="B81" s="337" t="s">
        <v>604</v>
      </c>
      <c r="C81" s="337"/>
      <c r="D81" s="337"/>
      <c r="E81" s="337"/>
      <c r="F81" s="337"/>
      <c r="G81" s="337"/>
      <c r="H81" s="337"/>
      <c r="I81" s="356"/>
    </row>
    <row r="82" spans="1:12" ht="23.25" customHeight="1" x14ac:dyDescent="0.2">
      <c r="A82" s="337"/>
      <c r="B82" s="608" t="s">
        <v>605</v>
      </c>
      <c r="C82" s="608"/>
      <c r="D82" s="608"/>
      <c r="E82" s="608"/>
      <c r="F82" s="608"/>
      <c r="G82" s="608"/>
      <c r="H82" s="608"/>
      <c r="I82" s="608"/>
      <c r="J82" s="608"/>
      <c r="K82" s="608"/>
      <c r="L82" s="608"/>
    </row>
    <row r="83" spans="1:12" x14ac:dyDescent="0.2">
      <c r="A83" s="337"/>
      <c r="B83" s="337" t="s">
        <v>606</v>
      </c>
      <c r="C83" s="337"/>
      <c r="D83" s="337"/>
      <c r="E83" s="337"/>
      <c r="F83" s="337"/>
      <c r="G83" s="337"/>
      <c r="H83" s="337"/>
      <c r="I83" s="356"/>
    </row>
    <row r="84" spans="1:12" x14ac:dyDescent="0.2">
      <c r="A84" s="337" t="s">
        <v>607</v>
      </c>
      <c r="B84" s="337"/>
      <c r="C84" s="337"/>
      <c r="D84" s="337"/>
      <c r="E84" s="337"/>
      <c r="F84" s="337"/>
      <c r="G84" s="337"/>
      <c r="H84" s="337"/>
      <c r="I84" s="356"/>
    </row>
    <row r="85" spans="1:12" x14ac:dyDescent="0.2">
      <c r="A85" s="337"/>
      <c r="B85" s="337" t="s">
        <v>608</v>
      </c>
      <c r="C85" s="337"/>
      <c r="D85" s="337"/>
      <c r="E85" s="337"/>
      <c r="F85" s="337"/>
      <c r="G85" s="337"/>
      <c r="H85" s="337"/>
      <c r="I85" s="356"/>
    </row>
    <row r="86" spans="1:12" x14ac:dyDescent="0.2">
      <c r="A86" s="337"/>
      <c r="B86" s="337" t="s">
        <v>609</v>
      </c>
      <c r="C86" s="337"/>
      <c r="D86" s="337"/>
      <c r="E86" s="337"/>
      <c r="F86" s="337"/>
      <c r="G86" s="337"/>
      <c r="H86" s="337"/>
      <c r="I86" s="356"/>
    </row>
    <row r="87" spans="1:12" ht="23.25" customHeight="1" x14ac:dyDescent="0.2">
      <c r="A87" s="337"/>
      <c r="B87" s="608" t="s">
        <v>610</v>
      </c>
      <c r="C87" s="608"/>
      <c r="D87" s="608"/>
      <c r="E87" s="608"/>
      <c r="F87" s="608"/>
      <c r="G87" s="608"/>
      <c r="H87" s="608"/>
      <c r="I87" s="608"/>
      <c r="J87" s="608"/>
      <c r="K87" s="608"/>
      <c r="L87" s="608"/>
    </row>
    <row r="88" spans="1:12" x14ac:dyDescent="0.2">
      <c r="A88" s="337"/>
      <c r="B88" s="337" t="s">
        <v>611</v>
      </c>
      <c r="C88" s="337"/>
      <c r="D88" s="337"/>
      <c r="E88" s="337"/>
      <c r="F88" s="337"/>
      <c r="G88" s="337"/>
      <c r="H88" s="337"/>
      <c r="I88" s="356"/>
    </row>
    <row r="89" spans="1:12" x14ac:dyDescent="0.2">
      <c r="A89" s="337" t="s">
        <v>612</v>
      </c>
      <c r="B89" s="337"/>
      <c r="C89" s="337"/>
      <c r="D89" s="337"/>
      <c r="E89" s="337"/>
      <c r="F89" s="337"/>
      <c r="G89" s="337"/>
      <c r="H89" s="337"/>
      <c r="I89" s="356"/>
    </row>
    <row r="90" spans="1:12" ht="23.25" customHeight="1" x14ac:dyDescent="0.2">
      <c r="A90" s="337"/>
      <c r="B90" s="608" t="s">
        <v>613</v>
      </c>
      <c r="C90" s="608"/>
      <c r="D90" s="608"/>
      <c r="E90" s="608"/>
      <c r="F90" s="608"/>
      <c r="G90" s="608"/>
      <c r="H90" s="608"/>
      <c r="I90" s="608"/>
      <c r="J90" s="608"/>
      <c r="K90" s="608"/>
      <c r="L90" s="608"/>
    </row>
    <row r="91" spans="1:12" x14ac:dyDescent="0.2">
      <c r="A91" s="337"/>
      <c r="B91" s="337" t="s">
        <v>614</v>
      </c>
      <c r="C91" s="337"/>
      <c r="D91" s="337"/>
      <c r="E91" s="337"/>
      <c r="F91" s="337"/>
      <c r="G91" s="337"/>
      <c r="H91" s="337"/>
      <c r="I91" s="356"/>
    </row>
    <row r="92" spans="1:12" x14ac:dyDescent="0.2">
      <c r="A92" s="337" t="s">
        <v>615</v>
      </c>
      <c r="B92" s="337"/>
      <c r="C92" s="337"/>
      <c r="D92" s="337"/>
      <c r="E92" s="337"/>
      <c r="F92" s="337"/>
      <c r="G92" s="337"/>
      <c r="H92" s="337"/>
      <c r="I92" s="356"/>
    </row>
    <row r="93" spans="1:12" x14ac:dyDescent="0.2">
      <c r="A93" s="337"/>
      <c r="B93" s="337" t="s">
        <v>616</v>
      </c>
      <c r="C93" s="337"/>
      <c r="D93" s="337"/>
      <c r="E93" s="337"/>
      <c r="F93" s="337"/>
      <c r="G93" s="337"/>
      <c r="H93" s="337"/>
      <c r="I93" s="356"/>
    </row>
    <row r="94" spans="1:12" x14ac:dyDescent="0.2">
      <c r="A94" s="337"/>
      <c r="B94" s="337" t="s">
        <v>617</v>
      </c>
      <c r="C94" s="337"/>
      <c r="D94" s="337"/>
      <c r="E94" s="337"/>
      <c r="F94" s="337"/>
      <c r="G94" s="337"/>
      <c r="H94" s="337"/>
      <c r="I94" s="356"/>
    </row>
    <row r="95" spans="1:12" x14ac:dyDescent="0.2">
      <c r="A95" s="337"/>
      <c r="B95" s="337" t="s">
        <v>618</v>
      </c>
      <c r="C95" s="337"/>
      <c r="D95" s="337"/>
      <c r="E95" s="337"/>
      <c r="F95" s="337"/>
      <c r="G95" s="337"/>
      <c r="H95" s="337"/>
      <c r="I95" s="356"/>
    </row>
    <row r="96" spans="1:12" x14ac:dyDescent="0.2">
      <c r="A96" s="337"/>
      <c r="B96" s="337"/>
      <c r="C96" s="337"/>
      <c r="D96" s="337"/>
      <c r="E96" s="337"/>
      <c r="F96" s="337"/>
      <c r="G96" s="337"/>
      <c r="H96" s="337"/>
      <c r="I96" s="356"/>
    </row>
    <row r="97" spans="1:14" x14ac:dyDescent="0.2">
      <c r="A97" s="363" t="s">
        <v>619</v>
      </c>
      <c r="B97" s="356"/>
      <c r="C97" s="356"/>
      <c r="D97" s="356"/>
      <c r="E97" s="356"/>
      <c r="F97" s="356"/>
      <c r="G97" s="356"/>
      <c r="H97" s="356"/>
      <c r="I97" s="356"/>
    </row>
    <row r="98" spans="1:14" x14ac:dyDescent="0.2">
      <c r="B98" s="325" t="s">
        <v>620</v>
      </c>
    </row>
    <row r="99" spans="1:14" x14ac:dyDescent="0.2">
      <c r="B99" s="325" t="s">
        <v>621</v>
      </c>
    </row>
    <row r="102" spans="1:14" s="365" customFormat="1" ht="10.5" customHeight="1" x14ac:dyDescent="0.3">
      <c r="A102" s="607"/>
      <c r="B102" s="607"/>
      <c r="C102" s="607"/>
      <c r="D102" s="607"/>
      <c r="E102" s="607"/>
      <c r="F102" s="607"/>
      <c r="G102" s="607"/>
      <c r="H102" s="607"/>
      <c r="I102" s="364"/>
      <c r="J102" s="364"/>
      <c r="K102" s="364"/>
      <c r="L102" s="364"/>
      <c r="M102" s="364"/>
      <c r="N102" s="364"/>
    </row>
    <row r="103" spans="1:14" s="306" customFormat="1" ht="21" customHeight="1" x14ac:dyDescent="0.3">
      <c r="A103" s="364"/>
      <c r="B103" s="364"/>
      <c r="C103" s="364"/>
      <c r="D103" s="364"/>
      <c r="E103" s="364"/>
      <c r="F103" s="364"/>
      <c r="G103" s="364"/>
      <c r="H103" s="364"/>
    </row>
  </sheetData>
  <sheetProtection algorithmName="SHA-512" hashValue="eyZifdNDIDbT3D1909kqspbOvr5sC+PG8gcNQhwTdapILMd00C5zm1QOEP1Hy400fl/VyR24R+Via5v7VAE0Gg==" saltValue="naCuQsgQVDigz34xTSMmcg==" spinCount="100000" sheet="1" objects="1" scenarios="1"/>
  <mergeCells count="46">
    <mergeCell ref="A76:H76"/>
    <mergeCell ref="A102:H102"/>
    <mergeCell ref="B82:L82"/>
    <mergeCell ref="B87:L87"/>
    <mergeCell ref="B90:L90"/>
    <mergeCell ref="A49:A50"/>
    <mergeCell ref="B49:B50"/>
    <mergeCell ref="H49:H50"/>
    <mergeCell ref="A52:A54"/>
    <mergeCell ref="B52:B54"/>
    <mergeCell ref="H52:H54"/>
    <mergeCell ref="A35:A39"/>
    <mergeCell ref="B35:B39"/>
    <mergeCell ref="G35:G39"/>
    <mergeCell ref="H35:H39"/>
    <mergeCell ref="A40:A46"/>
    <mergeCell ref="B40:B46"/>
    <mergeCell ref="H40:H46"/>
    <mergeCell ref="A29:A31"/>
    <mergeCell ref="B29:B31"/>
    <mergeCell ref="H29:H31"/>
    <mergeCell ref="A32:A34"/>
    <mergeCell ref="B32:B34"/>
    <mergeCell ref="H32:H34"/>
    <mergeCell ref="A21:A24"/>
    <mergeCell ref="B21:B24"/>
    <mergeCell ref="H21:H24"/>
    <mergeCell ref="A26:A28"/>
    <mergeCell ref="B26:B28"/>
    <mergeCell ref="H26:H28"/>
    <mergeCell ref="A12:B12"/>
    <mergeCell ref="A13:A20"/>
    <mergeCell ref="B13:B20"/>
    <mergeCell ref="H13:H20"/>
    <mergeCell ref="G14:G15"/>
    <mergeCell ref="A3:B3"/>
    <mergeCell ref="A4:B4"/>
    <mergeCell ref="A5:H5"/>
    <mergeCell ref="A10:A11"/>
    <mergeCell ref="B10:B11"/>
    <mergeCell ref="C10:C11"/>
    <mergeCell ref="D10:D11"/>
    <mergeCell ref="E10:E11"/>
    <mergeCell ref="F10:F11"/>
    <mergeCell ref="G10:G11"/>
    <mergeCell ref="H10:H11"/>
  </mergeCells>
  <pageMargins left="0.98425196850393704" right="0.39370078740157483" top="0.59055118110236227" bottom="0.39370078740157483" header="0.23622047244094491" footer="0.23622047244094491"/>
  <pageSetup paperSize="9" scale="70" fitToHeight="0" orientation="portrait" r:id="rId1"/>
  <headerFooter differentFirst="1">
    <oddFooter>&amp;L&amp;"Times New Roman,Regular"&amp;9&amp;D; &amp;T&amp;R&amp;"Times New Roman,Regular"&amp;9&amp;P (&amp;N)</oddFooter>
    <firstHeader xml:space="preserve">&amp;R&amp;"Times New Roman,Regular"&amp;9 94.pielikums Jūrmalas pilsētas domes
2019.gada 29.augusta saistošajiem noteikumiem Nr.31
(protokols Nr.12, 20.punkts)
 </firstHeader>
    <firstFooter>&amp;L&amp;9&amp;D; &amp;T&amp;R&amp;9&amp;P (&amp;N)</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03"/>
  <sheetViews>
    <sheetView view="pageLayout" zoomScaleNormal="100" workbookViewId="0">
      <selection activeCell="M5" sqref="M5"/>
    </sheetView>
  </sheetViews>
  <sheetFormatPr defaultRowHeight="12" outlineLevelCol="1" x14ac:dyDescent="0.2"/>
  <cols>
    <col min="1" max="1" width="5.28515625" style="273" customWidth="1"/>
    <col min="2" max="2" width="26.5703125" style="273" customWidth="1"/>
    <col min="3" max="3" width="10" style="273" customWidth="1"/>
    <col min="4" max="4" width="10.85546875" style="273" hidden="1" customWidth="1" outlineLevel="1"/>
    <col min="5" max="5" width="9.5703125" style="273" hidden="1" customWidth="1" outlineLevel="1"/>
    <col min="6" max="6" width="10.42578125" style="273" hidden="1" customWidth="1" outlineLevel="1"/>
    <col min="7" max="7" width="9.5703125" style="273" hidden="1" customWidth="1" outlineLevel="1"/>
    <col min="8" max="8" width="10.7109375" style="273" customWidth="1" collapsed="1"/>
    <col min="9" max="9" width="9.5703125" style="273" customWidth="1"/>
    <col min="10" max="10" width="29.140625" style="273" hidden="1" customWidth="1" outlineLevel="1"/>
    <col min="11" max="11" width="17.7109375" style="273" customWidth="1" collapsed="1"/>
    <col min="12" max="16384" width="9.140625" style="273"/>
  </cols>
  <sheetData>
    <row r="1" spans="1:12" x14ac:dyDescent="0.2">
      <c r="K1" s="274" t="s">
        <v>333</v>
      </c>
    </row>
    <row r="2" spans="1:12" x14ac:dyDescent="0.2">
      <c r="K2" s="274" t="s">
        <v>334</v>
      </c>
    </row>
    <row r="3" spans="1:12" ht="12.75" customHeight="1" x14ac:dyDescent="0.2">
      <c r="A3" s="275" t="s">
        <v>2</v>
      </c>
      <c r="B3" s="276"/>
      <c r="C3" s="654" t="s">
        <v>3</v>
      </c>
      <c r="D3" s="654"/>
      <c r="E3" s="654"/>
      <c r="F3" s="654"/>
      <c r="G3" s="654"/>
      <c r="H3" s="654"/>
      <c r="I3" s="654"/>
      <c r="J3" s="654"/>
      <c r="K3" s="654"/>
    </row>
    <row r="4" spans="1:12" ht="12.75" customHeight="1" x14ac:dyDescent="0.2">
      <c r="A4" s="275" t="s">
        <v>4</v>
      </c>
      <c r="B4" s="276"/>
      <c r="C4" s="655">
        <v>90009229680</v>
      </c>
      <c r="D4" s="655"/>
      <c r="E4" s="655"/>
      <c r="F4" s="655"/>
      <c r="G4" s="655"/>
      <c r="H4" s="655"/>
      <c r="I4" s="655"/>
      <c r="J4" s="655"/>
      <c r="K4" s="655"/>
    </row>
    <row r="5" spans="1:12" ht="15.75" x14ac:dyDescent="0.25">
      <c r="A5" s="614" t="s">
        <v>335</v>
      </c>
      <c r="B5" s="614"/>
      <c r="C5" s="614"/>
      <c r="D5" s="614"/>
      <c r="E5" s="614"/>
      <c r="F5" s="614"/>
      <c r="G5" s="614"/>
      <c r="H5" s="614"/>
      <c r="I5" s="614"/>
      <c r="J5" s="614"/>
      <c r="K5" s="614"/>
      <c r="L5" s="277"/>
    </row>
    <row r="6" spans="1:12" ht="12.75" customHeight="1" x14ac:dyDescent="0.2">
      <c r="A6" s="615" t="s">
        <v>336</v>
      </c>
      <c r="B6" s="615"/>
      <c r="C6" s="368" t="s">
        <v>3</v>
      </c>
      <c r="D6" s="368"/>
      <c r="E6" s="368"/>
      <c r="F6" s="369"/>
      <c r="G6" s="369"/>
      <c r="H6" s="369"/>
      <c r="I6" s="369"/>
      <c r="J6" s="369"/>
      <c r="K6" s="370"/>
    </row>
    <row r="7" spans="1:12" ht="12.75" customHeight="1" x14ac:dyDescent="0.2">
      <c r="A7" s="275" t="s">
        <v>337</v>
      </c>
      <c r="B7" s="275"/>
      <c r="C7" s="369" t="s">
        <v>11</v>
      </c>
      <c r="D7" s="369"/>
      <c r="E7" s="369"/>
      <c r="F7" s="369"/>
      <c r="G7" s="369"/>
      <c r="H7" s="369"/>
      <c r="I7" s="369"/>
      <c r="J7" s="369"/>
      <c r="K7" s="370"/>
    </row>
    <row r="8" spans="1:12" ht="12.75" customHeight="1" x14ac:dyDescent="0.2">
      <c r="A8" s="278" t="s">
        <v>338</v>
      </c>
      <c r="B8" s="278"/>
      <c r="C8" s="609" t="s">
        <v>9</v>
      </c>
      <c r="D8" s="609"/>
      <c r="E8" s="609"/>
      <c r="F8" s="279"/>
      <c r="G8" s="279"/>
      <c r="H8" s="279"/>
      <c r="I8" s="279"/>
      <c r="J8" s="279"/>
    </row>
    <row r="9" spans="1:12" ht="36" customHeight="1" x14ac:dyDescent="0.2">
      <c r="A9" s="610" t="s">
        <v>339</v>
      </c>
      <c r="B9" s="610" t="s">
        <v>340</v>
      </c>
      <c r="C9" s="610" t="s">
        <v>341</v>
      </c>
      <c r="D9" s="612" t="s">
        <v>342</v>
      </c>
      <c r="E9" s="613"/>
      <c r="F9" s="612" t="s">
        <v>343</v>
      </c>
      <c r="G9" s="613"/>
      <c r="H9" s="612" t="s">
        <v>344</v>
      </c>
      <c r="I9" s="613"/>
      <c r="J9" s="610" t="s">
        <v>37</v>
      </c>
      <c r="K9" s="610" t="s">
        <v>345</v>
      </c>
    </row>
    <row r="10" spans="1:12" ht="24" x14ac:dyDescent="0.2">
      <c r="A10" s="611"/>
      <c r="B10" s="611"/>
      <c r="C10" s="611"/>
      <c r="D10" s="280" t="s">
        <v>346</v>
      </c>
      <c r="E10" s="280" t="s">
        <v>347</v>
      </c>
      <c r="F10" s="280" t="s">
        <v>346</v>
      </c>
      <c r="G10" s="280" t="s">
        <v>347</v>
      </c>
      <c r="H10" s="280" t="s">
        <v>346</v>
      </c>
      <c r="I10" s="280" t="s">
        <v>347</v>
      </c>
      <c r="J10" s="611"/>
      <c r="K10" s="611"/>
    </row>
    <row r="11" spans="1:12" x14ac:dyDescent="0.2">
      <c r="A11" s="631" t="s">
        <v>348</v>
      </c>
      <c r="B11" s="632"/>
      <c r="C11" s="281"/>
      <c r="D11" s="282">
        <f t="shared" ref="D11:I11" si="0">SUM(D12,D19,D28,D58,D77,D110,D128,D166,D202,D229)</f>
        <v>513808</v>
      </c>
      <c r="E11" s="282">
        <f t="shared" si="0"/>
        <v>24865</v>
      </c>
      <c r="F11" s="282">
        <f t="shared" si="0"/>
        <v>0</v>
      </c>
      <c r="G11" s="282">
        <f t="shared" si="0"/>
        <v>0</v>
      </c>
      <c r="H11" s="282">
        <f t="shared" si="0"/>
        <v>513808</v>
      </c>
      <c r="I11" s="282">
        <f t="shared" si="0"/>
        <v>24865</v>
      </c>
      <c r="J11" s="283"/>
      <c r="K11" s="282"/>
    </row>
    <row r="12" spans="1:12" x14ac:dyDescent="0.2">
      <c r="A12" s="284"/>
      <c r="B12" s="284"/>
      <c r="C12" s="284"/>
      <c r="D12" s="285">
        <f>SUM(D13:D18)</f>
        <v>45703</v>
      </c>
      <c r="E12" s="285">
        <f t="shared" ref="E12:G12" si="1">SUM(E13:E18)</f>
        <v>0</v>
      </c>
      <c r="F12" s="285">
        <f t="shared" si="1"/>
        <v>0</v>
      </c>
      <c r="G12" s="285">
        <f t="shared" si="1"/>
        <v>0</v>
      </c>
      <c r="H12" s="286">
        <f>D12+F12</f>
        <v>45703</v>
      </c>
      <c r="I12" s="286">
        <f>E12+G12</f>
        <v>0</v>
      </c>
      <c r="J12" s="287"/>
      <c r="K12" s="619" t="s">
        <v>349</v>
      </c>
    </row>
    <row r="13" spans="1:12" ht="24" customHeight="1" x14ac:dyDescent="0.2">
      <c r="A13" s="616">
        <v>1</v>
      </c>
      <c r="B13" s="616" t="s">
        <v>350</v>
      </c>
      <c r="C13" s="288">
        <v>1150</v>
      </c>
      <c r="D13" s="289">
        <v>8000</v>
      </c>
      <c r="E13" s="287"/>
      <c r="F13" s="287"/>
      <c r="G13" s="287"/>
      <c r="H13" s="287">
        <f t="shared" ref="H13:I108" si="2">D13+F13</f>
        <v>8000</v>
      </c>
      <c r="I13" s="287">
        <f t="shared" si="2"/>
        <v>0</v>
      </c>
      <c r="J13" s="290"/>
      <c r="K13" s="620"/>
    </row>
    <row r="14" spans="1:12" ht="12.75" customHeight="1" x14ac:dyDescent="0.2">
      <c r="A14" s="617"/>
      <c r="B14" s="617"/>
      <c r="C14" s="288">
        <v>1210</v>
      </c>
      <c r="D14" s="289">
        <v>400</v>
      </c>
      <c r="E14" s="287"/>
      <c r="F14" s="287"/>
      <c r="G14" s="287"/>
      <c r="H14" s="287">
        <f t="shared" si="2"/>
        <v>400</v>
      </c>
      <c r="I14" s="287">
        <f t="shared" si="2"/>
        <v>0</v>
      </c>
      <c r="J14" s="287"/>
      <c r="K14" s="620"/>
    </row>
    <row r="15" spans="1:12" ht="12.75" customHeight="1" x14ac:dyDescent="0.2">
      <c r="A15" s="617"/>
      <c r="B15" s="617"/>
      <c r="C15" s="288">
        <v>2262</v>
      </c>
      <c r="D15" s="289">
        <v>310</v>
      </c>
      <c r="E15" s="287"/>
      <c r="F15" s="287"/>
      <c r="G15" s="287"/>
      <c r="H15" s="287">
        <f t="shared" si="2"/>
        <v>310</v>
      </c>
      <c r="I15" s="287">
        <f t="shared" si="2"/>
        <v>0</v>
      </c>
      <c r="J15" s="287"/>
      <c r="K15" s="620"/>
    </row>
    <row r="16" spans="1:12" ht="12.75" customHeight="1" x14ac:dyDescent="0.2">
      <c r="A16" s="617"/>
      <c r="B16" s="617"/>
      <c r="C16" s="288">
        <v>2264</v>
      </c>
      <c r="D16" s="289">
        <v>19075</v>
      </c>
      <c r="E16" s="287"/>
      <c r="F16" s="287"/>
      <c r="G16" s="287"/>
      <c r="H16" s="287">
        <f t="shared" si="2"/>
        <v>19075</v>
      </c>
      <c r="I16" s="287">
        <f t="shared" si="2"/>
        <v>0</v>
      </c>
      <c r="J16" s="287"/>
      <c r="K16" s="620"/>
    </row>
    <row r="17" spans="1:11" ht="12.75" customHeight="1" x14ac:dyDescent="0.2">
      <c r="A17" s="617"/>
      <c r="B17" s="617"/>
      <c r="C17" s="288">
        <v>2279</v>
      </c>
      <c r="D17" s="289">
        <v>14023</v>
      </c>
      <c r="E17" s="287"/>
      <c r="F17" s="287"/>
      <c r="G17" s="287"/>
      <c r="H17" s="287">
        <f t="shared" si="2"/>
        <v>14023</v>
      </c>
      <c r="I17" s="287">
        <f t="shared" si="2"/>
        <v>0</v>
      </c>
      <c r="J17" s="287"/>
      <c r="K17" s="620"/>
    </row>
    <row r="18" spans="1:11" ht="12.75" customHeight="1" x14ac:dyDescent="0.2">
      <c r="A18" s="618"/>
      <c r="B18" s="618"/>
      <c r="C18" s="288">
        <v>2314</v>
      </c>
      <c r="D18" s="289">
        <v>3895</v>
      </c>
      <c r="E18" s="287"/>
      <c r="F18" s="287"/>
      <c r="G18" s="287"/>
      <c r="H18" s="287">
        <f t="shared" si="2"/>
        <v>3895</v>
      </c>
      <c r="I18" s="287">
        <f t="shared" si="2"/>
        <v>0</v>
      </c>
      <c r="J18" s="287"/>
      <c r="K18" s="621"/>
    </row>
    <row r="19" spans="1:11" x14ac:dyDescent="0.2">
      <c r="A19" s="616">
        <v>2</v>
      </c>
      <c r="B19" s="616" t="s">
        <v>351</v>
      </c>
      <c r="C19" s="284"/>
      <c r="D19" s="285">
        <f>SUM(D20:D27)</f>
        <v>56097</v>
      </c>
      <c r="E19" s="285">
        <f t="shared" ref="E19:G19" si="3">SUM(E20:E27)</f>
        <v>0</v>
      </c>
      <c r="F19" s="285">
        <f t="shared" si="3"/>
        <v>0</v>
      </c>
      <c r="G19" s="285">
        <f t="shared" si="3"/>
        <v>0</v>
      </c>
      <c r="H19" s="286">
        <f t="shared" si="2"/>
        <v>56097</v>
      </c>
      <c r="I19" s="286">
        <f t="shared" si="2"/>
        <v>0</v>
      </c>
      <c r="J19" s="287"/>
      <c r="K19" s="619" t="s">
        <v>352</v>
      </c>
    </row>
    <row r="20" spans="1:11" ht="12.75" customHeight="1" x14ac:dyDescent="0.2">
      <c r="A20" s="617"/>
      <c r="B20" s="617"/>
      <c r="C20" s="288">
        <v>1150</v>
      </c>
      <c r="D20" s="289">
        <v>6824</v>
      </c>
      <c r="E20" s="287"/>
      <c r="F20" s="287"/>
      <c r="G20" s="287"/>
      <c r="H20" s="287">
        <f t="shared" si="2"/>
        <v>6824</v>
      </c>
      <c r="I20" s="287">
        <f t="shared" si="2"/>
        <v>0</v>
      </c>
      <c r="J20" s="287"/>
      <c r="K20" s="620"/>
    </row>
    <row r="21" spans="1:11" ht="12.75" customHeight="1" x14ac:dyDescent="0.2">
      <c r="A21" s="617"/>
      <c r="B21" s="617"/>
      <c r="C21" s="288">
        <v>1210</v>
      </c>
      <c r="D21" s="289">
        <v>341</v>
      </c>
      <c r="E21" s="287"/>
      <c r="F21" s="287"/>
      <c r="G21" s="287"/>
      <c r="H21" s="287">
        <f t="shared" si="2"/>
        <v>341</v>
      </c>
      <c r="I21" s="287">
        <f t="shared" si="2"/>
        <v>0</v>
      </c>
      <c r="J21" s="287"/>
      <c r="K21" s="620"/>
    </row>
    <row r="22" spans="1:11" ht="12.75" customHeight="1" x14ac:dyDescent="0.2">
      <c r="A22" s="617"/>
      <c r="B22" s="617"/>
      <c r="C22" s="288">
        <v>2231</v>
      </c>
      <c r="D22" s="289">
        <v>600</v>
      </c>
      <c r="E22" s="287"/>
      <c r="F22" s="287"/>
      <c r="G22" s="287"/>
      <c r="H22" s="287">
        <f t="shared" si="2"/>
        <v>600</v>
      </c>
      <c r="I22" s="287">
        <f t="shared" si="2"/>
        <v>0</v>
      </c>
      <c r="J22" s="287"/>
      <c r="K22" s="620"/>
    </row>
    <row r="23" spans="1:11" ht="12.75" customHeight="1" x14ac:dyDescent="0.2">
      <c r="A23" s="617"/>
      <c r="B23" s="617"/>
      <c r="C23" s="288">
        <v>2262</v>
      </c>
      <c r="D23" s="289">
        <v>1180</v>
      </c>
      <c r="E23" s="287"/>
      <c r="F23" s="287"/>
      <c r="G23" s="287"/>
      <c r="H23" s="287">
        <f t="shared" si="2"/>
        <v>1180</v>
      </c>
      <c r="I23" s="287">
        <f t="shared" si="2"/>
        <v>0</v>
      </c>
      <c r="J23" s="287"/>
      <c r="K23" s="620"/>
    </row>
    <row r="24" spans="1:11" ht="12.75" customHeight="1" x14ac:dyDescent="0.2">
      <c r="A24" s="617"/>
      <c r="B24" s="617"/>
      <c r="C24" s="288">
        <v>2264</v>
      </c>
      <c r="D24" s="289">
        <v>24848</v>
      </c>
      <c r="E24" s="287"/>
      <c r="F24" s="287"/>
      <c r="G24" s="287"/>
      <c r="H24" s="287">
        <f t="shared" si="2"/>
        <v>24848</v>
      </c>
      <c r="I24" s="287">
        <f t="shared" si="2"/>
        <v>0</v>
      </c>
      <c r="J24" s="287"/>
      <c r="K24" s="620"/>
    </row>
    <row r="25" spans="1:11" ht="12.75" customHeight="1" x14ac:dyDescent="0.2">
      <c r="A25" s="617"/>
      <c r="B25" s="617"/>
      <c r="C25" s="288">
        <v>2269</v>
      </c>
      <c r="D25" s="289">
        <v>300</v>
      </c>
      <c r="E25" s="287"/>
      <c r="F25" s="287"/>
      <c r="G25" s="287"/>
      <c r="H25" s="287">
        <f t="shared" si="2"/>
        <v>300</v>
      </c>
      <c r="I25" s="287">
        <f t="shared" si="2"/>
        <v>0</v>
      </c>
      <c r="J25" s="287"/>
      <c r="K25" s="620"/>
    </row>
    <row r="26" spans="1:11" ht="12.75" customHeight="1" x14ac:dyDescent="0.2">
      <c r="A26" s="617"/>
      <c r="B26" s="617"/>
      <c r="C26" s="288">
        <v>2279</v>
      </c>
      <c r="D26" s="289">
        <v>18847</v>
      </c>
      <c r="E26" s="287"/>
      <c r="F26" s="287"/>
      <c r="G26" s="287"/>
      <c r="H26" s="287">
        <f t="shared" si="2"/>
        <v>18847</v>
      </c>
      <c r="I26" s="287">
        <f t="shared" si="2"/>
        <v>0</v>
      </c>
      <c r="J26" s="287"/>
      <c r="K26" s="620"/>
    </row>
    <row r="27" spans="1:11" ht="12.75" customHeight="1" x14ac:dyDescent="0.2">
      <c r="A27" s="618"/>
      <c r="B27" s="618"/>
      <c r="C27" s="288">
        <v>2314</v>
      </c>
      <c r="D27" s="289">
        <v>3157</v>
      </c>
      <c r="E27" s="287"/>
      <c r="F27" s="287"/>
      <c r="G27" s="287"/>
      <c r="H27" s="287">
        <f t="shared" si="2"/>
        <v>3157</v>
      </c>
      <c r="I27" s="287">
        <f t="shared" si="2"/>
        <v>0</v>
      </c>
      <c r="J27" s="287"/>
      <c r="K27" s="621"/>
    </row>
    <row r="28" spans="1:11" ht="24" x14ac:dyDescent="0.2">
      <c r="A28" s="291">
        <v>3</v>
      </c>
      <c r="B28" s="292" t="s">
        <v>353</v>
      </c>
      <c r="C28" s="288"/>
      <c r="D28" s="285">
        <f>SUM(D29,D36,D44,D51)</f>
        <v>141574</v>
      </c>
      <c r="E28" s="285">
        <f t="shared" ref="E28:I28" si="4">SUM(E29,E36,E44,E51)</f>
        <v>0</v>
      </c>
      <c r="F28" s="285">
        <f t="shared" si="4"/>
        <v>0</v>
      </c>
      <c r="G28" s="285">
        <f t="shared" si="4"/>
        <v>0</v>
      </c>
      <c r="H28" s="285">
        <f t="shared" si="4"/>
        <v>141574</v>
      </c>
      <c r="I28" s="285">
        <f t="shared" si="4"/>
        <v>0</v>
      </c>
      <c r="J28" s="287"/>
      <c r="K28" s="287"/>
    </row>
    <row r="29" spans="1:11" x14ac:dyDescent="0.2">
      <c r="A29" s="622" t="s">
        <v>354</v>
      </c>
      <c r="B29" s="625" t="s">
        <v>355</v>
      </c>
      <c r="C29" s="293"/>
      <c r="D29" s="294">
        <f>SUM(D30:D35)</f>
        <v>4041</v>
      </c>
      <c r="E29" s="294">
        <f t="shared" ref="E29:G29" si="5">SUM(E30:E35)</f>
        <v>0</v>
      </c>
      <c r="F29" s="294"/>
      <c r="G29" s="294">
        <f t="shared" si="5"/>
        <v>0</v>
      </c>
      <c r="H29" s="295">
        <f t="shared" si="2"/>
        <v>4041</v>
      </c>
      <c r="I29" s="295">
        <f t="shared" si="2"/>
        <v>0</v>
      </c>
      <c r="J29" s="296"/>
      <c r="K29" s="628" t="s">
        <v>356</v>
      </c>
    </row>
    <row r="30" spans="1:11" ht="13.5" customHeight="1" x14ac:dyDescent="0.2">
      <c r="A30" s="623"/>
      <c r="B30" s="626"/>
      <c r="C30" s="293">
        <v>1150</v>
      </c>
      <c r="D30" s="296">
        <v>177</v>
      </c>
      <c r="E30" s="297"/>
      <c r="F30" s="297"/>
      <c r="G30" s="297"/>
      <c r="H30" s="297">
        <f t="shared" si="2"/>
        <v>177</v>
      </c>
      <c r="I30" s="297">
        <f t="shared" si="2"/>
        <v>0</v>
      </c>
      <c r="J30" s="296"/>
      <c r="K30" s="629"/>
    </row>
    <row r="31" spans="1:11" ht="12.75" customHeight="1" x14ac:dyDescent="0.2">
      <c r="A31" s="623"/>
      <c r="B31" s="626"/>
      <c r="C31" s="293">
        <v>1210</v>
      </c>
      <c r="D31" s="296">
        <v>9</v>
      </c>
      <c r="E31" s="297"/>
      <c r="F31" s="297"/>
      <c r="G31" s="297"/>
      <c r="H31" s="297">
        <f t="shared" si="2"/>
        <v>9</v>
      </c>
      <c r="I31" s="297">
        <f t="shared" si="2"/>
        <v>0</v>
      </c>
      <c r="J31" s="296"/>
      <c r="K31" s="629"/>
    </row>
    <row r="32" spans="1:11" ht="14.25" customHeight="1" x14ac:dyDescent="0.2">
      <c r="A32" s="623"/>
      <c r="B32" s="626"/>
      <c r="C32" s="293">
        <v>2262</v>
      </c>
      <c r="D32" s="296">
        <v>95</v>
      </c>
      <c r="E32" s="297"/>
      <c r="F32" s="297"/>
      <c r="G32" s="297"/>
      <c r="H32" s="297">
        <f t="shared" si="2"/>
        <v>95</v>
      </c>
      <c r="I32" s="297">
        <f t="shared" si="2"/>
        <v>0</v>
      </c>
      <c r="J32" s="296"/>
      <c r="K32" s="629"/>
    </row>
    <row r="33" spans="1:11" ht="12.75" customHeight="1" x14ac:dyDescent="0.2">
      <c r="A33" s="623"/>
      <c r="B33" s="626"/>
      <c r="C33" s="293">
        <v>2264</v>
      </c>
      <c r="D33" s="296">
        <v>3258</v>
      </c>
      <c r="E33" s="297"/>
      <c r="F33" s="297"/>
      <c r="G33" s="297"/>
      <c r="H33" s="297">
        <f t="shared" si="2"/>
        <v>3258</v>
      </c>
      <c r="I33" s="297">
        <f t="shared" si="2"/>
        <v>0</v>
      </c>
      <c r="J33" s="296"/>
      <c r="K33" s="629"/>
    </row>
    <row r="34" spans="1:11" ht="12.75" customHeight="1" x14ac:dyDescent="0.2">
      <c r="A34" s="623"/>
      <c r="B34" s="626"/>
      <c r="C34" s="293">
        <v>2279</v>
      </c>
      <c r="D34" s="296">
        <v>300</v>
      </c>
      <c r="E34" s="297"/>
      <c r="F34" s="297"/>
      <c r="G34" s="297"/>
      <c r="H34" s="297">
        <f t="shared" si="2"/>
        <v>300</v>
      </c>
      <c r="I34" s="297">
        <f t="shared" si="2"/>
        <v>0</v>
      </c>
      <c r="J34" s="296"/>
      <c r="K34" s="629"/>
    </row>
    <row r="35" spans="1:11" ht="14.25" customHeight="1" x14ac:dyDescent="0.2">
      <c r="A35" s="624"/>
      <c r="B35" s="627"/>
      <c r="C35" s="293">
        <v>2314</v>
      </c>
      <c r="D35" s="296">
        <v>202</v>
      </c>
      <c r="E35" s="297"/>
      <c r="F35" s="297"/>
      <c r="G35" s="297"/>
      <c r="H35" s="297">
        <f t="shared" si="2"/>
        <v>202</v>
      </c>
      <c r="I35" s="297">
        <f t="shared" si="2"/>
        <v>0</v>
      </c>
      <c r="J35" s="296"/>
      <c r="K35" s="630"/>
    </row>
    <row r="36" spans="1:11" ht="16.5" customHeight="1" x14ac:dyDescent="0.2">
      <c r="A36" s="622" t="s">
        <v>357</v>
      </c>
      <c r="B36" s="625" t="s">
        <v>358</v>
      </c>
      <c r="C36" s="300"/>
      <c r="D36" s="294">
        <f>SUM(D37:D43)</f>
        <v>68890</v>
      </c>
      <c r="E36" s="294">
        <f t="shared" ref="E36:G36" si="6">SUM(E37:E43)</f>
        <v>0</v>
      </c>
      <c r="F36" s="294">
        <f t="shared" si="6"/>
        <v>1779</v>
      </c>
      <c r="G36" s="294">
        <f t="shared" si="6"/>
        <v>0</v>
      </c>
      <c r="H36" s="295">
        <f t="shared" si="2"/>
        <v>70669</v>
      </c>
      <c r="I36" s="295">
        <f t="shared" si="2"/>
        <v>0</v>
      </c>
      <c r="J36" s="296" t="s">
        <v>359</v>
      </c>
      <c r="K36" s="628" t="s">
        <v>360</v>
      </c>
    </row>
    <row r="37" spans="1:11" ht="12.75" customHeight="1" x14ac:dyDescent="0.2">
      <c r="A37" s="623"/>
      <c r="B37" s="626"/>
      <c r="C37" s="371">
        <v>1150</v>
      </c>
      <c r="D37" s="296">
        <v>13520</v>
      </c>
      <c r="E37" s="297"/>
      <c r="F37" s="297">
        <v>-141</v>
      </c>
      <c r="G37" s="297"/>
      <c r="H37" s="297">
        <f t="shared" si="2"/>
        <v>13379</v>
      </c>
      <c r="I37" s="297">
        <f t="shared" si="2"/>
        <v>0</v>
      </c>
      <c r="J37" s="297"/>
      <c r="K37" s="629"/>
    </row>
    <row r="38" spans="1:11" ht="12.75" customHeight="1" x14ac:dyDescent="0.2">
      <c r="A38" s="623"/>
      <c r="B38" s="626"/>
      <c r="C38" s="371">
        <v>1210</v>
      </c>
      <c r="D38" s="296">
        <v>676</v>
      </c>
      <c r="E38" s="297"/>
      <c r="F38" s="297">
        <v>-7</v>
      </c>
      <c r="G38" s="297"/>
      <c r="H38" s="297">
        <f t="shared" si="2"/>
        <v>669</v>
      </c>
      <c r="I38" s="297">
        <f t="shared" si="2"/>
        <v>0</v>
      </c>
      <c r="J38" s="297"/>
      <c r="K38" s="629"/>
    </row>
    <row r="39" spans="1:11" ht="12.75" customHeight="1" x14ac:dyDescent="0.2">
      <c r="A39" s="623"/>
      <c r="B39" s="626"/>
      <c r="C39" s="371">
        <v>2262</v>
      </c>
      <c r="D39" s="296">
        <v>0</v>
      </c>
      <c r="E39" s="297"/>
      <c r="F39" s="297">
        <v>650</v>
      </c>
      <c r="G39" s="297"/>
      <c r="H39" s="297">
        <f t="shared" si="2"/>
        <v>650</v>
      </c>
      <c r="I39" s="297">
        <f t="shared" si="2"/>
        <v>0</v>
      </c>
      <c r="J39" s="297"/>
      <c r="K39" s="629"/>
    </row>
    <row r="40" spans="1:11" ht="12.75" customHeight="1" x14ac:dyDescent="0.2">
      <c r="A40" s="623"/>
      <c r="B40" s="626"/>
      <c r="C40" s="371">
        <v>2264</v>
      </c>
      <c r="D40" s="296">
        <v>27478</v>
      </c>
      <c r="E40" s="297"/>
      <c r="F40" s="297">
        <v>3993</v>
      </c>
      <c r="G40" s="297"/>
      <c r="H40" s="297">
        <f t="shared" si="2"/>
        <v>31471</v>
      </c>
      <c r="I40" s="297">
        <f t="shared" si="2"/>
        <v>0</v>
      </c>
      <c r="J40" s="297"/>
      <c r="K40" s="629"/>
    </row>
    <row r="41" spans="1:11" ht="12.75" customHeight="1" x14ac:dyDescent="0.2">
      <c r="A41" s="623"/>
      <c r="B41" s="626"/>
      <c r="C41" s="371">
        <v>2279</v>
      </c>
      <c r="D41" s="296">
        <v>23756</v>
      </c>
      <c r="E41" s="297"/>
      <c r="F41" s="297">
        <v>-852</v>
      </c>
      <c r="G41" s="297"/>
      <c r="H41" s="297">
        <f t="shared" si="2"/>
        <v>22904</v>
      </c>
      <c r="I41" s="297">
        <f t="shared" si="2"/>
        <v>0</v>
      </c>
      <c r="J41" s="297"/>
      <c r="K41" s="629"/>
    </row>
    <row r="42" spans="1:11" ht="12.75" customHeight="1" x14ac:dyDescent="0.2">
      <c r="A42" s="623"/>
      <c r="B42" s="626"/>
      <c r="C42" s="371">
        <v>2312</v>
      </c>
      <c r="D42" s="296">
        <v>16</v>
      </c>
      <c r="E42" s="297"/>
      <c r="F42" s="297">
        <v>-16</v>
      </c>
      <c r="G42" s="297"/>
      <c r="H42" s="297">
        <f t="shared" si="2"/>
        <v>0</v>
      </c>
      <c r="I42" s="297">
        <f t="shared" si="2"/>
        <v>0</v>
      </c>
      <c r="J42" s="297"/>
      <c r="K42" s="629"/>
    </row>
    <row r="43" spans="1:11" ht="12.75" customHeight="1" x14ac:dyDescent="0.2">
      <c r="A43" s="624"/>
      <c r="B43" s="627"/>
      <c r="C43" s="371">
        <v>2314</v>
      </c>
      <c r="D43" s="296">
        <v>3444</v>
      </c>
      <c r="E43" s="297"/>
      <c r="F43" s="297">
        <v>-1848</v>
      </c>
      <c r="G43" s="297"/>
      <c r="H43" s="297">
        <f t="shared" si="2"/>
        <v>1596</v>
      </c>
      <c r="I43" s="297">
        <f t="shared" si="2"/>
        <v>0</v>
      </c>
      <c r="J43" s="297"/>
      <c r="K43" s="630"/>
    </row>
    <row r="44" spans="1:11" x14ac:dyDescent="0.2">
      <c r="A44" s="633" t="s">
        <v>361</v>
      </c>
      <c r="B44" s="636" t="s">
        <v>362</v>
      </c>
      <c r="C44" s="284"/>
      <c r="D44" s="285">
        <f>SUM(D45:D50)</f>
        <v>12000</v>
      </c>
      <c r="E44" s="285">
        <f>SUM(E45:E50)</f>
        <v>0</v>
      </c>
      <c r="F44" s="285">
        <f>SUM(F45:F50)</f>
        <v>0</v>
      </c>
      <c r="G44" s="285">
        <f>SUM(G45:G50)</f>
        <v>0</v>
      </c>
      <c r="H44" s="286">
        <f t="shared" si="2"/>
        <v>12000</v>
      </c>
      <c r="I44" s="286">
        <f t="shared" si="2"/>
        <v>0</v>
      </c>
      <c r="J44" s="287"/>
      <c r="K44" s="628" t="s">
        <v>363</v>
      </c>
    </row>
    <row r="45" spans="1:11" ht="12.75" customHeight="1" x14ac:dyDescent="0.2">
      <c r="A45" s="634"/>
      <c r="B45" s="637"/>
      <c r="C45" s="298">
        <v>1150</v>
      </c>
      <c r="D45" s="289">
        <v>1142</v>
      </c>
      <c r="E45" s="287"/>
      <c r="F45" s="287"/>
      <c r="G45" s="287"/>
      <c r="H45" s="287">
        <f t="shared" si="2"/>
        <v>1142</v>
      </c>
      <c r="I45" s="287">
        <f t="shared" si="2"/>
        <v>0</v>
      </c>
      <c r="J45" s="287"/>
      <c r="K45" s="629"/>
    </row>
    <row r="46" spans="1:11" ht="12.75" customHeight="1" x14ac:dyDescent="0.2">
      <c r="A46" s="634"/>
      <c r="B46" s="637"/>
      <c r="C46" s="298">
        <v>1210</v>
      </c>
      <c r="D46" s="289">
        <v>58</v>
      </c>
      <c r="E46" s="287"/>
      <c r="F46" s="287"/>
      <c r="G46" s="287"/>
      <c r="H46" s="287">
        <f t="shared" si="2"/>
        <v>58</v>
      </c>
      <c r="I46" s="287">
        <f t="shared" si="2"/>
        <v>0</v>
      </c>
      <c r="J46" s="287"/>
      <c r="K46" s="629"/>
    </row>
    <row r="47" spans="1:11" ht="12.75" customHeight="1" x14ac:dyDescent="0.2">
      <c r="A47" s="634"/>
      <c r="B47" s="637"/>
      <c r="C47" s="298">
        <v>2231</v>
      </c>
      <c r="D47" s="289">
        <v>200</v>
      </c>
      <c r="E47" s="287"/>
      <c r="F47" s="287"/>
      <c r="G47" s="287"/>
      <c r="H47" s="287">
        <f t="shared" si="2"/>
        <v>200</v>
      </c>
      <c r="I47" s="287">
        <f t="shared" si="2"/>
        <v>0</v>
      </c>
      <c r="J47" s="287"/>
      <c r="K47" s="629"/>
    </row>
    <row r="48" spans="1:11" ht="12.75" customHeight="1" x14ac:dyDescent="0.2">
      <c r="A48" s="634"/>
      <c r="B48" s="637"/>
      <c r="C48" s="298">
        <v>2264</v>
      </c>
      <c r="D48" s="289">
        <v>6500</v>
      </c>
      <c r="E48" s="287"/>
      <c r="F48" s="287"/>
      <c r="G48" s="287"/>
      <c r="H48" s="287">
        <f t="shared" si="2"/>
        <v>6500</v>
      </c>
      <c r="I48" s="287">
        <f t="shared" si="2"/>
        <v>0</v>
      </c>
      <c r="J48" s="287"/>
      <c r="K48" s="629"/>
    </row>
    <row r="49" spans="1:11" ht="12.75" customHeight="1" x14ac:dyDescent="0.2">
      <c r="A49" s="634"/>
      <c r="B49" s="637"/>
      <c r="C49" s="298">
        <v>2279</v>
      </c>
      <c r="D49" s="289">
        <v>3900</v>
      </c>
      <c r="E49" s="287"/>
      <c r="F49" s="287"/>
      <c r="G49" s="287"/>
      <c r="H49" s="287">
        <f t="shared" si="2"/>
        <v>3900</v>
      </c>
      <c r="I49" s="287">
        <f t="shared" si="2"/>
        <v>0</v>
      </c>
      <c r="J49" s="287"/>
      <c r="K49" s="629"/>
    </row>
    <row r="50" spans="1:11" ht="12.75" customHeight="1" x14ac:dyDescent="0.2">
      <c r="A50" s="635"/>
      <c r="B50" s="638"/>
      <c r="C50" s="298">
        <v>2314</v>
      </c>
      <c r="D50" s="289">
        <v>200</v>
      </c>
      <c r="E50" s="287"/>
      <c r="F50" s="287"/>
      <c r="G50" s="287"/>
      <c r="H50" s="287">
        <f t="shared" si="2"/>
        <v>200</v>
      </c>
      <c r="I50" s="287">
        <f t="shared" si="2"/>
        <v>0</v>
      </c>
      <c r="J50" s="287"/>
      <c r="K50" s="630"/>
    </row>
    <row r="51" spans="1:11" ht="15.75" customHeight="1" x14ac:dyDescent="0.2">
      <c r="A51" s="622" t="s">
        <v>364</v>
      </c>
      <c r="B51" s="625" t="s">
        <v>365</v>
      </c>
      <c r="C51" s="372"/>
      <c r="D51" s="294">
        <f>SUM(D52:D57)</f>
        <v>56643</v>
      </c>
      <c r="E51" s="294">
        <f t="shared" ref="E51:G51" si="7">SUM(E52:E57)</f>
        <v>0</v>
      </c>
      <c r="F51" s="294">
        <f t="shared" si="7"/>
        <v>-1779</v>
      </c>
      <c r="G51" s="294">
        <f t="shared" si="7"/>
        <v>0</v>
      </c>
      <c r="H51" s="295">
        <f t="shared" si="2"/>
        <v>54864</v>
      </c>
      <c r="I51" s="295">
        <f t="shared" si="2"/>
        <v>0</v>
      </c>
      <c r="J51" s="296"/>
      <c r="K51" s="628" t="s">
        <v>366</v>
      </c>
    </row>
    <row r="52" spans="1:11" ht="19.5" customHeight="1" x14ac:dyDescent="0.2">
      <c r="A52" s="623"/>
      <c r="B52" s="626"/>
      <c r="C52" s="371">
        <v>1150</v>
      </c>
      <c r="D52" s="296">
        <v>11617</v>
      </c>
      <c r="E52" s="297"/>
      <c r="F52" s="297">
        <v>-204</v>
      </c>
      <c r="G52" s="297"/>
      <c r="H52" s="297">
        <f t="shared" si="2"/>
        <v>11413</v>
      </c>
      <c r="I52" s="297">
        <f t="shared" si="2"/>
        <v>0</v>
      </c>
      <c r="J52" s="296" t="s">
        <v>367</v>
      </c>
      <c r="K52" s="629"/>
    </row>
    <row r="53" spans="1:11" ht="12" customHeight="1" x14ac:dyDescent="0.2">
      <c r="A53" s="623"/>
      <c r="B53" s="626"/>
      <c r="C53" s="371">
        <v>1210</v>
      </c>
      <c r="D53" s="296">
        <v>581</v>
      </c>
      <c r="E53" s="297"/>
      <c r="F53" s="297"/>
      <c r="G53" s="297"/>
      <c r="H53" s="297">
        <f t="shared" si="2"/>
        <v>581</v>
      </c>
      <c r="I53" s="297">
        <f t="shared" si="2"/>
        <v>0</v>
      </c>
      <c r="J53" s="296"/>
      <c r="K53" s="629"/>
    </row>
    <row r="54" spans="1:11" ht="12.75" customHeight="1" x14ac:dyDescent="0.2">
      <c r="A54" s="623"/>
      <c r="B54" s="626"/>
      <c r="C54" s="371">
        <v>2262</v>
      </c>
      <c r="D54" s="296">
        <v>400</v>
      </c>
      <c r="E54" s="297"/>
      <c r="F54" s="297"/>
      <c r="G54" s="297"/>
      <c r="H54" s="297">
        <f t="shared" si="2"/>
        <v>400</v>
      </c>
      <c r="I54" s="297">
        <f t="shared" si="2"/>
        <v>0</v>
      </c>
      <c r="J54" s="296"/>
      <c r="K54" s="629"/>
    </row>
    <row r="55" spans="1:11" ht="15.75" customHeight="1" x14ac:dyDescent="0.2">
      <c r="A55" s="623"/>
      <c r="B55" s="626"/>
      <c r="C55" s="371">
        <v>2264</v>
      </c>
      <c r="D55" s="296">
        <v>26299</v>
      </c>
      <c r="E55" s="297"/>
      <c r="F55" s="297">
        <v>-1575</v>
      </c>
      <c r="G55" s="297"/>
      <c r="H55" s="297">
        <f t="shared" si="2"/>
        <v>24724</v>
      </c>
      <c r="I55" s="297">
        <f t="shared" si="2"/>
        <v>0</v>
      </c>
      <c r="J55" s="296" t="s">
        <v>368</v>
      </c>
      <c r="K55" s="629"/>
    </row>
    <row r="56" spans="1:11" ht="13.5" customHeight="1" x14ac:dyDescent="0.2">
      <c r="A56" s="623"/>
      <c r="B56" s="626"/>
      <c r="C56" s="371">
        <v>2279</v>
      </c>
      <c r="D56" s="296">
        <v>15382</v>
      </c>
      <c r="E56" s="297"/>
      <c r="F56" s="297"/>
      <c r="G56" s="297"/>
      <c r="H56" s="297">
        <f t="shared" si="2"/>
        <v>15382</v>
      </c>
      <c r="I56" s="297">
        <f t="shared" si="2"/>
        <v>0</v>
      </c>
      <c r="J56" s="296"/>
      <c r="K56" s="629"/>
    </row>
    <row r="57" spans="1:11" ht="14.25" customHeight="1" x14ac:dyDescent="0.2">
      <c r="A57" s="624"/>
      <c r="B57" s="627"/>
      <c r="C57" s="371">
        <v>2314</v>
      </c>
      <c r="D57" s="296">
        <v>2364</v>
      </c>
      <c r="E57" s="297"/>
      <c r="F57" s="297"/>
      <c r="G57" s="297"/>
      <c r="H57" s="297">
        <f t="shared" si="2"/>
        <v>2364</v>
      </c>
      <c r="I57" s="297">
        <f t="shared" si="2"/>
        <v>0</v>
      </c>
      <c r="J57" s="296"/>
      <c r="K57" s="630"/>
    </row>
    <row r="58" spans="1:11" x14ac:dyDescent="0.2">
      <c r="A58" s="299" t="s">
        <v>369</v>
      </c>
      <c r="B58" s="292" t="s">
        <v>370</v>
      </c>
      <c r="C58" s="284"/>
      <c r="D58" s="285">
        <f t="shared" ref="D58:I58" si="8">SUM(D59,D64,D69,D72)</f>
        <v>6485</v>
      </c>
      <c r="E58" s="285">
        <f t="shared" si="8"/>
        <v>8887</v>
      </c>
      <c r="F58" s="285">
        <f t="shared" si="8"/>
        <v>0</v>
      </c>
      <c r="G58" s="285">
        <f t="shared" si="8"/>
        <v>0</v>
      </c>
      <c r="H58" s="285">
        <f t="shared" si="8"/>
        <v>6485</v>
      </c>
      <c r="I58" s="285">
        <f t="shared" si="8"/>
        <v>8887</v>
      </c>
      <c r="J58" s="287"/>
      <c r="K58" s="287"/>
    </row>
    <row r="59" spans="1:11" ht="24" customHeight="1" x14ac:dyDescent="0.2">
      <c r="A59" s="633" t="s">
        <v>371</v>
      </c>
      <c r="B59" s="636" t="s">
        <v>372</v>
      </c>
      <c r="C59" s="284"/>
      <c r="D59" s="285">
        <f>SUM(D60:D63)</f>
        <v>4005</v>
      </c>
      <c r="E59" s="285">
        <f t="shared" ref="E59:G59" si="9">SUM(E60:E63)</f>
        <v>0</v>
      </c>
      <c r="F59" s="285">
        <f t="shared" si="9"/>
        <v>0</v>
      </c>
      <c r="G59" s="285">
        <f t="shared" si="9"/>
        <v>0</v>
      </c>
      <c r="H59" s="286">
        <f t="shared" si="2"/>
        <v>4005</v>
      </c>
      <c r="I59" s="286">
        <f t="shared" si="2"/>
        <v>0</v>
      </c>
      <c r="J59" s="287"/>
      <c r="K59" s="639" t="s">
        <v>373</v>
      </c>
    </row>
    <row r="60" spans="1:11" ht="12.75" customHeight="1" x14ac:dyDescent="0.2">
      <c r="A60" s="634"/>
      <c r="B60" s="637"/>
      <c r="C60" s="288">
        <v>1150</v>
      </c>
      <c r="D60" s="289">
        <v>1200</v>
      </c>
      <c r="E60" s="287"/>
      <c r="F60" s="287"/>
      <c r="G60" s="287"/>
      <c r="H60" s="287">
        <f t="shared" si="2"/>
        <v>1200</v>
      </c>
      <c r="I60" s="287">
        <f t="shared" si="2"/>
        <v>0</v>
      </c>
      <c r="J60" s="287"/>
      <c r="K60" s="639"/>
    </row>
    <row r="61" spans="1:11" ht="12.75" customHeight="1" x14ac:dyDescent="0.2">
      <c r="A61" s="634"/>
      <c r="B61" s="637"/>
      <c r="C61" s="288">
        <v>1210</v>
      </c>
      <c r="D61" s="289">
        <v>60</v>
      </c>
      <c r="E61" s="287"/>
      <c r="F61" s="287"/>
      <c r="G61" s="287"/>
      <c r="H61" s="287">
        <f t="shared" si="2"/>
        <v>60</v>
      </c>
      <c r="I61" s="287">
        <f t="shared" si="2"/>
        <v>0</v>
      </c>
      <c r="J61" s="287"/>
      <c r="K61" s="639"/>
    </row>
    <row r="62" spans="1:11" ht="12.75" customHeight="1" x14ac:dyDescent="0.2">
      <c r="A62" s="634"/>
      <c r="B62" s="637"/>
      <c r="C62" s="288">
        <v>2279</v>
      </c>
      <c r="D62" s="289">
        <v>2505</v>
      </c>
      <c r="E62" s="287"/>
      <c r="F62" s="287"/>
      <c r="G62" s="287"/>
      <c r="H62" s="287">
        <f t="shared" si="2"/>
        <v>2505</v>
      </c>
      <c r="I62" s="287">
        <f t="shared" si="2"/>
        <v>0</v>
      </c>
      <c r="J62" s="287"/>
      <c r="K62" s="639"/>
    </row>
    <row r="63" spans="1:11" ht="12.75" customHeight="1" x14ac:dyDescent="0.2">
      <c r="A63" s="635"/>
      <c r="B63" s="638"/>
      <c r="C63" s="288">
        <v>2314</v>
      </c>
      <c r="D63" s="289">
        <v>240</v>
      </c>
      <c r="E63" s="287"/>
      <c r="F63" s="287"/>
      <c r="G63" s="287"/>
      <c r="H63" s="287">
        <f t="shared" si="2"/>
        <v>240</v>
      </c>
      <c r="I63" s="287">
        <f t="shared" si="2"/>
        <v>0</v>
      </c>
      <c r="J63" s="287"/>
      <c r="K63" s="639"/>
    </row>
    <row r="64" spans="1:11" ht="15" customHeight="1" x14ac:dyDescent="0.2">
      <c r="A64" s="622" t="s">
        <v>374</v>
      </c>
      <c r="B64" s="625" t="s">
        <v>375</v>
      </c>
      <c r="C64" s="300"/>
      <c r="D64" s="294">
        <f>SUM(D65:D68)</f>
        <v>1730</v>
      </c>
      <c r="E64" s="294">
        <f t="shared" ref="E64:G64" si="10">SUM(E65:E68)</f>
        <v>7015</v>
      </c>
      <c r="F64" s="294">
        <f t="shared" si="10"/>
        <v>0</v>
      </c>
      <c r="G64" s="294">
        <f t="shared" si="10"/>
        <v>0</v>
      </c>
      <c r="H64" s="295">
        <f t="shared" si="2"/>
        <v>1730</v>
      </c>
      <c r="I64" s="295">
        <f t="shared" si="2"/>
        <v>7015</v>
      </c>
      <c r="J64" s="296"/>
      <c r="K64" s="628" t="s">
        <v>376</v>
      </c>
    </row>
    <row r="65" spans="1:11" ht="12.75" customHeight="1" x14ac:dyDescent="0.2">
      <c r="A65" s="623"/>
      <c r="B65" s="626"/>
      <c r="C65" s="293">
        <v>1150</v>
      </c>
      <c r="D65" s="296">
        <v>860</v>
      </c>
      <c r="E65" s="297">
        <v>2387</v>
      </c>
      <c r="F65" s="297"/>
      <c r="G65" s="297"/>
      <c r="H65" s="297">
        <f t="shared" si="2"/>
        <v>860</v>
      </c>
      <c r="I65" s="297">
        <f t="shared" si="2"/>
        <v>2387</v>
      </c>
      <c r="J65" s="296"/>
      <c r="K65" s="629"/>
    </row>
    <row r="66" spans="1:11" ht="12.75" customHeight="1" x14ac:dyDescent="0.2">
      <c r="A66" s="623"/>
      <c r="B66" s="626"/>
      <c r="C66" s="293">
        <v>1210</v>
      </c>
      <c r="D66" s="296">
        <v>43</v>
      </c>
      <c r="E66" s="297">
        <v>120</v>
      </c>
      <c r="F66" s="297"/>
      <c r="G66" s="297"/>
      <c r="H66" s="297">
        <f t="shared" si="2"/>
        <v>43</v>
      </c>
      <c r="I66" s="297">
        <f t="shared" si="2"/>
        <v>120</v>
      </c>
      <c r="J66" s="296"/>
      <c r="K66" s="629"/>
    </row>
    <row r="67" spans="1:11" ht="12.75" customHeight="1" x14ac:dyDescent="0.2">
      <c r="A67" s="623"/>
      <c r="B67" s="626"/>
      <c r="C67" s="293">
        <v>2279</v>
      </c>
      <c r="D67" s="296">
        <v>827</v>
      </c>
      <c r="E67" s="297">
        <v>4204</v>
      </c>
      <c r="F67" s="297"/>
      <c r="G67" s="297"/>
      <c r="H67" s="297">
        <f t="shared" si="2"/>
        <v>827</v>
      </c>
      <c r="I67" s="297">
        <f t="shared" si="2"/>
        <v>4204</v>
      </c>
      <c r="J67" s="296"/>
      <c r="K67" s="629"/>
    </row>
    <row r="68" spans="1:11" ht="12.75" customHeight="1" x14ac:dyDescent="0.2">
      <c r="A68" s="624"/>
      <c r="B68" s="627"/>
      <c r="C68" s="293">
        <v>2314</v>
      </c>
      <c r="D68" s="296">
        <v>0</v>
      </c>
      <c r="E68" s="297">
        <v>304</v>
      </c>
      <c r="F68" s="297"/>
      <c r="G68" s="297"/>
      <c r="H68" s="297">
        <f t="shared" si="2"/>
        <v>0</v>
      </c>
      <c r="I68" s="297">
        <f t="shared" si="2"/>
        <v>304</v>
      </c>
      <c r="J68" s="296"/>
      <c r="K68" s="630"/>
    </row>
    <row r="69" spans="1:11" ht="12.75" customHeight="1" x14ac:dyDescent="0.2">
      <c r="A69" s="622" t="s">
        <v>377</v>
      </c>
      <c r="B69" s="625" t="s">
        <v>378</v>
      </c>
      <c r="C69" s="300"/>
      <c r="D69" s="294">
        <f>SUM(D70:D71)</f>
        <v>550</v>
      </c>
      <c r="E69" s="294">
        <f>SUM(E70:E71)</f>
        <v>0</v>
      </c>
      <c r="F69" s="294">
        <f>SUM(F70:F71)</f>
        <v>0</v>
      </c>
      <c r="G69" s="294">
        <f>SUM(G70:G71)</f>
        <v>0</v>
      </c>
      <c r="H69" s="295">
        <f t="shared" si="2"/>
        <v>550</v>
      </c>
      <c r="I69" s="295">
        <f t="shared" si="2"/>
        <v>0</v>
      </c>
      <c r="J69" s="297"/>
      <c r="K69" s="643" t="s">
        <v>379</v>
      </c>
    </row>
    <row r="70" spans="1:11" ht="14.25" customHeight="1" x14ac:dyDescent="0.2">
      <c r="A70" s="623"/>
      <c r="B70" s="626"/>
      <c r="C70" s="293">
        <v>2312</v>
      </c>
      <c r="D70" s="296">
        <v>100</v>
      </c>
      <c r="E70" s="297"/>
      <c r="F70" s="297"/>
      <c r="G70" s="297"/>
      <c r="H70" s="297">
        <f t="shared" si="2"/>
        <v>100</v>
      </c>
      <c r="I70" s="297">
        <f t="shared" si="2"/>
        <v>0</v>
      </c>
      <c r="J70" s="296"/>
      <c r="K70" s="644"/>
    </row>
    <row r="71" spans="1:11" ht="12.75" customHeight="1" x14ac:dyDescent="0.2">
      <c r="A71" s="624"/>
      <c r="B71" s="627"/>
      <c r="C71" s="293">
        <v>2314</v>
      </c>
      <c r="D71" s="296">
        <v>450</v>
      </c>
      <c r="E71" s="297"/>
      <c r="F71" s="297"/>
      <c r="G71" s="297"/>
      <c r="H71" s="297">
        <f t="shared" si="2"/>
        <v>450</v>
      </c>
      <c r="I71" s="297">
        <f t="shared" si="2"/>
        <v>0</v>
      </c>
      <c r="J71" s="297"/>
      <c r="K71" s="645"/>
    </row>
    <row r="72" spans="1:11" ht="15" customHeight="1" x14ac:dyDescent="0.2">
      <c r="A72" s="633" t="s">
        <v>380</v>
      </c>
      <c r="B72" s="636" t="s">
        <v>381</v>
      </c>
      <c r="C72" s="288"/>
      <c r="D72" s="285">
        <f>SUM(D73:D76)</f>
        <v>200</v>
      </c>
      <c r="E72" s="285">
        <f t="shared" ref="E72:G72" si="11">SUM(E73:E76)</f>
        <v>1872</v>
      </c>
      <c r="F72" s="285">
        <f t="shared" si="11"/>
        <v>0</v>
      </c>
      <c r="G72" s="285">
        <f t="shared" si="11"/>
        <v>0</v>
      </c>
      <c r="H72" s="286">
        <f t="shared" si="2"/>
        <v>200</v>
      </c>
      <c r="I72" s="286">
        <f t="shared" si="2"/>
        <v>1872</v>
      </c>
      <c r="J72" s="287"/>
      <c r="K72" s="619" t="s">
        <v>382</v>
      </c>
    </row>
    <row r="73" spans="1:11" ht="12.75" customHeight="1" x14ac:dyDescent="0.2">
      <c r="A73" s="634"/>
      <c r="B73" s="637"/>
      <c r="C73" s="288">
        <v>1150</v>
      </c>
      <c r="D73" s="289">
        <v>0</v>
      </c>
      <c r="E73" s="287">
        <v>200</v>
      </c>
      <c r="F73" s="287"/>
      <c r="G73" s="287"/>
      <c r="H73" s="287">
        <f t="shared" si="2"/>
        <v>0</v>
      </c>
      <c r="I73" s="287">
        <f t="shared" si="2"/>
        <v>200</v>
      </c>
      <c r="J73" s="287"/>
      <c r="K73" s="620"/>
    </row>
    <row r="74" spans="1:11" ht="12.75" customHeight="1" x14ac:dyDescent="0.2">
      <c r="A74" s="634"/>
      <c r="B74" s="637"/>
      <c r="C74" s="288">
        <v>1210</v>
      </c>
      <c r="D74" s="289">
        <v>0</v>
      </c>
      <c r="E74" s="287">
        <v>10</v>
      </c>
      <c r="F74" s="287"/>
      <c r="G74" s="287"/>
      <c r="H74" s="287">
        <f t="shared" si="2"/>
        <v>0</v>
      </c>
      <c r="I74" s="287">
        <f t="shared" si="2"/>
        <v>10</v>
      </c>
      <c r="J74" s="287"/>
      <c r="K74" s="620"/>
    </row>
    <row r="75" spans="1:11" ht="12.75" customHeight="1" x14ac:dyDescent="0.2">
      <c r="A75" s="634"/>
      <c r="B75" s="637"/>
      <c r="C75" s="288">
        <v>2269</v>
      </c>
      <c r="D75" s="289">
        <v>0</v>
      </c>
      <c r="E75" s="287">
        <v>300</v>
      </c>
      <c r="F75" s="287"/>
      <c r="G75" s="287"/>
      <c r="H75" s="287">
        <f t="shared" si="2"/>
        <v>0</v>
      </c>
      <c r="I75" s="287">
        <f t="shared" si="2"/>
        <v>300</v>
      </c>
      <c r="J75" s="287"/>
      <c r="K75" s="620"/>
    </row>
    <row r="76" spans="1:11" ht="12.75" customHeight="1" x14ac:dyDescent="0.2">
      <c r="A76" s="635"/>
      <c r="B76" s="638"/>
      <c r="C76" s="288">
        <v>2279</v>
      </c>
      <c r="D76" s="289">
        <v>200</v>
      </c>
      <c r="E76" s="287">
        <v>1362</v>
      </c>
      <c r="F76" s="287"/>
      <c r="G76" s="287"/>
      <c r="H76" s="287">
        <f t="shared" si="2"/>
        <v>200</v>
      </c>
      <c r="I76" s="287">
        <f t="shared" si="2"/>
        <v>1362</v>
      </c>
      <c r="J76" s="287"/>
      <c r="K76" s="621"/>
    </row>
    <row r="77" spans="1:11" ht="21" customHeight="1" x14ac:dyDescent="0.2">
      <c r="A77" s="299" t="s">
        <v>383</v>
      </c>
      <c r="B77" s="292" t="s">
        <v>384</v>
      </c>
      <c r="C77" s="291"/>
      <c r="D77" s="285">
        <f>SUM(D78,D81,D85,D91,D96,D101,D105)</f>
        <v>12302</v>
      </c>
      <c r="E77" s="285">
        <f t="shared" ref="E77:I77" si="12">SUM(E78,E81,E85,E91,E96,E101,E105)</f>
        <v>4264</v>
      </c>
      <c r="F77" s="285">
        <f t="shared" si="12"/>
        <v>0</v>
      </c>
      <c r="G77" s="285">
        <f t="shared" si="12"/>
        <v>0</v>
      </c>
      <c r="H77" s="285">
        <f t="shared" si="12"/>
        <v>12302</v>
      </c>
      <c r="I77" s="285">
        <f t="shared" si="12"/>
        <v>4264</v>
      </c>
      <c r="J77" s="287"/>
      <c r="K77" s="287"/>
    </row>
    <row r="78" spans="1:11" x14ac:dyDescent="0.2">
      <c r="A78" s="633" t="s">
        <v>385</v>
      </c>
      <c r="B78" s="640" t="s">
        <v>386</v>
      </c>
      <c r="C78" s="288"/>
      <c r="D78" s="285">
        <f>SUM(D79:D80)</f>
        <v>116</v>
      </c>
      <c r="E78" s="285">
        <f t="shared" ref="E78:G78" si="13">SUM(E79:E80)</f>
        <v>0</v>
      </c>
      <c r="F78" s="285">
        <f t="shared" si="13"/>
        <v>0</v>
      </c>
      <c r="G78" s="285">
        <f t="shared" si="13"/>
        <v>0</v>
      </c>
      <c r="H78" s="286">
        <f t="shared" si="2"/>
        <v>116</v>
      </c>
      <c r="I78" s="286">
        <f t="shared" si="2"/>
        <v>0</v>
      </c>
      <c r="J78" s="287"/>
      <c r="K78" s="619" t="s">
        <v>387</v>
      </c>
    </row>
    <row r="79" spans="1:11" ht="20.25" customHeight="1" x14ac:dyDescent="0.2">
      <c r="A79" s="634"/>
      <c r="B79" s="641"/>
      <c r="C79" s="288">
        <v>1150</v>
      </c>
      <c r="D79" s="289">
        <v>110</v>
      </c>
      <c r="E79" s="287"/>
      <c r="F79" s="287"/>
      <c r="G79" s="287"/>
      <c r="H79" s="287">
        <f t="shared" si="2"/>
        <v>110</v>
      </c>
      <c r="I79" s="287">
        <f t="shared" si="2"/>
        <v>0</v>
      </c>
      <c r="J79" s="287"/>
      <c r="K79" s="620"/>
    </row>
    <row r="80" spans="1:11" ht="21" customHeight="1" x14ac:dyDescent="0.2">
      <c r="A80" s="635"/>
      <c r="B80" s="642"/>
      <c r="C80" s="288">
        <v>1210</v>
      </c>
      <c r="D80" s="289">
        <v>6</v>
      </c>
      <c r="E80" s="287"/>
      <c r="F80" s="287"/>
      <c r="G80" s="287"/>
      <c r="H80" s="287">
        <f t="shared" si="2"/>
        <v>6</v>
      </c>
      <c r="I80" s="287">
        <f t="shared" si="2"/>
        <v>0</v>
      </c>
      <c r="J80" s="287"/>
      <c r="K80" s="621"/>
    </row>
    <row r="81" spans="1:11" x14ac:dyDescent="0.2">
      <c r="A81" s="633" t="s">
        <v>388</v>
      </c>
      <c r="B81" s="636" t="s">
        <v>389</v>
      </c>
      <c r="C81" s="288"/>
      <c r="D81" s="285">
        <f>SUM(D82:D84)</f>
        <v>200</v>
      </c>
      <c r="E81" s="285">
        <f t="shared" ref="E81:G81" si="14">SUM(E82:E84)</f>
        <v>0</v>
      </c>
      <c r="F81" s="285">
        <f t="shared" si="14"/>
        <v>0</v>
      </c>
      <c r="G81" s="285">
        <f t="shared" si="14"/>
        <v>0</v>
      </c>
      <c r="H81" s="286">
        <f t="shared" si="2"/>
        <v>200</v>
      </c>
      <c r="I81" s="286">
        <f t="shared" si="2"/>
        <v>0</v>
      </c>
      <c r="J81" s="287"/>
      <c r="K81" s="619" t="s">
        <v>390</v>
      </c>
    </row>
    <row r="82" spans="1:11" ht="12.75" customHeight="1" x14ac:dyDescent="0.2">
      <c r="A82" s="634"/>
      <c r="B82" s="637"/>
      <c r="C82" s="288">
        <v>1150</v>
      </c>
      <c r="D82" s="289">
        <v>95</v>
      </c>
      <c r="E82" s="287"/>
      <c r="F82" s="287"/>
      <c r="G82" s="287"/>
      <c r="H82" s="287">
        <f t="shared" si="2"/>
        <v>95</v>
      </c>
      <c r="I82" s="287">
        <f t="shared" si="2"/>
        <v>0</v>
      </c>
      <c r="J82" s="287"/>
      <c r="K82" s="620"/>
    </row>
    <row r="83" spans="1:11" ht="12.75" customHeight="1" x14ac:dyDescent="0.2">
      <c r="A83" s="634"/>
      <c r="B83" s="637"/>
      <c r="C83" s="288">
        <v>1210</v>
      </c>
      <c r="D83" s="289">
        <v>5</v>
      </c>
      <c r="E83" s="287"/>
      <c r="F83" s="287"/>
      <c r="G83" s="287"/>
      <c r="H83" s="287">
        <f t="shared" si="2"/>
        <v>5</v>
      </c>
      <c r="I83" s="287">
        <f t="shared" si="2"/>
        <v>0</v>
      </c>
      <c r="J83" s="287"/>
      <c r="K83" s="620"/>
    </row>
    <row r="84" spans="1:11" ht="18" customHeight="1" x14ac:dyDescent="0.2">
      <c r="A84" s="635"/>
      <c r="B84" s="638"/>
      <c r="C84" s="288">
        <v>2314</v>
      </c>
      <c r="D84" s="289">
        <v>100</v>
      </c>
      <c r="E84" s="287"/>
      <c r="F84" s="287"/>
      <c r="G84" s="287"/>
      <c r="H84" s="287">
        <f t="shared" si="2"/>
        <v>100</v>
      </c>
      <c r="I84" s="287">
        <f t="shared" si="2"/>
        <v>0</v>
      </c>
      <c r="J84" s="287"/>
      <c r="K84" s="621"/>
    </row>
    <row r="85" spans="1:11" ht="19.5" customHeight="1" x14ac:dyDescent="0.2">
      <c r="A85" s="622" t="s">
        <v>391</v>
      </c>
      <c r="B85" s="625" t="s">
        <v>392</v>
      </c>
      <c r="C85" s="293"/>
      <c r="D85" s="294">
        <f>SUM(D86:D90)</f>
        <v>2607</v>
      </c>
      <c r="E85" s="294">
        <f t="shared" ref="E85:G85" si="15">SUM(E86:E90)</f>
        <v>0</v>
      </c>
      <c r="F85" s="294">
        <f t="shared" si="15"/>
        <v>0</v>
      </c>
      <c r="G85" s="294">
        <f t="shared" si="15"/>
        <v>0</v>
      </c>
      <c r="H85" s="295">
        <f t="shared" si="2"/>
        <v>2607</v>
      </c>
      <c r="I85" s="295">
        <f t="shared" si="2"/>
        <v>0</v>
      </c>
      <c r="J85" s="297"/>
      <c r="K85" s="628" t="s">
        <v>393</v>
      </c>
    </row>
    <row r="86" spans="1:11" ht="12.75" customHeight="1" x14ac:dyDescent="0.2">
      <c r="A86" s="623"/>
      <c r="B86" s="626"/>
      <c r="C86" s="293">
        <v>1150</v>
      </c>
      <c r="D86" s="296">
        <v>600</v>
      </c>
      <c r="E86" s="297"/>
      <c r="F86" s="297"/>
      <c r="G86" s="297"/>
      <c r="H86" s="297">
        <f t="shared" si="2"/>
        <v>600</v>
      </c>
      <c r="I86" s="297">
        <f t="shared" si="2"/>
        <v>0</v>
      </c>
      <c r="J86" s="297"/>
      <c r="K86" s="629"/>
    </row>
    <row r="87" spans="1:11" ht="12.75" customHeight="1" x14ac:dyDescent="0.2">
      <c r="A87" s="623"/>
      <c r="B87" s="626"/>
      <c r="C87" s="293">
        <v>1210</v>
      </c>
      <c r="D87" s="296">
        <v>30</v>
      </c>
      <c r="E87" s="297"/>
      <c r="F87" s="297"/>
      <c r="G87" s="297"/>
      <c r="H87" s="297">
        <f t="shared" si="2"/>
        <v>30</v>
      </c>
      <c r="I87" s="297">
        <f t="shared" si="2"/>
        <v>0</v>
      </c>
      <c r="J87" s="297"/>
      <c r="K87" s="629"/>
    </row>
    <row r="88" spans="1:11" ht="14.25" customHeight="1" x14ac:dyDescent="0.2">
      <c r="A88" s="623"/>
      <c r="B88" s="626"/>
      <c r="C88" s="293">
        <v>2264</v>
      </c>
      <c r="D88" s="296">
        <v>1122</v>
      </c>
      <c r="E88" s="297"/>
      <c r="F88" s="297"/>
      <c r="G88" s="297"/>
      <c r="H88" s="297">
        <f t="shared" si="2"/>
        <v>1122</v>
      </c>
      <c r="I88" s="297">
        <f t="shared" si="2"/>
        <v>0</v>
      </c>
      <c r="J88" s="296"/>
      <c r="K88" s="629"/>
    </row>
    <row r="89" spans="1:11" ht="14.25" customHeight="1" x14ac:dyDescent="0.2">
      <c r="A89" s="623"/>
      <c r="B89" s="626"/>
      <c r="C89" s="293">
        <v>2279</v>
      </c>
      <c r="D89" s="296">
        <v>705</v>
      </c>
      <c r="E89" s="297"/>
      <c r="F89" s="297"/>
      <c r="G89" s="297"/>
      <c r="H89" s="297">
        <f t="shared" si="2"/>
        <v>705</v>
      </c>
      <c r="I89" s="297">
        <f t="shared" si="2"/>
        <v>0</v>
      </c>
      <c r="J89" s="296"/>
      <c r="K89" s="629"/>
    </row>
    <row r="90" spans="1:11" ht="12.75" customHeight="1" x14ac:dyDescent="0.2">
      <c r="A90" s="624"/>
      <c r="B90" s="627"/>
      <c r="C90" s="293">
        <v>2314</v>
      </c>
      <c r="D90" s="296">
        <v>150</v>
      </c>
      <c r="E90" s="297"/>
      <c r="F90" s="297"/>
      <c r="G90" s="297"/>
      <c r="H90" s="297">
        <f t="shared" si="2"/>
        <v>150</v>
      </c>
      <c r="I90" s="297">
        <f t="shared" si="2"/>
        <v>0</v>
      </c>
      <c r="J90" s="297"/>
      <c r="K90" s="630"/>
    </row>
    <row r="91" spans="1:11" x14ac:dyDescent="0.2">
      <c r="A91" s="633" t="s">
        <v>394</v>
      </c>
      <c r="B91" s="636" t="s">
        <v>381</v>
      </c>
      <c r="C91" s="288"/>
      <c r="D91" s="285">
        <f>SUM(D92:D95)</f>
        <v>200</v>
      </c>
      <c r="E91" s="285">
        <f t="shared" ref="E91:G91" si="16">SUM(E92:E95)</f>
        <v>2080</v>
      </c>
      <c r="F91" s="285">
        <f t="shared" si="16"/>
        <v>0</v>
      </c>
      <c r="G91" s="285">
        <f t="shared" si="16"/>
        <v>0</v>
      </c>
      <c r="H91" s="286">
        <f t="shared" si="2"/>
        <v>200</v>
      </c>
      <c r="I91" s="286">
        <f t="shared" si="2"/>
        <v>2080</v>
      </c>
      <c r="J91" s="287"/>
      <c r="K91" s="619" t="s">
        <v>382</v>
      </c>
    </row>
    <row r="92" spans="1:11" ht="12.75" customHeight="1" x14ac:dyDescent="0.2">
      <c r="A92" s="634"/>
      <c r="B92" s="637"/>
      <c r="C92" s="288">
        <v>1150</v>
      </c>
      <c r="D92" s="289">
        <v>0</v>
      </c>
      <c r="E92" s="287">
        <v>200</v>
      </c>
      <c r="F92" s="287"/>
      <c r="G92" s="287"/>
      <c r="H92" s="287">
        <f t="shared" si="2"/>
        <v>0</v>
      </c>
      <c r="I92" s="287">
        <f t="shared" si="2"/>
        <v>200</v>
      </c>
      <c r="J92" s="287"/>
      <c r="K92" s="620"/>
    </row>
    <row r="93" spans="1:11" ht="12.75" customHeight="1" x14ac:dyDescent="0.2">
      <c r="A93" s="634"/>
      <c r="B93" s="637"/>
      <c r="C93" s="288">
        <v>1210</v>
      </c>
      <c r="D93" s="289">
        <v>0</v>
      </c>
      <c r="E93" s="287">
        <v>10</v>
      </c>
      <c r="F93" s="287"/>
      <c r="G93" s="287"/>
      <c r="H93" s="287">
        <f t="shared" si="2"/>
        <v>0</v>
      </c>
      <c r="I93" s="287">
        <f t="shared" si="2"/>
        <v>10</v>
      </c>
      <c r="J93" s="287"/>
      <c r="K93" s="620"/>
    </row>
    <row r="94" spans="1:11" ht="12.75" customHeight="1" x14ac:dyDescent="0.2">
      <c r="A94" s="634"/>
      <c r="B94" s="637"/>
      <c r="C94" s="288">
        <v>2269</v>
      </c>
      <c r="D94" s="289">
        <v>0</v>
      </c>
      <c r="E94" s="287">
        <v>300</v>
      </c>
      <c r="F94" s="287"/>
      <c r="G94" s="287"/>
      <c r="H94" s="287">
        <f t="shared" si="2"/>
        <v>0</v>
      </c>
      <c r="I94" s="287">
        <f t="shared" si="2"/>
        <v>300</v>
      </c>
      <c r="J94" s="287"/>
      <c r="K94" s="620"/>
    </row>
    <row r="95" spans="1:11" ht="12.75" customHeight="1" x14ac:dyDescent="0.2">
      <c r="A95" s="635"/>
      <c r="B95" s="638"/>
      <c r="C95" s="288">
        <v>2279</v>
      </c>
      <c r="D95" s="289">
        <v>200</v>
      </c>
      <c r="E95" s="287">
        <v>1570</v>
      </c>
      <c r="F95" s="287"/>
      <c r="G95" s="287"/>
      <c r="H95" s="287">
        <f t="shared" si="2"/>
        <v>200</v>
      </c>
      <c r="I95" s="287">
        <f t="shared" si="2"/>
        <v>1570</v>
      </c>
      <c r="J95" s="287"/>
      <c r="K95" s="621"/>
    </row>
    <row r="96" spans="1:11" x14ac:dyDescent="0.2">
      <c r="A96" s="633" t="s">
        <v>395</v>
      </c>
      <c r="B96" s="636" t="s">
        <v>396</v>
      </c>
      <c r="C96" s="288"/>
      <c r="D96" s="285">
        <f>SUM(D97:D100)</f>
        <v>2280</v>
      </c>
      <c r="E96" s="285">
        <f t="shared" ref="E96:G96" si="17">SUM(E97:E100)</f>
        <v>0</v>
      </c>
      <c r="F96" s="285">
        <f t="shared" si="17"/>
        <v>0</v>
      </c>
      <c r="G96" s="285">
        <f t="shared" si="17"/>
        <v>0</v>
      </c>
      <c r="H96" s="286">
        <f t="shared" si="2"/>
        <v>2280</v>
      </c>
      <c r="I96" s="286">
        <f t="shared" si="2"/>
        <v>0</v>
      </c>
      <c r="J96" s="287"/>
      <c r="K96" s="619" t="s">
        <v>397</v>
      </c>
    </row>
    <row r="97" spans="1:11" ht="12.75" customHeight="1" x14ac:dyDescent="0.2">
      <c r="A97" s="634"/>
      <c r="B97" s="637"/>
      <c r="C97" s="288">
        <v>1150</v>
      </c>
      <c r="D97" s="289">
        <v>666</v>
      </c>
      <c r="E97" s="287"/>
      <c r="F97" s="287"/>
      <c r="G97" s="287"/>
      <c r="H97" s="287">
        <f t="shared" si="2"/>
        <v>666</v>
      </c>
      <c r="I97" s="287">
        <f t="shared" si="2"/>
        <v>0</v>
      </c>
      <c r="J97" s="287"/>
      <c r="K97" s="620"/>
    </row>
    <row r="98" spans="1:11" ht="12.75" customHeight="1" x14ac:dyDescent="0.2">
      <c r="A98" s="634"/>
      <c r="B98" s="637"/>
      <c r="C98" s="288">
        <v>1210</v>
      </c>
      <c r="D98" s="289">
        <v>34</v>
      </c>
      <c r="E98" s="287"/>
      <c r="F98" s="287"/>
      <c r="G98" s="287"/>
      <c r="H98" s="287">
        <f t="shared" si="2"/>
        <v>34</v>
      </c>
      <c r="I98" s="287">
        <f t="shared" si="2"/>
        <v>0</v>
      </c>
      <c r="J98" s="287"/>
      <c r="K98" s="620"/>
    </row>
    <row r="99" spans="1:11" ht="12.75" customHeight="1" x14ac:dyDescent="0.2">
      <c r="A99" s="634"/>
      <c r="B99" s="637"/>
      <c r="C99" s="288">
        <v>2264</v>
      </c>
      <c r="D99" s="289">
        <v>1280</v>
      </c>
      <c r="E99" s="287"/>
      <c r="F99" s="287"/>
      <c r="G99" s="287"/>
      <c r="H99" s="287">
        <f t="shared" si="2"/>
        <v>1280</v>
      </c>
      <c r="I99" s="287">
        <f t="shared" si="2"/>
        <v>0</v>
      </c>
      <c r="J99" s="287"/>
      <c r="K99" s="620"/>
    </row>
    <row r="100" spans="1:11" ht="12.75" customHeight="1" x14ac:dyDescent="0.2">
      <c r="A100" s="635"/>
      <c r="B100" s="638"/>
      <c r="C100" s="288">
        <v>2314</v>
      </c>
      <c r="D100" s="289">
        <v>300</v>
      </c>
      <c r="E100" s="287"/>
      <c r="F100" s="287"/>
      <c r="G100" s="287"/>
      <c r="H100" s="287">
        <f t="shared" si="2"/>
        <v>300</v>
      </c>
      <c r="I100" s="287">
        <f t="shared" si="2"/>
        <v>0</v>
      </c>
      <c r="J100" s="287"/>
      <c r="K100" s="621"/>
    </row>
    <row r="101" spans="1:11" x14ac:dyDescent="0.2">
      <c r="A101" s="633" t="s">
        <v>398</v>
      </c>
      <c r="B101" s="636" t="s">
        <v>399</v>
      </c>
      <c r="C101" s="288"/>
      <c r="D101" s="285">
        <f>SUM(D102:D104)</f>
        <v>549</v>
      </c>
      <c r="E101" s="285">
        <f t="shared" ref="E101:G101" si="18">SUM(E102:E104)</f>
        <v>0</v>
      </c>
      <c r="F101" s="285">
        <f t="shared" si="18"/>
        <v>0</v>
      </c>
      <c r="G101" s="285">
        <f t="shared" si="18"/>
        <v>0</v>
      </c>
      <c r="H101" s="286">
        <f t="shared" si="2"/>
        <v>549</v>
      </c>
      <c r="I101" s="286">
        <f t="shared" si="2"/>
        <v>0</v>
      </c>
      <c r="J101" s="287"/>
      <c r="K101" s="619" t="s">
        <v>400</v>
      </c>
    </row>
    <row r="102" spans="1:11" ht="12.75" customHeight="1" x14ac:dyDescent="0.2">
      <c r="A102" s="634"/>
      <c r="B102" s="637"/>
      <c r="C102" s="288">
        <v>1150</v>
      </c>
      <c r="D102" s="289">
        <v>380</v>
      </c>
      <c r="E102" s="287"/>
      <c r="F102" s="287"/>
      <c r="G102" s="287"/>
      <c r="H102" s="287">
        <f t="shared" si="2"/>
        <v>380</v>
      </c>
      <c r="I102" s="287">
        <f t="shared" si="2"/>
        <v>0</v>
      </c>
      <c r="J102" s="287"/>
      <c r="K102" s="620"/>
    </row>
    <row r="103" spans="1:11" ht="12.75" customHeight="1" x14ac:dyDescent="0.2">
      <c r="A103" s="634"/>
      <c r="B103" s="637"/>
      <c r="C103" s="288">
        <v>1210</v>
      </c>
      <c r="D103" s="289">
        <v>19</v>
      </c>
      <c r="E103" s="287"/>
      <c r="F103" s="287"/>
      <c r="G103" s="287"/>
      <c r="H103" s="287">
        <f t="shared" si="2"/>
        <v>19</v>
      </c>
      <c r="I103" s="287">
        <f t="shared" si="2"/>
        <v>0</v>
      </c>
      <c r="J103" s="287"/>
      <c r="K103" s="620"/>
    </row>
    <row r="104" spans="1:11" ht="17.25" customHeight="1" x14ac:dyDescent="0.2">
      <c r="A104" s="635"/>
      <c r="B104" s="638"/>
      <c r="C104" s="288">
        <v>2314</v>
      </c>
      <c r="D104" s="289">
        <v>150</v>
      </c>
      <c r="E104" s="287"/>
      <c r="F104" s="287"/>
      <c r="G104" s="287"/>
      <c r="H104" s="287">
        <f t="shared" si="2"/>
        <v>150</v>
      </c>
      <c r="I104" s="287">
        <f t="shared" si="2"/>
        <v>0</v>
      </c>
      <c r="J104" s="287"/>
      <c r="K104" s="621"/>
    </row>
    <row r="105" spans="1:11" ht="16.5" customHeight="1" x14ac:dyDescent="0.2">
      <c r="A105" s="622" t="s">
        <v>401</v>
      </c>
      <c r="B105" s="625" t="s">
        <v>375</v>
      </c>
      <c r="C105" s="300"/>
      <c r="D105" s="294">
        <f>SUM(D106:D109)</f>
        <v>6350</v>
      </c>
      <c r="E105" s="294">
        <f t="shared" ref="E105:G105" si="19">SUM(E106:E109)</f>
        <v>2184</v>
      </c>
      <c r="F105" s="294">
        <f t="shared" si="19"/>
        <v>0</v>
      </c>
      <c r="G105" s="294">
        <f t="shared" si="19"/>
        <v>0</v>
      </c>
      <c r="H105" s="295">
        <f t="shared" si="2"/>
        <v>6350</v>
      </c>
      <c r="I105" s="295">
        <f t="shared" si="2"/>
        <v>2184</v>
      </c>
      <c r="J105" s="296"/>
      <c r="K105" s="628" t="s">
        <v>402</v>
      </c>
    </row>
    <row r="106" spans="1:11" ht="12.75" customHeight="1" x14ac:dyDescent="0.2">
      <c r="A106" s="623"/>
      <c r="B106" s="626"/>
      <c r="C106" s="293">
        <v>1150</v>
      </c>
      <c r="D106" s="296">
        <v>4900</v>
      </c>
      <c r="E106" s="297">
        <v>1500</v>
      </c>
      <c r="F106" s="297"/>
      <c r="G106" s="297"/>
      <c r="H106" s="297">
        <f t="shared" si="2"/>
        <v>4900</v>
      </c>
      <c r="I106" s="297">
        <f t="shared" si="2"/>
        <v>1500</v>
      </c>
      <c r="J106" s="296"/>
      <c r="K106" s="629"/>
    </row>
    <row r="107" spans="1:11" ht="12.75" customHeight="1" x14ac:dyDescent="0.2">
      <c r="A107" s="623"/>
      <c r="B107" s="626"/>
      <c r="C107" s="293">
        <v>1210</v>
      </c>
      <c r="D107" s="296">
        <v>245</v>
      </c>
      <c r="E107" s="297">
        <v>75</v>
      </c>
      <c r="F107" s="297"/>
      <c r="G107" s="297"/>
      <c r="H107" s="297">
        <f t="shared" si="2"/>
        <v>245</v>
      </c>
      <c r="I107" s="297">
        <f t="shared" si="2"/>
        <v>75</v>
      </c>
      <c r="J107" s="296"/>
      <c r="K107" s="629"/>
    </row>
    <row r="108" spans="1:11" ht="12.75" customHeight="1" x14ac:dyDescent="0.2">
      <c r="A108" s="623"/>
      <c r="B108" s="626"/>
      <c r="C108" s="293">
        <v>2279</v>
      </c>
      <c r="D108" s="296">
        <v>1005</v>
      </c>
      <c r="E108" s="297">
        <v>609</v>
      </c>
      <c r="F108" s="297"/>
      <c r="G108" s="297"/>
      <c r="H108" s="297">
        <f t="shared" si="2"/>
        <v>1005</v>
      </c>
      <c r="I108" s="297">
        <f t="shared" si="2"/>
        <v>609</v>
      </c>
      <c r="J108" s="296"/>
      <c r="K108" s="629"/>
    </row>
    <row r="109" spans="1:11" ht="12.75" customHeight="1" x14ac:dyDescent="0.2">
      <c r="A109" s="624"/>
      <c r="B109" s="627"/>
      <c r="C109" s="293">
        <v>2314</v>
      </c>
      <c r="D109" s="296">
        <v>200</v>
      </c>
      <c r="E109" s="297">
        <v>0</v>
      </c>
      <c r="F109" s="297"/>
      <c r="G109" s="297"/>
      <c r="H109" s="297">
        <f t="shared" ref="H109:I148" si="20">D109+F109</f>
        <v>200</v>
      </c>
      <c r="I109" s="297">
        <f t="shared" si="20"/>
        <v>0</v>
      </c>
      <c r="J109" s="297"/>
      <c r="K109" s="630"/>
    </row>
    <row r="110" spans="1:11" x14ac:dyDescent="0.2">
      <c r="A110" s="299" t="s">
        <v>403</v>
      </c>
      <c r="B110" s="292" t="s">
        <v>404</v>
      </c>
      <c r="C110" s="291"/>
      <c r="D110" s="285">
        <f>SUM(D111,D117,D119,D121,D124)</f>
        <v>4515</v>
      </c>
      <c r="E110" s="285">
        <f t="shared" ref="E110:I110" si="21">SUM(E111,E117,E119,E121,E124)</f>
        <v>7714</v>
      </c>
      <c r="F110" s="285">
        <f t="shared" si="21"/>
        <v>0</v>
      </c>
      <c r="G110" s="285">
        <f t="shared" si="21"/>
        <v>0</v>
      </c>
      <c r="H110" s="285">
        <f t="shared" si="21"/>
        <v>4515</v>
      </c>
      <c r="I110" s="285">
        <f t="shared" si="21"/>
        <v>7714</v>
      </c>
      <c r="J110" s="287"/>
      <c r="K110" s="287"/>
    </row>
    <row r="111" spans="1:11" x14ac:dyDescent="0.2">
      <c r="A111" s="633" t="s">
        <v>405</v>
      </c>
      <c r="B111" s="636" t="s">
        <v>406</v>
      </c>
      <c r="C111" s="291"/>
      <c r="D111" s="285">
        <f>SUM(D112:D116)</f>
        <v>2075</v>
      </c>
      <c r="E111" s="285">
        <f t="shared" ref="E111:G111" si="22">SUM(E112:E116)</f>
        <v>5514</v>
      </c>
      <c r="F111" s="285">
        <f t="shared" si="22"/>
        <v>0</v>
      </c>
      <c r="G111" s="285">
        <f t="shared" si="22"/>
        <v>0</v>
      </c>
      <c r="H111" s="286">
        <f t="shared" si="20"/>
        <v>2075</v>
      </c>
      <c r="I111" s="286">
        <f t="shared" si="20"/>
        <v>5514</v>
      </c>
      <c r="J111" s="287"/>
      <c r="K111" s="646" t="s">
        <v>407</v>
      </c>
    </row>
    <row r="112" spans="1:11" ht="12.75" customHeight="1" x14ac:dyDescent="0.2">
      <c r="A112" s="634"/>
      <c r="B112" s="637"/>
      <c r="C112" s="288">
        <v>1150</v>
      </c>
      <c r="D112" s="289">
        <v>0</v>
      </c>
      <c r="E112" s="287">
        <v>3180</v>
      </c>
      <c r="F112" s="287"/>
      <c r="G112" s="287"/>
      <c r="H112" s="287">
        <f t="shared" si="20"/>
        <v>0</v>
      </c>
      <c r="I112" s="287">
        <f t="shared" si="20"/>
        <v>3180</v>
      </c>
      <c r="J112" s="287"/>
      <c r="K112" s="647"/>
    </row>
    <row r="113" spans="1:11" ht="12.75" customHeight="1" x14ac:dyDescent="0.2">
      <c r="A113" s="634"/>
      <c r="B113" s="637"/>
      <c r="C113" s="288">
        <v>1210</v>
      </c>
      <c r="D113" s="289">
        <v>0</v>
      </c>
      <c r="E113" s="287">
        <v>159</v>
      </c>
      <c r="F113" s="287"/>
      <c r="G113" s="287"/>
      <c r="H113" s="287">
        <f t="shared" si="20"/>
        <v>0</v>
      </c>
      <c r="I113" s="287">
        <f t="shared" si="20"/>
        <v>159</v>
      </c>
      <c r="J113" s="287"/>
      <c r="K113" s="647"/>
    </row>
    <row r="114" spans="1:11" ht="12.75" customHeight="1" x14ac:dyDescent="0.2">
      <c r="A114" s="634"/>
      <c r="B114" s="637"/>
      <c r="C114" s="288">
        <v>2279</v>
      </c>
      <c r="D114" s="289">
        <v>275</v>
      </c>
      <c r="E114" s="287">
        <v>125</v>
      </c>
      <c r="F114" s="287"/>
      <c r="G114" s="287"/>
      <c r="H114" s="287">
        <f t="shared" si="20"/>
        <v>275</v>
      </c>
      <c r="I114" s="287">
        <f t="shared" si="20"/>
        <v>125</v>
      </c>
      <c r="J114" s="287"/>
      <c r="K114" s="647"/>
    </row>
    <row r="115" spans="1:11" ht="12.75" customHeight="1" x14ac:dyDescent="0.2">
      <c r="A115" s="634"/>
      <c r="B115" s="637"/>
      <c r="C115" s="288">
        <v>2312</v>
      </c>
      <c r="D115" s="289">
        <v>0</v>
      </c>
      <c r="E115" s="287">
        <v>300</v>
      </c>
      <c r="F115" s="287"/>
      <c r="G115" s="287"/>
      <c r="H115" s="287">
        <f t="shared" si="20"/>
        <v>0</v>
      </c>
      <c r="I115" s="287">
        <f t="shared" si="20"/>
        <v>300</v>
      </c>
      <c r="J115" s="287"/>
      <c r="K115" s="647"/>
    </row>
    <row r="116" spans="1:11" ht="12.75" customHeight="1" x14ac:dyDescent="0.2">
      <c r="A116" s="635"/>
      <c r="B116" s="638"/>
      <c r="C116" s="288">
        <v>2314</v>
      </c>
      <c r="D116" s="289">
        <v>1800</v>
      </c>
      <c r="E116" s="287">
        <v>1750</v>
      </c>
      <c r="F116" s="287"/>
      <c r="G116" s="287"/>
      <c r="H116" s="287">
        <f t="shared" si="20"/>
        <v>1800</v>
      </c>
      <c r="I116" s="287">
        <f t="shared" si="20"/>
        <v>1750</v>
      </c>
      <c r="J116" s="287"/>
      <c r="K116" s="648"/>
    </row>
    <row r="117" spans="1:11" ht="48" customHeight="1" x14ac:dyDescent="0.2">
      <c r="A117" s="633" t="s">
        <v>408</v>
      </c>
      <c r="B117" s="636" t="s">
        <v>409</v>
      </c>
      <c r="C117" s="292"/>
      <c r="D117" s="285">
        <f>SUM(D118)</f>
        <v>0</v>
      </c>
      <c r="E117" s="285">
        <f t="shared" ref="E117:G117" si="23">SUM(E118)</f>
        <v>200</v>
      </c>
      <c r="F117" s="285">
        <f t="shared" si="23"/>
        <v>0</v>
      </c>
      <c r="G117" s="285">
        <f t="shared" si="23"/>
        <v>0</v>
      </c>
      <c r="H117" s="286">
        <f t="shared" si="20"/>
        <v>0</v>
      </c>
      <c r="I117" s="286">
        <f t="shared" si="20"/>
        <v>200</v>
      </c>
      <c r="J117" s="287"/>
      <c r="K117" s="619" t="s">
        <v>407</v>
      </c>
    </row>
    <row r="118" spans="1:11" ht="21.75" customHeight="1" x14ac:dyDescent="0.2">
      <c r="A118" s="635"/>
      <c r="B118" s="638"/>
      <c r="C118" s="288">
        <v>2314</v>
      </c>
      <c r="D118" s="289">
        <v>0</v>
      </c>
      <c r="E118" s="287">
        <v>200</v>
      </c>
      <c r="F118" s="287"/>
      <c r="G118" s="287"/>
      <c r="H118" s="287">
        <f t="shared" si="20"/>
        <v>0</v>
      </c>
      <c r="I118" s="287">
        <f t="shared" si="20"/>
        <v>200</v>
      </c>
      <c r="J118" s="287"/>
      <c r="K118" s="621"/>
    </row>
    <row r="119" spans="1:11" ht="40.5" customHeight="1" x14ac:dyDescent="0.2">
      <c r="A119" s="633" t="s">
        <v>410</v>
      </c>
      <c r="B119" s="636" t="s">
        <v>411</v>
      </c>
      <c r="C119" s="291"/>
      <c r="D119" s="285">
        <f>SUM(D120)</f>
        <v>0</v>
      </c>
      <c r="E119" s="285">
        <f t="shared" ref="E119:G119" si="24">SUM(E120)</f>
        <v>200</v>
      </c>
      <c r="F119" s="285">
        <f t="shared" si="24"/>
        <v>0</v>
      </c>
      <c r="G119" s="285">
        <f t="shared" si="24"/>
        <v>0</v>
      </c>
      <c r="H119" s="286">
        <f t="shared" si="20"/>
        <v>0</v>
      </c>
      <c r="I119" s="286">
        <f t="shared" si="20"/>
        <v>200</v>
      </c>
      <c r="J119" s="287"/>
      <c r="K119" s="619" t="s">
        <v>412</v>
      </c>
    </row>
    <row r="120" spans="1:11" ht="12.75" customHeight="1" x14ac:dyDescent="0.2">
      <c r="A120" s="635"/>
      <c r="B120" s="638"/>
      <c r="C120" s="288">
        <v>2314</v>
      </c>
      <c r="D120" s="289">
        <v>0</v>
      </c>
      <c r="E120" s="287">
        <v>200</v>
      </c>
      <c r="F120" s="287"/>
      <c r="G120" s="287"/>
      <c r="H120" s="287">
        <f t="shared" si="20"/>
        <v>0</v>
      </c>
      <c r="I120" s="287">
        <f t="shared" si="20"/>
        <v>200</v>
      </c>
      <c r="J120" s="287"/>
      <c r="K120" s="621"/>
    </row>
    <row r="121" spans="1:11" ht="37.5" customHeight="1" x14ac:dyDescent="0.2">
      <c r="A121" s="633" t="s">
        <v>413</v>
      </c>
      <c r="B121" s="636" t="s">
        <v>414</v>
      </c>
      <c r="C121" s="291"/>
      <c r="D121" s="285">
        <f>SUM(D122:D123)</f>
        <v>0</v>
      </c>
      <c r="E121" s="285">
        <f t="shared" ref="E121:G121" si="25">SUM(E122:E123)</f>
        <v>800</v>
      </c>
      <c r="F121" s="285">
        <f t="shared" si="25"/>
        <v>0</v>
      </c>
      <c r="G121" s="285">
        <f t="shared" si="25"/>
        <v>0</v>
      </c>
      <c r="H121" s="286">
        <f t="shared" si="20"/>
        <v>0</v>
      </c>
      <c r="I121" s="286">
        <f t="shared" si="20"/>
        <v>800</v>
      </c>
      <c r="J121" s="287"/>
      <c r="K121" s="619" t="s">
        <v>415</v>
      </c>
    </row>
    <row r="122" spans="1:11" ht="12.75" customHeight="1" x14ac:dyDescent="0.2">
      <c r="A122" s="634"/>
      <c r="B122" s="637"/>
      <c r="C122" s="288">
        <v>1150</v>
      </c>
      <c r="D122" s="289">
        <v>0</v>
      </c>
      <c r="E122" s="287">
        <v>762</v>
      </c>
      <c r="F122" s="287"/>
      <c r="G122" s="287"/>
      <c r="H122" s="287">
        <f t="shared" si="20"/>
        <v>0</v>
      </c>
      <c r="I122" s="287">
        <f t="shared" si="20"/>
        <v>762</v>
      </c>
      <c r="J122" s="287"/>
      <c r="K122" s="620"/>
    </row>
    <row r="123" spans="1:11" ht="12.75" customHeight="1" x14ac:dyDescent="0.2">
      <c r="A123" s="635"/>
      <c r="B123" s="638"/>
      <c r="C123" s="288">
        <v>1210</v>
      </c>
      <c r="D123" s="289">
        <v>0</v>
      </c>
      <c r="E123" s="287">
        <v>38</v>
      </c>
      <c r="F123" s="287"/>
      <c r="G123" s="287"/>
      <c r="H123" s="287">
        <f t="shared" si="20"/>
        <v>0</v>
      </c>
      <c r="I123" s="287">
        <f t="shared" si="20"/>
        <v>38</v>
      </c>
      <c r="J123" s="287"/>
      <c r="K123" s="621"/>
    </row>
    <row r="124" spans="1:11" ht="24" customHeight="1" x14ac:dyDescent="0.2">
      <c r="A124" s="633" t="s">
        <v>416</v>
      </c>
      <c r="B124" s="636" t="s">
        <v>417</v>
      </c>
      <c r="C124" s="291"/>
      <c r="D124" s="285">
        <f>SUM(D125:D127)</f>
        <v>2440</v>
      </c>
      <c r="E124" s="285">
        <f t="shared" ref="E124:G124" si="26">SUM(E125:E127)</f>
        <v>1000</v>
      </c>
      <c r="F124" s="285">
        <f t="shared" si="26"/>
        <v>0</v>
      </c>
      <c r="G124" s="285">
        <f t="shared" si="26"/>
        <v>0</v>
      </c>
      <c r="H124" s="286">
        <f t="shared" si="20"/>
        <v>2440</v>
      </c>
      <c r="I124" s="286">
        <f t="shared" si="20"/>
        <v>1000</v>
      </c>
      <c r="J124" s="287"/>
      <c r="K124" s="619" t="s">
        <v>418</v>
      </c>
    </row>
    <row r="125" spans="1:11" ht="12.75" customHeight="1" x14ac:dyDescent="0.2">
      <c r="A125" s="634"/>
      <c r="B125" s="637"/>
      <c r="C125" s="288">
        <v>2262</v>
      </c>
      <c r="D125" s="289">
        <v>1500</v>
      </c>
      <c r="E125" s="287">
        <v>500</v>
      </c>
      <c r="F125" s="287"/>
      <c r="G125" s="287"/>
      <c r="H125" s="287">
        <f t="shared" si="20"/>
        <v>1500</v>
      </c>
      <c r="I125" s="287">
        <f t="shared" si="20"/>
        <v>500</v>
      </c>
      <c r="J125" s="287"/>
      <c r="K125" s="620"/>
    </row>
    <row r="126" spans="1:11" ht="12.75" customHeight="1" x14ac:dyDescent="0.2">
      <c r="A126" s="634"/>
      <c r="B126" s="637"/>
      <c r="C126" s="288">
        <v>2279</v>
      </c>
      <c r="D126" s="289">
        <v>940</v>
      </c>
      <c r="E126" s="287">
        <v>0</v>
      </c>
      <c r="F126" s="287"/>
      <c r="G126" s="287"/>
      <c r="H126" s="287">
        <f t="shared" si="20"/>
        <v>940</v>
      </c>
      <c r="I126" s="287">
        <f t="shared" si="20"/>
        <v>0</v>
      </c>
      <c r="J126" s="287"/>
      <c r="K126" s="620"/>
    </row>
    <row r="127" spans="1:11" ht="12.75" customHeight="1" x14ac:dyDescent="0.2">
      <c r="A127" s="635"/>
      <c r="B127" s="638"/>
      <c r="C127" s="288">
        <v>2363</v>
      </c>
      <c r="D127" s="289">
        <v>0</v>
      </c>
      <c r="E127" s="287">
        <v>500</v>
      </c>
      <c r="F127" s="287"/>
      <c r="G127" s="287"/>
      <c r="H127" s="287">
        <f t="shared" si="20"/>
        <v>0</v>
      </c>
      <c r="I127" s="287">
        <f t="shared" si="20"/>
        <v>500</v>
      </c>
      <c r="J127" s="287"/>
      <c r="K127" s="621"/>
    </row>
    <row r="128" spans="1:11" x14ac:dyDescent="0.2">
      <c r="A128" s="299" t="s">
        <v>419</v>
      </c>
      <c r="B128" s="292" t="s">
        <v>420</v>
      </c>
      <c r="C128" s="292"/>
      <c r="D128" s="285">
        <f t="shared" ref="D128:I128" si="27">SUM(D129,D137,D143,D149,D155,D160)</f>
        <v>61830</v>
      </c>
      <c r="E128" s="285">
        <f t="shared" si="27"/>
        <v>0</v>
      </c>
      <c r="F128" s="285">
        <f t="shared" si="27"/>
        <v>0</v>
      </c>
      <c r="G128" s="285">
        <f t="shared" si="27"/>
        <v>0</v>
      </c>
      <c r="H128" s="285">
        <f t="shared" si="27"/>
        <v>61830</v>
      </c>
      <c r="I128" s="285">
        <f t="shared" si="27"/>
        <v>0</v>
      </c>
      <c r="J128" s="289"/>
      <c r="K128" s="287"/>
    </row>
    <row r="129" spans="1:11" ht="16.5" customHeight="1" x14ac:dyDescent="0.2">
      <c r="A129" s="622" t="s">
        <v>421</v>
      </c>
      <c r="B129" s="625" t="s">
        <v>422</v>
      </c>
      <c r="C129" s="300"/>
      <c r="D129" s="294">
        <f>SUM(D130:D136)</f>
        <v>13277</v>
      </c>
      <c r="E129" s="294">
        <f t="shared" ref="E129:G129" si="28">SUM(E130:E136)</f>
        <v>0</v>
      </c>
      <c r="F129" s="294">
        <f t="shared" si="28"/>
        <v>0</v>
      </c>
      <c r="G129" s="294">
        <f t="shared" si="28"/>
        <v>0</v>
      </c>
      <c r="H129" s="295">
        <f t="shared" si="20"/>
        <v>13277</v>
      </c>
      <c r="I129" s="295">
        <f t="shared" si="20"/>
        <v>0</v>
      </c>
      <c r="J129" s="296"/>
      <c r="K129" s="628" t="s">
        <v>423</v>
      </c>
    </row>
    <row r="130" spans="1:11" ht="13.5" customHeight="1" x14ac:dyDescent="0.2">
      <c r="A130" s="623"/>
      <c r="B130" s="626"/>
      <c r="C130" s="293">
        <v>1150</v>
      </c>
      <c r="D130" s="296">
        <v>600</v>
      </c>
      <c r="E130" s="297"/>
      <c r="F130" s="297"/>
      <c r="G130" s="297"/>
      <c r="H130" s="297">
        <f t="shared" si="20"/>
        <v>600</v>
      </c>
      <c r="I130" s="297">
        <f t="shared" si="20"/>
        <v>0</v>
      </c>
      <c r="J130" s="296"/>
      <c r="K130" s="629"/>
    </row>
    <row r="131" spans="1:11" ht="12.75" customHeight="1" x14ac:dyDescent="0.2">
      <c r="A131" s="623"/>
      <c r="B131" s="626"/>
      <c r="C131" s="293">
        <v>1210</v>
      </c>
      <c r="D131" s="296">
        <v>30</v>
      </c>
      <c r="E131" s="297"/>
      <c r="F131" s="297"/>
      <c r="G131" s="297"/>
      <c r="H131" s="297">
        <f t="shared" si="20"/>
        <v>30</v>
      </c>
      <c r="I131" s="297">
        <f t="shared" si="20"/>
        <v>0</v>
      </c>
      <c r="J131" s="296"/>
      <c r="K131" s="629"/>
    </row>
    <row r="132" spans="1:11" ht="15" customHeight="1" x14ac:dyDescent="0.2">
      <c r="A132" s="623"/>
      <c r="B132" s="626"/>
      <c r="C132" s="293">
        <v>2231</v>
      </c>
      <c r="D132" s="296">
        <v>500</v>
      </c>
      <c r="E132" s="297"/>
      <c r="F132" s="297"/>
      <c r="G132" s="297"/>
      <c r="H132" s="297">
        <f t="shared" si="20"/>
        <v>500</v>
      </c>
      <c r="I132" s="297">
        <f t="shared" si="20"/>
        <v>0</v>
      </c>
      <c r="J132" s="296"/>
      <c r="K132" s="629"/>
    </row>
    <row r="133" spans="1:11" ht="12.75" customHeight="1" x14ac:dyDescent="0.2">
      <c r="A133" s="623"/>
      <c r="B133" s="626"/>
      <c r="C133" s="293">
        <v>2264</v>
      </c>
      <c r="D133" s="296">
        <v>4189</v>
      </c>
      <c r="E133" s="297"/>
      <c r="F133" s="297"/>
      <c r="G133" s="297"/>
      <c r="H133" s="297">
        <f t="shared" si="20"/>
        <v>4189</v>
      </c>
      <c r="I133" s="297">
        <f t="shared" si="20"/>
        <v>0</v>
      </c>
      <c r="J133" s="296"/>
      <c r="K133" s="629"/>
    </row>
    <row r="134" spans="1:11" ht="15.75" customHeight="1" x14ac:dyDescent="0.2">
      <c r="A134" s="623"/>
      <c r="B134" s="626"/>
      <c r="C134" s="293">
        <v>2279</v>
      </c>
      <c r="D134" s="296">
        <v>6715</v>
      </c>
      <c r="E134" s="297"/>
      <c r="F134" s="297"/>
      <c r="G134" s="297"/>
      <c r="H134" s="297">
        <f t="shared" si="20"/>
        <v>6715</v>
      </c>
      <c r="I134" s="297">
        <f t="shared" si="20"/>
        <v>0</v>
      </c>
      <c r="J134" s="296"/>
      <c r="K134" s="629"/>
    </row>
    <row r="135" spans="1:11" ht="15" customHeight="1" x14ac:dyDescent="0.2">
      <c r="A135" s="623"/>
      <c r="B135" s="626"/>
      <c r="C135" s="293">
        <v>2312</v>
      </c>
      <c r="D135" s="296">
        <v>400</v>
      </c>
      <c r="E135" s="297"/>
      <c r="F135" s="297"/>
      <c r="G135" s="297"/>
      <c r="H135" s="297">
        <f t="shared" si="20"/>
        <v>400</v>
      </c>
      <c r="I135" s="297">
        <f t="shared" si="20"/>
        <v>0</v>
      </c>
      <c r="J135" s="296"/>
      <c r="K135" s="629"/>
    </row>
    <row r="136" spans="1:11" ht="13.5" customHeight="1" x14ac:dyDescent="0.2">
      <c r="A136" s="624"/>
      <c r="B136" s="627"/>
      <c r="C136" s="293">
        <v>2314</v>
      </c>
      <c r="D136" s="296">
        <v>843</v>
      </c>
      <c r="E136" s="297"/>
      <c r="F136" s="297"/>
      <c r="G136" s="297"/>
      <c r="H136" s="297">
        <f t="shared" si="20"/>
        <v>843</v>
      </c>
      <c r="I136" s="297">
        <f t="shared" si="20"/>
        <v>0</v>
      </c>
      <c r="J136" s="296"/>
      <c r="K136" s="630"/>
    </row>
    <row r="137" spans="1:11" x14ac:dyDescent="0.2">
      <c r="A137" s="633" t="s">
        <v>424</v>
      </c>
      <c r="B137" s="636" t="s">
        <v>425</v>
      </c>
      <c r="C137" s="288"/>
      <c r="D137" s="285">
        <f>SUM(D138:D142)</f>
        <v>9000</v>
      </c>
      <c r="E137" s="285">
        <f t="shared" ref="E137:G137" si="29">SUM(E138:E142)</f>
        <v>0</v>
      </c>
      <c r="F137" s="285">
        <f t="shared" si="29"/>
        <v>0</v>
      </c>
      <c r="G137" s="285">
        <f t="shared" si="29"/>
        <v>0</v>
      </c>
      <c r="H137" s="286">
        <f t="shared" si="20"/>
        <v>9000</v>
      </c>
      <c r="I137" s="286">
        <f t="shared" si="20"/>
        <v>0</v>
      </c>
      <c r="J137" s="289"/>
      <c r="K137" s="619" t="s">
        <v>423</v>
      </c>
    </row>
    <row r="138" spans="1:11" ht="12.75" customHeight="1" x14ac:dyDescent="0.2">
      <c r="A138" s="634"/>
      <c r="B138" s="637"/>
      <c r="C138" s="288">
        <v>1150</v>
      </c>
      <c r="D138" s="289">
        <v>2800</v>
      </c>
      <c r="E138" s="287"/>
      <c r="F138" s="287"/>
      <c r="G138" s="287"/>
      <c r="H138" s="287">
        <f t="shared" si="20"/>
        <v>2800</v>
      </c>
      <c r="I138" s="287">
        <f t="shared" si="20"/>
        <v>0</v>
      </c>
      <c r="J138" s="289"/>
      <c r="K138" s="620"/>
    </row>
    <row r="139" spans="1:11" ht="12.75" customHeight="1" x14ac:dyDescent="0.2">
      <c r="A139" s="634"/>
      <c r="B139" s="637"/>
      <c r="C139" s="288">
        <v>1210</v>
      </c>
      <c r="D139" s="289">
        <v>140</v>
      </c>
      <c r="E139" s="287"/>
      <c r="F139" s="287"/>
      <c r="G139" s="287"/>
      <c r="H139" s="287">
        <f t="shared" si="20"/>
        <v>140</v>
      </c>
      <c r="I139" s="287">
        <f t="shared" si="20"/>
        <v>0</v>
      </c>
      <c r="J139" s="289"/>
      <c r="K139" s="620"/>
    </row>
    <row r="140" spans="1:11" ht="12.75" customHeight="1" x14ac:dyDescent="0.2">
      <c r="A140" s="634"/>
      <c r="B140" s="637"/>
      <c r="C140" s="288">
        <v>2264</v>
      </c>
      <c r="D140" s="289">
        <v>2160</v>
      </c>
      <c r="E140" s="287"/>
      <c r="F140" s="287"/>
      <c r="G140" s="287"/>
      <c r="H140" s="287">
        <f t="shared" si="20"/>
        <v>2160</v>
      </c>
      <c r="I140" s="287">
        <f t="shared" si="20"/>
        <v>0</v>
      </c>
      <c r="J140" s="289"/>
      <c r="K140" s="620"/>
    </row>
    <row r="141" spans="1:11" ht="12.75" customHeight="1" x14ac:dyDescent="0.2">
      <c r="A141" s="634"/>
      <c r="B141" s="637"/>
      <c r="C141" s="288">
        <v>2279</v>
      </c>
      <c r="D141" s="289">
        <v>3500</v>
      </c>
      <c r="E141" s="287"/>
      <c r="F141" s="287"/>
      <c r="G141" s="287"/>
      <c r="H141" s="287">
        <f t="shared" si="20"/>
        <v>3500</v>
      </c>
      <c r="I141" s="287">
        <f t="shared" si="20"/>
        <v>0</v>
      </c>
      <c r="J141" s="289"/>
      <c r="K141" s="620"/>
    </row>
    <row r="142" spans="1:11" ht="12.75" customHeight="1" x14ac:dyDescent="0.2">
      <c r="A142" s="635"/>
      <c r="B142" s="638"/>
      <c r="C142" s="288">
        <v>2314</v>
      </c>
      <c r="D142" s="289">
        <v>400</v>
      </c>
      <c r="E142" s="287"/>
      <c r="F142" s="287"/>
      <c r="G142" s="287"/>
      <c r="H142" s="287">
        <f t="shared" si="20"/>
        <v>400</v>
      </c>
      <c r="I142" s="287">
        <f t="shared" si="20"/>
        <v>0</v>
      </c>
      <c r="J142" s="289"/>
      <c r="K142" s="621"/>
    </row>
    <row r="143" spans="1:11" x14ac:dyDescent="0.2">
      <c r="A143" s="633" t="s">
        <v>426</v>
      </c>
      <c r="B143" s="636" t="s">
        <v>427</v>
      </c>
      <c r="C143" s="288"/>
      <c r="D143" s="285">
        <f>SUM(D144:D148)</f>
        <v>17000</v>
      </c>
      <c r="E143" s="285">
        <f t="shared" ref="E143:G143" si="30">SUM(E144:E148)</f>
        <v>0</v>
      </c>
      <c r="F143" s="285">
        <f t="shared" si="30"/>
        <v>0</v>
      </c>
      <c r="G143" s="285">
        <f t="shared" si="30"/>
        <v>0</v>
      </c>
      <c r="H143" s="286">
        <f t="shared" si="20"/>
        <v>17000</v>
      </c>
      <c r="I143" s="286">
        <f t="shared" si="20"/>
        <v>0</v>
      </c>
      <c r="J143" s="289"/>
      <c r="K143" s="619" t="s">
        <v>423</v>
      </c>
    </row>
    <row r="144" spans="1:11" ht="12.75" customHeight="1" x14ac:dyDescent="0.2">
      <c r="A144" s="634"/>
      <c r="B144" s="637"/>
      <c r="C144" s="288">
        <v>1150</v>
      </c>
      <c r="D144" s="289">
        <v>4300</v>
      </c>
      <c r="E144" s="287"/>
      <c r="F144" s="287"/>
      <c r="G144" s="287"/>
      <c r="H144" s="287">
        <f t="shared" si="20"/>
        <v>4300</v>
      </c>
      <c r="I144" s="287">
        <f t="shared" si="20"/>
        <v>0</v>
      </c>
      <c r="J144" s="289"/>
      <c r="K144" s="620"/>
    </row>
    <row r="145" spans="1:11" ht="12.75" customHeight="1" x14ac:dyDescent="0.2">
      <c r="A145" s="634"/>
      <c r="B145" s="637"/>
      <c r="C145" s="288">
        <v>1210</v>
      </c>
      <c r="D145" s="289">
        <v>215</v>
      </c>
      <c r="E145" s="287"/>
      <c r="F145" s="287"/>
      <c r="G145" s="287"/>
      <c r="H145" s="287">
        <f t="shared" si="20"/>
        <v>215</v>
      </c>
      <c r="I145" s="287">
        <f t="shared" si="20"/>
        <v>0</v>
      </c>
      <c r="J145" s="289"/>
      <c r="K145" s="620"/>
    </row>
    <row r="146" spans="1:11" ht="12.75" customHeight="1" x14ac:dyDescent="0.2">
      <c r="A146" s="634"/>
      <c r="B146" s="637"/>
      <c r="C146" s="288">
        <v>2264</v>
      </c>
      <c r="D146" s="289">
        <v>7000</v>
      </c>
      <c r="E146" s="287"/>
      <c r="F146" s="287"/>
      <c r="G146" s="287"/>
      <c r="H146" s="287">
        <f t="shared" si="20"/>
        <v>7000</v>
      </c>
      <c r="I146" s="287">
        <f t="shared" si="20"/>
        <v>0</v>
      </c>
      <c r="J146" s="289"/>
      <c r="K146" s="620"/>
    </row>
    <row r="147" spans="1:11" ht="12.75" customHeight="1" x14ac:dyDescent="0.2">
      <c r="A147" s="634"/>
      <c r="B147" s="637"/>
      <c r="C147" s="288">
        <v>2279</v>
      </c>
      <c r="D147" s="289">
        <v>4800</v>
      </c>
      <c r="E147" s="287"/>
      <c r="F147" s="287"/>
      <c r="G147" s="287"/>
      <c r="H147" s="287">
        <f t="shared" si="20"/>
        <v>4800</v>
      </c>
      <c r="I147" s="287">
        <f t="shared" si="20"/>
        <v>0</v>
      </c>
      <c r="J147" s="289"/>
      <c r="K147" s="620"/>
    </row>
    <row r="148" spans="1:11" ht="12.75" customHeight="1" x14ac:dyDescent="0.2">
      <c r="A148" s="635"/>
      <c r="B148" s="638"/>
      <c r="C148" s="288">
        <v>2314</v>
      </c>
      <c r="D148" s="289">
        <v>685</v>
      </c>
      <c r="E148" s="287"/>
      <c r="F148" s="287"/>
      <c r="G148" s="287"/>
      <c r="H148" s="287">
        <f t="shared" si="20"/>
        <v>685</v>
      </c>
      <c r="I148" s="287">
        <f t="shared" si="20"/>
        <v>0</v>
      </c>
      <c r="J148" s="289"/>
      <c r="K148" s="621"/>
    </row>
    <row r="149" spans="1:11" x14ac:dyDescent="0.2">
      <c r="A149" s="633" t="s">
        <v>428</v>
      </c>
      <c r="B149" s="636" t="s">
        <v>429</v>
      </c>
      <c r="C149" s="288"/>
      <c r="D149" s="285">
        <f>SUM(D150:D154)</f>
        <v>10000</v>
      </c>
      <c r="E149" s="285">
        <f t="shared" ref="E149:G149" si="31">SUM(E150:E154)</f>
        <v>0</v>
      </c>
      <c r="F149" s="285">
        <f t="shared" si="31"/>
        <v>0</v>
      </c>
      <c r="G149" s="285">
        <f t="shared" si="31"/>
        <v>0</v>
      </c>
      <c r="H149" s="286">
        <f t="shared" ref="H149:I200" si="32">D149+F149</f>
        <v>10000</v>
      </c>
      <c r="I149" s="286">
        <f t="shared" si="32"/>
        <v>0</v>
      </c>
      <c r="J149" s="289"/>
      <c r="K149" s="619" t="s">
        <v>423</v>
      </c>
    </row>
    <row r="150" spans="1:11" ht="12.75" customHeight="1" x14ac:dyDescent="0.2">
      <c r="A150" s="634"/>
      <c r="B150" s="637"/>
      <c r="C150" s="288">
        <v>1150</v>
      </c>
      <c r="D150" s="289">
        <v>2920</v>
      </c>
      <c r="E150" s="287"/>
      <c r="F150" s="287"/>
      <c r="G150" s="287"/>
      <c r="H150" s="287">
        <f t="shared" si="32"/>
        <v>2920</v>
      </c>
      <c r="I150" s="287">
        <f t="shared" si="32"/>
        <v>0</v>
      </c>
      <c r="J150" s="289"/>
      <c r="K150" s="620"/>
    </row>
    <row r="151" spans="1:11" ht="12.75" customHeight="1" x14ac:dyDescent="0.2">
      <c r="A151" s="634"/>
      <c r="B151" s="637"/>
      <c r="C151" s="288">
        <v>1210</v>
      </c>
      <c r="D151" s="289">
        <v>146</v>
      </c>
      <c r="E151" s="287"/>
      <c r="F151" s="287"/>
      <c r="G151" s="287"/>
      <c r="H151" s="287">
        <f t="shared" si="32"/>
        <v>146</v>
      </c>
      <c r="I151" s="287">
        <f t="shared" si="32"/>
        <v>0</v>
      </c>
      <c r="J151" s="289"/>
      <c r="K151" s="620"/>
    </row>
    <row r="152" spans="1:11" ht="12.75" customHeight="1" x14ac:dyDescent="0.2">
      <c r="A152" s="634"/>
      <c r="B152" s="637"/>
      <c r="C152" s="288">
        <v>2264</v>
      </c>
      <c r="D152" s="289">
        <v>3400</v>
      </c>
      <c r="E152" s="287"/>
      <c r="F152" s="287"/>
      <c r="G152" s="287"/>
      <c r="H152" s="287">
        <f t="shared" si="32"/>
        <v>3400</v>
      </c>
      <c r="I152" s="287">
        <f t="shared" si="32"/>
        <v>0</v>
      </c>
      <c r="J152" s="289"/>
      <c r="K152" s="620"/>
    </row>
    <row r="153" spans="1:11" ht="12.75" customHeight="1" x14ac:dyDescent="0.2">
      <c r="A153" s="634"/>
      <c r="B153" s="637"/>
      <c r="C153" s="288">
        <v>2279</v>
      </c>
      <c r="D153" s="289">
        <v>3334</v>
      </c>
      <c r="E153" s="287"/>
      <c r="F153" s="287"/>
      <c r="G153" s="287"/>
      <c r="H153" s="287">
        <f t="shared" si="32"/>
        <v>3334</v>
      </c>
      <c r="I153" s="287">
        <f t="shared" si="32"/>
        <v>0</v>
      </c>
      <c r="J153" s="289"/>
      <c r="K153" s="620"/>
    </row>
    <row r="154" spans="1:11" ht="12.75" customHeight="1" x14ac:dyDescent="0.2">
      <c r="A154" s="635"/>
      <c r="B154" s="638"/>
      <c r="C154" s="288">
        <v>2314</v>
      </c>
      <c r="D154" s="289">
        <v>200</v>
      </c>
      <c r="E154" s="287"/>
      <c r="F154" s="287"/>
      <c r="G154" s="287"/>
      <c r="H154" s="287">
        <f t="shared" si="32"/>
        <v>200</v>
      </c>
      <c r="I154" s="287">
        <f t="shared" si="32"/>
        <v>0</v>
      </c>
      <c r="J154" s="289"/>
      <c r="K154" s="621"/>
    </row>
    <row r="155" spans="1:11" x14ac:dyDescent="0.2">
      <c r="A155" s="622" t="s">
        <v>430</v>
      </c>
      <c r="B155" s="625" t="s">
        <v>431</v>
      </c>
      <c r="C155" s="300"/>
      <c r="D155" s="294">
        <f>SUM(D156:D159)</f>
        <v>6723</v>
      </c>
      <c r="E155" s="294">
        <f>SUM(E156:E159)</f>
        <v>0</v>
      </c>
      <c r="F155" s="294">
        <f>SUM(F156:F159)</f>
        <v>0</v>
      </c>
      <c r="G155" s="294">
        <f>SUM(G156:G159)</f>
        <v>0</v>
      </c>
      <c r="H155" s="295">
        <f t="shared" si="32"/>
        <v>6723</v>
      </c>
      <c r="I155" s="295">
        <f t="shared" si="32"/>
        <v>0</v>
      </c>
      <c r="J155" s="296"/>
      <c r="K155" s="628" t="s">
        <v>423</v>
      </c>
    </row>
    <row r="156" spans="1:11" ht="13.5" customHeight="1" x14ac:dyDescent="0.2">
      <c r="A156" s="623"/>
      <c r="B156" s="626"/>
      <c r="C156" s="293">
        <v>1150</v>
      </c>
      <c r="D156" s="296">
        <v>0</v>
      </c>
      <c r="E156" s="297"/>
      <c r="F156" s="297"/>
      <c r="G156" s="297"/>
      <c r="H156" s="297">
        <f t="shared" si="32"/>
        <v>0</v>
      </c>
      <c r="I156" s="297">
        <f t="shared" si="32"/>
        <v>0</v>
      </c>
      <c r="J156" s="296"/>
      <c r="K156" s="629"/>
    </row>
    <row r="157" spans="1:11" ht="12.75" customHeight="1" x14ac:dyDescent="0.2">
      <c r="A157" s="623"/>
      <c r="B157" s="626"/>
      <c r="C157" s="293">
        <v>1210</v>
      </c>
      <c r="D157" s="296">
        <v>0</v>
      </c>
      <c r="E157" s="297"/>
      <c r="F157" s="297"/>
      <c r="G157" s="297"/>
      <c r="H157" s="297">
        <f t="shared" si="32"/>
        <v>0</v>
      </c>
      <c r="I157" s="297">
        <f t="shared" si="32"/>
        <v>0</v>
      </c>
      <c r="J157" s="296"/>
      <c r="K157" s="629"/>
    </row>
    <row r="158" spans="1:11" ht="14.25" customHeight="1" x14ac:dyDescent="0.2">
      <c r="A158" s="623"/>
      <c r="B158" s="626"/>
      <c r="C158" s="293">
        <v>2279</v>
      </c>
      <c r="D158" s="296">
        <v>6723</v>
      </c>
      <c r="E158" s="297"/>
      <c r="F158" s="297"/>
      <c r="G158" s="297"/>
      <c r="H158" s="297">
        <f t="shared" si="32"/>
        <v>6723</v>
      </c>
      <c r="I158" s="297">
        <f t="shared" si="32"/>
        <v>0</v>
      </c>
      <c r="J158" s="296"/>
      <c r="K158" s="629"/>
    </row>
    <row r="159" spans="1:11" ht="12.75" customHeight="1" x14ac:dyDescent="0.2">
      <c r="A159" s="624"/>
      <c r="B159" s="627"/>
      <c r="C159" s="293">
        <v>2314</v>
      </c>
      <c r="D159" s="296">
        <v>0</v>
      </c>
      <c r="E159" s="297"/>
      <c r="F159" s="297"/>
      <c r="G159" s="297"/>
      <c r="H159" s="297">
        <f t="shared" si="32"/>
        <v>0</v>
      </c>
      <c r="I159" s="297">
        <f t="shared" si="32"/>
        <v>0</v>
      </c>
      <c r="J159" s="296"/>
      <c r="K159" s="630"/>
    </row>
    <row r="160" spans="1:11" ht="15" customHeight="1" x14ac:dyDescent="0.2">
      <c r="A160" s="622" t="s">
        <v>432</v>
      </c>
      <c r="B160" s="625" t="s">
        <v>433</v>
      </c>
      <c r="C160" s="293"/>
      <c r="D160" s="294">
        <f>SUM(D161:D165)</f>
        <v>5830</v>
      </c>
      <c r="E160" s="294">
        <f t="shared" ref="E160:G160" si="33">SUM(E161:E165)</f>
        <v>0</v>
      </c>
      <c r="F160" s="294">
        <f t="shared" si="33"/>
        <v>0</v>
      </c>
      <c r="G160" s="294">
        <f t="shared" si="33"/>
        <v>0</v>
      </c>
      <c r="H160" s="295">
        <f t="shared" si="32"/>
        <v>5830</v>
      </c>
      <c r="I160" s="295">
        <f t="shared" si="32"/>
        <v>0</v>
      </c>
      <c r="J160" s="296"/>
      <c r="K160" s="628" t="s">
        <v>423</v>
      </c>
    </row>
    <row r="161" spans="1:11" ht="13.5" customHeight="1" x14ac:dyDescent="0.2">
      <c r="A161" s="623"/>
      <c r="B161" s="626"/>
      <c r="C161" s="293">
        <v>1150</v>
      </c>
      <c r="D161" s="296">
        <v>1537</v>
      </c>
      <c r="E161" s="297"/>
      <c r="F161" s="297"/>
      <c r="G161" s="297"/>
      <c r="H161" s="297">
        <f t="shared" si="32"/>
        <v>1537</v>
      </c>
      <c r="I161" s="297">
        <f t="shared" si="32"/>
        <v>0</v>
      </c>
      <c r="J161" s="296"/>
      <c r="K161" s="629"/>
    </row>
    <row r="162" spans="1:11" ht="14.25" customHeight="1" x14ac:dyDescent="0.2">
      <c r="A162" s="623"/>
      <c r="B162" s="626"/>
      <c r="C162" s="293">
        <v>1210</v>
      </c>
      <c r="D162" s="296">
        <v>77</v>
      </c>
      <c r="E162" s="297"/>
      <c r="F162" s="297"/>
      <c r="G162" s="297"/>
      <c r="H162" s="297">
        <f t="shared" si="32"/>
        <v>77</v>
      </c>
      <c r="I162" s="297">
        <f t="shared" si="32"/>
        <v>0</v>
      </c>
      <c r="J162" s="296"/>
      <c r="K162" s="629"/>
    </row>
    <row r="163" spans="1:11" ht="13.5" customHeight="1" x14ac:dyDescent="0.2">
      <c r="A163" s="623"/>
      <c r="B163" s="626"/>
      <c r="C163" s="293">
        <v>2264</v>
      </c>
      <c r="D163" s="296">
        <v>1145</v>
      </c>
      <c r="E163" s="297"/>
      <c r="F163" s="297"/>
      <c r="G163" s="297"/>
      <c r="H163" s="297">
        <f t="shared" si="32"/>
        <v>1145</v>
      </c>
      <c r="I163" s="297">
        <f t="shared" si="32"/>
        <v>0</v>
      </c>
      <c r="J163" s="296"/>
      <c r="K163" s="629"/>
    </row>
    <row r="164" spans="1:11" ht="14.25" customHeight="1" x14ac:dyDescent="0.2">
      <c r="A164" s="623"/>
      <c r="B164" s="626"/>
      <c r="C164" s="293">
        <v>2279</v>
      </c>
      <c r="D164" s="296">
        <v>2747</v>
      </c>
      <c r="E164" s="297"/>
      <c r="F164" s="297"/>
      <c r="G164" s="297"/>
      <c r="H164" s="297">
        <f t="shared" si="32"/>
        <v>2747</v>
      </c>
      <c r="I164" s="297">
        <f t="shared" si="32"/>
        <v>0</v>
      </c>
      <c r="J164" s="296"/>
      <c r="K164" s="629"/>
    </row>
    <row r="165" spans="1:11" ht="14.25" customHeight="1" x14ac:dyDescent="0.2">
      <c r="A165" s="624"/>
      <c r="B165" s="627"/>
      <c r="C165" s="293">
        <v>2314</v>
      </c>
      <c r="D165" s="296">
        <v>324</v>
      </c>
      <c r="E165" s="297"/>
      <c r="F165" s="297"/>
      <c r="G165" s="297"/>
      <c r="H165" s="297">
        <f t="shared" si="32"/>
        <v>324</v>
      </c>
      <c r="I165" s="297">
        <f t="shared" si="32"/>
        <v>0</v>
      </c>
      <c r="J165" s="296"/>
      <c r="K165" s="630"/>
    </row>
    <row r="166" spans="1:11" x14ac:dyDescent="0.2">
      <c r="A166" s="299" t="s">
        <v>434</v>
      </c>
      <c r="B166" s="292" t="s">
        <v>435</v>
      </c>
      <c r="C166" s="292"/>
      <c r="D166" s="285">
        <f>SUM(D167,D169,D176,D182,D187,D189,D194)</f>
        <v>50549</v>
      </c>
      <c r="E166" s="285">
        <f t="shared" ref="E166:I166" si="34">SUM(E167,E169,E176,E182,E187,E189,E194)</f>
        <v>0</v>
      </c>
      <c r="F166" s="285">
        <f t="shared" si="34"/>
        <v>0</v>
      </c>
      <c r="G166" s="285">
        <f t="shared" si="34"/>
        <v>0</v>
      </c>
      <c r="H166" s="285">
        <f t="shared" si="34"/>
        <v>50549</v>
      </c>
      <c r="I166" s="285">
        <f t="shared" si="34"/>
        <v>0</v>
      </c>
      <c r="J166" s="287"/>
      <c r="K166" s="287"/>
    </row>
    <row r="167" spans="1:11" ht="24" customHeight="1" x14ac:dyDescent="0.2">
      <c r="A167" s="633" t="s">
        <v>436</v>
      </c>
      <c r="B167" s="636" t="s">
        <v>437</v>
      </c>
      <c r="C167" s="292"/>
      <c r="D167" s="285">
        <f>SUM(D168)</f>
        <v>876</v>
      </c>
      <c r="E167" s="285">
        <f t="shared" ref="E167:G167" si="35">SUM(E168)</f>
        <v>0</v>
      </c>
      <c r="F167" s="285">
        <f t="shared" si="35"/>
        <v>0</v>
      </c>
      <c r="G167" s="285">
        <f t="shared" si="35"/>
        <v>0</v>
      </c>
      <c r="H167" s="286">
        <f t="shared" si="32"/>
        <v>876</v>
      </c>
      <c r="I167" s="286">
        <f t="shared" si="32"/>
        <v>0</v>
      </c>
      <c r="J167" s="287"/>
      <c r="K167" s="619" t="s">
        <v>438</v>
      </c>
    </row>
    <row r="168" spans="1:11" ht="20.25" customHeight="1" x14ac:dyDescent="0.2">
      <c r="A168" s="635"/>
      <c r="B168" s="638"/>
      <c r="C168" s="288">
        <v>2279</v>
      </c>
      <c r="D168" s="289">
        <v>876</v>
      </c>
      <c r="E168" s="287"/>
      <c r="F168" s="287"/>
      <c r="G168" s="287"/>
      <c r="H168" s="287">
        <f t="shared" si="32"/>
        <v>876</v>
      </c>
      <c r="I168" s="287">
        <f t="shared" si="32"/>
        <v>0</v>
      </c>
      <c r="J168" s="289"/>
      <c r="K168" s="621"/>
    </row>
    <row r="169" spans="1:11" ht="17.25" customHeight="1" x14ac:dyDescent="0.2">
      <c r="A169" s="622" t="s">
        <v>439</v>
      </c>
      <c r="B169" s="625" t="s">
        <v>440</v>
      </c>
      <c r="C169" s="293"/>
      <c r="D169" s="294">
        <f>SUM(D170:D175)</f>
        <v>25000</v>
      </c>
      <c r="E169" s="294">
        <f t="shared" ref="E169:G169" si="36">SUM(E170:E175)</f>
        <v>0</v>
      </c>
      <c r="F169" s="294">
        <f t="shared" si="36"/>
        <v>0</v>
      </c>
      <c r="G169" s="294">
        <f t="shared" si="36"/>
        <v>0</v>
      </c>
      <c r="H169" s="295">
        <f t="shared" si="32"/>
        <v>25000</v>
      </c>
      <c r="I169" s="295">
        <f t="shared" si="32"/>
        <v>0</v>
      </c>
      <c r="J169" s="296"/>
      <c r="K169" s="628" t="s">
        <v>423</v>
      </c>
    </row>
    <row r="170" spans="1:11" ht="16.5" customHeight="1" x14ac:dyDescent="0.2">
      <c r="A170" s="623"/>
      <c r="B170" s="626"/>
      <c r="C170" s="293">
        <v>1150</v>
      </c>
      <c r="D170" s="296">
        <v>3791</v>
      </c>
      <c r="E170" s="297"/>
      <c r="F170" s="297"/>
      <c r="G170" s="297"/>
      <c r="H170" s="297">
        <f t="shared" si="32"/>
        <v>3791</v>
      </c>
      <c r="I170" s="297">
        <f t="shared" si="32"/>
        <v>0</v>
      </c>
      <c r="J170" s="296"/>
      <c r="K170" s="629"/>
    </row>
    <row r="171" spans="1:11" ht="14.25" customHeight="1" x14ac:dyDescent="0.2">
      <c r="A171" s="623"/>
      <c r="B171" s="626"/>
      <c r="C171" s="293">
        <v>1210</v>
      </c>
      <c r="D171" s="296">
        <v>189</v>
      </c>
      <c r="E171" s="297"/>
      <c r="F171" s="297"/>
      <c r="G171" s="297"/>
      <c r="H171" s="297">
        <f t="shared" si="32"/>
        <v>189</v>
      </c>
      <c r="I171" s="297">
        <f t="shared" si="32"/>
        <v>0</v>
      </c>
      <c r="J171" s="296"/>
      <c r="K171" s="629"/>
    </row>
    <row r="172" spans="1:11" ht="13.5" customHeight="1" x14ac:dyDescent="0.2">
      <c r="A172" s="623"/>
      <c r="B172" s="626"/>
      <c r="C172" s="293">
        <v>2264</v>
      </c>
      <c r="D172" s="296">
        <v>11135</v>
      </c>
      <c r="E172" s="297"/>
      <c r="F172" s="297"/>
      <c r="G172" s="297"/>
      <c r="H172" s="297">
        <f t="shared" si="32"/>
        <v>11135</v>
      </c>
      <c r="I172" s="297">
        <f t="shared" si="32"/>
        <v>0</v>
      </c>
      <c r="J172" s="296"/>
      <c r="K172" s="629"/>
    </row>
    <row r="173" spans="1:11" ht="12.75" customHeight="1" x14ac:dyDescent="0.2">
      <c r="A173" s="623"/>
      <c r="B173" s="626"/>
      <c r="C173" s="293">
        <v>2262</v>
      </c>
      <c r="D173" s="296">
        <v>350</v>
      </c>
      <c r="E173" s="297"/>
      <c r="F173" s="297"/>
      <c r="G173" s="297"/>
      <c r="H173" s="297">
        <f t="shared" si="32"/>
        <v>350</v>
      </c>
      <c r="I173" s="297">
        <f t="shared" si="32"/>
        <v>0</v>
      </c>
      <c r="J173" s="296"/>
      <c r="K173" s="629"/>
    </row>
    <row r="174" spans="1:11" ht="15" customHeight="1" x14ac:dyDescent="0.2">
      <c r="A174" s="623"/>
      <c r="B174" s="626"/>
      <c r="C174" s="293">
        <v>2279</v>
      </c>
      <c r="D174" s="296">
        <v>7935</v>
      </c>
      <c r="E174" s="297"/>
      <c r="F174" s="297"/>
      <c r="G174" s="297"/>
      <c r="H174" s="297">
        <f t="shared" si="32"/>
        <v>7935</v>
      </c>
      <c r="I174" s="297">
        <f t="shared" si="32"/>
        <v>0</v>
      </c>
      <c r="J174" s="296"/>
      <c r="K174" s="629"/>
    </row>
    <row r="175" spans="1:11" ht="15" customHeight="1" x14ac:dyDescent="0.2">
      <c r="A175" s="624"/>
      <c r="B175" s="627"/>
      <c r="C175" s="293">
        <v>2314</v>
      </c>
      <c r="D175" s="296">
        <v>1600</v>
      </c>
      <c r="E175" s="297"/>
      <c r="F175" s="297"/>
      <c r="G175" s="297"/>
      <c r="H175" s="297">
        <f t="shared" si="32"/>
        <v>1600</v>
      </c>
      <c r="I175" s="297">
        <f t="shared" si="32"/>
        <v>0</v>
      </c>
      <c r="J175" s="296"/>
      <c r="K175" s="630"/>
    </row>
    <row r="176" spans="1:11" x14ac:dyDescent="0.2">
      <c r="A176" s="633" t="s">
        <v>441</v>
      </c>
      <c r="B176" s="636" t="s">
        <v>442</v>
      </c>
      <c r="C176" s="288"/>
      <c r="D176" s="285">
        <f>SUM(D177:D181)</f>
        <v>7928</v>
      </c>
      <c r="E176" s="285">
        <f t="shared" ref="E176:G176" si="37">SUM(E177:E181)</f>
        <v>0</v>
      </c>
      <c r="F176" s="285">
        <f t="shared" si="37"/>
        <v>0</v>
      </c>
      <c r="G176" s="285">
        <f t="shared" si="37"/>
        <v>0</v>
      </c>
      <c r="H176" s="286">
        <f t="shared" si="32"/>
        <v>7928</v>
      </c>
      <c r="I176" s="286">
        <f t="shared" si="32"/>
        <v>0</v>
      </c>
      <c r="J176" s="289"/>
      <c r="K176" s="646" t="s">
        <v>443</v>
      </c>
    </row>
    <row r="177" spans="1:11" ht="12.75" customHeight="1" x14ac:dyDescent="0.2">
      <c r="A177" s="634"/>
      <c r="B177" s="637"/>
      <c r="C177" s="288">
        <v>1150</v>
      </c>
      <c r="D177" s="289">
        <v>650</v>
      </c>
      <c r="E177" s="287"/>
      <c r="F177" s="287"/>
      <c r="G177" s="287"/>
      <c r="H177" s="287">
        <f t="shared" si="32"/>
        <v>650</v>
      </c>
      <c r="I177" s="287">
        <f t="shared" si="32"/>
        <v>0</v>
      </c>
      <c r="J177" s="289"/>
      <c r="K177" s="647"/>
    </row>
    <row r="178" spans="1:11" ht="12.75" customHeight="1" x14ac:dyDescent="0.2">
      <c r="A178" s="634"/>
      <c r="B178" s="637"/>
      <c r="C178" s="288">
        <v>1210</v>
      </c>
      <c r="D178" s="289">
        <v>33</v>
      </c>
      <c r="E178" s="287"/>
      <c r="F178" s="287"/>
      <c r="G178" s="287"/>
      <c r="H178" s="287">
        <f t="shared" si="32"/>
        <v>33</v>
      </c>
      <c r="I178" s="287">
        <f t="shared" si="32"/>
        <v>0</v>
      </c>
      <c r="J178" s="289"/>
      <c r="K178" s="647"/>
    </row>
    <row r="179" spans="1:11" ht="12.75" customHeight="1" x14ac:dyDescent="0.2">
      <c r="A179" s="634"/>
      <c r="B179" s="637"/>
      <c r="C179" s="288">
        <v>2231</v>
      </c>
      <c r="D179" s="289">
        <v>2700</v>
      </c>
      <c r="E179" s="287"/>
      <c r="F179" s="287"/>
      <c r="G179" s="287"/>
      <c r="H179" s="287">
        <f t="shared" si="32"/>
        <v>2700</v>
      </c>
      <c r="I179" s="287">
        <f t="shared" si="32"/>
        <v>0</v>
      </c>
      <c r="J179" s="287"/>
      <c r="K179" s="647"/>
    </row>
    <row r="180" spans="1:11" ht="12.75" customHeight="1" x14ac:dyDescent="0.2">
      <c r="A180" s="634"/>
      <c r="B180" s="637"/>
      <c r="C180" s="288">
        <v>2264</v>
      </c>
      <c r="D180" s="289">
        <v>345</v>
      </c>
      <c r="E180" s="287"/>
      <c r="F180" s="287"/>
      <c r="G180" s="287"/>
      <c r="H180" s="287">
        <f t="shared" si="32"/>
        <v>345</v>
      </c>
      <c r="I180" s="287">
        <f t="shared" si="32"/>
        <v>0</v>
      </c>
      <c r="J180" s="287"/>
      <c r="K180" s="647"/>
    </row>
    <row r="181" spans="1:11" ht="12.75" customHeight="1" x14ac:dyDescent="0.2">
      <c r="A181" s="635"/>
      <c r="B181" s="638"/>
      <c r="C181" s="288">
        <v>2279</v>
      </c>
      <c r="D181" s="289">
        <v>4200</v>
      </c>
      <c r="E181" s="287"/>
      <c r="F181" s="287"/>
      <c r="G181" s="287"/>
      <c r="H181" s="287">
        <f t="shared" si="32"/>
        <v>4200</v>
      </c>
      <c r="I181" s="287">
        <f t="shared" si="32"/>
        <v>0</v>
      </c>
      <c r="J181" s="287"/>
      <c r="K181" s="648"/>
    </row>
    <row r="182" spans="1:11" ht="12.75" customHeight="1" x14ac:dyDescent="0.2">
      <c r="A182" s="622" t="s">
        <v>444</v>
      </c>
      <c r="B182" s="625" t="s">
        <v>445</v>
      </c>
      <c r="C182" s="293"/>
      <c r="D182" s="294">
        <f>SUM(D183:D186)</f>
        <v>2555</v>
      </c>
      <c r="E182" s="294">
        <f t="shared" ref="E182:G182" si="38">SUM(E183:E186)</f>
        <v>0</v>
      </c>
      <c r="F182" s="294">
        <f t="shared" si="38"/>
        <v>0</v>
      </c>
      <c r="G182" s="294">
        <f t="shared" si="38"/>
        <v>0</v>
      </c>
      <c r="H182" s="295">
        <f t="shared" si="32"/>
        <v>2555</v>
      </c>
      <c r="I182" s="295">
        <f t="shared" si="32"/>
        <v>0</v>
      </c>
      <c r="J182" s="296"/>
      <c r="K182" s="649" t="s">
        <v>446</v>
      </c>
    </row>
    <row r="183" spans="1:11" ht="12.75" customHeight="1" x14ac:dyDescent="0.2">
      <c r="A183" s="623"/>
      <c r="B183" s="626"/>
      <c r="C183" s="293">
        <v>1150</v>
      </c>
      <c r="D183" s="296">
        <v>1349</v>
      </c>
      <c r="E183" s="297"/>
      <c r="F183" s="297"/>
      <c r="G183" s="297"/>
      <c r="H183" s="297">
        <f t="shared" si="32"/>
        <v>1349</v>
      </c>
      <c r="I183" s="297">
        <f t="shared" si="32"/>
        <v>0</v>
      </c>
      <c r="J183" s="296"/>
      <c r="K183" s="650"/>
    </row>
    <row r="184" spans="1:11" ht="13.5" customHeight="1" x14ac:dyDescent="0.2">
      <c r="A184" s="623"/>
      <c r="B184" s="626"/>
      <c r="C184" s="293">
        <v>1210</v>
      </c>
      <c r="D184" s="296">
        <v>68</v>
      </c>
      <c r="E184" s="297"/>
      <c r="F184" s="297"/>
      <c r="G184" s="297"/>
      <c r="H184" s="297">
        <f t="shared" si="32"/>
        <v>68</v>
      </c>
      <c r="I184" s="297">
        <f t="shared" si="32"/>
        <v>0</v>
      </c>
      <c r="J184" s="296"/>
      <c r="K184" s="650"/>
    </row>
    <row r="185" spans="1:11" ht="15.75" customHeight="1" x14ac:dyDescent="0.2">
      <c r="A185" s="623"/>
      <c r="B185" s="626"/>
      <c r="C185" s="293">
        <v>2264</v>
      </c>
      <c r="D185" s="296">
        <v>363</v>
      </c>
      <c r="E185" s="297"/>
      <c r="F185" s="297"/>
      <c r="G185" s="297"/>
      <c r="H185" s="297">
        <f t="shared" si="32"/>
        <v>363</v>
      </c>
      <c r="I185" s="297">
        <f t="shared" si="32"/>
        <v>0</v>
      </c>
      <c r="J185" s="296"/>
      <c r="K185" s="650"/>
    </row>
    <row r="186" spans="1:11" ht="12" customHeight="1" x14ac:dyDescent="0.2">
      <c r="A186" s="624"/>
      <c r="B186" s="627"/>
      <c r="C186" s="293">
        <v>2314</v>
      </c>
      <c r="D186" s="296">
        <v>775</v>
      </c>
      <c r="E186" s="297"/>
      <c r="F186" s="297"/>
      <c r="G186" s="297"/>
      <c r="H186" s="297">
        <f t="shared" si="32"/>
        <v>775</v>
      </c>
      <c r="I186" s="297">
        <f t="shared" si="32"/>
        <v>0</v>
      </c>
      <c r="J186" s="296"/>
      <c r="K186" s="651"/>
    </row>
    <row r="187" spans="1:11" ht="12.75" customHeight="1" x14ac:dyDescent="0.2">
      <c r="A187" s="633" t="s">
        <v>447</v>
      </c>
      <c r="B187" s="636" t="s">
        <v>448</v>
      </c>
      <c r="C187" s="288"/>
      <c r="D187" s="285">
        <f>SUM(D188)</f>
        <v>2000</v>
      </c>
      <c r="E187" s="285">
        <f t="shared" ref="E187:G187" si="39">SUM(E188)</f>
        <v>0</v>
      </c>
      <c r="F187" s="285">
        <f t="shared" si="39"/>
        <v>0</v>
      </c>
      <c r="G187" s="285">
        <f t="shared" si="39"/>
        <v>0</v>
      </c>
      <c r="H187" s="286">
        <f t="shared" si="32"/>
        <v>2000</v>
      </c>
      <c r="I187" s="286">
        <f t="shared" si="32"/>
        <v>0</v>
      </c>
      <c r="J187" s="287"/>
      <c r="K187" s="646" t="s">
        <v>449</v>
      </c>
    </row>
    <row r="188" spans="1:11" ht="16.5" customHeight="1" x14ac:dyDescent="0.2">
      <c r="A188" s="635"/>
      <c r="B188" s="638"/>
      <c r="C188" s="288">
        <v>2279</v>
      </c>
      <c r="D188" s="289">
        <v>2000</v>
      </c>
      <c r="E188" s="287"/>
      <c r="F188" s="287"/>
      <c r="G188" s="287"/>
      <c r="H188" s="287">
        <f t="shared" si="32"/>
        <v>2000</v>
      </c>
      <c r="I188" s="287">
        <f t="shared" si="32"/>
        <v>0</v>
      </c>
      <c r="J188" s="287"/>
      <c r="K188" s="648"/>
    </row>
    <row r="189" spans="1:11" ht="15.75" customHeight="1" x14ac:dyDescent="0.2">
      <c r="A189" s="633" t="s">
        <v>450</v>
      </c>
      <c r="B189" s="636" t="s">
        <v>451</v>
      </c>
      <c r="C189" s="288"/>
      <c r="D189" s="285">
        <f>SUM(D190:D193)</f>
        <v>2415</v>
      </c>
      <c r="E189" s="285">
        <f t="shared" ref="E189:G189" si="40">SUM(E190:E193)</f>
        <v>0</v>
      </c>
      <c r="F189" s="285">
        <f t="shared" si="40"/>
        <v>0</v>
      </c>
      <c r="G189" s="285">
        <f t="shared" si="40"/>
        <v>0</v>
      </c>
      <c r="H189" s="286">
        <f t="shared" si="32"/>
        <v>2415</v>
      </c>
      <c r="I189" s="286">
        <f t="shared" si="32"/>
        <v>0</v>
      </c>
      <c r="J189" s="287"/>
      <c r="K189" s="646" t="s">
        <v>452</v>
      </c>
    </row>
    <row r="190" spans="1:11" ht="12.75" customHeight="1" x14ac:dyDescent="0.2">
      <c r="A190" s="634"/>
      <c r="B190" s="637"/>
      <c r="C190" s="288">
        <v>1150</v>
      </c>
      <c r="D190" s="289">
        <v>762</v>
      </c>
      <c r="E190" s="287"/>
      <c r="F190" s="287"/>
      <c r="G190" s="287"/>
      <c r="H190" s="287">
        <f t="shared" si="32"/>
        <v>762</v>
      </c>
      <c r="I190" s="287">
        <f t="shared" si="32"/>
        <v>0</v>
      </c>
      <c r="J190" s="287"/>
      <c r="K190" s="647"/>
    </row>
    <row r="191" spans="1:11" ht="12.75" customHeight="1" x14ac:dyDescent="0.2">
      <c r="A191" s="634"/>
      <c r="B191" s="637"/>
      <c r="C191" s="288">
        <v>1210</v>
      </c>
      <c r="D191" s="289">
        <v>39</v>
      </c>
      <c r="E191" s="287"/>
      <c r="F191" s="287"/>
      <c r="G191" s="287"/>
      <c r="H191" s="287">
        <f t="shared" si="32"/>
        <v>39</v>
      </c>
      <c r="I191" s="287">
        <f t="shared" si="32"/>
        <v>0</v>
      </c>
      <c r="J191" s="287"/>
      <c r="K191" s="647"/>
    </row>
    <row r="192" spans="1:11" ht="12.75" customHeight="1" x14ac:dyDescent="0.2">
      <c r="A192" s="634"/>
      <c r="B192" s="637"/>
      <c r="C192" s="288">
        <v>2264</v>
      </c>
      <c r="D192" s="289">
        <v>1114</v>
      </c>
      <c r="E192" s="287"/>
      <c r="F192" s="287"/>
      <c r="G192" s="287"/>
      <c r="H192" s="287">
        <f t="shared" si="32"/>
        <v>1114</v>
      </c>
      <c r="I192" s="287">
        <f t="shared" si="32"/>
        <v>0</v>
      </c>
      <c r="J192" s="287"/>
      <c r="K192" s="647"/>
    </row>
    <row r="193" spans="1:11" ht="12.75" customHeight="1" x14ac:dyDescent="0.2">
      <c r="A193" s="635"/>
      <c r="B193" s="638"/>
      <c r="C193" s="288">
        <v>2314</v>
      </c>
      <c r="D193" s="289">
        <v>500</v>
      </c>
      <c r="E193" s="287"/>
      <c r="F193" s="287"/>
      <c r="G193" s="287"/>
      <c r="H193" s="287">
        <f t="shared" si="32"/>
        <v>500</v>
      </c>
      <c r="I193" s="287">
        <f t="shared" si="32"/>
        <v>0</v>
      </c>
      <c r="J193" s="287"/>
      <c r="K193" s="648"/>
    </row>
    <row r="194" spans="1:11" ht="14.25" customHeight="1" x14ac:dyDescent="0.2">
      <c r="A194" s="622" t="s">
        <v>453</v>
      </c>
      <c r="B194" s="625" t="s">
        <v>454</v>
      </c>
      <c r="C194" s="293"/>
      <c r="D194" s="294">
        <f>SUM(D195:D201)</f>
        <v>9775</v>
      </c>
      <c r="E194" s="294">
        <f>SUM(E195:E201)</f>
        <v>0</v>
      </c>
      <c r="F194" s="294">
        <f>SUM(F195:F201)</f>
        <v>0</v>
      </c>
      <c r="G194" s="294">
        <f>SUM(G195:G201)</f>
        <v>0</v>
      </c>
      <c r="H194" s="295">
        <f t="shared" si="32"/>
        <v>9775</v>
      </c>
      <c r="I194" s="295">
        <f t="shared" si="32"/>
        <v>0</v>
      </c>
      <c r="J194" s="296"/>
      <c r="K194" s="628" t="s">
        <v>455</v>
      </c>
    </row>
    <row r="195" spans="1:11" ht="13.5" customHeight="1" x14ac:dyDescent="0.2">
      <c r="A195" s="623"/>
      <c r="B195" s="626"/>
      <c r="C195" s="293">
        <v>1150</v>
      </c>
      <c r="D195" s="296">
        <v>1940</v>
      </c>
      <c r="E195" s="297"/>
      <c r="F195" s="297"/>
      <c r="G195" s="297"/>
      <c r="H195" s="297">
        <f t="shared" si="32"/>
        <v>1940</v>
      </c>
      <c r="I195" s="297">
        <f t="shared" si="32"/>
        <v>0</v>
      </c>
      <c r="J195" s="296"/>
      <c r="K195" s="629"/>
    </row>
    <row r="196" spans="1:11" ht="15" customHeight="1" x14ac:dyDescent="0.2">
      <c r="A196" s="623"/>
      <c r="B196" s="626"/>
      <c r="C196" s="293">
        <v>1210</v>
      </c>
      <c r="D196" s="296">
        <v>90</v>
      </c>
      <c r="E196" s="297"/>
      <c r="F196" s="297"/>
      <c r="G196" s="297"/>
      <c r="H196" s="297">
        <f t="shared" si="32"/>
        <v>90</v>
      </c>
      <c r="I196" s="297">
        <f t="shared" si="32"/>
        <v>0</v>
      </c>
      <c r="J196" s="296"/>
      <c r="K196" s="629"/>
    </row>
    <row r="197" spans="1:11" ht="14.25" customHeight="1" x14ac:dyDescent="0.2">
      <c r="A197" s="623"/>
      <c r="B197" s="626"/>
      <c r="C197" s="293">
        <v>2262</v>
      </c>
      <c r="D197" s="296">
        <v>400</v>
      </c>
      <c r="E197" s="297"/>
      <c r="F197" s="297"/>
      <c r="G197" s="297"/>
      <c r="H197" s="297">
        <f t="shared" si="32"/>
        <v>400</v>
      </c>
      <c r="I197" s="297">
        <f t="shared" si="32"/>
        <v>0</v>
      </c>
      <c r="J197" s="296"/>
      <c r="K197" s="629"/>
    </row>
    <row r="198" spans="1:11" ht="15.75" customHeight="1" x14ac:dyDescent="0.2">
      <c r="A198" s="623"/>
      <c r="B198" s="626"/>
      <c r="C198" s="293">
        <v>2264</v>
      </c>
      <c r="D198" s="296">
        <v>1647</v>
      </c>
      <c r="E198" s="297"/>
      <c r="F198" s="297"/>
      <c r="G198" s="297"/>
      <c r="H198" s="297">
        <f t="shared" si="32"/>
        <v>1647</v>
      </c>
      <c r="I198" s="297">
        <f t="shared" si="32"/>
        <v>0</v>
      </c>
      <c r="J198" s="296"/>
      <c r="K198" s="629"/>
    </row>
    <row r="199" spans="1:11" ht="13.5" customHeight="1" x14ac:dyDescent="0.2">
      <c r="A199" s="623"/>
      <c r="B199" s="626"/>
      <c r="C199" s="293">
        <v>2279</v>
      </c>
      <c r="D199" s="296">
        <v>1800</v>
      </c>
      <c r="E199" s="297"/>
      <c r="F199" s="297"/>
      <c r="G199" s="297"/>
      <c r="H199" s="297">
        <f t="shared" si="32"/>
        <v>1800</v>
      </c>
      <c r="I199" s="297">
        <f t="shared" si="32"/>
        <v>0</v>
      </c>
      <c r="J199" s="296"/>
      <c r="K199" s="629"/>
    </row>
    <row r="200" spans="1:11" ht="15" customHeight="1" x14ac:dyDescent="0.2">
      <c r="A200" s="623"/>
      <c r="B200" s="626"/>
      <c r="C200" s="293">
        <v>2314</v>
      </c>
      <c r="D200" s="296">
        <v>2898</v>
      </c>
      <c r="E200" s="297"/>
      <c r="F200" s="297"/>
      <c r="G200" s="297"/>
      <c r="H200" s="297">
        <f t="shared" si="32"/>
        <v>2898</v>
      </c>
      <c r="I200" s="297">
        <f t="shared" si="32"/>
        <v>0</v>
      </c>
      <c r="J200" s="296"/>
      <c r="K200" s="629"/>
    </row>
    <row r="201" spans="1:11" ht="13.5" customHeight="1" x14ac:dyDescent="0.2">
      <c r="A201" s="624"/>
      <c r="B201" s="627"/>
      <c r="C201" s="293">
        <v>2363</v>
      </c>
      <c r="D201" s="296">
        <v>1000</v>
      </c>
      <c r="E201" s="297"/>
      <c r="F201" s="297"/>
      <c r="G201" s="297"/>
      <c r="H201" s="297">
        <f t="shared" ref="H201:I239" si="41">D201+F201</f>
        <v>1000</v>
      </c>
      <c r="I201" s="297">
        <f t="shared" si="41"/>
        <v>0</v>
      </c>
      <c r="J201" s="296"/>
      <c r="K201" s="630"/>
    </row>
    <row r="202" spans="1:11" ht="24" x14ac:dyDescent="0.2">
      <c r="A202" s="301" t="s">
        <v>456</v>
      </c>
      <c r="B202" s="302" t="s">
        <v>457</v>
      </c>
      <c r="C202" s="303"/>
      <c r="D202" s="294">
        <f>SUM(D203,D213,D218,D222,D227)</f>
        <v>61382</v>
      </c>
      <c r="E202" s="294">
        <f t="shared" ref="E202:I202" si="42">SUM(E203,E213,E218,E222,E227)</f>
        <v>0</v>
      </c>
      <c r="F202" s="294">
        <f t="shared" si="42"/>
        <v>0</v>
      </c>
      <c r="G202" s="294">
        <f t="shared" si="42"/>
        <v>0</v>
      </c>
      <c r="H202" s="294">
        <f t="shared" si="42"/>
        <v>61382</v>
      </c>
      <c r="I202" s="294">
        <f t="shared" si="42"/>
        <v>0</v>
      </c>
      <c r="J202" s="296"/>
      <c r="K202" s="297"/>
    </row>
    <row r="203" spans="1:11" ht="13.5" customHeight="1" x14ac:dyDescent="0.2">
      <c r="A203" s="622" t="s">
        <v>458</v>
      </c>
      <c r="B203" s="625" t="s">
        <v>459</v>
      </c>
      <c r="C203" s="302"/>
      <c r="D203" s="294">
        <f>SUM(D204:D212)</f>
        <v>23210</v>
      </c>
      <c r="E203" s="294">
        <f t="shared" ref="E203:G203" si="43">SUM(E204:E212)</f>
        <v>0</v>
      </c>
      <c r="F203" s="294">
        <f t="shared" si="43"/>
        <v>0</v>
      </c>
      <c r="G203" s="294">
        <f t="shared" si="43"/>
        <v>0</v>
      </c>
      <c r="H203" s="295">
        <f t="shared" ref="H203:I203" si="44">D203+F203</f>
        <v>23210</v>
      </c>
      <c r="I203" s="295">
        <f t="shared" si="44"/>
        <v>0</v>
      </c>
      <c r="J203" s="296"/>
      <c r="K203" s="649" t="s">
        <v>460</v>
      </c>
    </row>
    <row r="204" spans="1:11" ht="14.25" customHeight="1" x14ac:dyDescent="0.2">
      <c r="A204" s="623"/>
      <c r="B204" s="626"/>
      <c r="C204" s="293">
        <v>1150</v>
      </c>
      <c r="D204" s="296">
        <v>683</v>
      </c>
      <c r="E204" s="297"/>
      <c r="F204" s="297"/>
      <c r="G204" s="297"/>
      <c r="H204" s="297">
        <f t="shared" si="41"/>
        <v>683</v>
      </c>
      <c r="I204" s="297">
        <f t="shared" si="41"/>
        <v>0</v>
      </c>
      <c r="J204" s="296"/>
      <c r="K204" s="650"/>
    </row>
    <row r="205" spans="1:11" ht="14.25" customHeight="1" x14ac:dyDescent="0.2">
      <c r="A205" s="623"/>
      <c r="B205" s="626"/>
      <c r="C205" s="293">
        <v>1210</v>
      </c>
      <c r="D205" s="296">
        <v>34</v>
      </c>
      <c r="E205" s="297"/>
      <c r="F205" s="297"/>
      <c r="G205" s="297"/>
      <c r="H205" s="297">
        <f t="shared" si="41"/>
        <v>34</v>
      </c>
      <c r="I205" s="297">
        <f t="shared" si="41"/>
        <v>0</v>
      </c>
      <c r="J205" s="296"/>
      <c r="K205" s="650"/>
    </row>
    <row r="206" spans="1:11" ht="13.5" customHeight="1" x14ac:dyDescent="0.2">
      <c r="A206" s="623"/>
      <c r="B206" s="626"/>
      <c r="C206" s="293">
        <v>2261</v>
      </c>
      <c r="D206" s="296">
        <v>461</v>
      </c>
      <c r="E206" s="297"/>
      <c r="F206" s="297"/>
      <c r="G206" s="297"/>
      <c r="H206" s="297">
        <f t="shared" si="41"/>
        <v>461</v>
      </c>
      <c r="I206" s="297">
        <f t="shared" si="41"/>
        <v>0</v>
      </c>
      <c r="J206" s="304"/>
      <c r="K206" s="650"/>
    </row>
    <row r="207" spans="1:11" ht="15.75" customHeight="1" x14ac:dyDescent="0.2">
      <c r="A207" s="623"/>
      <c r="B207" s="626"/>
      <c r="C207" s="293">
        <v>2262</v>
      </c>
      <c r="D207" s="296">
        <v>15293</v>
      </c>
      <c r="E207" s="297"/>
      <c r="F207" s="297"/>
      <c r="G207" s="297"/>
      <c r="H207" s="297">
        <f t="shared" si="41"/>
        <v>15293</v>
      </c>
      <c r="I207" s="297">
        <f t="shared" si="41"/>
        <v>0</v>
      </c>
      <c r="J207" s="296"/>
      <c r="K207" s="650"/>
    </row>
    <row r="208" spans="1:11" ht="12.75" customHeight="1" x14ac:dyDescent="0.2">
      <c r="A208" s="623"/>
      <c r="B208" s="626"/>
      <c r="C208" s="293">
        <v>2279</v>
      </c>
      <c r="D208" s="296">
        <v>2086</v>
      </c>
      <c r="E208" s="297"/>
      <c r="F208" s="297"/>
      <c r="G208" s="297"/>
      <c r="H208" s="297">
        <f t="shared" si="41"/>
        <v>2086</v>
      </c>
      <c r="I208" s="297">
        <f t="shared" si="41"/>
        <v>0</v>
      </c>
      <c r="J208" s="296"/>
      <c r="K208" s="650"/>
    </row>
    <row r="209" spans="1:11" ht="12.75" customHeight="1" x14ac:dyDescent="0.2">
      <c r="A209" s="623"/>
      <c r="B209" s="626"/>
      <c r="C209" s="293">
        <v>2312</v>
      </c>
      <c r="D209" s="296">
        <v>870</v>
      </c>
      <c r="E209" s="297"/>
      <c r="F209" s="297"/>
      <c r="G209" s="297"/>
      <c r="H209" s="297">
        <f t="shared" si="41"/>
        <v>870</v>
      </c>
      <c r="I209" s="297">
        <f t="shared" si="41"/>
        <v>0</v>
      </c>
      <c r="J209" s="296"/>
      <c r="K209" s="650"/>
    </row>
    <row r="210" spans="1:11" ht="15" customHeight="1" x14ac:dyDescent="0.2">
      <c r="A210" s="623"/>
      <c r="B210" s="626"/>
      <c r="C210" s="293">
        <v>2314</v>
      </c>
      <c r="D210" s="296">
        <v>1540</v>
      </c>
      <c r="E210" s="297"/>
      <c r="F210" s="297"/>
      <c r="G210" s="297"/>
      <c r="H210" s="297">
        <f t="shared" si="41"/>
        <v>1540</v>
      </c>
      <c r="I210" s="297">
        <f t="shared" si="41"/>
        <v>0</v>
      </c>
      <c r="J210" s="296"/>
      <c r="K210" s="650"/>
    </row>
    <row r="211" spans="1:11" ht="16.5" customHeight="1" x14ac:dyDescent="0.2">
      <c r="A211" s="623"/>
      <c r="B211" s="626"/>
      <c r="C211" s="293">
        <v>2363</v>
      </c>
      <c r="D211" s="296">
        <v>1897</v>
      </c>
      <c r="E211" s="297"/>
      <c r="F211" s="297"/>
      <c r="G211" s="297"/>
      <c r="H211" s="297">
        <f t="shared" si="41"/>
        <v>1897</v>
      </c>
      <c r="I211" s="297">
        <f t="shared" si="41"/>
        <v>0</v>
      </c>
      <c r="J211" s="296"/>
      <c r="K211" s="650"/>
    </row>
    <row r="212" spans="1:11" ht="12.75" customHeight="1" x14ac:dyDescent="0.2">
      <c r="A212" s="624"/>
      <c r="B212" s="627"/>
      <c r="C212" s="293">
        <v>2390</v>
      </c>
      <c r="D212" s="296">
        <v>346</v>
      </c>
      <c r="E212" s="297"/>
      <c r="F212" s="297"/>
      <c r="G212" s="297"/>
      <c r="H212" s="297">
        <f t="shared" si="41"/>
        <v>346</v>
      </c>
      <c r="I212" s="297">
        <f t="shared" si="41"/>
        <v>0</v>
      </c>
      <c r="J212" s="296"/>
      <c r="K212" s="651"/>
    </row>
    <row r="213" spans="1:11" ht="13.5" customHeight="1" x14ac:dyDescent="0.2">
      <c r="A213" s="622" t="s">
        <v>461</v>
      </c>
      <c r="B213" s="625" t="s">
        <v>462</v>
      </c>
      <c r="C213" s="293"/>
      <c r="D213" s="294">
        <f>SUM(D214:D217)</f>
        <v>2486</v>
      </c>
      <c r="E213" s="294">
        <f t="shared" ref="E213:G213" si="45">SUM(E214:E217)</f>
        <v>0</v>
      </c>
      <c r="F213" s="294">
        <f t="shared" si="45"/>
        <v>0</v>
      </c>
      <c r="G213" s="294">
        <f t="shared" si="45"/>
        <v>0</v>
      </c>
      <c r="H213" s="295">
        <f t="shared" si="41"/>
        <v>2486</v>
      </c>
      <c r="I213" s="295">
        <f t="shared" si="41"/>
        <v>0</v>
      </c>
      <c r="J213" s="296"/>
      <c r="K213" s="649" t="s">
        <v>463</v>
      </c>
    </row>
    <row r="214" spans="1:11" ht="12.75" customHeight="1" x14ac:dyDescent="0.2">
      <c r="A214" s="623"/>
      <c r="B214" s="626"/>
      <c r="C214" s="293">
        <v>1150</v>
      </c>
      <c r="D214" s="296">
        <v>1012</v>
      </c>
      <c r="E214" s="297"/>
      <c r="F214" s="297"/>
      <c r="G214" s="297"/>
      <c r="H214" s="297">
        <f t="shared" si="41"/>
        <v>1012</v>
      </c>
      <c r="I214" s="297">
        <f t="shared" si="41"/>
        <v>0</v>
      </c>
      <c r="J214" s="296"/>
      <c r="K214" s="650"/>
    </row>
    <row r="215" spans="1:11" ht="12.75" customHeight="1" x14ac:dyDescent="0.2">
      <c r="A215" s="623"/>
      <c r="B215" s="626"/>
      <c r="C215" s="293">
        <v>1210</v>
      </c>
      <c r="D215" s="296">
        <v>51</v>
      </c>
      <c r="E215" s="297"/>
      <c r="F215" s="297"/>
      <c r="G215" s="297"/>
      <c r="H215" s="297">
        <f t="shared" si="41"/>
        <v>51</v>
      </c>
      <c r="I215" s="297">
        <f t="shared" si="41"/>
        <v>0</v>
      </c>
      <c r="J215" s="296"/>
      <c r="K215" s="650"/>
    </row>
    <row r="216" spans="1:11" ht="12.75" customHeight="1" x14ac:dyDescent="0.2">
      <c r="A216" s="623"/>
      <c r="B216" s="626"/>
      <c r="C216" s="293">
        <v>2314</v>
      </c>
      <c r="D216" s="296">
        <v>1213</v>
      </c>
      <c r="E216" s="297"/>
      <c r="F216" s="297"/>
      <c r="G216" s="297"/>
      <c r="H216" s="297">
        <f t="shared" si="41"/>
        <v>1213</v>
      </c>
      <c r="I216" s="297">
        <f t="shared" si="41"/>
        <v>0</v>
      </c>
      <c r="J216" s="296"/>
      <c r="K216" s="650"/>
    </row>
    <row r="217" spans="1:11" ht="12.75" customHeight="1" x14ac:dyDescent="0.2">
      <c r="A217" s="624"/>
      <c r="B217" s="627"/>
      <c r="C217" s="293">
        <v>2363</v>
      </c>
      <c r="D217" s="296">
        <v>210</v>
      </c>
      <c r="E217" s="297"/>
      <c r="F217" s="297"/>
      <c r="G217" s="297"/>
      <c r="H217" s="297">
        <f t="shared" si="41"/>
        <v>210</v>
      </c>
      <c r="I217" s="297">
        <f t="shared" si="41"/>
        <v>0</v>
      </c>
      <c r="J217" s="296"/>
      <c r="K217" s="651"/>
    </row>
    <row r="218" spans="1:11" ht="12.75" customHeight="1" x14ac:dyDescent="0.2">
      <c r="A218" s="622" t="s">
        <v>464</v>
      </c>
      <c r="B218" s="625" t="s">
        <v>465</v>
      </c>
      <c r="C218" s="293"/>
      <c r="D218" s="294">
        <f>SUM(D219:D221)</f>
        <v>3239</v>
      </c>
      <c r="E218" s="294">
        <f t="shared" ref="E218:G218" si="46">SUM(E219:E221)</f>
        <v>0</v>
      </c>
      <c r="F218" s="294">
        <f t="shared" si="46"/>
        <v>0</v>
      </c>
      <c r="G218" s="294">
        <f t="shared" si="46"/>
        <v>0</v>
      </c>
      <c r="H218" s="295">
        <f t="shared" si="41"/>
        <v>3239</v>
      </c>
      <c r="I218" s="295">
        <f t="shared" si="41"/>
        <v>0</v>
      </c>
      <c r="J218" s="296"/>
      <c r="K218" s="649" t="s">
        <v>466</v>
      </c>
    </row>
    <row r="219" spans="1:11" ht="12.75" customHeight="1" x14ac:dyDescent="0.2">
      <c r="A219" s="623"/>
      <c r="B219" s="626"/>
      <c r="C219" s="293">
        <v>1150</v>
      </c>
      <c r="D219" s="296">
        <v>1935</v>
      </c>
      <c r="E219" s="297"/>
      <c r="F219" s="297"/>
      <c r="G219" s="297"/>
      <c r="H219" s="297">
        <f t="shared" si="41"/>
        <v>1935</v>
      </c>
      <c r="I219" s="297">
        <f t="shared" si="41"/>
        <v>0</v>
      </c>
      <c r="J219" s="296"/>
      <c r="K219" s="650"/>
    </row>
    <row r="220" spans="1:11" ht="12.75" customHeight="1" x14ac:dyDescent="0.2">
      <c r="A220" s="623"/>
      <c r="B220" s="626"/>
      <c r="C220" s="293">
        <v>1210</v>
      </c>
      <c r="D220" s="296">
        <v>97</v>
      </c>
      <c r="E220" s="297"/>
      <c r="F220" s="297"/>
      <c r="G220" s="297"/>
      <c r="H220" s="297">
        <f t="shared" si="41"/>
        <v>97</v>
      </c>
      <c r="I220" s="297">
        <f t="shared" si="41"/>
        <v>0</v>
      </c>
      <c r="J220" s="296"/>
      <c r="K220" s="650"/>
    </row>
    <row r="221" spans="1:11" ht="12.75" customHeight="1" x14ac:dyDescent="0.2">
      <c r="A221" s="624"/>
      <c r="B221" s="627"/>
      <c r="C221" s="293">
        <v>2314</v>
      </c>
      <c r="D221" s="296">
        <v>1207</v>
      </c>
      <c r="E221" s="297"/>
      <c r="F221" s="297"/>
      <c r="G221" s="297"/>
      <c r="H221" s="297">
        <f t="shared" si="41"/>
        <v>1207</v>
      </c>
      <c r="I221" s="297">
        <f t="shared" si="41"/>
        <v>0</v>
      </c>
      <c r="J221" s="296"/>
      <c r="K221" s="651"/>
    </row>
    <row r="222" spans="1:11" ht="15.75" customHeight="1" x14ac:dyDescent="0.2">
      <c r="A222" s="622" t="s">
        <v>467</v>
      </c>
      <c r="B222" s="625" t="s">
        <v>468</v>
      </c>
      <c r="C222" s="293"/>
      <c r="D222" s="294">
        <f>SUM(D223:D226)</f>
        <v>14738</v>
      </c>
      <c r="E222" s="294">
        <f t="shared" ref="E222:G222" si="47">SUM(E223:E226)</f>
        <v>0</v>
      </c>
      <c r="F222" s="294">
        <f t="shared" si="47"/>
        <v>0</v>
      </c>
      <c r="G222" s="294">
        <f t="shared" si="47"/>
        <v>0</v>
      </c>
      <c r="H222" s="295">
        <f t="shared" si="41"/>
        <v>14738</v>
      </c>
      <c r="I222" s="295">
        <f t="shared" si="41"/>
        <v>0</v>
      </c>
      <c r="J222" s="296"/>
      <c r="K222" s="652" t="s">
        <v>469</v>
      </c>
    </row>
    <row r="223" spans="1:11" ht="12" customHeight="1" x14ac:dyDescent="0.2">
      <c r="A223" s="623"/>
      <c r="B223" s="626"/>
      <c r="C223" s="293">
        <v>2121</v>
      </c>
      <c r="D223" s="296">
        <v>1746</v>
      </c>
      <c r="E223" s="297"/>
      <c r="F223" s="297"/>
      <c r="G223" s="297"/>
      <c r="H223" s="297">
        <f t="shared" si="41"/>
        <v>1746</v>
      </c>
      <c r="I223" s="297">
        <f t="shared" si="41"/>
        <v>0</v>
      </c>
      <c r="J223" s="296"/>
      <c r="K223" s="652"/>
    </row>
    <row r="224" spans="1:11" ht="11.25" customHeight="1" x14ac:dyDescent="0.2">
      <c r="A224" s="623"/>
      <c r="B224" s="626"/>
      <c r="C224" s="293">
        <v>2122</v>
      </c>
      <c r="D224" s="296">
        <v>500</v>
      </c>
      <c r="E224" s="297"/>
      <c r="F224" s="297"/>
      <c r="G224" s="297"/>
      <c r="H224" s="297">
        <f t="shared" si="41"/>
        <v>500</v>
      </c>
      <c r="I224" s="297">
        <f t="shared" si="41"/>
        <v>0</v>
      </c>
      <c r="J224" s="296"/>
      <c r="K224" s="652"/>
    </row>
    <row r="225" spans="1:11" ht="14.25" customHeight="1" x14ac:dyDescent="0.2">
      <c r="A225" s="623"/>
      <c r="B225" s="626"/>
      <c r="C225" s="293">
        <v>2262</v>
      </c>
      <c r="D225" s="296">
        <v>6334</v>
      </c>
      <c r="E225" s="297"/>
      <c r="F225" s="297"/>
      <c r="G225" s="297"/>
      <c r="H225" s="297">
        <f t="shared" si="41"/>
        <v>6334</v>
      </c>
      <c r="I225" s="297">
        <f t="shared" si="41"/>
        <v>0</v>
      </c>
      <c r="J225" s="296"/>
      <c r="K225" s="652"/>
    </row>
    <row r="226" spans="1:11" ht="12" customHeight="1" x14ac:dyDescent="0.2">
      <c r="A226" s="624"/>
      <c r="B226" s="627"/>
      <c r="C226" s="293">
        <v>2279</v>
      </c>
      <c r="D226" s="296">
        <v>6158</v>
      </c>
      <c r="E226" s="297"/>
      <c r="F226" s="297"/>
      <c r="G226" s="297"/>
      <c r="H226" s="297">
        <f t="shared" si="41"/>
        <v>6158</v>
      </c>
      <c r="I226" s="297">
        <f t="shared" si="41"/>
        <v>0</v>
      </c>
      <c r="J226" s="296"/>
      <c r="K226" s="652"/>
    </row>
    <row r="227" spans="1:11" ht="16.5" customHeight="1" x14ac:dyDescent="0.2">
      <c r="A227" s="622" t="s">
        <v>470</v>
      </c>
      <c r="B227" s="625" t="s">
        <v>471</v>
      </c>
      <c r="C227" s="293"/>
      <c r="D227" s="294">
        <f>SUM(D228)</f>
        <v>17709</v>
      </c>
      <c r="E227" s="294">
        <f t="shared" ref="E227:G227" si="48">SUM(E228)</f>
        <v>0</v>
      </c>
      <c r="F227" s="294">
        <f t="shared" si="48"/>
        <v>0</v>
      </c>
      <c r="G227" s="294">
        <f t="shared" si="48"/>
        <v>0</v>
      </c>
      <c r="H227" s="295">
        <f t="shared" si="41"/>
        <v>17709</v>
      </c>
      <c r="I227" s="295">
        <f t="shared" si="41"/>
        <v>0</v>
      </c>
      <c r="J227" s="296"/>
      <c r="K227" s="657" t="s">
        <v>460</v>
      </c>
    </row>
    <row r="228" spans="1:11" ht="18.75" customHeight="1" x14ac:dyDescent="0.2">
      <c r="A228" s="624"/>
      <c r="B228" s="627"/>
      <c r="C228" s="293">
        <v>2361</v>
      </c>
      <c r="D228" s="296">
        <v>17709</v>
      </c>
      <c r="E228" s="297"/>
      <c r="F228" s="297"/>
      <c r="G228" s="297"/>
      <c r="H228" s="297">
        <f t="shared" si="41"/>
        <v>17709</v>
      </c>
      <c r="I228" s="297">
        <f t="shared" si="41"/>
        <v>0</v>
      </c>
      <c r="J228" s="296"/>
      <c r="K228" s="657"/>
    </row>
    <row r="229" spans="1:11" ht="24" x14ac:dyDescent="0.2">
      <c r="A229" s="299" t="s">
        <v>472</v>
      </c>
      <c r="B229" s="292" t="s">
        <v>473</v>
      </c>
      <c r="C229" s="291"/>
      <c r="D229" s="285">
        <f>SUM(D230,D231,D232,D233,D236)</f>
        <v>73371</v>
      </c>
      <c r="E229" s="285">
        <f t="shared" ref="E229:I229" si="49">SUM(E230,E231,E232,E233,E236)</f>
        <v>4000</v>
      </c>
      <c r="F229" s="285">
        <f t="shared" si="49"/>
        <v>0</v>
      </c>
      <c r="G229" s="285">
        <f t="shared" si="49"/>
        <v>0</v>
      </c>
      <c r="H229" s="285">
        <f t="shared" si="49"/>
        <v>73371</v>
      </c>
      <c r="I229" s="285">
        <f t="shared" si="49"/>
        <v>4000</v>
      </c>
      <c r="J229" s="287"/>
      <c r="K229" s="287"/>
    </row>
    <row r="230" spans="1:11" ht="68.25" customHeight="1" x14ac:dyDescent="0.2">
      <c r="A230" s="305" t="s">
        <v>474</v>
      </c>
      <c r="B230" s="284" t="s">
        <v>475</v>
      </c>
      <c r="C230" s="288">
        <v>2314</v>
      </c>
      <c r="D230" s="285">
        <v>5650</v>
      </c>
      <c r="E230" s="286">
        <v>2800</v>
      </c>
      <c r="F230" s="286"/>
      <c r="G230" s="286"/>
      <c r="H230" s="286">
        <f t="shared" si="41"/>
        <v>5650</v>
      </c>
      <c r="I230" s="286">
        <f t="shared" si="41"/>
        <v>2800</v>
      </c>
      <c r="J230" s="287"/>
      <c r="K230" s="373" t="s">
        <v>476</v>
      </c>
    </row>
    <row r="231" spans="1:11" x14ac:dyDescent="0.2">
      <c r="A231" s="305" t="s">
        <v>477</v>
      </c>
      <c r="B231" s="284" t="s">
        <v>478</v>
      </c>
      <c r="C231" s="288">
        <v>2279</v>
      </c>
      <c r="D231" s="285">
        <v>4000</v>
      </c>
      <c r="E231" s="286">
        <v>1200</v>
      </c>
      <c r="F231" s="286"/>
      <c r="G231" s="286"/>
      <c r="H231" s="286">
        <f t="shared" si="41"/>
        <v>4000</v>
      </c>
      <c r="I231" s="286">
        <f t="shared" si="41"/>
        <v>1200</v>
      </c>
      <c r="J231" s="287"/>
      <c r="K231" s="373" t="s">
        <v>479</v>
      </c>
    </row>
    <row r="232" spans="1:11" x14ac:dyDescent="0.2">
      <c r="A232" s="305" t="s">
        <v>480</v>
      </c>
      <c r="B232" s="284" t="s">
        <v>481</v>
      </c>
      <c r="C232" s="288">
        <v>2248</v>
      </c>
      <c r="D232" s="285">
        <v>700</v>
      </c>
      <c r="E232" s="286"/>
      <c r="F232" s="286"/>
      <c r="G232" s="286"/>
      <c r="H232" s="286">
        <f t="shared" si="41"/>
        <v>700</v>
      </c>
      <c r="I232" s="286">
        <f t="shared" si="41"/>
        <v>0</v>
      </c>
      <c r="J232" s="287"/>
      <c r="K232" s="373" t="s">
        <v>479</v>
      </c>
    </row>
    <row r="233" spans="1:11" ht="16.5" customHeight="1" x14ac:dyDescent="0.2">
      <c r="A233" s="633" t="s">
        <v>482</v>
      </c>
      <c r="B233" s="636" t="s">
        <v>483</v>
      </c>
      <c r="C233" s="288"/>
      <c r="D233" s="285">
        <f>SUM(D234:D235)</f>
        <v>700</v>
      </c>
      <c r="E233" s="285">
        <f t="shared" ref="E233:G233" si="50">SUM(E234:E235)</f>
        <v>0</v>
      </c>
      <c r="F233" s="285">
        <f t="shared" si="50"/>
        <v>0</v>
      </c>
      <c r="G233" s="285">
        <f t="shared" si="50"/>
        <v>0</v>
      </c>
      <c r="H233" s="286">
        <f t="shared" si="41"/>
        <v>700</v>
      </c>
      <c r="I233" s="286">
        <f t="shared" si="41"/>
        <v>0</v>
      </c>
      <c r="J233" s="287"/>
      <c r="K233" s="658" t="s">
        <v>479</v>
      </c>
    </row>
    <row r="234" spans="1:11" ht="12.75" customHeight="1" x14ac:dyDescent="0.2">
      <c r="A234" s="634"/>
      <c r="B234" s="637"/>
      <c r="C234" s="288">
        <v>2223</v>
      </c>
      <c r="D234" s="289">
        <v>200</v>
      </c>
      <c r="E234" s="287"/>
      <c r="F234" s="287"/>
      <c r="G234" s="287"/>
      <c r="H234" s="287">
        <f t="shared" si="41"/>
        <v>200</v>
      </c>
      <c r="I234" s="287">
        <f t="shared" si="41"/>
        <v>0</v>
      </c>
      <c r="J234" s="287"/>
      <c r="K234" s="658"/>
    </row>
    <row r="235" spans="1:11" ht="12.75" customHeight="1" x14ac:dyDescent="0.2">
      <c r="A235" s="635"/>
      <c r="B235" s="638"/>
      <c r="C235" s="288">
        <v>2279</v>
      </c>
      <c r="D235" s="289">
        <v>500</v>
      </c>
      <c r="E235" s="287"/>
      <c r="F235" s="287"/>
      <c r="G235" s="287"/>
      <c r="H235" s="287">
        <f t="shared" si="41"/>
        <v>500</v>
      </c>
      <c r="I235" s="287">
        <f t="shared" si="41"/>
        <v>0</v>
      </c>
      <c r="J235" s="287"/>
      <c r="K235" s="658"/>
    </row>
    <row r="236" spans="1:11" ht="21" customHeight="1" x14ac:dyDescent="0.2">
      <c r="A236" s="622" t="s">
        <v>484</v>
      </c>
      <c r="B236" s="625" t="s">
        <v>485</v>
      </c>
      <c r="C236" s="293"/>
      <c r="D236" s="294">
        <f>SUM(D237:D239)</f>
        <v>62321</v>
      </c>
      <c r="E236" s="294">
        <f t="shared" ref="E236:G236" si="51">SUM(E237:E239)</f>
        <v>0</v>
      </c>
      <c r="F236" s="294">
        <f t="shared" si="51"/>
        <v>0</v>
      </c>
      <c r="G236" s="294">
        <f t="shared" si="51"/>
        <v>0</v>
      </c>
      <c r="H236" s="295">
        <f t="shared" si="41"/>
        <v>62321</v>
      </c>
      <c r="I236" s="295">
        <f t="shared" si="41"/>
        <v>0</v>
      </c>
      <c r="J236" s="296"/>
      <c r="K236" s="649" t="s">
        <v>476</v>
      </c>
    </row>
    <row r="237" spans="1:11" ht="14.25" customHeight="1" x14ac:dyDescent="0.2">
      <c r="A237" s="623"/>
      <c r="B237" s="626"/>
      <c r="C237" s="293">
        <v>2239</v>
      </c>
      <c r="D237" s="296">
        <v>44764</v>
      </c>
      <c r="E237" s="297"/>
      <c r="F237" s="297"/>
      <c r="G237" s="297"/>
      <c r="H237" s="297">
        <f t="shared" si="41"/>
        <v>44764</v>
      </c>
      <c r="I237" s="297">
        <f t="shared" si="41"/>
        <v>0</v>
      </c>
      <c r="J237" s="296"/>
      <c r="K237" s="650"/>
    </row>
    <row r="238" spans="1:11" ht="14.25" customHeight="1" x14ac:dyDescent="0.2">
      <c r="A238" s="623"/>
      <c r="B238" s="626"/>
      <c r="C238" s="293">
        <v>2279</v>
      </c>
      <c r="D238" s="296">
        <v>8500</v>
      </c>
      <c r="E238" s="297"/>
      <c r="F238" s="297"/>
      <c r="G238" s="297"/>
      <c r="H238" s="297">
        <f t="shared" si="41"/>
        <v>8500</v>
      </c>
      <c r="I238" s="297">
        <f t="shared" si="41"/>
        <v>0</v>
      </c>
      <c r="J238" s="296"/>
      <c r="K238" s="650"/>
    </row>
    <row r="239" spans="1:11" ht="12.75" customHeight="1" x14ac:dyDescent="0.2">
      <c r="A239" s="624"/>
      <c r="B239" s="627"/>
      <c r="C239" s="293">
        <v>2314</v>
      </c>
      <c r="D239" s="296">
        <v>9057</v>
      </c>
      <c r="E239" s="297"/>
      <c r="F239" s="297"/>
      <c r="G239" s="297"/>
      <c r="H239" s="297">
        <f t="shared" si="41"/>
        <v>9057</v>
      </c>
      <c r="I239" s="297">
        <f t="shared" si="41"/>
        <v>0</v>
      </c>
      <c r="J239" s="296"/>
      <c r="K239" s="651"/>
    </row>
    <row r="240" spans="1:11" s="275" customFormat="1" x14ac:dyDescent="0.2">
      <c r="A240" s="306" t="s">
        <v>486</v>
      </c>
      <c r="B240" s="307"/>
      <c r="C240" s="307"/>
      <c r="D240" s="307"/>
    </row>
    <row r="241" spans="1:13" s="275" customFormat="1" x14ac:dyDescent="0.2">
      <c r="A241" s="306" t="s">
        <v>487</v>
      </c>
      <c r="B241" s="307"/>
      <c r="C241" s="307"/>
      <c r="D241" s="307"/>
    </row>
    <row r="242" spans="1:13" s="275" customFormat="1" x14ac:dyDescent="0.2">
      <c r="A242" s="656" t="s">
        <v>488</v>
      </c>
      <c r="B242" s="656"/>
      <c r="C242" s="656"/>
      <c r="D242" s="656"/>
      <c r="E242" s="656"/>
      <c r="F242" s="656"/>
      <c r="G242" s="656"/>
      <c r="H242" s="656"/>
      <c r="I242" s="656"/>
      <c r="J242" s="656"/>
      <c r="K242" s="656"/>
      <c r="L242" s="656"/>
      <c r="M242" s="308"/>
    </row>
    <row r="243" spans="1:13" s="275" customFormat="1" x14ac:dyDescent="0.2">
      <c r="A243" s="309" t="s">
        <v>489</v>
      </c>
      <c r="B243" s="309"/>
      <c r="C243" s="309"/>
      <c r="D243" s="309"/>
      <c r="E243" s="309"/>
      <c r="F243" s="310"/>
      <c r="G243" s="310"/>
      <c r="H243" s="310"/>
      <c r="I243" s="310"/>
      <c r="J243" s="310"/>
      <c r="K243" s="310"/>
      <c r="L243" s="310"/>
      <c r="M243" s="308"/>
    </row>
    <row r="244" spans="1:13" s="275" customFormat="1" ht="12" customHeight="1" x14ac:dyDescent="0.2">
      <c r="A244" s="653" t="s">
        <v>490</v>
      </c>
      <c r="B244" s="653"/>
      <c r="C244" s="653"/>
      <c r="D244" s="653"/>
      <c r="E244" s="653"/>
      <c r="F244" s="653"/>
      <c r="G244" s="653"/>
      <c r="H244" s="653"/>
      <c r="I244" s="653"/>
      <c r="J244" s="653"/>
      <c r="K244" s="653"/>
      <c r="L244" s="653"/>
      <c r="M244" s="308"/>
    </row>
    <row r="245" spans="1:13" s="275" customFormat="1" ht="12" customHeight="1" x14ac:dyDescent="0.2">
      <c r="A245" s="311" t="s">
        <v>491</v>
      </c>
      <c r="B245" s="311"/>
      <c r="C245" s="311"/>
      <c r="D245" s="311"/>
      <c r="E245" s="312"/>
      <c r="F245" s="312"/>
      <c r="G245" s="312"/>
      <c r="H245" s="312"/>
      <c r="I245" s="312"/>
      <c r="J245" s="312"/>
      <c r="K245" s="312"/>
      <c r="L245" s="312"/>
      <c r="M245" s="308"/>
    </row>
    <row r="246" spans="1:13" s="275" customFormat="1" ht="12" customHeight="1" x14ac:dyDescent="0.2">
      <c r="A246" s="311" t="s">
        <v>492</v>
      </c>
      <c r="B246" s="311"/>
      <c r="C246" s="311"/>
      <c r="D246" s="311"/>
      <c r="E246" s="312"/>
      <c r="F246" s="312"/>
      <c r="G246" s="312"/>
      <c r="H246" s="312"/>
      <c r="I246" s="312"/>
      <c r="J246" s="312"/>
      <c r="K246" s="312"/>
      <c r="L246" s="312"/>
      <c r="M246" s="308"/>
    </row>
    <row r="247" spans="1:13" s="313" customFormat="1" ht="12" customHeight="1" x14ac:dyDescent="0.2">
      <c r="A247" s="653" t="s">
        <v>493</v>
      </c>
      <c r="B247" s="653"/>
      <c r="C247" s="653"/>
      <c r="D247" s="653"/>
      <c r="E247" s="653"/>
      <c r="F247" s="653"/>
      <c r="G247" s="653"/>
      <c r="H247" s="653"/>
      <c r="I247" s="653"/>
      <c r="J247" s="653"/>
      <c r="K247" s="653"/>
      <c r="L247" s="653"/>
      <c r="M247" s="653"/>
    </row>
    <row r="248" spans="1:13" s="314" customFormat="1" ht="12" customHeight="1" x14ac:dyDescent="0.2">
      <c r="A248" s="653" t="s">
        <v>490</v>
      </c>
      <c r="B248" s="653"/>
      <c r="C248" s="653"/>
      <c r="D248" s="653"/>
      <c r="E248" s="653"/>
      <c r="F248" s="653"/>
      <c r="G248" s="653"/>
      <c r="H248" s="653"/>
      <c r="I248" s="653"/>
      <c r="J248" s="653"/>
      <c r="K248" s="653"/>
      <c r="L248" s="653"/>
      <c r="M248" s="312"/>
    </row>
    <row r="249" spans="1:13" s="314" customFormat="1" ht="12" customHeight="1" x14ac:dyDescent="0.2">
      <c r="A249" s="311" t="s">
        <v>494</v>
      </c>
      <c r="B249" s="312"/>
      <c r="C249" s="312"/>
      <c r="D249" s="312"/>
      <c r="E249" s="312"/>
      <c r="F249" s="312"/>
      <c r="G249" s="312"/>
      <c r="H249" s="312"/>
      <c r="I249" s="312"/>
      <c r="J249" s="312"/>
      <c r="K249" s="312"/>
      <c r="L249" s="312"/>
      <c r="M249" s="312"/>
    </row>
    <row r="250" spans="1:13" s="653" customFormat="1" ht="12" customHeight="1" x14ac:dyDescent="0.25">
      <c r="A250" s="653" t="s">
        <v>495</v>
      </c>
    </row>
    <row r="251" spans="1:13" s="314" customFormat="1" ht="12" customHeight="1" x14ac:dyDescent="0.2">
      <c r="A251" s="315" t="s">
        <v>496</v>
      </c>
      <c r="B251" s="312"/>
      <c r="C251" s="312"/>
      <c r="D251" s="312"/>
      <c r="E251" s="312"/>
      <c r="F251" s="312"/>
      <c r="G251" s="312"/>
      <c r="H251" s="312"/>
      <c r="I251" s="312"/>
      <c r="J251" s="312"/>
      <c r="K251" s="312"/>
      <c r="L251" s="312"/>
      <c r="M251" s="312"/>
    </row>
    <row r="252" spans="1:13" s="314" customFormat="1" ht="12" customHeight="1" x14ac:dyDescent="0.2">
      <c r="A252" s="653" t="s">
        <v>497</v>
      </c>
      <c r="B252" s="653"/>
      <c r="C252" s="653"/>
      <c r="D252" s="653"/>
      <c r="E252" s="653"/>
      <c r="F252" s="653"/>
      <c r="G252" s="653"/>
      <c r="H252" s="653"/>
      <c r="I252" s="653"/>
      <c r="J252" s="653"/>
      <c r="K252" s="653"/>
      <c r="L252" s="653"/>
      <c r="M252" s="312"/>
    </row>
    <row r="253" spans="1:13" s="314" customFormat="1" ht="12" customHeight="1" x14ac:dyDescent="0.2">
      <c r="A253" s="316" t="s">
        <v>498</v>
      </c>
      <c r="B253" s="316"/>
      <c r="C253" s="316"/>
      <c r="D253" s="316"/>
      <c r="E253" s="316"/>
      <c r="F253" s="316"/>
      <c r="G253" s="311"/>
      <c r="H253" s="312"/>
      <c r="I253" s="312"/>
      <c r="J253" s="312"/>
      <c r="K253" s="312"/>
      <c r="L253" s="312"/>
      <c r="M253" s="312"/>
    </row>
    <row r="254" spans="1:13" s="314" customFormat="1" ht="12" customHeight="1" x14ac:dyDescent="0.2">
      <c r="A254" s="311" t="s">
        <v>499</v>
      </c>
      <c r="B254" s="311"/>
      <c r="C254" s="311"/>
      <c r="D254" s="311"/>
      <c r="E254" s="311"/>
      <c r="F254" s="311"/>
      <c r="G254" s="311"/>
      <c r="H254" s="312"/>
      <c r="I254" s="312"/>
      <c r="J254" s="312"/>
      <c r="K254" s="312"/>
      <c r="L254" s="312"/>
      <c r="M254" s="312"/>
    </row>
    <row r="255" spans="1:13" s="314" customFormat="1" ht="12" customHeight="1" x14ac:dyDescent="0.2">
      <c r="A255" s="311" t="s">
        <v>500</v>
      </c>
      <c r="B255" s="311"/>
      <c r="C255" s="311"/>
      <c r="D255" s="311"/>
      <c r="E255" s="311"/>
      <c r="F255" s="311"/>
      <c r="G255" s="311"/>
      <c r="H255" s="312"/>
      <c r="I255" s="312"/>
      <c r="J255" s="312"/>
      <c r="K255" s="312"/>
      <c r="L255" s="312"/>
      <c r="M255" s="312"/>
    </row>
    <row r="256" spans="1:13" s="314" customFormat="1" ht="12" customHeight="1" x14ac:dyDescent="0.2">
      <c r="A256" s="311" t="s">
        <v>501</v>
      </c>
      <c r="B256" s="311"/>
      <c r="C256" s="311"/>
      <c r="D256" s="311"/>
      <c r="E256" s="311"/>
      <c r="F256" s="311"/>
      <c r="G256" s="312"/>
      <c r="H256" s="312"/>
      <c r="I256" s="312"/>
      <c r="J256" s="312"/>
      <c r="K256" s="312"/>
      <c r="L256" s="312"/>
      <c r="M256" s="312"/>
    </row>
    <row r="257" spans="1:14" s="314" customFormat="1" ht="12" customHeight="1" x14ac:dyDescent="0.2">
      <c r="A257" s="311" t="s">
        <v>502</v>
      </c>
      <c r="B257" s="311"/>
      <c r="C257" s="311"/>
      <c r="D257" s="311"/>
      <c r="E257" s="311"/>
      <c r="F257" s="311"/>
      <c r="G257" s="311"/>
      <c r="H257" s="311"/>
      <c r="I257" s="312"/>
      <c r="J257" s="312"/>
      <c r="K257" s="312"/>
      <c r="L257" s="312"/>
      <c r="M257" s="312"/>
    </row>
    <row r="258" spans="1:14" s="314" customFormat="1" ht="12" customHeight="1" x14ac:dyDescent="0.2">
      <c r="A258" s="311" t="s">
        <v>503</v>
      </c>
      <c r="B258" s="311"/>
      <c r="C258" s="311"/>
      <c r="D258" s="311"/>
      <c r="E258" s="311"/>
      <c r="F258" s="311"/>
      <c r="G258" s="311"/>
      <c r="H258" s="311"/>
      <c r="I258" s="311"/>
      <c r="J258" s="311"/>
      <c r="K258" s="311"/>
      <c r="L258" s="311"/>
      <c r="M258" s="312"/>
    </row>
    <row r="259" spans="1:14" s="314" customFormat="1" ht="25.5" customHeight="1" x14ac:dyDescent="0.2">
      <c r="A259" s="653" t="s">
        <v>504</v>
      </c>
      <c r="B259" s="653"/>
      <c r="C259" s="653"/>
      <c r="D259" s="653"/>
      <c r="E259" s="653"/>
      <c r="F259" s="653"/>
      <c r="G259" s="653"/>
      <c r="H259" s="653"/>
      <c r="I259" s="653"/>
      <c r="J259" s="653"/>
      <c r="K259" s="653"/>
      <c r="L259" s="653"/>
      <c r="M259" s="653"/>
      <c r="N259" s="653"/>
    </row>
    <row r="260" spans="1:14" s="314" customFormat="1" ht="12" customHeight="1" x14ac:dyDescent="0.2">
      <c r="A260" s="311" t="s">
        <v>505</v>
      </c>
      <c r="B260" s="311"/>
      <c r="C260" s="311"/>
      <c r="D260" s="311"/>
      <c r="E260" s="311"/>
      <c r="F260" s="311"/>
      <c r="G260" s="312"/>
      <c r="H260" s="312"/>
      <c r="I260" s="312"/>
      <c r="J260" s="312"/>
      <c r="K260" s="312"/>
      <c r="L260" s="312"/>
      <c r="M260" s="312"/>
    </row>
    <row r="261" spans="1:14" s="314" customFormat="1" ht="12" customHeight="1" x14ac:dyDescent="0.2">
      <c r="A261" s="311" t="s">
        <v>506</v>
      </c>
      <c r="B261" s="311"/>
      <c r="C261" s="311"/>
      <c r="D261" s="311"/>
      <c r="E261" s="311"/>
      <c r="F261" s="311"/>
      <c r="G261" s="312"/>
      <c r="H261" s="312"/>
      <c r="I261" s="312"/>
      <c r="J261" s="312"/>
      <c r="K261" s="312"/>
      <c r="L261" s="312"/>
      <c r="M261" s="312"/>
    </row>
    <row r="262" spans="1:14" s="314" customFormat="1" ht="12" customHeight="1" x14ac:dyDescent="0.2">
      <c r="A262" s="311" t="s">
        <v>507</v>
      </c>
      <c r="B262" s="311"/>
      <c r="C262" s="311"/>
      <c r="D262" s="311"/>
      <c r="E262" s="311"/>
      <c r="F262" s="311"/>
      <c r="G262" s="312"/>
      <c r="H262" s="312"/>
      <c r="I262" s="312"/>
      <c r="J262" s="312"/>
      <c r="K262" s="312"/>
      <c r="L262" s="312"/>
      <c r="M262" s="312"/>
    </row>
    <row r="263" spans="1:14" s="314" customFormat="1" ht="24" customHeight="1" x14ac:dyDescent="0.2">
      <c r="A263" s="653" t="s">
        <v>508</v>
      </c>
      <c r="B263" s="653"/>
      <c r="C263" s="653"/>
      <c r="D263" s="653"/>
      <c r="E263" s="653"/>
      <c r="F263" s="653"/>
      <c r="G263" s="653"/>
      <c r="H263" s="653"/>
      <c r="I263" s="653"/>
      <c r="J263" s="653"/>
      <c r="K263" s="653"/>
      <c r="L263" s="653"/>
      <c r="M263" s="653"/>
      <c r="N263" s="653"/>
    </row>
    <row r="264" spans="1:14" s="314" customFormat="1" ht="12" customHeight="1" x14ac:dyDescent="0.2">
      <c r="A264" s="311" t="s">
        <v>509</v>
      </c>
      <c r="B264" s="311"/>
      <c r="C264" s="311"/>
      <c r="D264" s="311"/>
      <c r="E264" s="311"/>
      <c r="F264" s="311"/>
      <c r="G264" s="311"/>
      <c r="H264" s="312"/>
      <c r="I264" s="312"/>
      <c r="J264" s="312"/>
      <c r="K264" s="312"/>
      <c r="L264" s="312"/>
      <c r="M264" s="312"/>
    </row>
    <row r="265" spans="1:14" s="314" customFormat="1" ht="12" customHeight="1" x14ac:dyDescent="0.2">
      <c r="A265" s="311" t="s">
        <v>510</v>
      </c>
      <c r="B265" s="311"/>
      <c r="C265" s="311"/>
      <c r="D265" s="311"/>
      <c r="E265" s="311"/>
      <c r="F265" s="311"/>
      <c r="G265" s="311"/>
      <c r="H265" s="312"/>
      <c r="I265" s="312"/>
      <c r="J265" s="312"/>
      <c r="K265" s="312"/>
      <c r="L265" s="312"/>
      <c r="M265" s="312"/>
    </row>
    <row r="266" spans="1:14" s="314" customFormat="1" ht="12" customHeight="1" x14ac:dyDescent="0.2">
      <c r="A266" s="311" t="s">
        <v>501</v>
      </c>
      <c r="B266" s="311"/>
      <c r="C266" s="311"/>
      <c r="D266" s="311"/>
      <c r="E266" s="311"/>
      <c r="F266" s="311"/>
      <c r="G266" s="312"/>
      <c r="H266" s="312"/>
      <c r="I266" s="312"/>
      <c r="J266" s="312"/>
      <c r="K266" s="312"/>
      <c r="L266" s="312"/>
      <c r="M266" s="312"/>
    </row>
    <row r="267" spans="1:14" s="314" customFormat="1" ht="12" customHeight="1" x14ac:dyDescent="0.2">
      <c r="A267" s="311" t="s">
        <v>511</v>
      </c>
      <c r="B267" s="311"/>
      <c r="C267" s="311"/>
      <c r="D267" s="311"/>
      <c r="E267" s="311"/>
      <c r="F267" s="311"/>
      <c r="G267" s="312"/>
      <c r="H267" s="312"/>
      <c r="I267" s="312"/>
      <c r="J267" s="312"/>
      <c r="K267" s="312"/>
      <c r="L267" s="312"/>
      <c r="M267" s="312"/>
    </row>
    <row r="268" spans="1:14" s="314" customFormat="1" ht="12" customHeight="1" x14ac:dyDescent="0.2">
      <c r="A268" s="311" t="s">
        <v>512</v>
      </c>
      <c r="B268" s="311"/>
      <c r="C268" s="311"/>
      <c r="D268" s="311"/>
      <c r="E268" s="311"/>
      <c r="F268" s="311"/>
      <c r="G268" s="312"/>
      <c r="H268" s="312"/>
      <c r="I268" s="312"/>
      <c r="J268" s="312"/>
      <c r="K268" s="312"/>
      <c r="L268" s="312"/>
      <c r="M268" s="312"/>
    </row>
    <row r="269" spans="1:14" s="314" customFormat="1" ht="12" customHeight="1" x14ac:dyDescent="0.2">
      <c r="A269" s="311" t="s">
        <v>501</v>
      </c>
      <c r="B269" s="311"/>
      <c r="C269" s="311"/>
      <c r="D269" s="311"/>
      <c r="E269" s="311"/>
      <c r="F269" s="311"/>
      <c r="G269" s="312"/>
      <c r="H269" s="312"/>
      <c r="I269" s="312"/>
      <c r="J269" s="312"/>
      <c r="K269" s="312"/>
      <c r="L269" s="312"/>
      <c r="M269" s="312"/>
    </row>
    <row r="270" spans="1:14" s="314" customFormat="1" ht="12" customHeight="1" x14ac:dyDescent="0.2">
      <c r="A270" s="311" t="s">
        <v>513</v>
      </c>
      <c r="B270" s="311"/>
      <c r="C270" s="311"/>
      <c r="D270" s="311"/>
      <c r="E270" s="311"/>
      <c r="F270" s="311"/>
      <c r="G270" s="312"/>
      <c r="H270" s="312"/>
      <c r="I270" s="312"/>
      <c r="J270" s="312"/>
      <c r="K270" s="312"/>
      <c r="L270" s="312"/>
      <c r="M270" s="312"/>
    </row>
    <row r="271" spans="1:14" s="314" customFormat="1" ht="12" customHeight="1" x14ac:dyDescent="0.2">
      <c r="A271" s="311" t="s">
        <v>514</v>
      </c>
      <c r="B271" s="311"/>
      <c r="C271" s="311"/>
      <c r="D271" s="311"/>
      <c r="E271" s="311"/>
      <c r="F271" s="311"/>
      <c r="G271" s="312"/>
      <c r="H271" s="312"/>
      <c r="I271" s="312"/>
      <c r="J271" s="312"/>
      <c r="K271" s="312"/>
      <c r="L271" s="312"/>
      <c r="M271" s="312"/>
    </row>
    <row r="272" spans="1:14" s="314" customFormat="1" ht="12" customHeight="1" x14ac:dyDescent="0.2">
      <c r="A272" s="311" t="s">
        <v>515</v>
      </c>
      <c r="B272" s="311"/>
      <c r="C272" s="311"/>
      <c r="D272" s="311"/>
      <c r="E272" s="311"/>
      <c r="F272" s="311"/>
      <c r="G272" s="312"/>
      <c r="H272" s="312"/>
      <c r="I272" s="312"/>
      <c r="J272" s="312"/>
      <c r="K272" s="312"/>
      <c r="L272" s="312"/>
      <c r="M272" s="312"/>
    </row>
    <row r="273" spans="1:14" s="314" customFormat="1" ht="12" customHeight="1" x14ac:dyDescent="0.2">
      <c r="A273" s="311" t="s">
        <v>516</v>
      </c>
      <c r="B273" s="311"/>
      <c r="C273" s="311"/>
      <c r="D273" s="311"/>
      <c r="E273" s="311"/>
      <c r="F273" s="311"/>
      <c r="G273" s="312"/>
      <c r="H273" s="312"/>
      <c r="I273" s="312"/>
      <c r="J273" s="312"/>
      <c r="K273" s="312"/>
      <c r="L273" s="312"/>
      <c r="M273" s="312"/>
    </row>
    <row r="274" spans="1:14" s="314" customFormat="1" ht="12" customHeight="1" x14ac:dyDescent="0.2">
      <c r="A274" s="311" t="s">
        <v>517</v>
      </c>
      <c r="B274" s="311"/>
      <c r="C274" s="311"/>
      <c r="D274" s="311"/>
      <c r="E274" s="311"/>
      <c r="F274" s="311"/>
      <c r="G274" s="312"/>
      <c r="H274" s="312"/>
      <c r="I274" s="312"/>
      <c r="J274" s="312"/>
      <c r="K274" s="312"/>
      <c r="L274" s="312"/>
      <c r="M274" s="312"/>
    </row>
    <row r="275" spans="1:14" s="314" customFormat="1" ht="12" customHeight="1" x14ac:dyDescent="0.2">
      <c r="A275" s="311" t="s">
        <v>501</v>
      </c>
      <c r="B275" s="311"/>
      <c r="C275" s="311"/>
      <c r="D275" s="311"/>
      <c r="E275" s="311"/>
      <c r="F275" s="311"/>
      <c r="G275" s="312"/>
      <c r="H275" s="312"/>
      <c r="I275" s="312"/>
      <c r="J275" s="312"/>
      <c r="K275" s="312"/>
      <c r="L275" s="312"/>
      <c r="M275" s="312"/>
    </row>
    <row r="276" spans="1:14" s="314" customFormat="1" ht="12" customHeight="1" x14ac:dyDescent="0.2">
      <c r="A276" s="311" t="s">
        <v>518</v>
      </c>
      <c r="B276" s="311"/>
      <c r="C276" s="311"/>
      <c r="D276" s="311"/>
      <c r="E276" s="311"/>
      <c r="F276" s="311"/>
      <c r="G276" s="312"/>
      <c r="H276" s="312"/>
      <c r="I276" s="312"/>
      <c r="J276" s="312"/>
      <c r="K276" s="312"/>
      <c r="L276" s="312"/>
      <c r="M276" s="312"/>
    </row>
    <row r="277" spans="1:14" s="314" customFormat="1" ht="12" customHeight="1" x14ac:dyDescent="0.2">
      <c r="A277" s="311" t="s">
        <v>519</v>
      </c>
      <c r="B277" s="311"/>
      <c r="C277" s="311"/>
      <c r="D277" s="311"/>
      <c r="E277" s="311"/>
      <c r="F277" s="311"/>
      <c r="G277" s="312"/>
      <c r="H277" s="312"/>
      <c r="I277" s="312"/>
      <c r="J277" s="312"/>
      <c r="K277" s="312"/>
      <c r="L277" s="312"/>
      <c r="M277" s="312"/>
    </row>
    <row r="278" spans="1:14" s="314" customFormat="1" ht="12" customHeight="1" x14ac:dyDescent="0.2">
      <c r="A278" s="311" t="s">
        <v>520</v>
      </c>
      <c r="B278" s="311"/>
      <c r="C278" s="311"/>
      <c r="D278" s="311"/>
      <c r="E278" s="311"/>
      <c r="F278" s="311"/>
      <c r="G278" s="312"/>
      <c r="H278" s="312"/>
      <c r="I278" s="312"/>
      <c r="J278" s="312"/>
      <c r="K278" s="312"/>
      <c r="L278" s="312"/>
      <c r="M278" s="312"/>
    </row>
    <row r="279" spans="1:14" s="314" customFormat="1" ht="12" customHeight="1" x14ac:dyDescent="0.2">
      <c r="A279" s="311" t="s">
        <v>521</v>
      </c>
      <c r="B279" s="311"/>
      <c r="C279" s="311"/>
      <c r="D279" s="311"/>
      <c r="E279" s="311"/>
      <c r="F279" s="311"/>
      <c r="G279" s="312"/>
      <c r="H279" s="312"/>
      <c r="I279" s="312"/>
      <c r="J279" s="312"/>
      <c r="K279" s="312"/>
      <c r="L279" s="312"/>
      <c r="M279" s="312"/>
    </row>
    <row r="280" spans="1:14" s="314" customFormat="1" ht="12" customHeight="1" x14ac:dyDescent="0.2">
      <c r="A280" s="311" t="s">
        <v>522</v>
      </c>
      <c r="B280" s="311"/>
      <c r="C280" s="311"/>
      <c r="D280" s="311"/>
      <c r="E280" s="311"/>
      <c r="F280" s="311"/>
      <c r="G280" s="312"/>
      <c r="H280" s="312"/>
      <c r="I280" s="312"/>
      <c r="J280" s="312"/>
      <c r="K280" s="312"/>
      <c r="L280" s="312"/>
      <c r="M280" s="312"/>
    </row>
    <row r="281" spans="1:14" s="314" customFormat="1" ht="12" customHeight="1" x14ac:dyDescent="0.2">
      <c r="A281" s="311" t="s">
        <v>523</v>
      </c>
      <c r="B281" s="311"/>
      <c r="C281" s="311"/>
      <c r="D281" s="311"/>
      <c r="E281" s="311"/>
      <c r="F281" s="311"/>
      <c r="G281" s="312"/>
      <c r="H281" s="312"/>
      <c r="I281" s="312"/>
      <c r="J281" s="312"/>
      <c r="K281" s="312"/>
      <c r="L281" s="312"/>
      <c r="M281" s="312"/>
    </row>
    <row r="282" spans="1:14" s="314" customFormat="1" ht="12" customHeight="1" x14ac:dyDescent="0.2">
      <c r="A282" s="311" t="s">
        <v>524</v>
      </c>
      <c r="B282" s="311"/>
      <c r="C282" s="311"/>
      <c r="D282" s="311"/>
      <c r="E282" s="311"/>
      <c r="F282" s="311"/>
      <c r="G282" s="312"/>
      <c r="H282" s="312"/>
      <c r="I282" s="312"/>
      <c r="J282" s="312"/>
      <c r="K282" s="312"/>
      <c r="L282" s="312"/>
      <c r="M282" s="312"/>
    </row>
    <row r="283" spans="1:14" s="314" customFormat="1" ht="23.25" customHeight="1" x14ac:dyDescent="0.2">
      <c r="A283" s="653" t="s">
        <v>525</v>
      </c>
      <c r="B283" s="653"/>
      <c r="C283" s="653"/>
      <c r="D283" s="653"/>
      <c r="E283" s="653"/>
      <c r="F283" s="653"/>
      <c r="G283" s="653"/>
      <c r="H283" s="653"/>
      <c r="I283" s="653"/>
      <c r="J283" s="653"/>
      <c r="K283" s="653"/>
      <c r="L283" s="653"/>
      <c r="M283" s="653"/>
      <c r="N283" s="653"/>
    </row>
    <row r="284" spans="1:14" s="314" customFormat="1" ht="12" customHeight="1" x14ac:dyDescent="0.2">
      <c r="A284" s="311" t="s">
        <v>501</v>
      </c>
      <c r="B284" s="311"/>
      <c r="C284" s="311"/>
      <c r="D284" s="311"/>
      <c r="E284" s="311"/>
      <c r="F284" s="311"/>
      <c r="G284" s="312"/>
      <c r="H284" s="312"/>
      <c r="I284" s="312"/>
      <c r="J284" s="312"/>
      <c r="K284" s="312"/>
      <c r="L284" s="312"/>
      <c r="M284" s="312"/>
    </row>
    <row r="285" spans="1:14" s="314" customFormat="1" ht="12" customHeight="1" x14ac:dyDescent="0.2">
      <c r="A285" s="311" t="s">
        <v>526</v>
      </c>
      <c r="B285" s="311"/>
      <c r="C285" s="311"/>
      <c r="D285" s="311"/>
      <c r="E285" s="311"/>
      <c r="F285" s="311"/>
      <c r="G285" s="312"/>
      <c r="H285" s="312"/>
      <c r="I285" s="312"/>
      <c r="J285" s="312"/>
      <c r="K285" s="312"/>
      <c r="L285" s="312"/>
      <c r="M285" s="312"/>
    </row>
    <row r="286" spans="1:14" s="314" customFormat="1" ht="12" customHeight="1" x14ac:dyDescent="0.2">
      <c r="A286" s="311" t="s">
        <v>527</v>
      </c>
      <c r="B286" s="311"/>
      <c r="C286" s="311"/>
      <c r="D286" s="311"/>
      <c r="E286" s="311"/>
      <c r="F286" s="311"/>
      <c r="G286" s="312"/>
      <c r="H286" s="312"/>
      <c r="I286" s="312"/>
      <c r="J286" s="312"/>
      <c r="K286" s="312"/>
      <c r="L286" s="312"/>
      <c r="M286" s="312"/>
    </row>
    <row r="287" spans="1:14" s="314" customFormat="1" ht="12" customHeight="1" x14ac:dyDescent="0.2">
      <c r="A287" s="311" t="s">
        <v>501</v>
      </c>
      <c r="B287" s="311"/>
      <c r="C287" s="311"/>
      <c r="D287" s="311"/>
      <c r="E287" s="311"/>
      <c r="F287" s="311"/>
      <c r="G287" s="312"/>
      <c r="H287" s="312"/>
      <c r="I287" s="312"/>
      <c r="J287" s="312"/>
      <c r="K287" s="312"/>
      <c r="L287" s="312"/>
      <c r="M287" s="312"/>
    </row>
    <row r="288" spans="1:14" s="314" customFormat="1" ht="12" customHeight="1" x14ac:dyDescent="0.2">
      <c r="A288" s="311" t="s">
        <v>528</v>
      </c>
      <c r="B288" s="311"/>
      <c r="C288" s="311"/>
      <c r="D288" s="311"/>
      <c r="E288" s="311"/>
      <c r="F288" s="311"/>
      <c r="G288" s="312"/>
      <c r="H288" s="312"/>
      <c r="I288" s="312"/>
      <c r="J288" s="312"/>
      <c r="K288" s="312"/>
      <c r="L288" s="312"/>
      <c r="M288" s="312"/>
    </row>
    <row r="289" spans="1:14" s="314" customFormat="1" ht="12" customHeight="1" x14ac:dyDescent="0.2">
      <c r="A289" s="316" t="s">
        <v>529</v>
      </c>
      <c r="B289" s="311"/>
      <c r="C289" s="311"/>
      <c r="D289" s="311"/>
      <c r="E289" s="311"/>
      <c r="F289" s="311"/>
      <c r="G289" s="312"/>
      <c r="H289" s="312"/>
      <c r="I289" s="312"/>
      <c r="J289" s="312"/>
      <c r="K289" s="312"/>
      <c r="L289" s="312"/>
      <c r="M289" s="312"/>
    </row>
    <row r="290" spans="1:14" s="314" customFormat="1" ht="12" customHeight="1" x14ac:dyDescent="0.2">
      <c r="A290" s="311" t="s">
        <v>530</v>
      </c>
      <c r="B290" s="311"/>
      <c r="C290" s="311"/>
      <c r="D290" s="311"/>
      <c r="E290" s="311"/>
      <c r="F290" s="311"/>
      <c r="G290" s="312"/>
      <c r="H290" s="312"/>
      <c r="I290" s="312"/>
      <c r="J290" s="312"/>
      <c r="K290" s="312"/>
      <c r="L290" s="312"/>
      <c r="M290" s="312"/>
    </row>
    <row r="291" spans="1:14" s="314" customFormat="1" ht="12" customHeight="1" x14ac:dyDescent="0.2">
      <c r="A291" s="311" t="s">
        <v>531</v>
      </c>
      <c r="B291" s="311"/>
      <c r="C291" s="311"/>
      <c r="D291" s="311"/>
      <c r="E291" s="311"/>
      <c r="F291" s="311"/>
      <c r="G291" s="312"/>
      <c r="H291" s="312"/>
      <c r="I291" s="312"/>
      <c r="J291" s="312"/>
      <c r="K291" s="312"/>
      <c r="L291" s="312"/>
      <c r="M291" s="312"/>
    </row>
    <row r="292" spans="1:14" s="314" customFormat="1" ht="12" customHeight="1" x14ac:dyDescent="0.2">
      <c r="A292" s="311" t="s">
        <v>532</v>
      </c>
      <c r="B292" s="311"/>
      <c r="C292" s="311"/>
      <c r="D292" s="311"/>
      <c r="E292" s="311"/>
      <c r="F292" s="311"/>
      <c r="G292" s="312"/>
      <c r="H292" s="312"/>
      <c r="I292" s="312"/>
      <c r="J292" s="312"/>
      <c r="K292" s="312"/>
      <c r="L292" s="312"/>
      <c r="M292" s="312"/>
    </row>
    <row r="293" spans="1:14" s="314" customFormat="1" ht="12" customHeight="1" x14ac:dyDescent="0.2">
      <c r="A293" s="311" t="s">
        <v>533</v>
      </c>
      <c r="B293" s="311"/>
      <c r="C293" s="311"/>
      <c r="D293" s="311"/>
      <c r="E293" s="311"/>
      <c r="F293" s="311"/>
      <c r="G293" s="312"/>
      <c r="H293" s="312"/>
      <c r="I293" s="312"/>
      <c r="J293" s="312"/>
      <c r="K293" s="312"/>
      <c r="L293" s="312"/>
      <c r="M293" s="312"/>
    </row>
    <row r="294" spans="1:14" s="314" customFormat="1" ht="24" customHeight="1" x14ac:dyDescent="0.2">
      <c r="A294" s="653" t="s">
        <v>534</v>
      </c>
      <c r="B294" s="653"/>
      <c r="C294" s="653"/>
      <c r="D294" s="653"/>
      <c r="E294" s="653"/>
      <c r="F294" s="653"/>
      <c r="G294" s="653"/>
      <c r="H294" s="653"/>
      <c r="I294" s="653"/>
      <c r="J294" s="653"/>
      <c r="K294" s="653"/>
      <c r="L294" s="653"/>
      <c r="M294" s="653"/>
      <c r="N294" s="653"/>
    </row>
    <row r="295" spans="1:14" s="314" customFormat="1" ht="12" customHeight="1" x14ac:dyDescent="0.2">
      <c r="A295" s="311" t="s">
        <v>535</v>
      </c>
      <c r="B295" s="311"/>
      <c r="C295" s="311"/>
      <c r="D295" s="311"/>
      <c r="E295" s="311"/>
      <c r="F295" s="311"/>
      <c r="G295" s="312"/>
      <c r="H295" s="312"/>
      <c r="I295" s="312"/>
      <c r="J295" s="312"/>
      <c r="K295" s="312"/>
      <c r="L295" s="312"/>
      <c r="M295" s="312"/>
    </row>
    <row r="296" spans="1:14" s="314" customFormat="1" ht="23.25" customHeight="1" x14ac:dyDescent="0.2">
      <c r="A296" s="653" t="s">
        <v>536</v>
      </c>
      <c r="B296" s="653"/>
      <c r="C296" s="653"/>
      <c r="D296" s="653"/>
      <c r="E296" s="653"/>
      <c r="F296" s="653"/>
      <c r="G296" s="653"/>
      <c r="H296" s="653"/>
      <c r="I296" s="653"/>
      <c r="J296" s="653"/>
      <c r="K296" s="653"/>
      <c r="L296" s="653"/>
      <c r="M296" s="653"/>
      <c r="N296" s="653"/>
    </row>
    <row r="297" spans="1:14" s="314" customFormat="1" ht="12" customHeight="1" x14ac:dyDescent="0.2">
      <c r="A297" s="311" t="s">
        <v>537</v>
      </c>
      <c r="B297" s="311"/>
      <c r="C297" s="311"/>
      <c r="D297" s="311"/>
      <c r="E297" s="311"/>
      <c r="F297" s="311"/>
      <c r="G297" s="312"/>
      <c r="H297" s="312"/>
      <c r="I297" s="312"/>
      <c r="J297" s="312"/>
      <c r="K297" s="312"/>
      <c r="L297" s="312"/>
      <c r="M297" s="312"/>
    </row>
    <row r="298" spans="1:14" s="314" customFormat="1" ht="12" customHeight="1" x14ac:dyDescent="0.2">
      <c r="A298" s="312"/>
      <c r="B298" s="312"/>
      <c r="C298" s="312"/>
      <c r="D298" s="312"/>
      <c r="E298" s="312"/>
      <c r="F298" s="312"/>
      <c r="G298" s="312"/>
      <c r="H298" s="312"/>
      <c r="I298" s="312"/>
      <c r="J298" s="312"/>
      <c r="K298" s="312"/>
      <c r="L298" s="312"/>
      <c r="M298" s="312"/>
    </row>
    <row r="299" spans="1:14" s="314" customFormat="1" ht="12" customHeight="1" x14ac:dyDescent="0.2">
      <c r="A299" s="312"/>
      <c r="B299" s="312"/>
      <c r="C299" s="312"/>
      <c r="D299" s="312"/>
      <c r="E299" s="312"/>
      <c r="F299" s="312"/>
      <c r="G299" s="312"/>
      <c r="H299" s="312"/>
      <c r="I299" s="312"/>
      <c r="J299" s="312"/>
      <c r="K299" s="312"/>
      <c r="L299" s="312"/>
      <c r="M299" s="312"/>
    </row>
    <row r="300" spans="1:14" x14ac:dyDescent="0.2">
      <c r="A300" s="317"/>
      <c r="B300" s="317"/>
      <c r="C300" s="374"/>
      <c r="D300" s="317"/>
      <c r="E300" s="318"/>
      <c r="F300" s="317"/>
      <c r="G300" s="318"/>
      <c r="H300" s="317"/>
      <c r="I300" s="317"/>
      <c r="J300" s="317"/>
      <c r="K300" s="317"/>
      <c r="L300" s="317"/>
      <c r="M300" s="319"/>
    </row>
    <row r="301" spans="1:14" x14ac:dyDescent="0.2">
      <c r="A301" s="317"/>
      <c r="B301" s="317"/>
      <c r="C301" s="374"/>
      <c r="D301" s="317"/>
      <c r="E301" s="318"/>
      <c r="F301" s="317"/>
      <c r="G301" s="318"/>
      <c r="H301" s="317"/>
      <c r="I301" s="317"/>
      <c r="J301" s="317"/>
      <c r="K301" s="317"/>
      <c r="L301" s="317"/>
      <c r="M301" s="319"/>
    </row>
    <row r="302" spans="1:14" x14ac:dyDescent="0.2">
      <c r="A302" s="317"/>
      <c r="B302" s="317"/>
      <c r="C302" s="374"/>
      <c r="D302" s="317"/>
      <c r="E302" s="318"/>
      <c r="F302" s="317"/>
      <c r="G302" s="318"/>
      <c r="H302" s="317"/>
      <c r="I302" s="317"/>
      <c r="J302" s="317"/>
      <c r="K302" s="317"/>
      <c r="L302" s="317"/>
      <c r="M302" s="319"/>
    </row>
    <row r="303" spans="1:14" x14ac:dyDescent="0.2">
      <c r="A303" s="317"/>
      <c r="B303" s="317"/>
      <c r="C303" s="374"/>
      <c r="D303" s="317"/>
      <c r="E303" s="318"/>
      <c r="F303" s="317"/>
      <c r="G303" s="318"/>
      <c r="H303" s="317"/>
      <c r="I303" s="317"/>
      <c r="J303" s="317"/>
      <c r="K303" s="317"/>
      <c r="L303" s="317"/>
      <c r="M303" s="319"/>
    </row>
  </sheetData>
  <sheetProtection algorithmName="SHA-512" hashValue="onvLVuNKdZLA95gmEQLlyhi7Lpzr4faNb0EjOcm3FSxE9MK2ts8UHVOAo1DsojJLjXFVK+ji7KFlDWXa3klBkw==" saltValue="53xUh7axJS7HHxYsScdFlA==" spinCount="100000" sheet="1" objects="1" scenarios="1"/>
  <mergeCells count="151">
    <mergeCell ref="A263:N263"/>
    <mergeCell ref="A283:N283"/>
    <mergeCell ref="A294:N294"/>
    <mergeCell ref="A296:N296"/>
    <mergeCell ref="A248:L248"/>
    <mergeCell ref="A250:XFD250"/>
    <mergeCell ref="A252:L252"/>
    <mergeCell ref="C3:K3"/>
    <mergeCell ref="C4:K4"/>
    <mergeCell ref="A259:N259"/>
    <mergeCell ref="A236:A239"/>
    <mergeCell ref="B236:B239"/>
    <mergeCell ref="K236:K239"/>
    <mergeCell ref="A242:L242"/>
    <mergeCell ref="A244:L244"/>
    <mergeCell ref="A247:M247"/>
    <mergeCell ref="A227:A228"/>
    <mergeCell ref="B227:B228"/>
    <mergeCell ref="K227:K228"/>
    <mergeCell ref="A233:A235"/>
    <mergeCell ref="B233:B235"/>
    <mergeCell ref="K233:K235"/>
    <mergeCell ref="A218:A221"/>
    <mergeCell ref="B218:B221"/>
    <mergeCell ref="K218:K221"/>
    <mergeCell ref="A222:A226"/>
    <mergeCell ref="B222:B226"/>
    <mergeCell ref="K222:K226"/>
    <mergeCell ref="A203:A212"/>
    <mergeCell ref="B203:B212"/>
    <mergeCell ref="K203:K212"/>
    <mergeCell ref="A213:A217"/>
    <mergeCell ref="B213:B217"/>
    <mergeCell ref="K213:K217"/>
    <mergeCell ref="A189:A193"/>
    <mergeCell ref="B189:B193"/>
    <mergeCell ref="K189:K193"/>
    <mergeCell ref="A194:A201"/>
    <mergeCell ref="B194:B201"/>
    <mergeCell ref="K194:K201"/>
    <mergeCell ref="A182:A186"/>
    <mergeCell ref="B182:B186"/>
    <mergeCell ref="K182:K186"/>
    <mergeCell ref="A187:A188"/>
    <mergeCell ref="B187:B188"/>
    <mergeCell ref="K187:K188"/>
    <mergeCell ref="A169:A175"/>
    <mergeCell ref="B169:B175"/>
    <mergeCell ref="K169:K175"/>
    <mergeCell ref="A176:A181"/>
    <mergeCell ref="B176:B181"/>
    <mergeCell ref="K176:K181"/>
    <mergeCell ref="A160:A165"/>
    <mergeCell ref="B160:B165"/>
    <mergeCell ref="K160:K165"/>
    <mergeCell ref="A167:A168"/>
    <mergeCell ref="B167:B168"/>
    <mergeCell ref="K167:K168"/>
    <mergeCell ref="A149:A154"/>
    <mergeCell ref="B149:B154"/>
    <mergeCell ref="K149:K154"/>
    <mergeCell ref="A155:A159"/>
    <mergeCell ref="B155:B159"/>
    <mergeCell ref="K155:K159"/>
    <mergeCell ref="A137:A142"/>
    <mergeCell ref="B137:B142"/>
    <mergeCell ref="K137:K142"/>
    <mergeCell ref="A143:A148"/>
    <mergeCell ref="B143:B148"/>
    <mergeCell ref="K143:K148"/>
    <mergeCell ref="A124:A127"/>
    <mergeCell ref="B124:B127"/>
    <mergeCell ref="K124:K127"/>
    <mergeCell ref="A129:A136"/>
    <mergeCell ref="B129:B136"/>
    <mergeCell ref="K129:K136"/>
    <mergeCell ref="A119:A120"/>
    <mergeCell ref="B119:B120"/>
    <mergeCell ref="K119:K120"/>
    <mergeCell ref="A121:A123"/>
    <mergeCell ref="B121:B123"/>
    <mergeCell ref="K121:K123"/>
    <mergeCell ref="A111:A116"/>
    <mergeCell ref="B111:B116"/>
    <mergeCell ref="K111:K116"/>
    <mergeCell ref="A117:A118"/>
    <mergeCell ref="B117:B118"/>
    <mergeCell ref="K117:K118"/>
    <mergeCell ref="A101:A104"/>
    <mergeCell ref="B101:B104"/>
    <mergeCell ref="K101:K104"/>
    <mergeCell ref="A105:A109"/>
    <mergeCell ref="B105:B109"/>
    <mergeCell ref="K105:K109"/>
    <mergeCell ref="A91:A95"/>
    <mergeCell ref="B91:B95"/>
    <mergeCell ref="K91:K95"/>
    <mergeCell ref="A96:A100"/>
    <mergeCell ref="B96:B100"/>
    <mergeCell ref="K96:K100"/>
    <mergeCell ref="A81:A84"/>
    <mergeCell ref="B81:B84"/>
    <mergeCell ref="K81:K84"/>
    <mergeCell ref="A85:A90"/>
    <mergeCell ref="B85:B90"/>
    <mergeCell ref="K85:K90"/>
    <mergeCell ref="A72:A76"/>
    <mergeCell ref="B72:B76"/>
    <mergeCell ref="K72:K76"/>
    <mergeCell ref="A78:A80"/>
    <mergeCell ref="B78:B80"/>
    <mergeCell ref="K78:K80"/>
    <mergeCell ref="A64:A68"/>
    <mergeCell ref="B64:B68"/>
    <mergeCell ref="K64:K68"/>
    <mergeCell ref="A69:A71"/>
    <mergeCell ref="B69:B71"/>
    <mergeCell ref="K69:K71"/>
    <mergeCell ref="A51:A57"/>
    <mergeCell ref="B51:B57"/>
    <mergeCell ref="K51:K57"/>
    <mergeCell ref="A59:A63"/>
    <mergeCell ref="B59:B63"/>
    <mergeCell ref="K59:K63"/>
    <mergeCell ref="A36:A43"/>
    <mergeCell ref="B36:B43"/>
    <mergeCell ref="K36:K43"/>
    <mergeCell ref="A44:A50"/>
    <mergeCell ref="B44:B50"/>
    <mergeCell ref="K44:K50"/>
    <mergeCell ref="A29:A35"/>
    <mergeCell ref="B29:B35"/>
    <mergeCell ref="K29:K35"/>
    <mergeCell ref="H9:I9"/>
    <mergeCell ref="J9:J10"/>
    <mergeCell ref="K9:K10"/>
    <mergeCell ref="A11:B11"/>
    <mergeCell ref="K12:K18"/>
    <mergeCell ref="A13:A18"/>
    <mergeCell ref="B13:B18"/>
    <mergeCell ref="C8:E8"/>
    <mergeCell ref="A9:A10"/>
    <mergeCell ref="B9:B10"/>
    <mergeCell ref="C9:C10"/>
    <mergeCell ref="D9:E9"/>
    <mergeCell ref="F9:G9"/>
    <mergeCell ref="A5:K5"/>
    <mergeCell ref="A6:B6"/>
    <mergeCell ref="A19:A27"/>
    <mergeCell ref="B19:B27"/>
    <mergeCell ref="K19:K27"/>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95.pielikums Jūrmalas pilsētas domes
2019.gada 29.augusta saistošajiem noteikumiem Nr.31
(protokols Nr.12, 20.punkts)
 </firstHeader>
    <firstFooter>&amp;L&amp;9&amp;D; &amp;T&amp;R&amp;9&amp;P (&amp;N)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19"/>
  <sheetViews>
    <sheetView showGridLines="0" view="pageLayout" zoomScaleNormal="100" workbookViewId="0">
      <selection activeCell="U7" sqref="U7"/>
    </sheetView>
  </sheetViews>
  <sheetFormatPr defaultRowHeight="12" outlineLevelCol="1" x14ac:dyDescent="0.25"/>
  <cols>
    <col min="1" max="1" width="10.85546875" style="272" customWidth="1"/>
    <col min="2" max="2" width="28" style="272" customWidth="1"/>
    <col min="3" max="3" width="8" style="272" customWidth="1"/>
    <col min="4" max="5" width="8.7109375" style="272" hidden="1" customWidth="1" outlineLevel="1"/>
    <col min="6" max="6" width="8.7109375" style="272" customWidth="1" collapsed="1"/>
    <col min="7" max="8" width="8.7109375" style="272" hidden="1" customWidth="1" outlineLevel="1"/>
    <col min="9" max="9" width="8.7109375" style="272" customWidth="1" collapsed="1"/>
    <col min="10" max="11" width="8.28515625" style="272" hidden="1" customWidth="1" outlineLevel="1"/>
    <col min="12" max="12" width="8.28515625" style="272" customWidth="1" collapsed="1"/>
    <col min="13" max="13" width="7.42578125" style="272" hidden="1" customWidth="1" outlineLevel="1"/>
    <col min="14" max="14" width="7.42578125" style="4" hidden="1" customWidth="1" outlineLevel="1"/>
    <col min="15" max="15" width="6.85546875" style="4" customWidth="1" collapsed="1"/>
    <col min="16" max="16" width="26.7109375" style="4" hidden="1" customWidth="1" outlineLevel="1"/>
    <col min="17" max="17" width="9.140625" style="4" collapsed="1"/>
    <col min="18" max="16384" width="9.140625" style="4"/>
  </cols>
  <sheetData>
    <row r="1" spans="1:17" x14ac:dyDescent="0.25">
      <c r="A1" s="1"/>
      <c r="B1" s="1"/>
      <c r="C1" s="1"/>
      <c r="D1" s="1"/>
      <c r="E1" s="1"/>
      <c r="F1" s="1"/>
      <c r="G1" s="1"/>
      <c r="H1" s="1"/>
      <c r="I1" s="1"/>
      <c r="J1" s="1"/>
      <c r="K1" s="1"/>
      <c r="L1" s="1"/>
      <c r="M1" s="1"/>
      <c r="N1" s="2"/>
      <c r="O1" s="3" t="s">
        <v>770</v>
      </c>
      <c r="P1" s="1"/>
    </row>
    <row r="2" spans="1:17" ht="35.25" customHeight="1" x14ac:dyDescent="0.25">
      <c r="A2" s="548" t="s">
        <v>1</v>
      </c>
      <c r="B2" s="549"/>
      <c r="C2" s="549"/>
      <c r="D2" s="549"/>
      <c r="E2" s="549"/>
      <c r="F2" s="549"/>
      <c r="G2" s="549"/>
      <c r="H2" s="549"/>
      <c r="I2" s="549"/>
      <c r="J2" s="549"/>
      <c r="K2" s="549"/>
      <c r="L2" s="549"/>
      <c r="M2" s="549"/>
      <c r="N2" s="549"/>
      <c r="O2" s="549"/>
      <c r="P2" s="550"/>
      <c r="Q2" s="366"/>
    </row>
    <row r="3" spans="1:17" ht="12.75" customHeight="1" x14ac:dyDescent="0.25">
      <c r="A3" s="5" t="s">
        <v>2</v>
      </c>
      <c r="B3" s="6"/>
      <c r="C3" s="551" t="s">
        <v>539</v>
      </c>
      <c r="D3" s="551"/>
      <c r="E3" s="551"/>
      <c r="F3" s="551"/>
      <c r="G3" s="551"/>
      <c r="H3" s="551"/>
      <c r="I3" s="551"/>
      <c r="J3" s="551"/>
      <c r="K3" s="551"/>
      <c r="L3" s="551"/>
      <c r="M3" s="551"/>
      <c r="N3" s="551"/>
      <c r="O3" s="551"/>
      <c r="P3" s="552"/>
      <c r="Q3" s="366"/>
    </row>
    <row r="4" spans="1:17" ht="12.75" customHeight="1" x14ac:dyDescent="0.25">
      <c r="A4" s="5" t="s">
        <v>4</v>
      </c>
      <c r="B4" s="6"/>
      <c r="C4" s="551" t="s">
        <v>540</v>
      </c>
      <c r="D4" s="551"/>
      <c r="E4" s="551"/>
      <c r="F4" s="551"/>
      <c r="G4" s="551"/>
      <c r="H4" s="551"/>
      <c r="I4" s="551"/>
      <c r="J4" s="551"/>
      <c r="K4" s="551"/>
      <c r="L4" s="551"/>
      <c r="M4" s="551"/>
      <c r="N4" s="551"/>
      <c r="O4" s="551"/>
      <c r="P4" s="552"/>
      <c r="Q4" s="366"/>
    </row>
    <row r="5" spans="1:17" ht="12.75" customHeight="1" x14ac:dyDescent="0.25">
      <c r="A5" s="7" t="s">
        <v>6</v>
      </c>
      <c r="B5" s="8"/>
      <c r="C5" s="546" t="s">
        <v>541</v>
      </c>
      <c r="D5" s="546"/>
      <c r="E5" s="546"/>
      <c r="F5" s="546"/>
      <c r="G5" s="546"/>
      <c r="H5" s="546"/>
      <c r="I5" s="546"/>
      <c r="J5" s="546"/>
      <c r="K5" s="546"/>
      <c r="L5" s="546"/>
      <c r="M5" s="546"/>
      <c r="N5" s="546"/>
      <c r="O5" s="546"/>
      <c r="P5" s="547"/>
      <c r="Q5" s="366"/>
    </row>
    <row r="6" spans="1:17" ht="12.75" customHeight="1" x14ac:dyDescent="0.25">
      <c r="A6" s="7" t="s">
        <v>8</v>
      </c>
      <c r="B6" s="8"/>
      <c r="C6" s="546" t="s">
        <v>668</v>
      </c>
      <c r="D6" s="546"/>
      <c r="E6" s="546"/>
      <c r="F6" s="546"/>
      <c r="G6" s="546"/>
      <c r="H6" s="546"/>
      <c r="I6" s="546"/>
      <c r="J6" s="546"/>
      <c r="K6" s="546"/>
      <c r="L6" s="546"/>
      <c r="M6" s="546"/>
      <c r="N6" s="546"/>
      <c r="O6" s="546"/>
      <c r="P6" s="547"/>
      <c r="Q6" s="366"/>
    </row>
    <row r="7" spans="1:17" x14ac:dyDescent="0.25">
      <c r="A7" s="7" t="s">
        <v>10</v>
      </c>
      <c r="B7" s="8"/>
      <c r="C7" s="551" t="s">
        <v>667</v>
      </c>
      <c r="D7" s="551"/>
      <c r="E7" s="551"/>
      <c r="F7" s="551"/>
      <c r="G7" s="551"/>
      <c r="H7" s="551"/>
      <c r="I7" s="551"/>
      <c r="J7" s="551"/>
      <c r="K7" s="551"/>
      <c r="L7" s="551"/>
      <c r="M7" s="551"/>
      <c r="N7" s="551"/>
      <c r="O7" s="551"/>
      <c r="P7" s="552"/>
      <c r="Q7" s="366"/>
    </row>
    <row r="8" spans="1:17" ht="12.75" customHeight="1" x14ac:dyDescent="0.25">
      <c r="A8" s="9" t="s">
        <v>12</v>
      </c>
      <c r="B8" s="8"/>
      <c r="C8" s="553"/>
      <c r="D8" s="553"/>
      <c r="E8" s="553"/>
      <c r="F8" s="553"/>
      <c r="G8" s="553"/>
      <c r="H8" s="553"/>
      <c r="I8" s="553"/>
      <c r="J8" s="553"/>
      <c r="K8" s="553"/>
      <c r="L8" s="553"/>
      <c r="M8" s="553"/>
      <c r="N8" s="553"/>
      <c r="O8" s="553"/>
      <c r="P8" s="554"/>
      <c r="Q8" s="366"/>
    </row>
    <row r="9" spans="1:17" ht="12.75" customHeight="1" x14ac:dyDescent="0.25">
      <c r="A9" s="7"/>
      <c r="B9" s="8" t="s">
        <v>13</v>
      </c>
      <c r="C9" s="546" t="s">
        <v>543</v>
      </c>
      <c r="D9" s="546"/>
      <c r="E9" s="546"/>
      <c r="F9" s="546"/>
      <c r="G9" s="546"/>
      <c r="H9" s="546"/>
      <c r="I9" s="546"/>
      <c r="J9" s="546"/>
      <c r="K9" s="546"/>
      <c r="L9" s="546"/>
      <c r="M9" s="546"/>
      <c r="N9" s="546"/>
      <c r="O9" s="546"/>
      <c r="P9" s="547"/>
      <c r="Q9" s="366"/>
    </row>
    <row r="10" spans="1:17" ht="12.75" customHeight="1" x14ac:dyDescent="0.25">
      <c r="A10" s="7"/>
      <c r="B10" s="8" t="s">
        <v>15</v>
      </c>
      <c r="C10" s="546"/>
      <c r="D10" s="546"/>
      <c r="E10" s="546"/>
      <c r="F10" s="546"/>
      <c r="G10" s="546"/>
      <c r="H10" s="546"/>
      <c r="I10" s="546"/>
      <c r="J10" s="546"/>
      <c r="K10" s="546"/>
      <c r="L10" s="546"/>
      <c r="M10" s="546"/>
      <c r="N10" s="546"/>
      <c r="O10" s="546"/>
      <c r="P10" s="547"/>
      <c r="Q10" s="366"/>
    </row>
    <row r="11" spans="1:17" ht="12.75" customHeight="1" x14ac:dyDescent="0.25">
      <c r="A11" s="7"/>
      <c r="B11" s="8" t="s">
        <v>17</v>
      </c>
      <c r="C11" s="553"/>
      <c r="D11" s="553"/>
      <c r="E11" s="553"/>
      <c r="F11" s="553"/>
      <c r="G11" s="553"/>
      <c r="H11" s="553"/>
      <c r="I11" s="553"/>
      <c r="J11" s="553"/>
      <c r="K11" s="553"/>
      <c r="L11" s="553"/>
      <c r="M11" s="553"/>
      <c r="N11" s="553"/>
      <c r="O11" s="553"/>
      <c r="P11" s="554"/>
      <c r="Q11" s="366"/>
    </row>
    <row r="12" spans="1:17" ht="12.75" customHeight="1" x14ac:dyDescent="0.25">
      <c r="A12" s="7"/>
      <c r="B12" s="8" t="s">
        <v>18</v>
      </c>
      <c r="C12" s="546"/>
      <c r="D12" s="546"/>
      <c r="E12" s="546"/>
      <c r="F12" s="546"/>
      <c r="G12" s="546"/>
      <c r="H12" s="546"/>
      <c r="I12" s="546"/>
      <c r="J12" s="546"/>
      <c r="K12" s="546"/>
      <c r="L12" s="546"/>
      <c r="M12" s="546"/>
      <c r="N12" s="546"/>
      <c r="O12" s="546"/>
      <c r="P12" s="547"/>
      <c r="Q12" s="366"/>
    </row>
    <row r="13" spans="1:17" ht="12.75" customHeight="1" x14ac:dyDescent="0.25">
      <c r="A13" s="7"/>
      <c r="B13" s="8" t="s">
        <v>20</v>
      </c>
      <c r="C13" s="546"/>
      <c r="D13" s="546"/>
      <c r="E13" s="546"/>
      <c r="F13" s="546"/>
      <c r="G13" s="546"/>
      <c r="H13" s="546"/>
      <c r="I13" s="546"/>
      <c r="J13" s="546"/>
      <c r="K13" s="546"/>
      <c r="L13" s="546"/>
      <c r="M13" s="546"/>
      <c r="N13" s="546"/>
      <c r="O13" s="546"/>
      <c r="P13" s="547"/>
      <c r="Q13" s="366"/>
    </row>
    <row r="14" spans="1:17" ht="12.75" customHeight="1" x14ac:dyDescent="0.25">
      <c r="A14" s="10"/>
      <c r="B14" s="11"/>
      <c r="C14" s="526"/>
      <c r="D14" s="526"/>
      <c r="E14" s="526"/>
      <c r="F14" s="526"/>
      <c r="G14" s="526"/>
      <c r="H14" s="526"/>
      <c r="I14" s="526"/>
      <c r="J14" s="526"/>
      <c r="K14" s="526"/>
      <c r="L14" s="526"/>
      <c r="M14" s="526"/>
      <c r="N14" s="526"/>
      <c r="O14" s="526"/>
      <c r="P14" s="527"/>
      <c r="Q14" s="366"/>
    </row>
    <row r="15" spans="1:17" s="12" customFormat="1" ht="12.75" customHeight="1" x14ac:dyDescent="0.25">
      <c r="A15" s="528" t="s">
        <v>21</v>
      </c>
      <c r="B15" s="531" t="s">
        <v>22</v>
      </c>
      <c r="C15" s="533" t="s">
        <v>23</v>
      </c>
      <c r="D15" s="534"/>
      <c r="E15" s="534"/>
      <c r="F15" s="534"/>
      <c r="G15" s="534"/>
      <c r="H15" s="534"/>
      <c r="I15" s="534"/>
      <c r="J15" s="534"/>
      <c r="K15" s="534"/>
      <c r="L15" s="534"/>
      <c r="M15" s="534"/>
      <c r="N15" s="534"/>
      <c r="O15" s="534"/>
      <c r="P15" s="535"/>
      <c r="Q15" s="367"/>
    </row>
    <row r="16" spans="1:17" s="12" customFormat="1" ht="12.75" customHeight="1" x14ac:dyDescent="0.25">
      <c r="A16" s="529"/>
      <c r="B16" s="532"/>
      <c r="C16" s="536" t="s">
        <v>24</v>
      </c>
      <c r="D16" s="538" t="s">
        <v>25</v>
      </c>
      <c r="E16" s="540" t="s">
        <v>26</v>
      </c>
      <c r="F16" s="542" t="s">
        <v>27</v>
      </c>
      <c r="G16" s="524" t="s">
        <v>28</v>
      </c>
      <c r="H16" s="525" t="s">
        <v>29</v>
      </c>
      <c r="I16" s="523" t="s">
        <v>30</v>
      </c>
      <c r="J16" s="524" t="s">
        <v>31</v>
      </c>
      <c r="K16" s="525" t="s">
        <v>32</v>
      </c>
      <c r="L16" s="523" t="s">
        <v>33</v>
      </c>
      <c r="M16" s="524" t="s">
        <v>34</v>
      </c>
      <c r="N16" s="525" t="s">
        <v>35</v>
      </c>
      <c r="O16" s="523" t="s">
        <v>36</v>
      </c>
      <c r="P16" s="544" t="s">
        <v>37</v>
      </c>
    </row>
    <row r="17" spans="1:16" s="13" customFormat="1" ht="70.5" customHeight="1" thickBot="1" x14ac:dyDescent="0.3">
      <c r="A17" s="530"/>
      <c r="B17" s="532"/>
      <c r="C17" s="537"/>
      <c r="D17" s="539"/>
      <c r="E17" s="541"/>
      <c r="F17" s="543"/>
      <c r="G17" s="524"/>
      <c r="H17" s="525"/>
      <c r="I17" s="523"/>
      <c r="J17" s="524"/>
      <c r="K17" s="525"/>
      <c r="L17" s="523"/>
      <c r="M17" s="524"/>
      <c r="N17" s="525"/>
      <c r="O17" s="523"/>
      <c r="P17" s="545"/>
    </row>
    <row r="18" spans="1:16" s="13" customFormat="1" ht="9.75" customHeight="1" thickTop="1" x14ac:dyDescent="0.25">
      <c r="A18" s="14" t="s">
        <v>38</v>
      </c>
      <c r="B18" s="14">
        <v>2</v>
      </c>
      <c r="C18" s="15">
        <v>3</v>
      </c>
      <c r="D18" s="16">
        <v>4</v>
      </c>
      <c r="E18" s="17">
        <v>5</v>
      </c>
      <c r="F18" s="18">
        <v>6</v>
      </c>
      <c r="G18" s="16">
        <v>7</v>
      </c>
      <c r="H18" s="19">
        <v>8</v>
      </c>
      <c r="I18" s="20">
        <v>9</v>
      </c>
      <c r="J18" s="19">
        <v>10</v>
      </c>
      <c r="K18" s="17">
        <v>11</v>
      </c>
      <c r="L18" s="21">
        <v>12</v>
      </c>
      <c r="M18" s="15">
        <v>13</v>
      </c>
      <c r="N18" s="17">
        <v>14</v>
      </c>
      <c r="O18" s="20">
        <v>15</v>
      </c>
      <c r="P18" s="20">
        <v>16</v>
      </c>
    </row>
    <row r="19" spans="1:16" s="28" customFormat="1" ht="12" hidden="1" customHeight="1" x14ac:dyDescent="0.25">
      <c r="A19" s="22"/>
      <c r="B19" s="23" t="s">
        <v>39</v>
      </c>
      <c r="C19" s="24"/>
      <c r="D19" s="25"/>
      <c r="E19" s="26"/>
      <c r="F19" s="27"/>
      <c r="G19" s="25"/>
      <c r="H19" s="26"/>
      <c r="I19" s="27"/>
      <c r="J19" s="25"/>
      <c r="K19" s="26"/>
      <c r="L19" s="27"/>
      <c r="M19" s="25"/>
      <c r="N19" s="26"/>
      <c r="O19" s="27"/>
      <c r="P19" s="27"/>
    </row>
    <row r="20" spans="1:16" s="28" customFormat="1" ht="12.75" thickBot="1" x14ac:dyDescent="0.3">
      <c r="A20" s="29"/>
      <c r="B20" s="30" t="s">
        <v>40</v>
      </c>
      <c r="C20" s="31">
        <f t="shared" ref="C20:C83" si="0">F20+I20+L20+O20</f>
        <v>809116</v>
      </c>
      <c r="D20" s="32">
        <f>SUM(D21,D24,D25,D41,D43)</f>
        <v>809116</v>
      </c>
      <c r="E20" s="33">
        <f t="shared" ref="E20:F20" si="1">SUM(E21,E24,E25,E41,E43)</f>
        <v>0</v>
      </c>
      <c r="F20" s="34">
        <f t="shared" si="1"/>
        <v>809116</v>
      </c>
      <c r="G20" s="32">
        <f>SUM(G21,G24,G43)</f>
        <v>0</v>
      </c>
      <c r="H20" s="33">
        <f t="shared" ref="H20:I20" si="2">SUM(H21,H24,H43)</f>
        <v>0</v>
      </c>
      <c r="I20" s="34">
        <f t="shared" si="2"/>
        <v>0</v>
      </c>
      <c r="J20" s="32">
        <f>SUM(J21,J26,J43)</f>
        <v>0</v>
      </c>
      <c r="K20" s="33">
        <f t="shared" ref="K20:L20" si="3">SUM(K21,K26,K43)</f>
        <v>0</v>
      </c>
      <c r="L20" s="34">
        <f t="shared" si="3"/>
        <v>0</v>
      </c>
      <c r="M20" s="32">
        <f>SUM(M21,M45)</f>
        <v>0</v>
      </c>
      <c r="N20" s="33">
        <f t="shared" ref="N20:O20" si="4">SUM(N21,N45)</f>
        <v>0</v>
      </c>
      <c r="O20" s="34">
        <f t="shared" si="4"/>
        <v>0</v>
      </c>
      <c r="P20" s="35"/>
    </row>
    <row r="21" spans="1:16" ht="12.75" hidden="1" thickTop="1" x14ac:dyDescent="0.25">
      <c r="A21" s="36"/>
      <c r="B21" s="37" t="s">
        <v>41</v>
      </c>
      <c r="C21" s="38">
        <f t="shared" si="0"/>
        <v>0</v>
      </c>
      <c r="D21" s="39">
        <f>SUM(D22:D23)</f>
        <v>0</v>
      </c>
      <c r="E21" s="40">
        <f t="shared" ref="E21:F21" si="5">SUM(E22:E23)</f>
        <v>0</v>
      </c>
      <c r="F21" s="41">
        <f t="shared" si="5"/>
        <v>0</v>
      </c>
      <c r="G21" s="39">
        <f>SUM(G22:G23)</f>
        <v>0</v>
      </c>
      <c r="H21" s="40">
        <f t="shared" ref="H21:I21" si="6">SUM(H22:H23)</f>
        <v>0</v>
      </c>
      <c r="I21" s="41">
        <f t="shared" si="6"/>
        <v>0</v>
      </c>
      <c r="J21" s="39">
        <f>SUM(J22:J23)</f>
        <v>0</v>
      </c>
      <c r="K21" s="40">
        <f t="shared" ref="K21:L21" si="7">SUM(K22:K23)</f>
        <v>0</v>
      </c>
      <c r="L21" s="41">
        <f t="shared" si="7"/>
        <v>0</v>
      </c>
      <c r="M21" s="39">
        <f>SUM(M22:M23)</f>
        <v>0</v>
      </c>
      <c r="N21" s="40">
        <f t="shared" ref="N21:O21" si="8">SUM(N22:N23)</f>
        <v>0</v>
      </c>
      <c r="O21" s="41">
        <f t="shared" si="8"/>
        <v>0</v>
      </c>
      <c r="P21" s="42"/>
    </row>
    <row r="22" spans="1:16" ht="12" hidden="1" customHeight="1" x14ac:dyDescent="0.25">
      <c r="A22" s="43"/>
      <c r="B22" s="44" t="s">
        <v>42</v>
      </c>
      <c r="C22" s="45">
        <f t="shared" si="0"/>
        <v>0</v>
      </c>
      <c r="D22" s="46"/>
      <c r="E22" s="47"/>
      <c r="F22" s="48">
        <f>D22+E22</f>
        <v>0</v>
      </c>
      <c r="G22" s="46"/>
      <c r="H22" s="47"/>
      <c r="I22" s="48">
        <f>G22+H22</f>
        <v>0</v>
      </c>
      <c r="J22" s="46"/>
      <c r="K22" s="47"/>
      <c r="L22" s="48">
        <f>K22+J22</f>
        <v>0</v>
      </c>
      <c r="M22" s="46"/>
      <c r="N22" s="47"/>
      <c r="O22" s="48">
        <f>N22+M22</f>
        <v>0</v>
      </c>
      <c r="P22" s="49"/>
    </row>
    <row r="23" spans="1:16" ht="12.75" hidden="1" thickTop="1" x14ac:dyDescent="0.25">
      <c r="A23" s="50"/>
      <c r="B23" s="51" t="s">
        <v>43</v>
      </c>
      <c r="C23" s="52">
        <f t="shared" si="0"/>
        <v>0</v>
      </c>
      <c r="D23" s="53"/>
      <c r="E23" s="54"/>
      <c r="F23" s="55">
        <f t="shared" ref="F23:F25" si="9">D23+E23</f>
        <v>0</v>
      </c>
      <c r="G23" s="53"/>
      <c r="H23" s="54"/>
      <c r="I23" s="55">
        <f t="shared" ref="I23:I24" si="10">G23+H23</f>
        <v>0</v>
      </c>
      <c r="J23" s="53"/>
      <c r="K23" s="54"/>
      <c r="L23" s="56">
        <f>K23+J23</f>
        <v>0</v>
      </c>
      <c r="M23" s="53"/>
      <c r="N23" s="54"/>
      <c r="O23" s="55">
        <f>N23+M23</f>
        <v>0</v>
      </c>
      <c r="P23" s="57"/>
    </row>
    <row r="24" spans="1:16" s="28" customFormat="1" ht="24.75" customHeight="1" thickTop="1" thickBot="1" x14ac:dyDescent="0.3">
      <c r="A24" s="58">
        <v>19300</v>
      </c>
      <c r="B24" s="58" t="s">
        <v>44</v>
      </c>
      <c r="C24" s="59">
        <f>F24+I24</f>
        <v>809116</v>
      </c>
      <c r="D24" s="60">
        <f>D51</f>
        <v>809116</v>
      </c>
      <c r="E24" s="320">
        <f>-136+136-1350+1350</f>
        <v>0</v>
      </c>
      <c r="F24" s="62">
        <f t="shared" si="9"/>
        <v>809116</v>
      </c>
      <c r="G24" s="60"/>
      <c r="H24" s="61"/>
      <c r="I24" s="62">
        <f t="shared" si="10"/>
        <v>0</v>
      </c>
      <c r="J24" s="63" t="s">
        <v>45</v>
      </c>
      <c r="K24" s="64" t="s">
        <v>45</v>
      </c>
      <c r="L24" s="65" t="s">
        <v>45</v>
      </c>
      <c r="M24" s="63" t="s">
        <v>45</v>
      </c>
      <c r="N24" s="64" t="s">
        <v>45</v>
      </c>
      <c r="O24" s="65" t="s">
        <v>45</v>
      </c>
      <c r="P24" s="66"/>
    </row>
    <row r="25" spans="1:16" s="28" customFormat="1" ht="24.75" hidden="1" customHeight="1" thickTop="1" x14ac:dyDescent="0.25">
      <c r="A25" s="321"/>
      <c r="B25" s="67" t="s">
        <v>46</v>
      </c>
      <c r="C25" s="68">
        <f>F25</f>
        <v>0</v>
      </c>
      <c r="D25" s="69"/>
      <c r="E25" s="70"/>
      <c r="F25" s="71">
        <f t="shared" si="9"/>
        <v>0</v>
      </c>
      <c r="G25" s="72" t="s">
        <v>45</v>
      </c>
      <c r="H25" s="73" t="s">
        <v>45</v>
      </c>
      <c r="I25" s="74" t="s">
        <v>45</v>
      </c>
      <c r="J25" s="72" t="s">
        <v>45</v>
      </c>
      <c r="K25" s="73" t="s">
        <v>45</v>
      </c>
      <c r="L25" s="74" t="s">
        <v>45</v>
      </c>
      <c r="M25" s="72" t="s">
        <v>45</v>
      </c>
      <c r="N25" s="73" t="s">
        <v>45</v>
      </c>
      <c r="O25" s="74" t="s">
        <v>45</v>
      </c>
      <c r="P25" s="75"/>
    </row>
    <row r="26" spans="1:16" s="28" customFormat="1" ht="36" hidden="1" customHeight="1" x14ac:dyDescent="0.25">
      <c r="A26" s="67">
        <v>21300</v>
      </c>
      <c r="B26" s="67" t="s">
        <v>47</v>
      </c>
      <c r="C26" s="68">
        <f>L26</f>
        <v>0</v>
      </c>
      <c r="D26" s="72" t="s">
        <v>45</v>
      </c>
      <c r="E26" s="73" t="s">
        <v>45</v>
      </c>
      <c r="F26" s="74" t="s">
        <v>45</v>
      </c>
      <c r="G26" s="72" t="s">
        <v>45</v>
      </c>
      <c r="H26" s="73" t="s">
        <v>45</v>
      </c>
      <c r="I26" s="74" t="s">
        <v>45</v>
      </c>
      <c r="J26" s="76">
        <f>SUM(J27,J31,J33,J36)</f>
        <v>0</v>
      </c>
      <c r="K26" s="77">
        <f t="shared" ref="K26:L26" si="11">SUM(K27,K31,K33,K36)</f>
        <v>0</v>
      </c>
      <c r="L26" s="78">
        <f t="shared" si="11"/>
        <v>0</v>
      </c>
      <c r="M26" s="76" t="s">
        <v>45</v>
      </c>
      <c r="N26" s="77" t="s">
        <v>45</v>
      </c>
      <c r="O26" s="78" t="s">
        <v>45</v>
      </c>
      <c r="P26" s="75"/>
    </row>
    <row r="27" spans="1:16" s="28" customFormat="1" ht="24" hidden="1" customHeight="1" x14ac:dyDescent="0.25">
      <c r="A27" s="79">
        <v>21350</v>
      </c>
      <c r="B27" s="67" t="s">
        <v>48</v>
      </c>
      <c r="C27" s="68">
        <f t="shared" ref="C27:C30" si="12">L27</f>
        <v>0</v>
      </c>
      <c r="D27" s="72" t="s">
        <v>45</v>
      </c>
      <c r="E27" s="73" t="s">
        <v>45</v>
      </c>
      <c r="F27" s="74" t="s">
        <v>45</v>
      </c>
      <c r="G27" s="72" t="s">
        <v>45</v>
      </c>
      <c r="H27" s="73" t="s">
        <v>45</v>
      </c>
      <c r="I27" s="74" t="s">
        <v>45</v>
      </c>
      <c r="J27" s="76">
        <f>SUM(J28:J30)</f>
        <v>0</v>
      </c>
      <c r="K27" s="77">
        <f t="shared" ref="K27:L27" si="13">SUM(K28:K30)</f>
        <v>0</v>
      </c>
      <c r="L27" s="78">
        <f t="shared" si="13"/>
        <v>0</v>
      </c>
      <c r="M27" s="76" t="s">
        <v>45</v>
      </c>
      <c r="N27" s="77" t="s">
        <v>45</v>
      </c>
      <c r="O27" s="78" t="s">
        <v>45</v>
      </c>
      <c r="P27" s="75"/>
    </row>
    <row r="28" spans="1:16" ht="12" hidden="1" customHeight="1" x14ac:dyDescent="0.25">
      <c r="A28" s="43">
        <v>21351</v>
      </c>
      <c r="B28" s="80" t="s">
        <v>49</v>
      </c>
      <c r="C28" s="81">
        <f t="shared" si="12"/>
        <v>0</v>
      </c>
      <c r="D28" s="82" t="s">
        <v>45</v>
      </c>
      <c r="E28" s="83" t="s">
        <v>45</v>
      </c>
      <c r="F28" s="84" t="s">
        <v>45</v>
      </c>
      <c r="G28" s="82" t="s">
        <v>45</v>
      </c>
      <c r="H28" s="83" t="s">
        <v>45</v>
      </c>
      <c r="I28" s="84" t="s">
        <v>45</v>
      </c>
      <c r="J28" s="46"/>
      <c r="K28" s="47"/>
      <c r="L28" s="48">
        <f t="shared" ref="L28:L30" si="14">K28+J28</f>
        <v>0</v>
      </c>
      <c r="M28" s="85" t="s">
        <v>45</v>
      </c>
      <c r="N28" s="86" t="s">
        <v>45</v>
      </c>
      <c r="O28" s="48" t="s">
        <v>45</v>
      </c>
      <c r="P28" s="49"/>
    </row>
    <row r="29" spans="1:16" ht="12" hidden="1" customHeight="1" x14ac:dyDescent="0.25">
      <c r="A29" s="50">
        <v>21352</v>
      </c>
      <c r="B29" s="87" t="s">
        <v>50</v>
      </c>
      <c r="C29" s="88">
        <f t="shared" si="12"/>
        <v>0</v>
      </c>
      <c r="D29" s="89" t="s">
        <v>45</v>
      </c>
      <c r="E29" s="90" t="s">
        <v>45</v>
      </c>
      <c r="F29" s="91" t="s">
        <v>45</v>
      </c>
      <c r="G29" s="89" t="s">
        <v>45</v>
      </c>
      <c r="H29" s="90" t="s">
        <v>45</v>
      </c>
      <c r="I29" s="91" t="s">
        <v>45</v>
      </c>
      <c r="J29" s="53"/>
      <c r="K29" s="54"/>
      <c r="L29" s="56">
        <f t="shared" si="14"/>
        <v>0</v>
      </c>
      <c r="M29" s="92" t="s">
        <v>45</v>
      </c>
      <c r="N29" s="93" t="s">
        <v>45</v>
      </c>
      <c r="O29" s="56" t="s">
        <v>45</v>
      </c>
      <c r="P29" s="57"/>
    </row>
    <row r="30" spans="1:16" ht="24" hidden="1" customHeight="1" x14ac:dyDescent="0.25">
      <c r="A30" s="50">
        <v>21359</v>
      </c>
      <c r="B30" s="87" t="s">
        <v>51</v>
      </c>
      <c r="C30" s="88">
        <f t="shared" si="12"/>
        <v>0</v>
      </c>
      <c r="D30" s="89" t="s">
        <v>45</v>
      </c>
      <c r="E30" s="90" t="s">
        <v>45</v>
      </c>
      <c r="F30" s="91" t="s">
        <v>45</v>
      </c>
      <c r="G30" s="89" t="s">
        <v>45</v>
      </c>
      <c r="H30" s="90" t="s">
        <v>45</v>
      </c>
      <c r="I30" s="91" t="s">
        <v>45</v>
      </c>
      <c r="J30" s="53"/>
      <c r="K30" s="54"/>
      <c r="L30" s="56">
        <f t="shared" si="14"/>
        <v>0</v>
      </c>
      <c r="M30" s="92" t="s">
        <v>45</v>
      </c>
      <c r="N30" s="93" t="s">
        <v>45</v>
      </c>
      <c r="O30" s="56" t="s">
        <v>45</v>
      </c>
      <c r="P30" s="57"/>
    </row>
    <row r="31" spans="1:16" s="28" customFormat="1" ht="36" hidden="1" customHeight="1" x14ac:dyDescent="0.25">
      <c r="A31" s="79">
        <v>21370</v>
      </c>
      <c r="B31" s="67" t="s">
        <v>52</v>
      </c>
      <c r="C31" s="68">
        <f>L31</f>
        <v>0</v>
      </c>
      <c r="D31" s="72" t="s">
        <v>45</v>
      </c>
      <c r="E31" s="73" t="s">
        <v>45</v>
      </c>
      <c r="F31" s="74" t="s">
        <v>45</v>
      </c>
      <c r="G31" s="72" t="s">
        <v>45</v>
      </c>
      <c r="H31" s="73" t="s">
        <v>45</v>
      </c>
      <c r="I31" s="74" t="s">
        <v>45</v>
      </c>
      <c r="J31" s="76">
        <f>SUM(J32)</f>
        <v>0</v>
      </c>
      <c r="K31" s="77">
        <f t="shared" ref="K31:L31" si="15">SUM(K32)</f>
        <v>0</v>
      </c>
      <c r="L31" s="78">
        <f t="shared" si="15"/>
        <v>0</v>
      </c>
      <c r="M31" s="76" t="s">
        <v>45</v>
      </c>
      <c r="N31" s="77" t="s">
        <v>45</v>
      </c>
      <c r="O31" s="78" t="s">
        <v>45</v>
      </c>
      <c r="P31" s="75"/>
    </row>
    <row r="32" spans="1:16" ht="36" hidden="1" customHeight="1" x14ac:dyDescent="0.25">
      <c r="A32" s="94">
        <v>21379</v>
      </c>
      <c r="B32" s="95" t="s">
        <v>53</v>
      </c>
      <c r="C32" s="96">
        <f t="shared" ref="C32:C40" si="16">L32</f>
        <v>0</v>
      </c>
      <c r="D32" s="97" t="s">
        <v>45</v>
      </c>
      <c r="E32" s="98" t="s">
        <v>45</v>
      </c>
      <c r="F32" s="99" t="s">
        <v>45</v>
      </c>
      <c r="G32" s="97" t="s">
        <v>45</v>
      </c>
      <c r="H32" s="98" t="s">
        <v>45</v>
      </c>
      <c r="I32" s="99" t="s">
        <v>45</v>
      </c>
      <c r="J32" s="100"/>
      <c r="K32" s="101"/>
      <c r="L32" s="102">
        <f>K32+J32</f>
        <v>0</v>
      </c>
      <c r="M32" s="103" t="s">
        <v>45</v>
      </c>
      <c r="N32" s="104" t="s">
        <v>45</v>
      </c>
      <c r="O32" s="102" t="s">
        <v>45</v>
      </c>
      <c r="P32" s="105"/>
    </row>
    <row r="33" spans="1:16" s="28" customFormat="1" ht="12" hidden="1" customHeight="1" x14ac:dyDescent="0.25">
      <c r="A33" s="79">
        <v>21380</v>
      </c>
      <c r="B33" s="67" t="s">
        <v>54</v>
      </c>
      <c r="C33" s="68">
        <f t="shared" si="16"/>
        <v>0</v>
      </c>
      <c r="D33" s="72" t="s">
        <v>45</v>
      </c>
      <c r="E33" s="73" t="s">
        <v>45</v>
      </c>
      <c r="F33" s="74" t="s">
        <v>45</v>
      </c>
      <c r="G33" s="72" t="s">
        <v>45</v>
      </c>
      <c r="H33" s="73" t="s">
        <v>45</v>
      </c>
      <c r="I33" s="74" t="s">
        <v>45</v>
      </c>
      <c r="J33" s="76">
        <f>SUM(J34:J35)</f>
        <v>0</v>
      </c>
      <c r="K33" s="77">
        <f t="shared" ref="K33:L33" si="17">SUM(K34:K35)</f>
        <v>0</v>
      </c>
      <c r="L33" s="78">
        <f t="shared" si="17"/>
        <v>0</v>
      </c>
      <c r="M33" s="76" t="s">
        <v>45</v>
      </c>
      <c r="N33" s="77" t="s">
        <v>45</v>
      </c>
      <c r="O33" s="78" t="s">
        <v>45</v>
      </c>
      <c r="P33" s="75"/>
    </row>
    <row r="34" spans="1:16" ht="12" hidden="1" customHeight="1" x14ac:dyDescent="0.25">
      <c r="A34" s="44">
        <v>21381</v>
      </c>
      <c r="B34" s="80" t="s">
        <v>55</v>
      </c>
      <c r="C34" s="81">
        <f t="shared" si="16"/>
        <v>0</v>
      </c>
      <c r="D34" s="82" t="s">
        <v>45</v>
      </c>
      <c r="E34" s="83" t="s">
        <v>45</v>
      </c>
      <c r="F34" s="84" t="s">
        <v>45</v>
      </c>
      <c r="G34" s="82" t="s">
        <v>45</v>
      </c>
      <c r="H34" s="83" t="s">
        <v>45</v>
      </c>
      <c r="I34" s="84" t="s">
        <v>45</v>
      </c>
      <c r="J34" s="46"/>
      <c r="K34" s="47"/>
      <c r="L34" s="48">
        <f t="shared" ref="L34:L35" si="18">K34+J34</f>
        <v>0</v>
      </c>
      <c r="M34" s="85" t="s">
        <v>45</v>
      </c>
      <c r="N34" s="86" t="s">
        <v>45</v>
      </c>
      <c r="O34" s="48" t="s">
        <v>45</v>
      </c>
      <c r="P34" s="49"/>
    </row>
    <row r="35" spans="1:16" ht="24" hidden="1" customHeight="1" x14ac:dyDescent="0.25">
      <c r="A35" s="51">
        <v>21383</v>
      </c>
      <c r="B35" s="87" t="s">
        <v>56</v>
      </c>
      <c r="C35" s="88">
        <f t="shared" si="16"/>
        <v>0</v>
      </c>
      <c r="D35" s="89" t="s">
        <v>45</v>
      </c>
      <c r="E35" s="90" t="s">
        <v>45</v>
      </c>
      <c r="F35" s="91" t="s">
        <v>45</v>
      </c>
      <c r="G35" s="89" t="s">
        <v>45</v>
      </c>
      <c r="H35" s="90" t="s">
        <v>45</v>
      </c>
      <c r="I35" s="91" t="s">
        <v>45</v>
      </c>
      <c r="J35" s="53"/>
      <c r="K35" s="54"/>
      <c r="L35" s="56">
        <f t="shared" si="18"/>
        <v>0</v>
      </c>
      <c r="M35" s="92" t="s">
        <v>45</v>
      </c>
      <c r="N35" s="93" t="s">
        <v>45</v>
      </c>
      <c r="O35" s="56" t="s">
        <v>45</v>
      </c>
      <c r="P35" s="57"/>
    </row>
    <row r="36" spans="1:16" s="28" customFormat="1" ht="25.5" hidden="1" customHeight="1" x14ac:dyDescent="0.25">
      <c r="A36" s="79">
        <v>21390</v>
      </c>
      <c r="B36" s="67" t="s">
        <v>57</v>
      </c>
      <c r="C36" s="68">
        <f t="shared" si="16"/>
        <v>0</v>
      </c>
      <c r="D36" s="72" t="s">
        <v>45</v>
      </c>
      <c r="E36" s="73" t="s">
        <v>45</v>
      </c>
      <c r="F36" s="74" t="s">
        <v>45</v>
      </c>
      <c r="G36" s="72" t="s">
        <v>45</v>
      </c>
      <c r="H36" s="73" t="s">
        <v>45</v>
      </c>
      <c r="I36" s="74" t="s">
        <v>45</v>
      </c>
      <c r="J36" s="76">
        <f>SUM(J37:J40)</f>
        <v>0</v>
      </c>
      <c r="K36" s="77">
        <f t="shared" ref="K36:L36" si="19">SUM(K37:K40)</f>
        <v>0</v>
      </c>
      <c r="L36" s="78">
        <f t="shared" si="19"/>
        <v>0</v>
      </c>
      <c r="M36" s="76" t="s">
        <v>45</v>
      </c>
      <c r="N36" s="77" t="s">
        <v>45</v>
      </c>
      <c r="O36" s="78" t="s">
        <v>45</v>
      </c>
      <c r="P36" s="75"/>
    </row>
    <row r="37" spans="1:16" ht="24" hidden="1" customHeight="1" x14ac:dyDescent="0.25">
      <c r="A37" s="44">
        <v>21391</v>
      </c>
      <c r="B37" s="80" t="s">
        <v>58</v>
      </c>
      <c r="C37" s="81">
        <f t="shared" si="16"/>
        <v>0</v>
      </c>
      <c r="D37" s="82" t="s">
        <v>45</v>
      </c>
      <c r="E37" s="83" t="s">
        <v>45</v>
      </c>
      <c r="F37" s="84" t="s">
        <v>45</v>
      </c>
      <c r="G37" s="82" t="s">
        <v>45</v>
      </c>
      <c r="H37" s="83" t="s">
        <v>45</v>
      </c>
      <c r="I37" s="84" t="s">
        <v>45</v>
      </c>
      <c r="J37" s="46"/>
      <c r="K37" s="47"/>
      <c r="L37" s="48">
        <f t="shared" ref="L37:L40" si="20">K37+J37</f>
        <v>0</v>
      </c>
      <c r="M37" s="85" t="s">
        <v>45</v>
      </c>
      <c r="N37" s="86" t="s">
        <v>45</v>
      </c>
      <c r="O37" s="48" t="s">
        <v>45</v>
      </c>
      <c r="P37" s="49"/>
    </row>
    <row r="38" spans="1:16" ht="12" hidden="1" customHeight="1" x14ac:dyDescent="0.25">
      <c r="A38" s="51">
        <v>21393</v>
      </c>
      <c r="B38" s="87" t="s">
        <v>59</v>
      </c>
      <c r="C38" s="88">
        <f t="shared" si="16"/>
        <v>0</v>
      </c>
      <c r="D38" s="89" t="s">
        <v>45</v>
      </c>
      <c r="E38" s="90" t="s">
        <v>45</v>
      </c>
      <c r="F38" s="91" t="s">
        <v>45</v>
      </c>
      <c r="G38" s="89" t="s">
        <v>45</v>
      </c>
      <c r="H38" s="90" t="s">
        <v>45</v>
      </c>
      <c r="I38" s="91" t="s">
        <v>45</v>
      </c>
      <c r="J38" s="53"/>
      <c r="K38" s="54"/>
      <c r="L38" s="56">
        <f t="shared" si="20"/>
        <v>0</v>
      </c>
      <c r="M38" s="92" t="s">
        <v>45</v>
      </c>
      <c r="N38" s="93" t="s">
        <v>45</v>
      </c>
      <c r="O38" s="56" t="s">
        <v>45</v>
      </c>
      <c r="P38" s="57"/>
    </row>
    <row r="39" spans="1:16" ht="12" hidden="1" customHeight="1" x14ac:dyDescent="0.25">
      <c r="A39" s="51">
        <v>21395</v>
      </c>
      <c r="B39" s="87" t="s">
        <v>60</v>
      </c>
      <c r="C39" s="88">
        <f t="shared" si="16"/>
        <v>0</v>
      </c>
      <c r="D39" s="89" t="s">
        <v>45</v>
      </c>
      <c r="E39" s="90" t="s">
        <v>45</v>
      </c>
      <c r="F39" s="91" t="s">
        <v>45</v>
      </c>
      <c r="G39" s="89" t="s">
        <v>45</v>
      </c>
      <c r="H39" s="90" t="s">
        <v>45</v>
      </c>
      <c r="I39" s="91" t="s">
        <v>45</v>
      </c>
      <c r="J39" s="53"/>
      <c r="K39" s="54"/>
      <c r="L39" s="56">
        <f t="shared" si="20"/>
        <v>0</v>
      </c>
      <c r="M39" s="92" t="s">
        <v>45</v>
      </c>
      <c r="N39" s="93" t="s">
        <v>45</v>
      </c>
      <c r="O39" s="56" t="s">
        <v>45</v>
      </c>
      <c r="P39" s="57"/>
    </row>
    <row r="40" spans="1:16" ht="24" hidden="1" customHeight="1" x14ac:dyDescent="0.25">
      <c r="A40" s="106">
        <v>21399</v>
      </c>
      <c r="B40" s="107" t="s">
        <v>61</v>
      </c>
      <c r="C40" s="108">
        <f t="shared" si="16"/>
        <v>0</v>
      </c>
      <c r="D40" s="109" t="s">
        <v>45</v>
      </c>
      <c r="E40" s="110" t="s">
        <v>45</v>
      </c>
      <c r="F40" s="111" t="s">
        <v>45</v>
      </c>
      <c r="G40" s="109" t="s">
        <v>45</v>
      </c>
      <c r="H40" s="110" t="s">
        <v>45</v>
      </c>
      <c r="I40" s="111" t="s">
        <v>45</v>
      </c>
      <c r="J40" s="112"/>
      <c r="K40" s="113"/>
      <c r="L40" s="114">
        <f t="shared" si="20"/>
        <v>0</v>
      </c>
      <c r="M40" s="115" t="s">
        <v>45</v>
      </c>
      <c r="N40" s="116" t="s">
        <v>45</v>
      </c>
      <c r="O40" s="114" t="s">
        <v>45</v>
      </c>
      <c r="P40" s="117"/>
    </row>
    <row r="41" spans="1:16" s="28" customFormat="1" ht="26.25" hidden="1" customHeight="1" x14ac:dyDescent="0.25">
      <c r="A41" s="118">
        <v>21420</v>
      </c>
      <c r="B41" s="119" t="s">
        <v>62</v>
      </c>
      <c r="C41" s="120">
        <f>F41</f>
        <v>0</v>
      </c>
      <c r="D41" s="121">
        <f>SUM(D42)</f>
        <v>0</v>
      </c>
      <c r="E41" s="122">
        <f t="shared" ref="E41:F41" si="21">SUM(E42)</f>
        <v>0</v>
      </c>
      <c r="F41" s="123">
        <f t="shared" si="21"/>
        <v>0</v>
      </c>
      <c r="G41" s="124" t="s">
        <v>45</v>
      </c>
      <c r="H41" s="125" t="s">
        <v>45</v>
      </c>
      <c r="I41" s="126" t="s">
        <v>45</v>
      </c>
      <c r="J41" s="124" t="s">
        <v>45</v>
      </c>
      <c r="K41" s="125" t="s">
        <v>45</v>
      </c>
      <c r="L41" s="126" t="s">
        <v>45</v>
      </c>
      <c r="M41" s="124" t="s">
        <v>45</v>
      </c>
      <c r="N41" s="125" t="s">
        <v>45</v>
      </c>
      <c r="O41" s="126" t="s">
        <v>45</v>
      </c>
      <c r="P41" s="127"/>
    </row>
    <row r="42" spans="1:16" s="28" customFormat="1" ht="26.25" hidden="1" customHeight="1" x14ac:dyDescent="0.25">
      <c r="A42" s="106">
        <v>21429</v>
      </c>
      <c r="B42" s="107" t="s">
        <v>63</v>
      </c>
      <c r="C42" s="128">
        <f>F42</f>
        <v>0</v>
      </c>
      <c r="D42" s="112"/>
      <c r="E42" s="113"/>
      <c r="F42" s="129">
        <f>D42+E42</f>
        <v>0</v>
      </c>
      <c r="G42" s="109" t="s">
        <v>45</v>
      </c>
      <c r="H42" s="110" t="s">
        <v>45</v>
      </c>
      <c r="I42" s="111" t="s">
        <v>45</v>
      </c>
      <c r="J42" s="109" t="s">
        <v>45</v>
      </c>
      <c r="K42" s="110" t="s">
        <v>45</v>
      </c>
      <c r="L42" s="111" t="s">
        <v>45</v>
      </c>
      <c r="M42" s="109" t="s">
        <v>45</v>
      </c>
      <c r="N42" s="110" t="s">
        <v>45</v>
      </c>
      <c r="O42" s="111" t="s">
        <v>45</v>
      </c>
      <c r="P42" s="117"/>
    </row>
    <row r="43" spans="1:16" s="28" customFormat="1" ht="24.75" hidden="1" thickTop="1" x14ac:dyDescent="0.25">
      <c r="A43" s="79">
        <v>21490</v>
      </c>
      <c r="B43" s="67" t="s">
        <v>64</v>
      </c>
      <c r="C43" s="130">
        <f>F43+I43+L43</f>
        <v>0</v>
      </c>
      <c r="D43" s="76">
        <f>D44</f>
        <v>0</v>
      </c>
      <c r="E43" s="77">
        <f t="shared" ref="E43:L43" si="22">E44</f>
        <v>0</v>
      </c>
      <c r="F43" s="78">
        <f t="shared" si="22"/>
        <v>0</v>
      </c>
      <c r="G43" s="76">
        <f t="shared" si="22"/>
        <v>0</v>
      </c>
      <c r="H43" s="77">
        <f t="shared" si="22"/>
        <v>0</v>
      </c>
      <c r="I43" s="78">
        <f t="shared" si="22"/>
        <v>0</v>
      </c>
      <c r="J43" s="76">
        <f t="shared" si="22"/>
        <v>0</v>
      </c>
      <c r="K43" s="77">
        <f t="shared" si="22"/>
        <v>0</v>
      </c>
      <c r="L43" s="78">
        <f t="shared" si="22"/>
        <v>0</v>
      </c>
      <c r="M43" s="76" t="s">
        <v>45</v>
      </c>
      <c r="N43" s="77" t="s">
        <v>45</v>
      </c>
      <c r="O43" s="78" t="s">
        <v>45</v>
      </c>
      <c r="P43" s="75"/>
    </row>
    <row r="44" spans="1:16" s="28" customFormat="1" ht="24" hidden="1" customHeight="1" x14ac:dyDescent="0.25">
      <c r="A44" s="51">
        <v>21499</v>
      </c>
      <c r="B44" s="87" t="s">
        <v>65</v>
      </c>
      <c r="C44" s="131">
        <f>F44+I44+L44</f>
        <v>0</v>
      </c>
      <c r="D44" s="46"/>
      <c r="E44" s="47"/>
      <c r="F44" s="132">
        <f>D44+E44</f>
        <v>0</v>
      </c>
      <c r="G44" s="46"/>
      <c r="H44" s="47"/>
      <c r="I44" s="132">
        <f>G44+H44</f>
        <v>0</v>
      </c>
      <c r="J44" s="46"/>
      <c r="K44" s="47"/>
      <c r="L44" s="48">
        <f>K44+J44</f>
        <v>0</v>
      </c>
      <c r="M44" s="85" t="s">
        <v>45</v>
      </c>
      <c r="N44" s="86" t="s">
        <v>45</v>
      </c>
      <c r="O44" s="48" t="s">
        <v>45</v>
      </c>
      <c r="P44" s="49"/>
    </row>
    <row r="45" spans="1:16" ht="12.75" hidden="1" customHeight="1" x14ac:dyDescent="0.25">
      <c r="A45" s="133">
        <v>23000</v>
      </c>
      <c r="B45" s="134" t="s">
        <v>66</v>
      </c>
      <c r="C45" s="130">
        <f>O45</f>
        <v>0</v>
      </c>
      <c r="D45" s="109" t="s">
        <v>45</v>
      </c>
      <c r="E45" s="110" t="s">
        <v>45</v>
      </c>
      <c r="F45" s="111" t="s">
        <v>45</v>
      </c>
      <c r="G45" s="109" t="s">
        <v>45</v>
      </c>
      <c r="H45" s="110" t="s">
        <v>45</v>
      </c>
      <c r="I45" s="111" t="s">
        <v>45</v>
      </c>
      <c r="J45" s="115" t="s">
        <v>45</v>
      </c>
      <c r="K45" s="116" t="s">
        <v>45</v>
      </c>
      <c r="L45" s="114" t="s">
        <v>45</v>
      </c>
      <c r="M45" s="115">
        <f>SUM(M46:M47)</f>
        <v>0</v>
      </c>
      <c r="N45" s="116">
        <f t="shared" ref="N45:O45" si="23">SUM(N46:N47)</f>
        <v>0</v>
      </c>
      <c r="O45" s="114">
        <f t="shared" si="23"/>
        <v>0</v>
      </c>
      <c r="P45" s="117"/>
    </row>
    <row r="46" spans="1:16" ht="24" hidden="1" customHeight="1" x14ac:dyDescent="0.25">
      <c r="A46" s="135">
        <v>23410</v>
      </c>
      <c r="B46" s="136" t="s">
        <v>67</v>
      </c>
      <c r="C46" s="120">
        <f t="shared" ref="C46:C47" si="24">O46</f>
        <v>0</v>
      </c>
      <c r="D46" s="124" t="s">
        <v>45</v>
      </c>
      <c r="E46" s="125" t="s">
        <v>45</v>
      </c>
      <c r="F46" s="126" t="s">
        <v>45</v>
      </c>
      <c r="G46" s="124" t="s">
        <v>45</v>
      </c>
      <c r="H46" s="125" t="s">
        <v>45</v>
      </c>
      <c r="I46" s="126" t="s">
        <v>45</v>
      </c>
      <c r="J46" s="124" t="s">
        <v>45</v>
      </c>
      <c r="K46" s="125" t="s">
        <v>45</v>
      </c>
      <c r="L46" s="126" t="s">
        <v>45</v>
      </c>
      <c r="M46" s="137"/>
      <c r="N46" s="138"/>
      <c r="O46" s="139">
        <f t="shared" ref="O46:O47" si="25">N46+M46</f>
        <v>0</v>
      </c>
      <c r="P46" s="127"/>
    </row>
    <row r="47" spans="1:16" ht="24" hidden="1" customHeight="1" x14ac:dyDescent="0.25">
      <c r="A47" s="135">
        <v>23510</v>
      </c>
      <c r="B47" s="136" t="s">
        <v>68</v>
      </c>
      <c r="C47" s="120">
        <f t="shared" si="24"/>
        <v>0</v>
      </c>
      <c r="D47" s="124" t="s">
        <v>45</v>
      </c>
      <c r="E47" s="125" t="s">
        <v>45</v>
      </c>
      <c r="F47" s="126" t="s">
        <v>45</v>
      </c>
      <c r="G47" s="124" t="s">
        <v>45</v>
      </c>
      <c r="H47" s="125" t="s">
        <v>45</v>
      </c>
      <c r="I47" s="126" t="s">
        <v>45</v>
      </c>
      <c r="J47" s="124" t="s">
        <v>45</v>
      </c>
      <c r="K47" s="125" t="s">
        <v>45</v>
      </c>
      <c r="L47" s="126" t="s">
        <v>45</v>
      </c>
      <c r="M47" s="137"/>
      <c r="N47" s="138"/>
      <c r="O47" s="139">
        <f t="shared" si="25"/>
        <v>0</v>
      </c>
      <c r="P47" s="127"/>
    </row>
    <row r="48" spans="1:16" ht="12" hidden="1" customHeight="1" x14ac:dyDescent="0.25">
      <c r="A48" s="140"/>
      <c r="B48" s="136"/>
      <c r="C48" s="141"/>
      <c r="D48" s="142"/>
      <c r="E48" s="143"/>
      <c r="F48" s="139"/>
      <c r="G48" s="142"/>
      <c r="H48" s="143"/>
      <c r="I48" s="139"/>
      <c r="J48" s="142"/>
      <c r="K48" s="143"/>
      <c r="L48" s="123"/>
      <c r="M48" s="142"/>
      <c r="N48" s="143"/>
      <c r="O48" s="139"/>
      <c r="P48" s="127"/>
    </row>
    <row r="49" spans="1:16" s="28" customFormat="1" ht="12" hidden="1" customHeight="1" x14ac:dyDescent="0.25">
      <c r="A49" s="144"/>
      <c r="B49" s="145" t="s">
        <v>69</v>
      </c>
      <c r="C49" s="146"/>
      <c r="D49" s="147"/>
      <c r="E49" s="148"/>
      <c r="F49" s="149"/>
      <c r="G49" s="150"/>
      <c r="H49" s="151"/>
      <c r="I49" s="152"/>
      <c r="J49" s="150"/>
      <c r="K49" s="151"/>
      <c r="L49" s="153"/>
      <c r="M49" s="150"/>
      <c r="N49" s="151"/>
      <c r="O49" s="152"/>
      <c r="P49" s="154"/>
    </row>
    <row r="50" spans="1:16" s="28" customFormat="1" ht="13.5" thickTop="1" thickBot="1" x14ac:dyDescent="0.3">
      <c r="A50" s="155"/>
      <c r="B50" s="29" t="s">
        <v>70</v>
      </c>
      <c r="C50" s="156">
        <f t="shared" si="0"/>
        <v>809116</v>
      </c>
      <c r="D50" s="157">
        <f>SUM(D51,D286)</f>
        <v>809116</v>
      </c>
      <c r="E50" s="158">
        <f t="shared" ref="E50:F50" si="26">SUM(E51,E286)</f>
        <v>0</v>
      </c>
      <c r="F50" s="159">
        <f t="shared" si="26"/>
        <v>809116</v>
      </c>
      <c r="G50" s="157">
        <f>SUM(G51,G286)</f>
        <v>0</v>
      </c>
      <c r="H50" s="158">
        <f>SUM(H51,H286)</f>
        <v>0</v>
      </c>
      <c r="I50" s="159">
        <f t="shared" ref="I50" si="27">SUM(I51,I286)</f>
        <v>0</v>
      </c>
      <c r="J50" s="32">
        <f>SUM(J51,J286)</f>
        <v>0</v>
      </c>
      <c r="K50" s="33">
        <f t="shared" ref="K50:L50" si="28">SUM(K51,K286)</f>
        <v>0</v>
      </c>
      <c r="L50" s="34">
        <f t="shared" si="28"/>
        <v>0</v>
      </c>
      <c r="M50" s="32">
        <f>SUM(M51,M286)</f>
        <v>0</v>
      </c>
      <c r="N50" s="33">
        <f t="shared" ref="N50:O50" si="29">SUM(N51,N286)</f>
        <v>0</v>
      </c>
      <c r="O50" s="34">
        <f t="shared" si="29"/>
        <v>0</v>
      </c>
      <c r="P50" s="35"/>
    </row>
    <row r="51" spans="1:16" s="28" customFormat="1" ht="36.75" thickTop="1" x14ac:dyDescent="0.25">
      <c r="A51" s="160"/>
      <c r="B51" s="161" t="s">
        <v>71</v>
      </c>
      <c r="C51" s="162">
        <f t="shared" si="0"/>
        <v>809116</v>
      </c>
      <c r="D51" s="163">
        <f>SUM(D52,D194)</f>
        <v>809116</v>
      </c>
      <c r="E51" s="164">
        <f t="shared" ref="E51:F51" si="30">SUM(E52,E194)</f>
        <v>0</v>
      </c>
      <c r="F51" s="165">
        <f t="shared" si="30"/>
        <v>809116</v>
      </c>
      <c r="G51" s="163">
        <f>SUM(G52,G194)</f>
        <v>0</v>
      </c>
      <c r="H51" s="164">
        <f t="shared" ref="H51:I51" si="31">SUM(H52,H194)</f>
        <v>0</v>
      </c>
      <c r="I51" s="165">
        <f t="shared" si="31"/>
        <v>0</v>
      </c>
      <c r="J51" s="166">
        <f>SUM(J52,J194)</f>
        <v>0</v>
      </c>
      <c r="K51" s="167">
        <f t="shared" ref="K51:L51" si="32">SUM(K52,K194)</f>
        <v>0</v>
      </c>
      <c r="L51" s="168">
        <f t="shared" si="32"/>
        <v>0</v>
      </c>
      <c r="M51" s="166">
        <f>SUM(M52,M194)</f>
        <v>0</v>
      </c>
      <c r="N51" s="167">
        <f t="shared" ref="N51:O51" si="33">SUM(N52,N194)</f>
        <v>0</v>
      </c>
      <c r="O51" s="168">
        <f t="shared" si="33"/>
        <v>0</v>
      </c>
      <c r="P51" s="169"/>
    </row>
    <row r="52" spans="1:16" s="28" customFormat="1" ht="24" x14ac:dyDescent="0.25">
      <c r="A52" s="24"/>
      <c r="B52" s="22" t="s">
        <v>72</v>
      </c>
      <c r="C52" s="170">
        <f t="shared" si="0"/>
        <v>580069</v>
      </c>
      <c r="D52" s="171">
        <f>SUM(D53,D75,D173,D187)</f>
        <v>580069</v>
      </c>
      <c r="E52" s="172">
        <f t="shared" ref="E52:F52" si="34">SUM(E53,E75,E173,E187)</f>
        <v>0</v>
      </c>
      <c r="F52" s="173">
        <f t="shared" si="34"/>
        <v>580069</v>
      </c>
      <c r="G52" s="171">
        <f>SUM(G53,G75,G173,G187)</f>
        <v>0</v>
      </c>
      <c r="H52" s="172">
        <f t="shared" ref="H52:I52" si="35">SUM(H53,H75,H173,H187)</f>
        <v>0</v>
      </c>
      <c r="I52" s="173">
        <f t="shared" si="35"/>
        <v>0</v>
      </c>
      <c r="J52" s="171">
        <f>SUM(J53,J75,J173,J187)</f>
        <v>0</v>
      </c>
      <c r="K52" s="172">
        <f t="shared" ref="K52:L52" si="36">SUM(K53,K75,K173,K187)</f>
        <v>0</v>
      </c>
      <c r="L52" s="173">
        <f t="shared" si="36"/>
        <v>0</v>
      </c>
      <c r="M52" s="171">
        <f>SUM(M53,M75,M173,M187)</f>
        <v>0</v>
      </c>
      <c r="N52" s="172">
        <f t="shared" ref="N52:O52" si="37">SUM(N53,N75,N173,N187)</f>
        <v>0</v>
      </c>
      <c r="O52" s="173">
        <f t="shared" si="37"/>
        <v>0</v>
      </c>
      <c r="P52" s="174"/>
    </row>
    <row r="53" spans="1:16" s="28" customFormat="1" x14ac:dyDescent="0.25">
      <c r="A53" s="175">
        <v>1000</v>
      </c>
      <c r="B53" s="175" t="s">
        <v>73</v>
      </c>
      <c r="C53" s="176">
        <f t="shared" si="0"/>
        <v>5350</v>
      </c>
      <c r="D53" s="177">
        <f>SUM(D54,D67)</f>
        <v>5350</v>
      </c>
      <c r="E53" s="178">
        <f t="shared" ref="E53:F53" si="38">SUM(E54,E67)</f>
        <v>0</v>
      </c>
      <c r="F53" s="179">
        <f t="shared" si="38"/>
        <v>5350</v>
      </c>
      <c r="G53" s="177">
        <f>SUM(G54,G67)</f>
        <v>0</v>
      </c>
      <c r="H53" s="178">
        <f t="shared" ref="H53:I53" si="39">SUM(H54,H67)</f>
        <v>0</v>
      </c>
      <c r="I53" s="179">
        <f t="shared" si="39"/>
        <v>0</v>
      </c>
      <c r="J53" s="177">
        <f>SUM(J54,J67)</f>
        <v>0</v>
      </c>
      <c r="K53" s="178">
        <f t="shared" ref="K53:L53" si="40">SUM(K54,K67)</f>
        <v>0</v>
      </c>
      <c r="L53" s="179">
        <f t="shared" si="40"/>
        <v>0</v>
      </c>
      <c r="M53" s="177">
        <f>SUM(M54,M67)</f>
        <v>0</v>
      </c>
      <c r="N53" s="178">
        <f t="shared" ref="N53:O53" si="41">SUM(N54,N67)</f>
        <v>0</v>
      </c>
      <c r="O53" s="179">
        <f t="shared" si="41"/>
        <v>0</v>
      </c>
      <c r="P53" s="180"/>
    </row>
    <row r="54" spans="1:16" x14ac:dyDescent="0.25">
      <c r="A54" s="67">
        <v>1100</v>
      </c>
      <c r="B54" s="181" t="s">
        <v>74</v>
      </c>
      <c r="C54" s="68">
        <f t="shared" si="0"/>
        <v>5000</v>
      </c>
      <c r="D54" s="182">
        <f>SUM(D55,D58,D66)</f>
        <v>5000</v>
      </c>
      <c r="E54" s="183">
        <f t="shared" ref="E54:F54" si="42">SUM(E55,E58,E66)</f>
        <v>0</v>
      </c>
      <c r="F54" s="71">
        <f t="shared" si="42"/>
        <v>5000</v>
      </c>
      <c r="G54" s="182">
        <f>SUM(G55,G58,G66)</f>
        <v>0</v>
      </c>
      <c r="H54" s="183">
        <f t="shared" ref="H54:I54" si="43">SUM(H55,H58,H66)</f>
        <v>0</v>
      </c>
      <c r="I54" s="71">
        <f t="shared" si="43"/>
        <v>0</v>
      </c>
      <c r="J54" s="182">
        <f>SUM(J55,J58,J66)</f>
        <v>0</v>
      </c>
      <c r="K54" s="183">
        <f t="shared" ref="K54:L54" si="44">SUM(K55,K58,K66)</f>
        <v>0</v>
      </c>
      <c r="L54" s="71">
        <f t="shared" si="44"/>
        <v>0</v>
      </c>
      <c r="M54" s="182">
        <f>SUM(M55,M58,M66)</f>
        <v>0</v>
      </c>
      <c r="N54" s="183">
        <f t="shared" ref="N54:O54" si="45">SUM(N55,N58,N66)</f>
        <v>0</v>
      </c>
      <c r="O54" s="71">
        <f t="shared" si="45"/>
        <v>0</v>
      </c>
      <c r="P54" s="75"/>
    </row>
    <row r="55" spans="1:16" hidden="1" x14ac:dyDescent="0.25">
      <c r="A55" s="184">
        <v>1110</v>
      </c>
      <c r="B55" s="136" t="s">
        <v>75</v>
      </c>
      <c r="C55" s="141">
        <f t="shared" si="0"/>
        <v>0</v>
      </c>
      <c r="D55" s="185">
        <f>SUM(D56:D57)</f>
        <v>0</v>
      </c>
      <c r="E55" s="186">
        <f t="shared" ref="E55:F55" si="46">SUM(E56:E57)</f>
        <v>0</v>
      </c>
      <c r="F55" s="139">
        <f t="shared" si="46"/>
        <v>0</v>
      </c>
      <c r="G55" s="185">
        <f>SUM(G56:G57)</f>
        <v>0</v>
      </c>
      <c r="H55" s="186">
        <f t="shared" ref="H55:I55" si="47">SUM(H56:H57)</f>
        <v>0</v>
      </c>
      <c r="I55" s="139">
        <f t="shared" si="47"/>
        <v>0</v>
      </c>
      <c r="J55" s="185">
        <f>SUM(J56:J57)</f>
        <v>0</v>
      </c>
      <c r="K55" s="186">
        <f t="shared" ref="K55:L55" si="48">SUM(K56:K57)</f>
        <v>0</v>
      </c>
      <c r="L55" s="139">
        <f t="shared" si="48"/>
        <v>0</v>
      </c>
      <c r="M55" s="185">
        <f>SUM(M56:M57)</f>
        <v>0</v>
      </c>
      <c r="N55" s="186">
        <f t="shared" ref="N55:O55" si="49">SUM(N56:N57)</f>
        <v>0</v>
      </c>
      <c r="O55" s="139">
        <f t="shared" si="49"/>
        <v>0</v>
      </c>
      <c r="P55" s="127"/>
    </row>
    <row r="56" spans="1:16" ht="12" hidden="1" customHeight="1" x14ac:dyDescent="0.25">
      <c r="A56" s="44">
        <v>1111</v>
      </c>
      <c r="B56" s="80" t="s">
        <v>76</v>
      </c>
      <c r="C56" s="81">
        <f t="shared" si="0"/>
        <v>0</v>
      </c>
      <c r="D56" s="46">
        <v>0</v>
      </c>
      <c r="E56" s="47"/>
      <c r="F56" s="132">
        <f t="shared" ref="F56:F57" si="50">D56+E56</f>
        <v>0</v>
      </c>
      <c r="G56" s="46"/>
      <c r="H56" s="47"/>
      <c r="I56" s="132">
        <f t="shared" ref="I56:I57" si="51">G56+H56</f>
        <v>0</v>
      </c>
      <c r="J56" s="46"/>
      <c r="K56" s="47"/>
      <c r="L56" s="132">
        <f t="shared" ref="L56:L57" si="52">K56+J56</f>
        <v>0</v>
      </c>
      <c r="M56" s="46"/>
      <c r="N56" s="47"/>
      <c r="O56" s="132">
        <f t="shared" ref="O56:O57" si="53">N56+M56</f>
        <v>0</v>
      </c>
      <c r="P56" s="49"/>
    </row>
    <row r="57" spans="1:16" ht="24" hidden="1" customHeight="1" x14ac:dyDescent="0.25">
      <c r="A57" s="51">
        <v>1119</v>
      </c>
      <c r="B57" s="87" t="s">
        <v>77</v>
      </c>
      <c r="C57" s="88">
        <f t="shared" si="0"/>
        <v>0</v>
      </c>
      <c r="D57" s="53">
        <v>0</v>
      </c>
      <c r="E57" s="54"/>
      <c r="F57" s="55">
        <f t="shared" si="50"/>
        <v>0</v>
      </c>
      <c r="G57" s="53"/>
      <c r="H57" s="54"/>
      <c r="I57" s="55">
        <f t="shared" si="51"/>
        <v>0</v>
      </c>
      <c r="J57" s="53"/>
      <c r="K57" s="54"/>
      <c r="L57" s="55">
        <f t="shared" si="52"/>
        <v>0</v>
      </c>
      <c r="M57" s="53"/>
      <c r="N57" s="54"/>
      <c r="O57" s="55">
        <f t="shared" si="53"/>
        <v>0</v>
      </c>
      <c r="P57" s="57"/>
    </row>
    <row r="58" spans="1:16" hidden="1" x14ac:dyDescent="0.25">
      <c r="A58" s="187">
        <v>1140</v>
      </c>
      <c r="B58" s="87" t="s">
        <v>78</v>
      </c>
      <c r="C58" s="88">
        <f t="shared" si="0"/>
        <v>0</v>
      </c>
      <c r="D58" s="188">
        <f>SUM(D59:D65)</f>
        <v>0</v>
      </c>
      <c r="E58" s="189">
        <f>SUM(E59:E65)</f>
        <v>0</v>
      </c>
      <c r="F58" s="55">
        <f t="shared" ref="F58" si="54">SUM(F59:F65)</f>
        <v>0</v>
      </c>
      <c r="G58" s="188">
        <f>SUM(G59:G65)</f>
        <v>0</v>
      </c>
      <c r="H58" s="189">
        <f t="shared" ref="H58:I58" si="55">SUM(H59:H65)</f>
        <v>0</v>
      </c>
      <c r="I58" s="55">
        <f t="shared" si="55"/>
        <v>0</v>
      </c>
      <c r="J58" s="188">
        <f>SUM(J59:J65)</f>
        <v>0</v>
      </c>
      <c r="K58" s="189">
        <f t="shared" ref="K58:L58" si="56">SUM(K59:K65)</f>
        <v>0</v>
      </c>
      <c r="L58" s="55">
        <f t="shared" si="56"/>
        <v>0</v>
      </c>
      <c r="M58" s="188">
        <f>SUM(M59:M65)</f>
        <v>0</v>
      </c>
      <c r="N58" s="189">
        <f t="shared" ref="N58:O58" si="57">SUM(N59:N65)</f>
        <v>0</v>
      </c>
      <c r="O58" s="55">
        <f t="shared" si="57"/>
        <v>0</v>
      </c>
      <c r="P58" s="57"/>
    </row>
    <row r="59" spans="1:16" ht="12" hidden="1" customHeight="1" x14ac:dyDescent="0.25">
      <c r="A59" s="51">
        <v>1141</v>
      </c>
      <c r="B59" s="87" t="s">
        <v>79</v>
      </c>
      <c r="C59" s="88">
        <f t="shared" si="0"/>
        <v>0</v>
      </c>
      <c r="D59" s="53">
        <v>0</v>
      </c>
      <c r="E59" s="54"/>
      <c r="F59" s="55">
        <f t="shared" ref="F59:F66" si="58">D59+E59</f>
        <v>0</v>
      </c>
      <c r="G59" s="53"/>
      <c r="H59" s="54"/>
      <c r="I59" s="55">
        <f t="shared" ref="I59:I66" si="59">G59+H59</f>
        <v>0</v>
      </c>
      <c r="J59" s="53"/>
      <c r="K59" s="54"/>
      <c r="L59" s="55">
        <f t="shared" ref="L59:L66" si="60">K59+J59</f>
        <v>0</v>
      </c>
      <c r="M59" s="53"/>
      <c r="N59" s="54"/>
      <c r="O59" s="55">
        <f t="shared" ref="O59:O66" si="61">N59+M59</f>
        <v>0</v>
      </c>
      <c r="P59" s="57"/>
    </row>
    <row r="60" spans="1:16" ht="24.75" hidden="1" customHeight="1" x14ac:dyDescent="0.25">
      <c r="A60" s="51">
        <v>1142</v>
      </c>
      <c r="B60" s="87" t="s">
        <v>80</v>
      </c>
      <c r="C60" s="88">
        <f t="shared" si="0"/>
        <v>0</v>
      </c>
      <c r="D60" s="53">
        <v>0</v>
      </c>
      <c r="E60" s="54"/>
      <c r="F60" s="55">
        <f t="shared" si="58"/>
        <v>0</v>
      </c>
      <c r="G60" s="53"/>
      <c r="H60" s="54"/>
      <c r="I60" s="55">
        <f t="shared" si="59"/>
        <v>0</v>
      </c>
      <c r="J60" s="53"/>
      <c r="K60" s="54"/>
      <c r="L60" s="55">
        <f t="shared" si="60"/>
        <v>0</v>
      </c>
      <c r="M60" s="53"/>
      <c r="N60" s="54"/>
      <c r="O60" s="55">
        <f t="shared" si="61"/>
        <v>0</v>
      </c>
      <c r="P60" s="57"/>
    </row>
    <row r="61" spans="1:16" ht="24" hidden="1" customHeight="1" x14ac:dyDescent="0.25">
      <c r="A61" s="51">
        <v>1145</v>
      </c>
      <c r="B61" s="87" t="s">
        <v>81</v>
      </c>
      <c r="C61" s="88">
        <f t="shared" si="0"/>
        <v>0</v>
      </c>
      <c r="D61" s="53">
        <v>0</v>
      </c>
      <c r="E61" s="54"/>
      <c r="F61" s="55">
        <f t="shared" si="58"/>
        <v>0</v>
      </c>
      <c r="G61" s="53"/>
      <c r="H61" s="54"/>
      <c r="I61" s="55">
        <f t="shared" si="59"/>
        <v>0</v>
      </c>
      <c r="J61" s="53"/>
      <c r="K61" s="54"/>
      <c r="L61" s="55">
        <f t="shared" si="60"/>
        <v>0</v>
      </c>
      <c r="M61" s="53"/>
      <c r="N61" s="54"/>
      <c r="O61" s="55">
        <f t="shared" si="61"/>
        <v>0</v>
      </c>
      <c r="P61" s="57"/>
    </row>
    <row r="62" spans="1:16" ht="27.75" hidden="1" customHeight="1" x14ac:dyDescent="0.25">
      <c r="A62" s="51">
        <v>1146</v>
      </c>
      <c r="B62" s="87" t="s">
        <v>82</v>
      </c>
      <c r="C62" s="88">
        <f t="shared" si="0"/>
        <v>0</v>
      </c>
      <c r="D62" s="53">
        <v>0</v>
      </c>
      <c r="E62" s="54"/>
      <c r="F62" s="55">
        <f t="shared" si="58"/>
        <v>0</v>
      </c>
      <c r="G62" s="53"/>
      <c r="H62" s="54"/>
      <c r="I62" s="55">
        <f t="shared" si="59"/>
        <v>0</v>
      </c>
      <c r="J62" s="53"/>
      <c r="K62" s="54"/>
      <c r="L62" s="55">
        <f t="shared" si="60"/>
        <v>0</v>
      </c>
      <c r="M62" s="53"/>
      <c r="N62" s="54"/>
      <c r="O62" s="55">
        <f t="shared" si="61"/>
        <v>0</v>
      </c>
      <c r="P62" s="57"/>
    </row>
    <row r="63" spans="1:16" ht="12" hidden="1" customHeight="1" x14ac:dyDescent="0.25">
      <c r="A63" s="51">
        <v>1147</v>
      </c>
      <c r="B63" s="87" t="s">
        <v>83</v>
      </c>
      <c r="C63" s="88">
        <f t="shared" si="0"/>
        <v>0</v>
      </c>
      <c r="D63" s="53">
        <v>0</v>
      </c>
      <c r="E63" s="54"/>
      <c r="F63" s="55">
        <f t="shared" si="58"/>
        <v>0</v>
      </c>
      <c r="G63" s="53"/>
      <c r="H63" s="54"/>
      <c r="I63" s="55">
        <f t="shared" si="59"/>
        <v>0</v>
      </c>
      <c r="J63" s="53"/>
      <c r="K63" s="54"/>
      <c r="L63" s="55">
        <f t="shared" si="60"/>
        <v>0</v>
      </c>
      <c r="M63" s="53"/>
      <c r="N63" s="54"/>
      <c r="O63" s="55">
        <f t="shared" si="61"/>
        <v>0</v>
      </c>
      <c r="P63" s="57"/>
    </row>
    <row r="64" spans="1:16" ht="12" hidden="1" customHeight="1" x14ac:dyDescent="0.25">
      <c r="A64" s="51">
        <v>1148</v>
      </c>
      <c r="B64" s="87" t="s">
        <v>84</v>
      </c>
      <c r="C64" s="88">
        <f t="shared" si="0"/>
        <v>0</v>
      </c>
      <c r="D64" s="53">
        <v>0</v>
      </c>
      <c r="E64" s="54"/>
      <c r="F64" s="55">
        <f t="shared" si="58"/>
        <v>0</v>
      </c>
      <c r="G64" s="53"/>
      <c r="H64" s="54"/>
      <c r="I64" s="55">
        <f t="shared" si="59"/>
        <v>0</v>
      </c>
      <c r="J64" s="53"/>
      <c r="K64" s="54"/>
      <c r="L64" s="55">
        <f t="shared" si="60"/>
        <v>0</v>
      </c>
      <c r="M64" s="53"/>
      <c r="N64" s="54"/>
      <c r="O64" s="55">
        <f t="shared" si="61"/>
        <v>0</v>
      </c>
      <c r="P64" s="57"/>
    </row>
    <row r="65" spans="1:16" ht="24" hidden="1" customHeight="1" x14ac:dyDescent="0.25">
      <c r="A65" s="51">
        <v>1149</v>
      </c>
      <c r="B65" s="87" t="s">
        <v>85</v>
      </c>
      <c r="C65" s="88">
        <f t="shared" si="0"/>
        <v>0</v>
      </c>
      <c r="D65" s="53">
        <v>0</v>
      </c>
      <c r="E65" s="54"/>
      <c r="F65" s="55">
        <f t="shared" si="58"/>
        <v>0</v>
      </c>
      <c r="G65" s="53"/>
      <c r="H65" s="54"/>
      <c r="I65" s="55">
        <f t="shared" si="59"/>
        <v>0</v>
      </c>
      <c r="J65" s="53"/>
      <c r="K65" s="54"/>
      <c r="L65" s="55">
        <f t="shared" si="60"/>
        <v>0</v>
      </c>
      <c r="M65" s="53"/>
      <c r="N65" s="54"/>
      <c r="O65" s="55">
        <f t="shared" si="61"/>
        <v>0</v>
      </c>
      <c r="P65" s="57"/>
    </row>
    <row r="66" spans="1:16" ht="36" customHeight="1" x14ac:dyDescent="0.25">
      <c r="A66" s="184">
        <v>1150</v>
      </c>
      <c r="B66" s="136" t="s">
        <v>86</v>
      </c>
      <c r="C66" s="141">
        <f t="shared" si="0"/>
        <v>5000</v>
      </c>
      <c r="D66" s="142">
        <v>5000</v>
      </c>
      <c r="E66" s="143"/>
      <c r="F66" s="139">
        <f t="shared" si="58"/>
        <v>5000</v>
      </c>
      <c r="G66" s="142"/>
      <c r="H66" s="143"/>
      <c r="I66" s="139">
        <f t="shared" si="59"/>
        <v>0</v>
      </c>
      <c r="J66" s="142"/>
      <c r="K66" s="143"/>
      <c r="L66" s="139">
        <f t="shared" si="60"/>
        <v>0</v>
      </c>
      <c r="M66" s="142"/>
      <c r="N66" s="143"/>
      <c r="O66" s="139">
        <f t="shared" si="61"/>
        <v>0</v>
      </c>
      <c r="P66" s="127"/>
    </row>
    <row r="67" spans="1:16" ht="24" x14ac:dyDescent="0.25">
      <c r="A67" s="67">
        <v>1200</v>
      </c>
      <c r="B67" s="181" t="s">
        <v>88</v>
      </c>
      <c r="C67" s="68">
        <f t="shared" si="0"/>
        <v>350</v>
      </c>
      <c r="D67" s="182">
        <f>SUM(D68:D69)</f>
        <v>350</v>
      </c>
      <c r="E67" s="183">
        <f t="shared" ref="E67:F67" si="62">SUM(E68:E69)</f>
        <v>0</v>
      </c>
      <c r="F67" s="71">
        <f t="shared" si="62"/>
        <v>350</v>
      </c>
      <c r="G67" s="182">
        <f>SUM(G68:G69)</f>
        <v>0</v>
      </c>
      <c r="H67" s="183">
        <f t="shared" ref="H67:I67" si="63">SUM(H68:H69)</f>
        <v>0</v>
      </c>
      <c r="I67" s="71">
        <f t="shared" si="63"/>
        <v>0</v>
      </c>
      <c r="J67" s="182">
        <f>SUM(J68:J69)</f>
        <v>0</v>
      </c>
      <c r="K67" s="183">
        <f t="shared" ref="K67:L67" si="64">SUM(K68:K69)</f>
        <v>0</v>
      </c>
      <c r="L67" s="71">
        <f t="shared" si="64"/>
        <v>0</v>
      </c>
      <c r="M67" s="182">
        <f>SUM(M68:M69)</f>
        <v>0</v>
      </c>
      <c r="N67" s="183">
        <f t="shared" ref="N67:O67" si="65">SUM(N68:N69)</f>
        <v>0</v>
      </c>
      <c r="O67" s="71">
        <f t="shared" si="65"/>
        <v>0</v>
      </c>
      <c r="P67" s="75"/>
    </row>
    <row r="68" spans="1:16" ht="24" customHeight="1" x14ac:dyDescent="0.25">
      <c r="A68" s="477">
        <v>1210</v>
      </c>
      <c r="B68" s="80" t="s">
        <v>89</v>
      </c>
      <c r="C68" s="81">
        <f t="shared" si="0"/>
        <v>350</v>
      </c>
      <c r="D68" s="46">
        <v>350</v>
      </c>
      <c r="E68" s="47"/>
      <c r="F68" s="132">
        <f>D68+E68</f>
        <v>350</v>
      </c>
      <c r="G68" s="46"/>
      <c r="H68" s="47"/>
      <c r="I68" s="132">
        <f>G68+H68</f>
        <v>0</v>
      </c>
      <c r="J68" s="46"/>
      <c r="K68" s="47"/>
      <c r="L68" s="132">
        <f>K68+J68</f>
        <v>0</v>
      </c>
      <c r="M68" s="46"/>
      <c r="N68" s="47"/>
      <c r="O68" s="132">
        <f>N68+M68</f>
        <v>0</v>
      </c>
      <c r="P68" s="49"/>
    </row>
    <row r="69" spans="1:16" ht="24" hidden="1" x14ac:dyDescent="0.25">
      <c r="A69" s="187">
        <v>1220</v>
      </c>
      <c r="B69" s="87" t="s">
        <v>90</v>
      </c>
      <c r="C69" s="88">
        <f t="shared" si="0"/>
        <v>0</v>
      </c>
      <c r="D69" s="188">
        <f>SUM(D70:D74)</f>
        <v>0</v>
      </c>
      <c r="E69" s="189">
        <f t="shared" ref="E69:F69" si="66">SUM(E70:E74)</f>
        <v>0</v>
      </c>
      <c r="F69" s="55">
        <f t="shared" si="66"/>
        <v>0</v>
      </c>
      <c r="G69" s="188">
        <f>SUM(G70:G74)</f>
        <v>0</v>
      </c>
      <c r="H69" s="189">
        <f t="shared" ref="H69:I69" si="67">SUM(H70:H74)</f>
        <v>0</v>
      </c>
      <c r="I69" s="55">
        <f t="shared" si="67"/>
        <v>0</v>
      </c>
      <c r="J69" s="188">
        <f>SUM(J70:J74)</f>
        <v>0</v>
      </c>
      <c r="K69" s="189">
        <f t="shared" ref="K69:L69" si="68">SUM(K70:K74)</f>
        <v>0</v>
      </c>
      <c r="L69" s="55">
        <f t="shared" si="68"/>
        <v>0</v>
      </c>
      <c r="M69" s="188">
        <f>SUM(M70:M74)</f>
        <v>0</v>
      </c>
      <c r="N69" s="189">
        <f t="shared" ref="N69:O69" si="69">SUM(N70:N74)</f>
        <v>0</v>
      </c>
      <c r="O69" s="55">
        <f t="shared" si="69"/>
        <v>0</v>
      </c>
      <c r="P69" s="57"/>
    </row>
    <row r="70" spans="1:16" ht="48" hidden="1" customHeight="1" x14ac:dyDescent="0.25">
      <c r="A70" s="51">
        <v>1221</v>
      </c>
      <c r="B70" s="87" t="s">
        <v>91</v>
      </c>
      <c r="C70" s="88">
        <f t="shared" si="0"/>
        <v>0</v>
      </c>
      <c r="D70" s="53">
        <v>0</v>
      </c>
      <c r="E70" s="54"/>
      <c r="F70" s="55">
        <f t="shared" ref="F70:F74" si="70">D70+E70</f>
        <v>0</v>
      </c>
      <c r="G70" s="53"/>
      <c r="H70" s="54"/>
      <c r="I70" s="55">
        <f t="shared" ref="I70:I74" si="71">G70+H70</f>
        <v>0</v>
      </c>
      <c r="J70" s="53"/>
      <c r="K70" s="54"/>
      <c r="L70" s="55">
        <f t="shared" ref="L70:L74" si="72">K70+J70</f>
        <v>0</v>
      </c>
      <c r="M70" s="53"/>
      <c r="N70" s="54"/>
      <c r="O70" s="55">
        <f t="shared" ref="O70:O74" si="73">N70+M70</f>
        <v>0</v>
      </c>
      <c r="P70" s="57"/>
    </row>
    <row r="71" spans="1:16" ht="12" hidden="1" customHeight="1" x14ac:dyDescent="0.25">
      <c r="A71" s="51">
        <v>1223</v>
      </c>
      <c r="B71" s="87" t="s">
        <v>92</v>
      </c>
      <c r="C71" s="88">
        <f t="shared" si="0"/>
        <v>0</v>
      </c>
      <c r="D71" s="53">
        <v>0</v>
      </c>
      <c r="E71" s="54"/>
      <c r="F71" s="55">
        <f t="shared" si="70"/>
        <v>0</v>
      </c>
      <c r="G71" s="53"/>
      <c r="H71" s="54"/>
      <c r="I71" s="55">
        <f t="shared" si="71"/>
        <v>0</v>
      </c>
      <c r="J71" s="53"/>
      <c r="K71" s="54"/>
      <c r="L71" s="55">
        <f t="shared" si="72"/>
        <v>0</v>
      </c>
      <c r="M71" s="53"/>
      <c r="N71" s="54"/>
      <c r="O71" s="55">
        <f t="shared" si="73"/>
        <v>0</v>
      </c>
      <c r="P71" s="57"/>
    </row>
    <row r="72" spans="1:16" ht="24" hidden="1" customHeight="1" x14ac:dyDescent="0.25">
      <c r="A72" s="51">
        <v>1225</v>
      </c>
      <c r="B72" s="87" t="s">
        <v>93</v>
      </c>
      <c r="C72" s="88">
        <f t="shared" si="0"/>
        <v>0</v>
      </c>
      <c r="D72" s="53">
        <v>0</v>
      </c>
      <c r="E72" s="54"/>
      <c r="F72" s="55">
        <f t="shared" si="70"/>
        <v>0</v>
      </c>
      <c r="G72" s="53"/>
      <c r="H72" s="54"/>
      <c r="I72" s="55">
        <f t="shared" si="71"/>
        <v>0</v>
      </c>
      <c r="J72" s="53"/>
      <c r="K72" s="54"/>
      <c r="L72" s="55">
        <f t="shared" si="72"/>
        <v>0</v>
      </c>
      <c r="M72" s="53"/>
      <c r="N72" s="54"/>
      <c r="O72" s="55">
        <f t="shared" si="73"/>
        <v>0</v>
      </c>
      <c r="P72" s="57"/>
    </row>
    <row r="73" spans="1:16" ht="36" hidden="1" customHeight="1" x14ac:dyDescent="0.25">
      <c r="A73" s="51">
        <v>1227</v>
      </c>
      <c r="B73" s="87" t="s">
        <v>94</v>
      </c>
      <c r="C73" s="88">
        <f t="shared" si="0"/>
        <v>0</v>
      </c>
      <c r="D73" s="53">
        <v>0</v>
      </c>
      <c r="E73" s="54"/>
      <c r="F73" s="55">
        <f t="shared" si="70"/>
        <v>0</v>
      </c>
      <c r="G73" s="53"/>
      <c r="H73" s="54"/>
      <c r="I73" s="55">
        <f t="shared" si="71"/>
        <v>0</v>
      </c>
      <c r="J73" s="53"/>
      <c r="K73" s="54"/>
      <c r="L73" s="55">
        <f t="shared" si="72"/>
        <v>0</v>
      </c>
      <c r="M73" s="53"/>
      <c r="N73" s="54"/>
      <c r="O73" s="55">
        <f t="shared" si="73"/>
        <v>0</v>
      </c>
      <c r="P73" s="57"/>
    </row>
    <row r="74" spans="1:16" ht="48" hidden="1" customHeight="1" x14ac:dyDescent="0.25">
      <c r="A74" s="51">
        <v>1228</v>
      </c>
      <c r="B74" s="87" t="s">
        <v>95</v>
      </c>
      <c r="C74" s="88">
        <f t="shared" si="0"/>
        <v>0</v>
      </c>
      <c r="D74" s="53">
        <v>0</v>
      </c>
      <c r="E74" s="54"/>
      <c r="F74" s="55">
        <f t="shared" si="70"/>
        <v>0</v>
      </c>
      <c r="G74" s="53"/>
      <c r="H74" s="54"/>
      <c r="I74" s="55">
        <f t="shared" si="71"/>
        <v>0</v>
      </c>
      <c r="J74" s="53"/>
      <c r="K74" s="54"/>
      <c r="L74" s="55">
        <f t="shared" si="72"/>
        <v>0</v>
      </c>
      <c r="M74" s="53"/>
      <c r="N74" s="54"/>
      <c r="O74" s="55">
        <f t="shared" si="73"/>
        <v>0</v>
      </c>
      <c r="P74" s="57"/>
    </row>
    <row r="75" spans="1:16" x14ac:dyDescent="0.25">
      <c r="A75" s="175">
        <v>2000</v>
      </c>
      <c r="B75" s="175" t="s">
        <v>96</v>
      </c>
      <c r="C75" s="176">
        <f t="shared" si="0"/>
        <v>517234</v>
      </c>
      <c r="D75" s="177">
        <f>SUM(D76,D83,D130,D164,D165,D172)</f>
        <v>517098</v>
      </c>
      <c r="E75" s="178">
        <f t="shared" ref="E75:F75" si="74">SUM(E76,E83,E130,E164,E165,E172)</f>
        <v>136</v>
      </c>
      <c r="F75" s="179">
        <f t="shared" si="74"/>
        <v>517234</v>
      </c>
      <c r="G75" s="177">
        <f>SUM(G76,G83,G130,G164,G165,G172)</f>
        <v>0</v>
      </c>
      <c r="H75" s="178">
        <f t="shared" ref="H75:I75" si="75">SUM(H76,H83,H130,H164,H165,H172)</f>
        <v>0</v>
      </c>
      <c r="I75" s="179">
        <f t="shared" si="75"/>
        <v>0</v>
      </c>
      <c r="J75" s="177">
        <f>SUM(J76,J83,J130,J164,J165,J172)</f>
        <v>0</v>
      </c>
      <c r="K75" s="178">
        <f t="shared" ref="K75:L75" si="76">SUM(K76,K83,K130,K164,K165,K172)</f>
        <v>0</v>
      </c>
      <c r="L75" s="179">
        <f t="shared" si="76"/>
        <v>0</v>
      </c>
      <c r="M75" s="177">
        <f>SUM(M76,M83,M130,M164,M165,M172)</f>
        <v>0</v>
      </c>
      <c r="N75" s="178">
        <f t="shared" ref="N75:O75" si="77">SUM(N76,N83,N130,N164,N165,N172)</f>
        <v>0</v>
      </c>
      <c r="O75" s="179">
        <f t="shared" si="77"/>
        <v>0</v>
      </c>
      <c r="P75" s="180"/>
    </row>
    <row r="76" spans="1:16" ht="24" hidden="1" x14ac:dyDescent="0.25">
      <c r="A76" s="67">
        <v>2100</v>
      </c>
      <c r="B76" s="181" t="s">
        <v>97</v>
      </c>
      <c r="C76" s="68">
        <f t="shared" si="0"/>
        <v>0</v>
      </c>
      <c r="D76" s="182">
        <f>SUM(D77,D80)</f>
        <v>0</v>
      </c>
      <c r="E76" s="183">
        <f t="shared" ref="E76:F76" si="78">SUM(E77,E80)</f>
        <v>0</v>
      </c>
      <c r="F76" s="71">
        <f t="shared" si="78"/>
        <v>0</v>
      </c>
      <c r="G76" s="182">
        <f>SUM(G77,G80)</f>
        <v>0</v>
      </c>
      <c r="H76" s="183">
        <f t="shared" ref="H76:I76" si="79">SUM(H77,H80)</f>
        <v>0</v>
      </c>
      <c r="I76" s="71">
        <f t="shared" si="79"/>
        <v>0</v>
      </c>
      <c r="J76" s="182">
        <f>SUM(J77,J80)</f>
        <v>0</v>
      </c>
      <c r="K76" s="183">
        <f t="shared" ref="K76:L76" si="80">SUM(K77,K80)</f>
        <v>0</v>
      </c>
      <c r="L76" s="71">
        <f t="shared" si="80"/>
        <v>0</v>
      </c>
      <c r="M76" s="182">
        <f>SUM(M77,M80)</f>
        <v>0</v>
      </c>
      <c r="N76" s="183">
        <f t="shared" ref="N76:O76" si="81">SUM(N77,N80)</f>
        <v>0</v>
      </c>
      <c r="O76" s="71">
        <f t="shared" si="81"/>
        <v>0</v>
      </c>
      <c r="P76" s="75"/>
    </row>
    <row r="77" spans="1:16" ht="24" hidden="1" x14ac:dyDescent="0.25">
      <c r="A77" s="477">
        <v>2110</v>
      </c>
      <c r="B77" s="80" t="s">
        <v>98</v>
      </c>
      <c r="C77" s="81">
        <f t="shared" si="0"/>
        <v>0</v>
      </c>
      <c r="D77" s="191">
        <f>SUM(D78:D79)</f>
        <v>0</v>
      </c>
      <c r="E77" s="192">
        <f t="shared" ref="E77:F77" si="82">SUM(E78:E79)</f>
        <v>0</v>
      </c>
      <c r="F77" s="132">
        <f t="shared" si="82"/>
        <v>0</v>
      </c>
      <c r="G77" s="191">
        <f>SUM(G78:G79)</f>
        <v>0</v>
      </c>
      <c r="H77" s="192">
        <f t="shared" ref="H77:I77" si="83">SUM(H78:H79)</f>
        <v>0</v>
      </c>
      <c r="I77" s="132">
        <f t="shared" si="83"/>
        <v>0</v>
      </c>
      <c r="J77" s="191">
        <f>SUM(J78:J79)</f>
        <v>0</v>
      </c>
      <c r="K77" s="192">
        <f t="shared" ref="K77:L77" si="84">SUM(K78:K79)</f>
        <v>0</v>
      </c>
      <c r="L77" s="132">
        <f t="shared" si="84"/>
        <v>0</v>
      </c>
      <c r="M77" s="191">
        <f>SUM(M78:M79)</f>
        <v>0</v>
      </c>
      <c r="N77" s="192">
        <f t="shared" ref="N77:O77" si="85">SUM(N78:N79)</f>
        <v>0</v>
      </c>
      <c r="O77" s="132">
        <f t="shared" si="85"/>
        <v>0</v>
      </c>
      <c r="P77" s="49"/>
    </row>
    <row r="78" spans="1:16" ht="12" hidden="1" customHeight="1" x14ac:dyDescent="0.25">
      <c r="A78" s="51">
        <v>2111</v>
      </c>
      <c r="B78" s="87" t="s">
        <v>99</v>
      </c>
      <c r="C78" s="88">
        <f t="shared" si="0"/>
        <v>0</v>
      </c>
      <c r="D78" s="193">
        <v>0</v>
      </c>
      <c r="E78" s="194"/>
      <c r="F78" s="55">
        <f t="shared" ref="F78:F79" si="86">D78+E78</f>
        <v>0</v>
      </c>
      <c r="G78" s="53"/>
      <c r="H78" s="54"/>
      <c r="I78" s="55">
        <f t="shared" ref="I78:I79" si="87">G78+H78</f>
        <v>0</v>
      </c>
      <c r="J78" s="53"/>
      <c r="K78" s="54"/>
      <c r="L78" s="55">
        <f t="shared" ref="L78:L79" si="88">K78+J78</f>
        <v>0</v>
      </c>
      <c r="M78" s="53"/>
      <c r="N78" s="54"/>
      <c r="O78" s="55">
        <f t="shared" ref="O78:O79" si="89">N78+M78</f>
        <v>0</v>
      </c>
      <c r="P78" s="57"/>
    </row>
    <row r="79" spans="1:16" ht="24" hidden="1" customHeight="1" x14ac:dyDescent="0.25">
      <c r="A79" s="51">
        <v>2112</v>
      </c>
      <c r="B79" s="87" t="s">
        <v>100</v>
      </c>
      <c r="C79" s="88">
        <f t="shared" si="0"/>
        <v>0</v>
      </c>
      <c r="D79" s="193">
        <v>0</v>
      </c>
      <c r="E79" s="194"/>
      <c r="F79" s="55">
        <f t="shared" si="86"/>
        <v>0</v>
      </c>
      <c r="G79" s="53"/>
      <c r="H79" s="54"/>
      <c r="I79" s="55">
        <f t="shared" si="87"/>
        <v>0</v>
      </c>
      <c r="J79" s="53"/>
      <c r="K79" s="54"/>
      <c r="L79" s="55">
        <f t="shared" si="88"/>
        <v>0</v>
      </c>
      <c r="M79" s="53"/>
      <c r="N79" s="54"/>
      <c r="O79" s="55">
        <f t="shared" si="89"/>
        <v>0</v>
      </c>
      <c r="P79" s="57"/>
    </row>
    <row r="80" spans="1:16" ht="24" hidden="1" x14ac:dyDescent="0.25">
      <c r="A80" s="187">
        <v>2120</v>
      </c>
      <c r="B80" s="87" t="s">
        <v>101</v>
      </c>
      <c r="C80" s="88">
        <f t="shared" si="0"/>
        <v>0</v>
      </c>
      <c r="D80" s="188">
        <f>SUM(D81:D82)</f>
        <v>0</v>
      </c>
      <c r="E80" s="189">
        <f t="shared" ref="E80:F80" si="90">SUM(E81:E82)</f>
        <v>0</v>
      </c>
      <c r="F80" s="55">
        <f t="shared" si="90"/>
        <v>0</v>
      </c>
      <c r="G80" s="188">
        <f>SUM(G81:G82)</f>
        <v>0</v>
      </c>
      <c r="H80" s="189">
        <f t="shared" ref="H80:I80" si="91">SUM(H81:H82)</f>
        <v>0</v>
      </c>
      <c r="I80" s="55">
        <f t="shared" si="91"/>
        <v>0</v>
      </c>
      <c r="J80" s="188">
        <f>SUM(J81:J82)</f>
        <v>0</v>
      </c>
      <c r="K80" s="189">
        <f t="shared" ref="K80:L80" si="92">SUM(K81:K82)</f>
        <v>0</v>
      </c>
      <c r="L80" s="55">
        <f t="shared" si="92"/>
        <v>0</v>
      </c>
      <c r="M80" s="188">
        <f>SUM(M81:M82)</f>
        <v>0</v>
      </c>
      <c r="N80" s="189">
        <f t="shared" ref="N80:O80" si="93">SUM(N81:N82)</f>
        <v>0</v>
      </c>
      <c r="O80" s="55">
        <f t="shared" si="93"/>
        <v>0</v>
      </c>
      <c r="P80" s="57"/>
    </row>
    <row r="81" spans="1:16" ht="12" hidden="1" customHeight="1" x14ac:dyDescent="0.25">
      <c r="A81" s="51">
        <v>2121</v>
      </c>
      <c r="B81" s="87" t="s">
        <v>99</v>
      </c>
      <c r="C81" s="88">
        <f t="shared" si="0"/>
        <v>0</v>
      </c>
      <c r="D81" s="193">
        <v>0</v>
      </c>
      <c r="E81" s="194"/>
      <c r="F81" s="55">
        <f t="shared" ref="F81:F82" si="94">D81+E81</f>
        <v>0</v>
      </c>
      <c r="G81" s="53"/>
      <c r="H81" s="54"/>
      <c r="I81" s="55">
        <f t="shared" ref="I81:I82" si="95">G81+H81</f>
        <v>0</v>
      </c>
      <c r="J81" s="53"/>
      <c r="K81" s="54"/>
      <c r="L81" s="55">
        <f t="shared" ref="L81:L82" si="96">K81+J81</f>
        <v>0</v>
      </c>
      <c r="M81" s="53"/>
      <c r="N81" s="54"/>
      <c r="O81" s="55">
        <f t="shared" ref="O81:O82" si="97">N81+M81</f>
        <v>0</v>
      </c>
      <c r="P81" s="57"/>
    </row>
    <row r="82" spans="1:16" ht="24" hidden="1" customHeight="1" x14ac:dyDescent="0.25">
      <c r="A82" s="51">
        <v>2122</v>
      </c>
      <c r="B82" s="87" t="s">
        <v>100</v>
      </c>
      <c r="C82" s="88">
        <f t="shared" si="0"/>
        <v>0</v>
      </c>
      <c r="D82" s="193">
        <v>0</v>
      </c>
      <c r="E82" s="194"/>
      <c r="F82" s="55">
        <f t="shared" si="94"/>
        <v>0</v>
      </c>
      <c r="G82" s="53"/>
      <c r="H82" s="54"/>
      <c r="I82" s="55">
        <f t="shared" si="95"/>
        <v>0</v>
      </c>
      <c r="J82" s="53"/>
      <c r="K82" s="54"/>
      <c r="L82" s="55">
        <f t="shared" si="96"/>
        <v>0</v>
      </c>
      <c r="M82" s="53"/>
      <c r="N82" s="54"/>
      <c r="O82" s="55">
        <f t="shared" si="97"/>
        <v>0</v>
      </c>
      <c r="P82" s="57"/>
    </row>
    <row r="83" spans="1:16" x14ac:dyDescent="0.25">
      <c r="A83" s="67">
        <v>2200</v>
      </c>
      <c r="B83" s="181" t="s">
        <v>102</v>
      </c>
      <c r="C83" s="68">
        <f t="shared" si="0"/>
        <v>489752</v>
      </c>
      <c r="D83" s="182">
        <f>SUM(D84,D89,D95,D103,D112,D116,D122,D128)</f>
        <v>489616</v>
      </c>
      <c r="E83" s="183">
        <f t="shared" ref="E83:F83" si="98">SUM(E84,E89,E95,E103,E112,E116,E122,E128)</f>
        <v>136</v>
      </c>
      <c r="F83" s="71">
        <f t="shared" si="98"/>
        <v>489752</v>
      </c>
      <c r="G83" s="182">
        <f>SUM(G84,G89,G95,G103,G112,G116,G122,G128)</f>
        <v>0</v>
      </c>
      <c r="H83" s="183">
        <f t="shared" ref="H83:I83" si="99">SUM(H84,H89,H95,H103,H112,H116,H122,H128)</f>
        <v>0</v>
      </c>
      <c r="I83" s="71">
        <f t="shared" si="99"/>
        <v>0</v>
      </c>
      <c r="J83" s="182">
        <f>SUM(J84,J89,J95,J103,J112,J116,J122,J128)</f>
        <v>0</v>
      </c>
      <c r="K83" s="183">
        <f t="shared" ref="K83:L83" si="100">SUM(K84,K89,K95,K103,K112,K116,K122,K128)</f>
        <v>0</v>
      </c>
      <c r="L83" s="71">
        <f t="shared" si="100"/>
        <v>0</v>
      </c>
      <c r="M83" s="182">
        <f>SUM(M84,M89,M95,M103,M112,M116,M122,M128)</f>
        <v>0</v>
      </c>
      <c r="N83" s="183">
        <f t="shared" ref="N83:O83" si="101">SUM(N84,N89,N95,N103,N112,N116,N122,N128)</f>
        <v>0</v>
      </c>
      <c r="O83" s="71">
        <f t="shared" si="101"/>
        <v>0</v>
      </c>
      <c r="P83" s="75"/>
    </row>
    <row r="84" spans="1:16" hidden="1" x14ac:dyDescent="0.25">
      <c r="A84" s="184">
        <v>2210</v>
      </c>
      <c r="B84" s="136" t="s">
        <v>103</v>
      </c>
      <c r="C84" s="141">
        <f t="shared" ref="C84:C147" si="102">F84+I84+L84+O84</f>
        <v>0</v>
      </c>
      <c r="D84" s="185">
        <f>SUM(D85:D88)</f>
        <v>0</v>
      </c>
      <c r="E84" s="186">
        <f t="shared" ref="E84:F84" si="103">SUM(E85:E88)</f>
        <v>0</v>
      </c>
      <c r="F84" s="139">
        <f t="shared" si="103"/>
        <v>0</v>
      </c>
      <c r="G84" s="185">
        <f>SUM(G85:G88)</f>
        <v>0</v>
      </c>
      <c r="H84" s="186">
        <f t="shared" ref="H84:I84" si="104">SUM(H85:H88)</f>
        <v>0</v>
      </c>
      <c r="I84" s="139">
        <f t="shared" si="104"/>
        <v>0</v>
      </c>
      <c r="J84" s="185">
        <f>SUM(J85:J88)</f>
        <v>0</v>
      </c>
      <c r="K84" s="186">
        <f t="shared" ref="K84:L84" si="105">SUM(K85:K88)</f>
        <v>0</v>
      </c>
      <c r="L84" s="139">
        <f t="shared" si="105"/>
        <v>0</v>
      </c>
      <c r="M84" s="185">
        <f>SUM(M85:M88)</f>
        <v>0</v>
      </c>
      <c r="N84" s="186">
        <f t="shared" ref="N84:O84" si="106">SUM(N85:N88)</f>
        <v>0</v>
      </c>
      <c r="O84" s="139">
        <f t="shared" si="106"/>
        <v>0</v>
      </c>
      <c r="P84" s="127"/>
    </row>
    <row r="85" spans="1:16" ht="24" hidden="1" customHeight="1" x14ac:dyDescent="0.25">
      <c r="A85" s="44">
        <v>2211</v>
      </c>
      <c r="B85" s="80" t="s">
        <v>104</v>
      </c>
      <c r="C85" s="81">
        <f t="shared" si="102"/>
        <v>0</v>
      </c>
      <c r="D85" s="195">
        <v>0</v>
      </c>
      <c r="E85" s="196"/>
      <c r="F85" s="132">
        <f t="shared" ref="F85:F88" si="107">D85+E85</f>
        <v>0</v>
      </c>
      <c r="G85" s="46"/>
      <c r="H85" s="47"/>
      <c r="I85" s="132">
        <f t="shared" ref="I85:I88" si="108">G85+H85</f>
        <v>0</v>
      </c>
      <c r="J85" s="46"/>
      <c r="K85" s="47"/>
      <c r="L85" s="132">
        <f t="shared" ref="L85:L88" si="109">K85+J85</f>
        <v>0</v>
      </c>
      <c r="M85" s="46"/>
      <c r="N85" s="47"/>
      <c r="O85" s="132">
        <f t="shared" ref="O85:O88" si="110">N85+M85</f>
        <v>0</v>
      </c>
      <c r="P85" s="49"/>
    </row>
    <row r="86" spans="1:16" ht="36" hidden="1" customHeight="1" x14ac:dyDescent="0.25">
      <c r="A86" s="51">
        <v>2212</v>
      </c>
      <c r="B86" s="87" t="s">
        <v>105</v>
      </c>
      <c r="C86" s="88">
        <f t="shared" si="102"/>
        <v>0</v>
      </c>
      <c r="D86" s="193">
        <v>0</v>
      </c>
      <c r="E86" s="194"/>
      <c r="F86" s="55">
        <f t="shared" si="107"/>
        <v>0</v>
      </c>
      <c r="G86" s="53"/>
      <c r="H86" s="54"/>
      <c r="I86" s="55">
        <f t="shared" si="108"/>
        <v>0</v>
      </c>
      <c r="J86" s="53"/>
      <c r="K86" s="54"/>
      <c r="L86" s="55">
        <f t="shared" si="109"/>
        <v>0</v>
      </c>
      <c r="M86" s="53"/>
      <c r="N86" s="54"/>
      <c r="O86" s="55">
        <f t="shared" si="110"/>
        <v>0</v>
      </c>
      <c r="P86" s="57"/>
    </row>
    <row r="87" spans="1:16" ht="24" hidden="1" customHeight="1" x14ac:dyDescent="0.25">
      <c r="A87" s="51">
        <v>2214</v>
      </c>
      <c r="B87" s="87" t="s">
        <v>106</v>
      </c>
      <c r="C87" s="88">
        <f t="shared" si="102"/>
        <v>0</v>
      </c>
      <c r="D87" s="193">
        <v>0</v>
      </c>
      <c r="E87" s="194"/>
      <c r="F87" s="55">
        <f t="shared" si="107"/>
        <v>0</v>
      </c>
      <c r="G87" s="53"/>
      <c r="H87" s="54"/>
      <c r="I87" s="55">
        <f t="shared" si="108"/>
        <v>0</v>
      </c>
      <c r="J87" s="53"/>
      <c r="K87" s="54"/>
      <c r="L87" s="55">
        <f t="shared" si="109"/>
        <v>0</v>
      </c>
      <c r="M87" s="53"/>
      <c r="N87" s="54"/>
      <c r="O87" s="55">
        <f t="shared" si="110"/>
        <v>0</v>
      </c>
      <c r="P87" s="57"/>
    </row>
    <row r="88" spans="1:16" ht="12" hidden="1" customHeight="1" x14ac:dyDescent="0.25">
      <c r="A88" s="51">
        <v>2219</v>
      </c>
      <c r="B88" s="87" t="s">
        <v>107</v>
      </c>
      <c r="C88" s="88">
        <f t="shared" si="102"/>
        <v>0</v>
      </c>
      <c r="D88" s="193">
        <v>0</v>
      </c>
      <c r="E88" s="194"/>
      <c r="F88" s="55">
        <f t="shared" si="107"/>
        <v>0</v>
      </c>
      <c r="G88" s="53"/>
      <c r="H88" s="54"/>
      <c r="I88" s="55">
        <f t="shared" si="108"/>
        <v>0</v>
      </c>
      <c r="J88" s="53"/>
      <c r="K88" s="54"/>
      <c r="L88" s="55">
        <f t="shared" si="109"/>
        <v>0</v>
      </c>
      <c r="M88" s="53"/>
      <c r="N88" s="54"/>
      <c r="O88" s="55">
        <f t="shared" si="110"/>
        <v>0</v>
      </c>
      <c r="P88" s="57"/>
    </row>
    <row r="89" spans="1:16" ht="24" hidden="1" x14ac:dyDescent="0.25">
      <c r="A89" s="187">
        <v>2220</v>
      </c>
      <c r="B89" s="87" t="s">
        <v>108</v>
      </c>
      <c r="C89" s="88">
        <f t="shared" si="102"/>
        <v>0</v>
      </c>
      <c r="D89" s="188">
        <f>SUM(D90:D94)</f>
        <v>0</v>
      </c>
      <c r="E89" s="189">
        <f t="shared" ref="E89:F89" si="111">SUM(E90:E94)</f>
        <v>0</v>
      </c>
      <c r="F89" s="55">
        <f t="shared" si="111"/>
        <v>0</v>
      </c>
      <c r="G89" s="188">
        <f>SUM(G90:G94)</f>
        <v>0</v>
      </c>
      <c r="H89" s="189">
        <f t="shared" ref="H89:I89" si="112">SUM(H90:H94)</f>
        <v>0</v>
      </c>
      <c r="I89" s="55">
        <f t="shared" si="112"/>
        <v>0</v>
      </c>
      <c r="J89" s="188">
        <f>SUM(J90:J94)</f>
        <v>0</v>
      </c>
      <c r="K89" s="189">
        <f t="shared" ref="K89:L89" si="113">SUM(K90:K94)</f>
        <v>0</v>
      </c>
      <c r="L89" s="55">
        <f t="shared" si="113"/>
        <v>0</v>
      </c>
      <c r="M89" s="188">
        <f>SUM(M90:M94)</f>
        <v>0</v>
      </c>
      <c r="N89" s="189">
        <f t="shared" ref="N89:O89" si="114">SUM(N90:N94)</f>
        <v>0</v>
      </c>
      <c r="O89" s="55">
        <f t="shared" si="114"/>
        <v>0</v>
      </c>
      <c r="P89" s="57"/>
    </row>
    <row r="90" spans="1:16" ht="24" hidden="1" customHeight="1" x14ac:dyDescent="0.25">
      <c r="A90" s="51">
        <v>2221</v>
      </c>
      <c r="B90" s="87" t="s">
        <v>109</v>
      </c>
      <c r="C90" s="88">
        <f t="shared" si="102"/>
        <v>0</v>
      </c>
      <c r="D90" s="193">
        <v>0</v>
      </c>
      <c r="E90" s="194"/>
      <c r="F90" s="55">
        <f t="shared" ref="F90:F94" si="115">D90+E90</f>
        <v>0</v>
      </c>
      <c r="G90" s="53"/>
      <c r="H90" s="54"/>
      <c r="I90" s="55">
        <f t="shared" ref="I90:I94" si="116">G90+H90</f>
        <v>0</v>
      </c>
      <c r="J90" s="53"/>
      <c r="K90" s="54"/>
      <c r="L90" s="55">
        <f t="shared" ref="L90:L94" si="117">K90+J90</f>
        <v>0</v>
      </c>
      <c r="M90" s="53"/>
      <c r="N90" s="54"/>
      <c r="O90" s="55">
        <f t="shared" ref="O90:O94" si="118">N90+M90</f>
        <v>0</v>
      </c>
      <c r="P90" s="57"/>
    </row>
    <row r="91" spans="1:16" ht="12" hidden="1" customHeight="1" x14ac:dyDescent="0.25">
      <c r="A91" s="51">
        <v>2222</v>
      </c>
      <c r="B91" s="87" t="s">
        <v>110</v>
      </c>
      <c r="C91" s="88">
        <f t="shared" si="102"/>
        <v>0</v>
      </c>
      <c r="D91" s="193">
        <v>0</v>
      </c>
      <c r="E91" s="194"/>
      <c r="F91" s="55">
        <f t="shared" si="115"/>
        <v>0</v>
      </c>
      <c r="G91" s="53"/>
      <c r="H91" s="54"/>
      <c r="I91" s="55">
        <f t="shared" si="116"/>
        <v>0</v>
      </c>
      <c r="J91" s="53"/>
      <c r="K91" s="54"/>
      <c r="L91" s="55">
        <f t="shared" si="117"/>
        <v>0</v>
      </c>
      <c r="M91" s="53"/>
      <c r="N91" s="54"/>
      <c r="O91" s="55">
        <f t="shared" si="118"/>
        <v>0</v>
      </c>
      <c r="P91" s="57"/>
    </row>
    <row r="92" spans="1:16" ht="12" hidden="1" customHeight="1" x14ac:dyDescent="0.25">
      <c r="A92" s="51">
        <v>2223</v>
      </c>
      <c r="B92" s="87" t="s">
        <v>111</v>
      </c>
      <c r="C92" s="88">
        <f t="shared" si="102"/>
        <v>0</v>
      </c>
      <c r="D92" s="193">
        <v>0</v>
      </c>
      <c r="E92" s="194"/>
      <c r="F92" s="55">
        <f t="shared" si="115"/>
        <v>0</v>
      </c>
      <c r="G92" s="53"/>
      <c r="H92" s="54"/>
      <c r="I92" s="55">
        <f t="shared" si="116"/>
        <v>0</v>
      </c>
      <c r="J92" s="53"/>
      <c r="K92" s="54"/>
      <c r="L92" s="55">
        <f t="shared" si="117"/>
        <v>0</v>
      </c>
      <c r="M92" s="53"/>
      <c r="N92" s="54"/>
      <c r="O92" s="55">
        <f t="shared" si="118"/>
        <v>0</v>
      </c>
      <c r="P92" s="57"/>
    </row>
    <row r="93" spans="1:16" ht="48" hidden="1" customHeight="1" x14ac:dyDescent="0.25">
      <c r="A93" s="51">
        <v>2224</v>
      </c>
      <c r="B93" s="87" t="s">
        <v>112</v>
      </c>
      <c r="C93" s="88">
        <f t="shared" si="102"/>
        <v>0</v>
      </c>
      <c r="D93" s="193">
        <v>0</v>
      </c>
      <c r="E93" s="194"/>
      <c r="F93" s="55">
        <f t="shared" si="115"/>
        <v>0</v>
      </c>
      <c r="G93" s="53"/>
      <c r="H93" s="54"/>
      <c r="I93" s="55">
        <f t="shared" si="116"/>
        <v>0</v>
      </c>
      <c r="J93" s="53"/>
      <c r="K93" s="54"/>
      <c r="L93" s="55">
        <f t="shared" si="117"/>
        <v>0</v>
      </c>
      <c r="M93" s="53"/>
      <c r="N93" s="54"/>
      <c r="O93" s="55">
        <f t="shared" si="118"/>
        <v>0</v>
      </c>
      <c r="P93" s="57"/>
    </row>
    <row r="94" spans="1:16" ht="24" hidden="1" customHeight="1" x14ac:dyDescent="0.25">
      <c r="A94" s="51">
        <v>2229</v>
      </c>
      <c r="B94" s="87" t="s">
        <v>113</v>
      </c>
      <c r="C94" s="88">
        <f t="shared" si="102"/>
        <v>0</v>
      </c>
      <c r="D94" s="193">
        <v>0</v>
      </c>
      <c r="E94" s="194"/>
      <c r="F94" s="55">
        <f t="shared" si="115"/>
        <v>0</v>
      </c>
      <c r="G94" s="53"/>
      <c r="H94" s="54"/>
      <c r="I94" s="55">
        <f t="shared" si="116"/>
        <v>0</v>
      </c>
      <c r="J94" s="53"/>
      <c r="K94" s="54"/>
      <c r="L94" s="55">
        <f t="shared" si="117"/>
        <v>0</v>
      </c>
      <c r="M94" s="53"/>
      <c r="N94" s="54"/>
      <c r="O94" s="55">
        <f t="shared" si="118"/>
        <v>0</v>
      </c>
      <c r="P94" s="57"/>
    </row>
    <row r="95" spans="1:16" ht="36" x14ac:dyDescent="0.25">
      <c r="A95" s="187">
        <v>2230</v>
      </c>
      <c r="B95" s="87" t="s">
        <v>114</v>
      </c>
      <c r="C95" s="88">
        <f t="shared" si="102"/>
        <v>338600</v>
      </c>
      <c r="D95" s="188">
        <f>SUM(D96:D102)</f>
        <v>338600</v>
      </c>
      <c r="E95" s="189">
        <f t="shared" ref="E95:F95" si="119">SUM(E96:E102)</f>
        <v>0</v>
      </c>
      <c r="F95" s="55">
        <f t="shared" si="119"/>
        <v>338600</v>
      </c>
      <c r="G95" s="188">
        <f>SUM(G96:G102)</f>
        <v>0</v>
      </c>
      <c r="H95" s="189">
        <f t="shared" ref="H95:I95" si="120">SUM(H96:H102)</f>
        <v>0</v>
      </c>
      <c r="I95" s="55">
        <f t="shared" si="120"/>
        <v>0</v>
      </c>
      <c r="J95" s="188">
        <f>SUM(J96:J102)</f>
        <v>0</v>
      </c>
      <c r="K95" s="189">
        <f t="shared" ref="K95:L95" si="121">SUM(K96:K102)</f>
        <v>0</v>
      </c>
      <c r="L95" s="55">
        <f t="shared" si="121"/>
        <v>0</v>
      </c>
      <c r="M95" s="188">
        <f>SUM(M96:M102)</f>
        <v>0</v>
      </c>
      <c r="N95" s="189">
        <f t="shared" ref="N95:O95" si="122">SUM(N96:N102)</f>
        <v>0</v>
      </c>
      <c r="O95" s="55">
        <f t="shared" si="122"/>
        <v>0</v>
      </c>
      <c r="P95" s="57"/>
    </row>
    <row r="96" spans="1:16" ht="24" customHeight="1" x14ac:dyDescent="0.25">
      <c r="A96" s="51">
        <v>2231</v>
      </c>
      <c r="B96" s="87" t="s">
        <v>115</v>
      </c>
      <c r="C96" s="88">
        <f t="shared" si="102"/>
        <v>16500</v>
      </c>
      <c r="D96" s="193">
        <v>16500</v>
      </c>
      <c r="E96" s="194"/>
      <c r="F96" s="55">
        <f t="shared" ref="F96:F102" si="123">D96+E96</f>
        <v>16500</v>
      </c>
      <c r="G96" s="53"/>
      <c r="H96" s="54"/>
      <c r="I96" s="55">
        <f t="shared" ref="I96:I102" si="124">G96+H96</f>
        <v>0</v>
      </c>
      <c r="J96" s="53"/>
      <c r="K96" s="54"/>
      <c r="L96" s="55">
        <f t="shared" ref="L96:L102" si="125">K96+J96</f>
        <v>0</v>
      </c>
      <c r="M96" s="53"/>
      <c r="N96" s="54"/>
      <c r="O96" s="55">
        <f t="shared" ref="O96:O102" si="126">N96+M96</f>
        <v>0</v>
      </c>
      <c r="P96" s="57"/>
    </row>
    <row r="97" spans="1:16" ht="24.75" customHeight="1" x14ac:dyDescent="0.25">
      <c r="A97" s="51">
        <v>2232</v>
      </c>
      <c r="B97" s="87" t="s">
        <v>116</v>
      </c>
      <c r="C97" s="88">
        <f t="shared" si="102"/>
        <v>12100</v>
      </c>
      <c r="D97" s="193">
        <v>12100</v>
      </c>
      <c r="E97" s="194"/>
      <c r="F97" s="55">
        <f t="shared" si="123"/>
        <v>12100</v>
      </c>
      <c r="G97" s="53"/>
      <c r="H97" s="54"/>
      <c r="I97" s="55">
        <f t="shared" si="124"/>
        <v>0</v>
      </c>
      <c r="J97" s="53"/>
      <c r="K97" s="54"/>
      <c r="L97" s="55">
        <f t="shared" si="125"/>
        <v>0</v>
      </c>
      <c r="M97" s="53"/>
      <c r="N97" s="54"/>
      <c r="O97" s="55">
        <f t="shared" si="126"/>
        <v>0</v>
      </c>
      <c r="P97" s="57"/>
    </row>
    <row r="98" spans="1:16" ht="24" hidden="1" customHeight="1" x14ac:dyDescent="0.25">
      <c r="A98" s="44">
        <v>2233</v>
      </c>
      <c r="B98" s="80" t="s">
        <v>117</v>
      </c>
      <c r="C98" s="81">
        <f t="shared" si="102"/>
        <v>0</v>
      </c>
      <c r="D98" s="195">
        <v>0</v>
      </c>
      <c r="E98" s="196"/>
      <c r="F98" s="132">
        <f t="shared" si="123"/>
        <v>0</v>
      </c>
      <c r="G98" s="46"/>
      <c r="H98" s="47"/>
      <c r="I98" s="132">
        <f t="shared" si="124"/>
        <v>0</v>
      </c>
      <c r="J98" s="46"/>
      <c r="K98" s="47"/>
      <c r="L98" s="132">
        <f t="shared" si="125"/>
        <v>0</v>
      </c>
      <c r="M98" s="46"/>
      <c r="N98" s="47"/>
      <c r="O98" s="132">
        <f t="shared" si="126"/>
        <v>0</v>
      </c>
      <c r="P98" s="49"/>
    </row>
    <row r="99" spans="1:16" ht="36" hidden="1" customHeight="1" x14ac:dyDescent="0.25">
      <c r="A99" s="51">
        <v>2234</v>
      </c>
      <c r="B99" s="87" t="s">
        <v>118</v>
      </c>
      <c r="C99" s="88">
        <f t="shared" si="102"/>
        <v>0</v>
      </c>
      <c r="D99" s="193">
        <v>0</v>
      </c>
      <c r="E99" s="194"/>
      <c r="F99" s="55">
        <f t="shared" si="123"/>
        <v>0</v>
      </c>
      <c r="G99" s="53"/>
      <c r="H99" s="54"/>
      <c r="I99" s="55">
        <f t="shared" si="124"/>
        <v>0</v>
      </c>
      <c r="J99" s="53"/>
      <c r="K99" s="54"/>
      <c r="L99" s="55">
        <f t="shared" si="125"/>
        <v>0</v>
      </c>
      <c r="M99" s="53"/>
      <c r="N99" s="54"/>
      <c r="O99" s="55">
        <f t="shared" si="126"/>
        <v>0</v>
      </c>
      <c r="P99" s="57"/>
    </row>
    <row r="100" spans="1:16" ht="24" hidden="1" customHeight="1" x14ac:dyDescent="0.25">
      <c r="A100" s="51">
        <v>2235</v>
      </c>
      <c r="B100" s="87" t="s">
        <v>119</v>
      </c>
      <c r="C100" s="88">
        <f t="shared" si="102"/>
        <v>0</v>
      </c>
      <c r="D100" s="193">
        <v>0</v>
      </c>
      <c r="E100" s="194"/>
      <c r="F100" s="55">
        <f t="shared" si="123"/>
        <v>0</v>
      </c>
      <c r="G100" s="53"/>
      <c r="H100" s="54"/>
      <c r="I100" s="55">
        <f t="shared" si="124"/>
        <v>0</v>
      </c>
      <c r="J100" s="53"/>
      <c r="K100" s="54"/>
      <c r="L100" s="55">
        <f t="shared" si="125"/>
        <v>0</v>
      </c>
      <c r="M100" s="53"/>
      <c r="N100" s="54"/>
      <c r="O100" s="55">
        <f t="shared" si="126"/>
        <v>0</v>
      </c>
      <c r="P100" s="57"/>
    </row>
    <row r="101" spans="1:16" ht="12" hidden="1" customHeight="1" x14ac:dyDescent="0.25">
      <c r="A101" s="51">
        <v>2236</v>
      </c>
      <c r="B101" s="87" t="s">
        <v>120</v>
      </c>
      <c r="C101" s="88">
        <f t="shared" si="102"/>
        <v>0</v>
      </c>
      <c r="D101" s="193">
        <v>0</v>
      </c>
      <c r="E101" s="194"/>
      <c r="F101" s="55">
        <f t="shared" si="123"/>
        <v>0</v>
      </c>
      <c r="G101" s="53"/>
      <c r="H101" s="54"/>
      <c r="I101" s="55">
        <f t="shared" si="124"/>
        <v>0</v>
      </c>
      <c r="J101" s="53"/>
      <c r="K101" s="54"/>
      <c r="L101" s="55">
        <f t="shared" si="125"/>
        <v>0</v>
      </c>
      <c r="M101" s="53"/>
      <c r="N101" s="54"/>
      <c r="O101" s="55">
        <f t="shared" si="126"/>
        <v>0</v>
      </c>
      <c r="P101" s="57"/>
    </row>
    <row r="102" spans="1:16" ht="24" customHeight="1" x14ac:dyDescent="0.25">
      <c r="A102" s="51">
        <v>2239</v>
      </c>
      <c r="B102" s="87" t="s">
        <v>121</v>
      </c>
      <c r="C102" s="88">
        <f t="shared" si="102"/>
        <v>310000</v>
      </c>
      <c r="D102" s="193">
        <v>310000</v>
      </c>
      <c r="E102" s="194"/>
      <c r="F102" s="55">
        <f t="shared" si="123"/>
        <v>310000</v>
      </c>
      <c r="G102" s="53"/>
      <c r="H102" s="54"/>
      <c r="I102" s="55">
        <f t="shared" si="124"/>
        <v>0</v>
      </c>
      <c r="J102" s="53"/>
      <c r="K102" s="54"/>
      <c r="L102" s="55">
        <f t="shared" si="125"/>
        <v>0</v>
      </c>
      <c r="M102" s="53"/>
      <c r="N102" s="54"/>
      <c r="O102" s="55">
        <f t="shared" si="126"/>
        <v>0</v>
      </c>
      <c r="P102" s="57"/>
    </row>
    <row r="103" spans="1:16" ht="36" hidden="1" x14ac:dyDescent="0.25">
      <c r="A103" s="187">
        <v>2240</v>
      </c>
      <c r="B103" s="87" t="s">
        <v>122</v>
      </c>
      <c r="C103" s="88">
        <f t="shared" si="102"/>
        <v>0</v>
      </c>
      <c r="D103" s="188">
        <f>SUM(D104:D111)</f>
        <v>0</v>
      </c>
      <c r="E103" s="189">
        <f t="shared" ref="E103:F103" si="127">SUM(E104:E111)</f>
        <v>0</v>
      </c>
      <c r="F103" s="55">
        <f t="shared" si="127"/>
        <v>0</v>
      </c>
      <c r="G103" s="188">
        <f>SUM(G104:G111)</f>
        <v>0</v>
      </c>
      <c r="H103" s="189">
        <f t="shared" ref="H103:I103" si="128">SUM(H104:H111)</f>
        <v>0</v>
      </c>
      <c r="I103" s="55">
        <f t="shared" si="128"/>
        <v>0</v>
      </c>
      <c r="J103" s="188">
        <f>SUM(J104:J111)</f>
        <v>0</v>
      </c>
      <c r="K103" s="189">
        <f t="shared" ref="K103:L103" si="129">SUM(K104:K111)</f>
        <v>0</v>
      </c>
      <c r="L103" s="55">
        <f t="shared" si="129"/>
        <v>0</v>
      </c>
      <c r="M103" s="188">
        <f>SUM(M104:M111)</f>
        <v>0</v>
      </c>
      <c r="N103" s="189">
        <f t="shared" ref="N103:O103" si="130">SUM(N104:N111)</f>
        <v>0</v>
      </c>
      <c r="O103" s="55">
        <f t="shared" si="130"/>
        <v>0</v>
      </c>
      <c r="P103" s="57"/>
    </row>
    <row r="104" spans="1:16" ht="12" hidden="1" customHeight="1" x14ac:dyDescent="0.25">
      <c r="A104" s="51">
        <v>2241</v>
      </c>
      <c r="B104" s="87" t="s">
        <v>123</v>
      </c>
      <c r="C104" s="88">
        <f t="shared" si="102"/>
        <v>0</v>
      </c>
      <c r="D104" s="193">
        <v>0</v>
      </c>
      <c r="E104" s="194"/>
      <c r="F104" s="55">
        <f t="shared" ref="F104:F111" si="131">D104+E104</f>
        <v>0</v>
      </c>
      <c r="G104" s="53"/>
      <c r="H104" s="54"/>
      <c r="I104" s="55">
        <f t="shared" ref="I104:I111" si="132">G104+H104</f>
        <v>0</v>
      </c>
      <c r="J104" s="53"/>
      <c r="K104" s="54"/>
      <c r="L104" s="55">
        <f t="shared" ref="L104:L111" si="133">K104+J104</f>
        <v>0</v>
      </c>
      <c r="M104" s="53"/>
      <c r="N104" s="54"/>
      <c r="O104" s="55">
        <f t="shared" ref="O104:O111" si="134">N104+M104</f>
        <v>0</v>
      </c>
      <c r="P104" s="57"/>
    </row>
    <row r="105" spans="1:16" ht="24" hidden="1" customHeight="1" x14ac:dyDescent="0.25">
      <c r="A105" s="51">
        <v>2242</v>
      </c>
      <c r="B105" s="87" t="s">
        <v>124</v>
      </c>
      <c r="C105" s="88">
        <f t="shared" si="102"/>
        <v>0</v>
      </c>
      <c r="D105" s="193">
        <v>0</v>
      </c>
      <c r="E105" s="194"/>
      <c r="F105" s="55">
        <f t="shared" si="131"/>
        <v>0</v>
      </c>
      <c r="G105" s="53"/>
      <c r="H105" s="54"/>
      <c r="I105" s="55">
        <f t="shared" si="132"/>
        <v>0</v>
      </c>
      <c r="J105" s="53"/>
      <c r="K105" s="54"/>
      <c r="L105" s="55">
        <f t="shared" si="133"/>
        <v>0</v>
      </c>
      <c r="M105" s="53"/>
      <c r="N105" s="54"/>
      <c r="O105" s="55">
        <f t="shared" si="134"/>
        <v>0</v>
      </c>
      <c r="P105" s="57"/>
    </row>
    <row r="106" spans="1:16" ht="24" hidden="1" customHeight="1" x14ac:dyDescent="0.25">
      <c r="A106" s="51">
        <v>2243</v>
      </c>
      <c r="B106" s="87" t="s">
        <v>125</v>
      </c>
      <c r="C106" s="88">
        <f t="shared" si="102"/>
        <v>0</v>
      </c>
      <c r="D106" s="193">
        <v>0</v>
      </c>
      <c r="E106" s="194"/>
      <c r="F106" s="55">
        <f t="shared" si="131"/>
        <v>0</v>
      </c>
      <c r="G106" s="53"/>
      <c r="H106" s="54"/>
      <c r="I106" s="55">
        <f t="shared" si="132"/>
        <v>0</v>
      </c>
      <c r="J106" s="53"/>
      <c r="K106" s="54"/>
      <c r="L106" s="55">
        <f t="shared" si="133"/>
        <v>0</v>
      </c>
      <c r="M106" s="53"/>
      <c r="N106" s="54"/>
      <c r="O106" s="55">
        <f t="shared" si="134"/>
        <v>0</v>
      </c>
      <c r="P106" s="57"/>
    </row>
    <row r="107" spans="1:16" ht="12" hidden="1" customHeight="1" x14ac:dyDescent="0.25">
      <c r="A107" s="51">
        <v>2244</v>
      </c>
      <c r="B107" s="87" t="s">
        <v>126</v>
      </c>
      <c r="C107" s="88">
        <f t="shared" si="102"/>
        <v>0</v>
      </c>
      <c r="D107" s="193">
        <v>0</v>
      </c>
      <c r="E107" s="194"/>
      <c r="F107" s="55">
        <f t="shared" si="131"/>
        <v>0</v>
      </c>
      <c r="G107" s="53"/>
      <c r="H107" s="54"/>
      <c r="I107" s="55">
        <f t="shared" si="132"/>
        <v>0</v>
      </c>
      <c r="J107" s="53"/>
      <c r="K107" s="54"/>
      <c r="L107" s="55">
        <f t="shared" si="133"/>
        <v>0</v>
      </c>
      <c r="M107" s="53"/>
      <c r="N107" s="54"/>
      <c r="O107" s="55">
        <f t="shared" si="134"/>
        <v>0</v>
      </c>
      <c r="P107" s="57"/>
    </row>
    <row r="108" spans="1:16" ht="24" hidden="1" customHeight="1" x14ac:dyDescent="0.25">
      <c r="A108" s="51">
        <v>2246</v>
      </c>
      <c r="B108" s="87" t="s">
        <v>127</v>
      </c>
      <c r="C108" s="88">
        <f t="shared" si="102"/>
        <v>0</v>
      </c>
      <c r="D108" s="193">
        <v>0</v>
      </c>
      <c r="E108" s="194"/>
      <c r="F108" s="55">
        <f t="shared" si="131"/>
        <v>0</v>
      </c>
      <c r="G108" s="53"/>
      <c r="H108" s="54"/>
      <c r="I108" s="55">
        <f t="shared" si="132"/>
        <v>0</v>
      </c>
      <c r="J108" s="53"/>
      <c r="K108" s="54"/>
      <c r="L108" s="55">
        <f t="shared" si="133"/>
        <v>0</v>
      </c>
      <c r="M108" s="53"/>
      <c r="N108" s="54"/>
      <c r="O108" s="55">
        <f t="shared" si="134"/>
        <v>0</v>
      </c>
      <c r="P108" s="57"/>
    </row>
    <row r="109" spans="1:16" ht="12" hidden="1" customHeight="1" x14ac:dyDescent="0.25">
      <c r="A109" s="51">
        <v>2247</v>
      </c>
      <c r="B109" s="87" t="s">
        <v>128</v>
      </c>
      <c r="C109" s="88">
        <f t="shared" si="102"/>
        <v>0</v>
      </c>
      <c r="D109" s="193">
        <v>0</v>
      </c>
      <c r="E109" s="194"/>
      <c r="F109" s="55">
        <f t="shared" si="131"/>
        <v>0</v>
      </c>
      <c r="G109" s="53"/>
      <c r="H109" s="54"/>
      <c r="I109" s="55">
        <f t="shared" si="132"/>
        <v>0</v>
      </c>
      <c r="J109" s="53"/>
      <c r="K109" s="54"/>
      <c r="L109" s="55">
        <f t="shared" si="133"/>
        <v>0</v>
      </c>
      <c r="M109" s="53"/>
      <c r="N109" s="54"/>
      <c r="O109" s="55">
        <f t="shared" si="134"/>
        <v>0</v>
      </c>
      <c r="P109" s="57"/>
    </row>
    <row r="110" spans="1:16" ht="24" hidden="1" customHeight="1" x14ac:dyDescent="0.25">
      <c r="A110" s="51">
        <v>2248</v>
      </c>
      <c r="B110" s="87" t="s">
        <v>129</v>
      </c>
      <c r="C110" s="88">
        <f t="shared" si="102"/>
        <v>0</v>
      </c>
      <c r="D110" s="193">
        <v>0</v>
      </c>
      <c r="E110" s="194"/>
      <c r="F110" s="55">
        <f t="shared" si="131"/>
        <v>0</v>
      </c>
      <c r="G110" s="53"/>
      <c r="H110" s="54"/>
      <c r="I110" s="55">
        <f t="shared" si="132"/>
        <v>0</v>
      </c>
      <c r="J110" s="53"/>
      <c r="K110" s="54"/>
      <c r="L110" s="55">
        <f t="shared" si="133"/>
        <v>0</v>
      </c>
      <c r="M110" s="53"/>
      <c r="N110" s="54"/>
      <c r="O110" s="55">
        <f t="shared" si="134"/>
        <v>0</v>
      </c>
      <c r="P110" s="57"/>
    </row>
    <row r="111" spans="1:16" ht="24" hidden="1" customHeight="1" x14ac:dyDescent="0.25">
      <c r="A111" s="51">
        <v>2249</v>
      </c>
      <c r="B111" s="87" t="s">
        <v>130</v>
      </c>
      <c r="C111" s="88">
        <f t="shared" si="102"/>
        <v>0</v>
      </c>
      <c r="D111" s="193">
        <v>0</v>
      </c>
      <c r="E111" s="194"/>
      <c r="F111" s="55">
        <f t="shared" si="131"/>
        <v>0</v>
      </c>
      <c r="G111" s="53"/>
      <c r="H111" s="54"/>
      <c r="I111" s="55">
        <f t="shared" si="132"/>
        <v>0</v>
      </c>
      <c r="J111" s="53"/>
      <c r="K111" s="54"/>
      <c r="L111" s="55">
        <f t="shared" si="133"/>
        <v>0</v>
      </c>
      <c r="M111" s="53"/>
      <c r="N111" s="54"/>
      <c r="O111" s="55">
        <f t="shared" si="134"/>
        <v>0</v>
      </c>
      <c r="P111" s="57"/>
    </row>
    <row r="112" spans="1:16" hidden="1" x14ac:dyDescent="0.25">
      <c r="A112" s="187">
        <v>2250</v>
      </c>
      <c r="B112" s="87" t="s">
        <v>131</v>
      </c>
      <c r="C112" s="88">
        <f t="shared" si="102"/>
        <v>0</v>
      </c>
      <c r="D112" s="188">
        <f>SUM(D113:D115)</f>
        <v>0</v>
      </c>
      <c r="E112" s="189">
        <f t="shared" ref="E112:F112" si="135">SUM(E113:E115)</f>
        <v>0</v>
      </c>
      <c r="F112" s="55">
        <f t="shared" si="135"/>
        <v>0</v>
      </c>
      <c r="G112" s="188">
        <f>SUM(G113:G115)</f>
        <v>0</v>
      </c>
      <c r="H112" s="189">
        <f t="shared" ref="H112:I112" si="136">SUM(H113:H115)</f>
        <v>0</v>
      </c>
      <c r="I112" s="55">
        <f t="shared" si="136"/>
        <v>0</v>
      </c>
      <c r="J112" s="188">
        <f>SUM(J113:J115)</f>
        <v>0</v>
      </c>
      <c r="K112" s="189">
        <f t="shared" ref="K112:L112" si="137">SUM(K113:K115)</f>
        <v>0</v>
      </c>
      <c r="L112" s="55">
        <f t="shared" si="137"/>
        <v>0</v>
      </c>
      <c r="M112" s="188">
        <f>SUM(M113:M115)</f>
        <v>0</v>
      </c>
      <c r="N112" s="189">
        <f t="shared" ref="N112:O112" si="138">SUM(N113:N115)</f>
        <v>0</v>
      </c>
      <c r="O112" s="55">
        <f t="shared" si="138"/>
        <v>0</v>
      </c>
      <c r="P112" s="57"/>
    </row>
    <row r="113" spans="1:16" ht="12" hidden="1" customHeight="1" x14ac:dyDescent="0.25">
      <c r="A113" s="51">
        <v>2251</v>
      </c>
      <c r="B113" s="87" t="s">
        <v>132</v>
      </c>
      <c r="C113" s="88">
        <f t="shared" si="102"/>
        <v>0</v>
      </c>
      <c r="D113" s="193">
        <v>0</v>
      </c>
      <c r="E113" s="194"/>
      <c r="F113" s="55">
        <f t="shared" ref="F113:F115" si="139">D113+E113</f>
        <v>0</v>
      </c>
      <c r="G113" s="53"/>
      <c r="H113" s="54"/>
      <c r="I113" s="55">
        <f t="shared" ref="I113:I115" si="140">G113+H113</f>
        <v>0</v>
      </c>
      <c r="J113" s="53"/>
      <c r="K113" s="54"/>
      <c r="L113" s="55">
        <f t="shared" ref="L113:L115" si="141">K113+J113</f>
        <v>0</v>
      </c>
      <c r="M113" s="53"/>
      <c r="N113" s="54"/>
      <c r="O113" s="55">
        <f t="shared" ref="O113:O115" si="142">N113+M113</f>
        <v>0</v>
      </c>
      <c r="P113" s="57"/>
    </row>
    <row r="114" spans="1:16" ht="24" hidden="1" customHeight="1" x14ac:dyDescent="0.25">
      <c r="A114" s="51">
        <v>2252</v>
      </c>
      <c r="B114" s="87" t="s">
        <v>133</v>
      </c>
      <c r="C114" s="88">
        <f t="shared" si="102"/>
        <v>0</v>
      </c>
      <c r="D114" s="193">
        <v>0</v>
      </c>
      <c r="E114" s="194"/>
      <c r="F114" s="55">
        <f t="shared" si="139"/>
        <v>0</v>
      </c>
      <c r="G114" s="53"/>
      <c r="H114" s="54"/>
      <c r="I114" s="55">
        <f t="shared" si="140"/>
        <v>0</v>
      </c>
      <c r="J114" s="53"/>
      <c r="K114" s="54"/>
      <c r="L114" s="55">
        <f t="shared" si="141"/>
        <v>0</v>
      </c>
      <c r="M114" s="53"/>
      <c r="N114" s="54"/>
      <c r="O114" s="55">
        <f t="shared" si="142"/>
        <v>0</v>
      </c>
      <c r="P114" s="57"/>
    </row>
    <row r="115" spans="1:16" ht="24" hidden="1" customHeight="1" x14ac:dyDescent="0.25">
      <c r="A115" s="51">
        <v>2259</v>
      </c>
      <c r="B115" s="87" t="s">
        <v>134</v>
      </c>
      <c r="C115" s="88">
        <f t="shared" si="102"/>
        <v>0</v>
      </c>
      <c r="D115" s="193">
        <v>0</v>
      </c>
      <c r="E115" s="194"/>
      <c r="F115" s="55">
        <f t="shared" si="139"/>
        <v>0</v>
      </c>
      <c r="G115" s="53"/>
      <c r="H115" s="54"/>
      <c r="I115" s="55">
        <f t="shared" si="140"/>
        <v>0</v>
      </c>
      <c r="J115" s="53"/>
      <c r="K115" s="54"/>
      <c r="L115" s="55">
        <f t="shared" si="141"/>
        <v>0</v>
      </c>
      <c r="M115" s="53"/>
      <c r="N115" s="54"/>
      <c r="O115" s="55">
        <f t="shared" si="142"/>
        <v>0</v>
      </c>
      <c r="P115" s="57"/>
    </row>
    <row r="116" spans="1:16" x14ac:dyDescent="0.25">
      <c r="A116" s="187">
        <v>2260</v>
      </c>
      <c r="B116" s="87" t="s">
        <v>135</v>
      </c>
      <c r="C116" s="88">
        <f t="shared" si="102"/>
        <v>5300</v>
      </c>
      <c r="D116" s="188">
        <f>SUM(D117:D121)</f>
        <v>5300</v>
      </c>
      <c r="E116" s="189">
        <f t="shared" ref="E116:F116" si="143">SUM(E117:E121)</f>
        <v>0</v>
      </c>
      <c r="F116" s="55">
        <f t="shared" si="143"/>
        <v>5300</v>
      </c>
      <c r="G116" s="188">
        <f>SUM(G117:G121)</f>
        <v>0</v>
      </c>
      <c r="H116" s="189">
        <f t="shared" ref="H116:I116" si="144">SUM(H117:H121)</f>
        <v>0</v>
      </c>
      <c r="I116" s="55">
        <f t="shared" si="144"/>
        <v>0</v>
      </c>
      <c r="J116" s="188">
        <f>SUM(J117:J121)</f>
        <v>0</v>
      </c>
      <c r="K116" s="189">
        <f t="shared" ref="K116:L116" si="145">SUM(K117:K121)</f>
        <v>0</v>
      </c>
      <c r="L116" s="55">
        <f t="shared" si="145"/>
        <v>0</v>
      </c>
      <c r="M116" s="188">
        <f>SUM(M117:M121)</f>
        <v>0</v>
      </c>
      <c r="N116" s="189">
        <f t="shared" ref="N116:O116" si="146">SUM(N117:N121)</f>
        <v>0</v>
      </c>
      <c r="O116" s="55">
        <f t="shared" si="146"/>
        <v>0</v>
      </c>
      <c r="P116" s="57"/>
    </row>
    <row r="117" spans="1:16" ht="12" customHeight="1" x14ac:dyDescent="0.25">
      <c r="A117" s="51">
        <v>2261</v>
      </c>
      <c r="B117" s="87" t="s">
        <v>136</v>
      </c>
      <c r="C117" s="88">
        <f t="shared" si="102"/>
        <v>3300</v>
      </c>
      <c r="D117" s="193">
        <v>3300</v>
      </c>
      <c r="E117" s="194"/>
      <c r="F117" s="55">
        <f t="shared" ref="F117:F121" si="147">D117+E117</f>
        <v>3300</v>
      </c>
      <c r="G117" s="53"/>
      <c r="H117" s="54"/>
      <c r="I117" s="55">
        <f t="shared" ref="I117:I121" si="148">G117+H117</f>
        <v>0</v>
      </c>
      <c r="J117" s="53"/>
      <c r="K117" s="54"/>
      <c r="L117" s="55">
        <f t="shared" ref="L117:L121" si="149">K117+J117</f>
        <v>0</v>
      </c>
      <c r="M117" s="53"/>
      <c r="N117" s="54"/>
      <c r="O117" s="55">
        <f t="shared" ref="O117:O121" si="150">N117+M117</f>
        <v>0</v>
      </c>
      <c r="P117" s="57"/>
    </row>
    <row r="118" spans="1:16" ht="12" customHeight="1" x14ac:dyDescent="0.25">
      <c r="A118" s="51">
        <v>2262</v>
      </c>
      <c r="B118" s="87" t="s">
        <v>137</v>
      </c>
      <c r="C118" s="88">
        <f t="shared" si="102"/>
        <v>2000</v>
      </c>
      <c r="D118" s="193">
        <v>2000</v>
      </c>
      <c r="E118" s="194"/>
      <c r="F118" s="55">
        <f t="shared" si="147"/>
        <v>2000</v>
      </c>
      <c r="G118" s="53"/>
      <c r="H118" s="54"/>
      <c r="I118" s="55">
        <f t="shared" si="148"/>
        <v>0</v>
      </c>
      <c r="J118" s="53"/>
      <c r="K118" s="54"/>
      <c r="L118" s="55">
        <f t="shared" si="149"/>
        <v>0</v>
      </c>
      <c r="M118" s="53"/>
      <c r="N118" s="54"/>
      <c r="O118" s="55">
        <f t="shared" si="150"/>
        <v>0</v>
      </c>
      <c r="P118" s="57"/>
    </row>
    <row r="119" spans="1:16" ht="12" hidden="1" customHeight="1" x14ac:dyDescent="0.25">
      <c r="A119" s="51">
        <v>2263</v>
      </c>
      <c r="B119" s="87" t="s">
        <v>138</v>
      </c>
      <c r="C119" s="88">
        <f t="shared" si="102"/>
        <v>0</v>
      </c>
      <c r="D119" s="193">
        <v>0</v>
      </c>
      <c r="E119" s="194"/>
      <c r="F119" s="55">
        <f t="shared" si="147"/>
        <v>0</v>
      </c>
      <c r="G119" s="53"/>
      <c r="H119" s="54"/>
      <c r="I119" s="55">
        <f t="shared" si="148"/>
        <v>0</v>
      </c>
      <c r="J119" s="53"/>
      <c r="K119" s="54"/>
      <c r="L119" s="55">
        <f t="shared" si="149"/>
        <v>0</v>
      </c>
      <c r="M119" s="53"/>
      <c r="N119" s="54"/>
      <c r="O119" s="55">
        <f t="shared" si="150"/>
        <v>0</v>
      </c>
      <c r="P119" s="57"/>
    </row>
    <row r="120" spans="1:16" ht="24" hidden="1" customHeight="1" x14ac:dyDescent="0.25">
      <c r="A120" s="51">
        <v>2264</v>
      </c>
      <c r="B120" s="87" t="s">
        <v>139</v>
      </c>
      <c r="C120" s="88">
        <f t="shared" si="102"/>
        <v>0</v>
      </c>
      <c r="D120" s="193">
        <v>0</v>
      </c>
      <c r="E120" s="194"/>
      <c r="F120" s="55">
        <f t="shared" si="147"/>
        <v>0</v>
      </c>
      <c r="G120" s="53"/>
      <c r="H120" s="54"/>
      <c r="I120" s="55">
        <f t="shared" si="148"/>
        <v>0</v>
      </c>
      <c r="J120" s="53"/>
      <c r="K120" s="54"/>
      <c r="L120" s="55">
        <f t="shared" si="149"/>
        <v>0</v>
      </c>
      <c r="M120" s="53"/>
      <c r="N120" s="54"/>
      <c r="O120" s="55">
        <f t="shared" si="150"/>
        <v>0</v>
      </c>
      <c r="P120" s="57"/>
    </row>
    <row r="121" spans="1:16" ht="12" hidden="1" customHeight="1" x14ac:dyDescent="0.25">
      <c r="A121" s="51">
        <v>2269</v>
      </c>
      <c r="B121" s="87" t="s">
        <v>140</v>
      </c>
      <c r="C121" s="88">
        <f t="shared" si="102"/>
        <v>0</v>
      </c>
      <c r="D121" s="193">
        <v>0</v>
      </c>
      <c r="E121" s="194"/>
      <c r="F121" s="55">
        <f t="shared" si="147"/>
        <v>0</v>
      </c>
      <c r="G121" s="53"/>
      <c r="H121" s="54"/>
      <c r="I121" s="55">
        <f t="shared" si="148"/>
        <v>0</v>
      </c>
      <c r="J121" s="53"/>
      <c r="K121" s="54"/>
      <c r="L121" s="55">
        <f t="shared" si="149"/>
        <v>0</v>
      </c>
      <c r="M121" s="53"/>
      <c r="N121" s="54"/>
      <c r="O121" s="55">
        <f t="shared" si="150"/>
        <v>0</v>
      </c>
      <c r="P121" s="57"/>
    </row>
    <row r="122" spans="1:16" x14ac:dyDescent="0.25">
      <c r="A122" s="187">
        <v>2270</v>
      </c>
      <c r="B122" s="87" t="s">
        <v>141</v>
      </c>
      <c r="C122" s="88">
        <f t="shared" si="102"/>
        <v>145852</v>
      </c>
      <c r="D122" s="188">
        <f>SUM(D123:D127)</f>
        <v>145716</v>
      </c>
      <c r="E122" s="189">
        <f t="shared" ref="E122:F122" si="151">SUM(E123:E127)</f>
        <v>136</v>
      </c>
      <c r="F122" s="55">
        <f t="shared" si="151"/>
        <v>145852</v>
      </c>
      <c r="G122" s="188">
        <f>SUM(G123:G127)</f>
        <v>0</v>
      </c>
      <c r="H122" s="189">
        <f t="shared" ref="H122:I122" si="152">SUM(H123:H127)</f>
        <v>0</v>
      </c>
      <c r="I122" s="55">
        <f t="shared" si="152"/>
        <v>0</v>
      </c>
      <c r="J122" s="188">
        <f>SUM(J123:J127)</f>
        <v>0</v>
      </c>
      <c r="K122" s="189">
        <f t="shared" ref="K122:L122" si="153">SUM(K123:K127)</f>
        <v>0</v>
      </c>
      <c r="L122" s="55">
        <f t="shared" si="153"/>
        <v>0</v>
      </c>
      <c r="M122" s="188">
        <f>SUM(M123:M127)</f>
        <v>0</v>
      </c>
      <c r="N122" s="189">
        <f t="shared" ref="N122:O122" si="154">SUM(N123:N127)</f>
        <v>0</v>
      </c>
      <c r="O122" s="55">
        <f t="shared" si="154"/>
        <v>0</v>
      </c>
      <c r="P122" s="57"/>
    </row>
    <row r="123" spans="1:16" ht="12" hidden="1" customHeight="1" x14ac:dyDescent="0.25">
      <c r="A123" s="51">
        <v>2272</v>
      </c>
      <c r="B123" s="197" t="s">
        <v>142</v>
      </c>
      <c r="C123" s="88">
        <f t="shared" si="102"/>
        <v>0</v>
      </c>
      <c r="D123" s="193">
        <v>0</v>
      </c>
      <c r="E123" s="194"/>
      <c r="F123" s="55">
        <f t="shared" ref="F123:F127" si="155">D123+E123</f>
        <v>0</v>
      </c>
      <c r="G123" s="53"/>
      <c r="H123" s="54"/>
      <c r="I123" s="55">
        <f t="shared" ref="I123:I127" si="156">G123+H123</f>
        <v>0</v>
      </c>
      <c r="J123" s="53"/>
      <c r="K123" s="54"/>
      <c r="L123" s="55">
        <f t="shared" ref="L123:L127" si="157">K123+J123</f>
        <v>0</v>
      </c>
      <c r="M123" s="53"/>
      <c r="N123" s="54"/>
      <c r="O123" s="55">
        <f t="shared" ref="O123:O127" si="158">N123+M123</f>
        <v>0</v>
      </c>
      <c r="P123" s="57"/>
    </row>
    <row r="124" spans="1:16" ht="24" hidden="1" customHeight="1" x14ac:dyDescent="0.25">
      <c r="A124" s="51">
        <v>2274</v>
      </c>
      <c r="B124" s="198" t="s">
        <v>143</v>
      </c>
      <c r="C124" s="88">
        <f t="shared" si="102"/>
        <v>0</v>
      </c>
      <c r="D124" s="193">
        <v>0</v>
      </c>
      <c r="E124" s="194"/>
      <c r="F124" s="55">
        <f t="shared" si="155"/>
        <v>0</v>
      </c>
      <c r="G124" s="53"/>
      <c r="H124" s="54"/>
      <c r="I124" s="55">
        <f t="shared" si="156"/>
        <v>0</v>
      </c>
      <c r="J124" s="53"/>
      <c r="K124" s="54"/>
      <c r="L124" s="55">
        <f t="shared" si="157"/>
        <v>0</v>
      </c>
      <c r="M124" s="53"/>
      <c r="N124" s="54"/>
      <c r="O124" s="55">
        <f t="shared" si="158"/>
        <v>0</v>
      </c>
      <c r="P124" s="57"/>
    </row>
    <row r="125" spans="1:16" ht="24" hidden="1" customHeight="1" x14ac:dyDescent="0.25">
      <c r="A125" s="51">
        <v>2275</v>
      </c>
      <c r="B125" s="87" t="s">
        <v>144</v>
      </c>
      <c r="C125" s="88">
        <f t="shared" si="102"/>
        <v>0</v>
      </c>
      <c r="D125" s="193">
        <v>0</v>
      </c>
      <c r="E125" s="194"/>
      <c r="F125" s="55">
        <f t="shared" si="155"/>
        <v>0</v>
      </c>
      <c r="G125" s="53"/>
      <c r="H125" s="54"/>
      <c r="I125" s="55">
        <f t="shared" si="156"/>
        <v>0</v>
      </c>
      <c r="J125" s="53"/>
      <c r="K125" s="54"/>
      <c r="L125" s="55">
        <f t="shared" si="157"/>
        <v>0</v>
      </c>
      <c r="M125" s="53"/>
      <c r="N125" s="54"/>
      <c r="O125" s="55">
        <f t="shared" si="158"/>
        <v>0</v>
      </c>
      <c r="P125" s="57"/>
    </row>
    <row r="126" spans="1:16" ht="36" hidden="1" customHeight="1" x14ac:dyDescent="0.25">
      <c r="A126" s="51">
        <v>2276</v>
      </c>
      <c r="B126" s="87" t="s">
        <v>145</v>
      </c>
      <c r="C126" s="88">
        <f t="shared" si="102"/>
        <v>0</v>
      </c>
      <c r="D126" s="193">
        <v>0</v>
      </c>
      <c r="E126" s="194"/>
      <c r="F126" s="55">
        <f t="shared" si="155"/>
        <v>0</v>
      </c>
      <c r="G126" s="53"/>
      <c r="H126" s="54"/>
      <c r="I126" s="55">
        <f t="shared" si="156"/>
        <v>0</v>
      </c>
      <c r="J126" s="53"/>
      <c r="K126" s="54"/>
      <c r="L126" s="55">
        <f t="shared" si="157"/>
        <v>0</v>
      </c>
      <c r="M126" s="53"/>
      <c r="N126" s="54"/>
      <c r="O126" s="55">
        <f t="shared" si="158"/>
        <v>0</v>
      </c>
      <c r="P126" s="57"/>
    </row>
    <row r="127" spans="1:16" ht="24" customHeight="1" x14ac:dyDescent="0.25">
      <c r="A127" s="51">
        <v>2279</v>
      </c>
      <c r="B127" s="87" t="s">
        <v>146</v>
      </c>
      <c r="C127" s="88">
        <f t="shared" si="102"/>
        <v>145852</v>
      </c>
      <c r="D127" s="193">
        <f>133851+145+6220+5500</f>
        <v>145716</v>
      </c>
      <c r="E127" s="324">
        <f>136-1350+1350</f>
        <v>136</v>
      </c>
      <c r="F127" s="55">
        <f t="shared" si="155"/>
        <v>145852</v>
      </c>
      <c r="G127" s="53"/>
      <c r="H127" s="54"/>
      <c r="I127" s="55">
        <f t="shared" si="156"/>
        <v>0</v>
      </c>
      <c r="J127" s="53"/>
      <c r="K127" s="54"/>
      <c r="L127" s="55">
        <f t="shared" si="157"/>
        <v>0</v>
      </c>
      <c r="M127" s="53"/>
      <c r="N127" s="54"/>
      <c r="O127" s="55">
        <f t="shared" si="158"/>
        <v>0</v>
      </c>
      <c r="P127" s="57"/>
    </row>
    <row r="128" spans="1:16" ht="48" hidden="1" x14ac:dyDescent="0.25">
      <c r="A128" s="477">
        <v>2280</v>
      </c>
      <c r="B128" s="80" t="s">
        <v>147</v>
      </c>
      <c r="C128" s="81">
        <f t="shared" si="102"/>
        <v>0</v>
      </c>
      <c r="D128" s="191">
        <f t="shared" ref="D128:O128" si="159">SUM(D129)</f>
        <v>0</v>
      </c>
      <c r="E128" s="192">
        <f t="shared" si="159"/>
        <v>0</v>
      </c>
      <c r="F128" s="132">
        <f t="shared" si="159"/>
        <v>0</v>
      </c>
      <c r="G128" s="191">
        <f t="shared" si="159"/>
        <v>0</v>
      </c>
      <c r="H128" s="192">
        <f t="shared" si="159"/>
        <v>0</v>
      </c>
      <c r="I128" s="132">
        <f t="shared" si="159"/>
        <v>0</v>
      </c>
      <c r="J128" s="191">
        <f t="shared" si="159"/>
        <v>0</v>
      </c>
      <c r="K128" s="192">
        <f t="shared" si="159"/>
        <v>0</v>
      </c>
      <c r="L128" s="132">
        <f t="shared" si="159"/>
        <v>0</v>
      </c>
      <c r="M128" s="191">
        <f t="shared" si="159"/>
        <v>0</v>
      </c>
      <c r="N128" s="192">
        <f t="shared" si="159"/>
        <v>0</v>
      </c>
      <c r="O128" s="132">
        <f t="shared" si="159"/>
        <v>0</v>
      </c>
      <c r="P128" s="49"/>
    </row>
    <row r="129" spans="1:16" ht="24" hidden="1" customHeight="1" x14ac:dyDescent="0.25">
      <c r="A129" s="51">
        <v>2283</v>
      </c>
      <c r="B129" s="87" t="s">
        <v>148</v>
      </c>
      <c r="C129" s="88">
        <f t="shared" si="102"/>
        <v>0</v>
      </c>
      <c r="D129" s="193">
        <v>0</v>
      </c>
      <c r="E129" s="194"/>
      <c r="F129" s="55">
        <f>D129+E129</f>
        <v>0</v>
      </c>
      <c r="G129" s="53"/>
      <c r="H129" s="54"/>
      <c r="I129" s="55">
        <f>G129+H129</f>
        <v>0</v>
      </c>
      <c r="J129" s="53"/>
      <c r="K129" s="54"/>
      <c r="L129" s="55">
        <f>K129+J129</f>
        <v>0</v>
      </c>
      <c r="M129" s="53"/>
      <c r="N129" s="54"/>
      <c r="O129" s="55">
        <f>N129+M129</f>
        <v>0</v>
      </c>
      <c r="P129" s="57"/>
    </row>
    <row r="130" spans="1:16" ht="38.25" customHeight="1" x14ac:dyDescent="0.25">
      <c r="A130" s="67">
        <v>2300</v>
      </c>
      <c r="B130" s="181" t="s">
        <v>149</v>
      </c>
      <c r="C130" s="68">
        <f t="shared" si="102"/>
        <v>27482</v>
      </c>
      <c r="D130" s="182">
        <f>SUM(D131,D136,D140,D141,D144,D151,D159,D160,D163)</f>
        <v>27482</v>
      </c>
      <c r="E130" s="183">
        <f t="shared" ref="E130:F130" si="160">SUM(E131,E136,E140,E141,E144,E151,E159,E160,E163)</f>
        <v>0</v>
      </c>
      <c r="F130" s="71">
        <f t="shared" si="160"/>
        <v>27482</v>
      </c>
      <c r="G130" s="182">
        <f>SUM(G131,G136,G140,G141,G144,G151,G159,G160,G163)</f>
        <v>0</v>
      </c>
      <c r="H130" s="183">
        <f t="shared" ref="H130:I130" si="161">SUM(H131,H136,H140,H141,H144,H151,H159,H160,H163)</f>
        <v>0</v>
      </c>
      <c r="I130" s="71">
        <f t="shared" si="161"/>
        <v>0</v>
      </c>
      <c r="J130" s="182">
        <f>SUM(J131,J136,J140,J141,J144,J151,J159,J160,J163)</f>
        <v>0</v>
      </c>
      <c r="K130" s="183">
        <f t="shared" ref="K130:L130" si="162">SUM(K131,K136,K140,K141,K144,K151,K159,K160,K163)</f>
        <v>0</v>
      </c>
      <c r="L130" s="71">
        <f t="shared" si="162"/>
        <v>0</v>
      </c>
      <c r="M130" s="182">
        <f>SUM(M131,M136,M140,M141,M144,M151,M159,M160,M163)</f>
        <v>0</v>
      </c>
      <c r="N130" s="183">
        <f t="shared" ref="N130:O130" si="163">SUM(N131,N136,N140,N141,N144,N151,N159,N160,N163)</f>
        <v>0</v>
      </c>
      <c r="O130" s="71">
        <f t="shared" si="163"/>
        <v>0</v>
      </c>
      <c r="P130" s="75"/>
    </row>
    <row r="131" spans="1:16" ht="24" x14ac:dyDescent="0.25">
      <c r="A131" s="477">
        <v>2310</v>
      </c>
      <c r="B131" s="80" t="s">
        <v>150</v>
      </c>
      <c r="C131" s="81">
        <f t="shared" si="102"/>
        <v>27482</v>
      </c>
      <c r="D131" s="191">
        <f t="shared" ref="D131:O131" si="164">SUM(D132:D135)</f>
        <v>27482</v>
      </c>
      <c r="E131" s="192">
        <f t="shared" si="164"/>
        <v>0</v>
      </c>
      <c r="F131" s="132">
        <f t="shared" si="164"/>
        <v>27482</v>
      </c>
      <c r="G131" s="191">
        <f t="shared" si="164"/>
        <v>0</v>
      </c>
      <c r="H131" s="192">
        <f t="shared" si="164"/>
        <v>0</v>
      </c>
      <c r="I131" s="132">
        <f t="shared" si="164"/>
        <v>0</v>
      </c>
      <c r="J131" s="191">
        <f t="shared" si="164"/>
        <v>0</v>
      </c>
      <c r="K131" s="192">
        <f t="shared" si="164"/>
        <v>0</v>
      </c>
      <c r="L131" s="132">
        <f t="shared" si="164"/>
        <v>0</v>
      </c>
      <c r="M131" s="191">
        <f t="shared" si="164"/>
        <v>0</v>
      </c>
      <c r="N131" s="192">
        <f t="shared" si="164"/>
        <v>0</v>
      </c>
      <c r="O131" s="132">
        <f t="shared" si="164"/>
        <v>0</v>
      </c>
      <c r="P131" s="49"/>
    </row>
    <row r="132" spans="1:16" ht="12" hidden="1" customHeight="1" x14ac:dyDescent="0.25">
      <c r="A132" s="51">
        <v>2311</v>
      </c>
      <c r="B132" s="87" t="s">
        <v>151</v>
      </c>
      <c r="C132" s="88">
        <f t="shared" si="102"/>
        <v>0</v>
      </c>
      <c r="D132" s="193">
        <v>0</v>
      </c>
      <c r="E132" s="194"/>
      <c r="F132" s="55">
        <f t="shared" ref="F132:F135" si="165">D132+E132</f>
        <v>0</v>
      </c>
      <c r="G132" s="53"/>
      <c r="H132" s="54"/>
      <c r="I132" s="55">
        <f t="shared" ref="I132:I135" si="166">G132+H132</f>
        <v>0</v>
      </c>
      <c r="J132" s="53"/>
      <c r="K132" s="54"/>
      <c r="L132" s="55">
        <f t="shared" ref="L132:L135" si="167">K132+J132</f>
        <v>0</v>
      </c>
      <c r="M132" s="53"/>
      <c r="N132" s="54"/>
      <c r="O132" s="55">
        <f t="shared" ref="O132:O135" si="168">N132+M132</f>
        <v>0</v>
      </c>
      <c r="P132" s="57"/>
    </row>
    <row r="133" spans="1:16" ht="12" customHeight="1" x14ac:dyDescent="0.25">
      <c r="A133" s="51">
        <v>2312</v>
      </c>
      <c r="B133" s="87" t="s">
        <v>152</v>
      </c>
      <c r="C133" s="88">
        <f t="shared" si="102"/>
        <v>3272</v>
      </c>
      <c r="D133" s="193">
        <v>3272</v>
      </c>
      <c r="E133" s="194"/>
      <c r="F133" s="55">
        <f t="shared" si="165"/>
        <v>3272</v>
      </c>
      <c r="G133" s="53"/>
      <c r="H133" s="54"/>
      <c r="I133" s="55">
        <f t="shared" si="166"/>
        <v>0</v>
      </c>
      <c r="J133" s="53"/>
      <c r="K133" s="54"/>
      <c r="L133" s="55">
        <f t="shared" si="167"/>
        <v>0</v>
      </c>
      <c r="M133" s="53"/>
      <c r="N133" s="54"/>
      <c r="O133" s="55">
        <f t="shared" si="168"/>
        <v>0</v>
      </c>
      <c r="P133" s="57"/>
    </row>
    <row r="134" spans="1:16" ht="12" hidden="1" customHeight="1" x14ac:dyDescent="0.25">
      <c r="A134" s="51">
        <v>2313</v>
      </c>
      <c r="B134" s="87" t="s">
        <v>153</v>
      </c>
      <c r="C134" s="88">
        <f t="shared" si="102"/>
        <v>0</v>
      </c>
      <c r="D134" s="193">
        <v>0</v>
      </c>
      <c r="E134" s="194"/>
      <c r="F134" s="55">
        <f t="shared" si="165"/>
        <v>0</v>
      </c>
      <c r="G134" s="53"/>
      <c r="H134" s="54"/>
      <c r="I134" s="55">
        <f t="shared" si="166"/>
        <v>0</v>
      </c>
      <c r="J134" s="53"/>
      <c r="K134" s="54"/>
      <c r="L134" s="55">
        <f t="shared" si="167"/>
        <v>0</v>
      </c>
      <c r="M134" s="53"/>
      <c r="N134" s="54"/>
      <c r="O134" s="55">
        <f t="shared" si="168"/>
        <v>0</v>
      </c>
      <c r="P134" s="57"/>
    </row>
    <row r="135" spans="1:16" ht="36" customHeight="1" x14ac:dyDescent="0.25">
      <c r="A135" s="51">
        <v>2314</v>
      </c>
      <c r="B135" s="87" t="s">
        <v>154</v>
      </c>
      <c r="C135" s="88">
        <f t="shared" si="102"/>
        <v>24210</v>
      </c>
      <c r="D135" s="193">
        <v>24210</v>
      </c>
      <c r="E135" s="194"/>
      <c r="F135" s="55">
        <f t="shared" si="165"/>
        <v>24210</v>
      </c>
      <c r="G135" s="53"/>
      <c r="H135" s="54"/>
      <c r="I135" s="55">
        <f t="shared" si="166"/>
        <v>0</v>
      </c>
      <c r="J135" s="53"/>
      <c r="K135" s="54"/>
      <c r="L135" s="55">
        <f t="shared" si="167"/>
        <v>0</v>
      </c>
      <c r="M135" s="53"/>
      <c r="N135" s="54"/>
      <c r="O135" s="55">
        <f t="shared" si="168"/>
        <v>0</v>
      </c>
      <c r="P135" s="57"/>
    </row>
    <row r="136" spans="1:16" hidden="1" x14ac:dyDescent="0.25">
      <c r="A136" s="187">
        <v>2320</v>
      </c>
      <c r="B136" s="87" t="s">
        <v>155</v>
      </c>
      <c r="C136" s="88">
        <f t="shared" si="102"/>
        <v>0</v>
      </c>
      <c r="D136" s="188">
        <f>SUM(D137:D139)</f>
        <v>0</v>
      </c>
      <c r="E136" s="189">
        <f t="shared" ref="E136:F136" si="169">SUM(E137:E139)</f>
        <v>0</v>
      </c>
      <c r="F136" s="55">
        <f t="shared" si="169"/>
        <v>0</v>
      </c>
      <c r="G136" s="188">
        <f>SUM(G137:G139)</f>
        <v>0</v>
      </c>
      <c r="H136" s="189">
        <f t="shared" ref="H136:I136" si="170">SUM(H137:H139)</f>
        <v>0</v>
      </c>
      <c r="I136" s="55">
        <f t="shared" si="170"/>
        <v>0</v>
      </c>
      <c r="J136" s="188">
        <f>SUM(J137:J139)</f>
        <v>0</v>
      </c>
      <c r="K136" s="189">
        <f t="shared" ref="K136:L136" si="171">SUM(K137:K139)</f>
        <v>0</v>
      </c>
      <c r="L136" s="55">
        <f t="shared" si="171"/>
        <v>0</v>
      </c>
      <c r="M136" s="188">
        <f>SUM(M137:M139)</f>
        <v>0</v>
      </c>
      <c r="N136" s="189">
        <f t="shared" ref="N136:O136" si="172">SUM(N137:N139)</f>
        <v>0</v>
      </c>
      <c r="O136" s="55">
        <f t="shared" si="172"/>
        <v>0</v>
      </c>
      <c r="P136" s="57"/>
    </row>
    <row r="137" spans="1:16" ht="12" hidden="1" customHeight="1" x14ac:dyDescent="0.25">
      <c r="A137" s="51">
        <v>2321</v>
      </c>
      <c r="B137" s="87" t="s">
        <v>156</v>
      </c>
      <c r="C137" s="88">
        <f t="shared" si="102"/>
        <v>0</v>
      </c>
      <c r="D137" s="193">
        <v>0</v>
      </c>
      <c r="E137" s="194"/>
      <c r="F137" s="55">
        <f t="shared" ref="F137:F140" si="173">D137+E137</f>
        <v>0</v>
      </c>
      <c r="G137" s="53"/>
      <c r="H137" s="54"/>
      <c r="I137" s="55">
        <f t="shared" ref="I137:I140" si="174">G137+H137</f>
        <v>0</v>
      </c>
      <c r="J137" s="53"/>
      <c r="K137" s="54"/>
      <c r="L137" s="55">
        <f t="shared" ref="L137:L140" si="175">K137+J137</f>
        <v>0</v>
      </c>
      <c r="M137" s="53"/>
      <c r="N137" s="54"/>
      <c r="O137" s="55">
        <f t="shared" ref="O137:O140" si="176">N137+M137</f>
        <v>0</v>
      </c>
      <c r="P137" s="57"/>
    </row>
    <row r="138" spans="1:16" ht="12" hidden="1" customHeight="1" x14ac:dyDescent="0.25">
      <c r="A138" s="51">
        <v>2322</v>
      </c>
      <c r="B138" s="87" t="s">
        <v>157</v>
      </c>
      <c r="C138" s="88">
        <f t="shared" si="102"/>
        <v>0</v>
      </c>
      <c r="D138" s="193">
        <v>0</v>
      </c>
      <c r="E138" s="194"/>
      <c r="F138" s="55">
        <f t="shared" si="173"/>
        <v>0</v>
      </c>
      <c r="G138" s="53"/>
      <c r="H138" s="54"/>
      <c r="I138" s="55">
        <f t="shared" si="174"/>
        <v>0</v>
      </c>
      <c r="J138" s="53"/>
      <c r="K138" s="54"/>
      <c r="L138" s="55">
        <f t="shared" si="175"/>
        <v>0</v>
      </c>
      <c r="M138" s="53"/>
      <c r="N138" s="54"/>
      <c r="O138" s="55">
        <f t="shared" si="176"/>
        <v>0</v>
      </c>
      <c r="P138" s="57"/>
    </row>
    <row r="139" spans="1:16" ht="10.5" hidden="1" customHeight="1" x14ac:dyDescent="0.25">
      <c r="A139" s="51">
        <v>2329</v>
      </c>
      <c r="B139" s="87" t="s">
        <v>158</v>
      </c>
      <c r="C139" s="88">
        <f t="shared" si="102"/>
        <v>0</v>
      </c>
      <c r="D139" s="193">
        <v>0</v>
      </c>
      <c r="E139" s="194"/>
      <c r="F139" s="55">
        <f t="shared" si="173"/>
        <v>0</v>
      </c>
      <c r="G139" s="53"/>
      <c r="H139" s="54"/>
      <c r="I139" s="55">
        <f t="shared" si="174"/>
        <v>0</v>
      </c>
      <c r="J139" s="53"/>
      <c r="K139" s="54"/>
      <c r="L139" s="55">
        <f t="shared" si="175"/>
        <v>0</v>
      </c>
      <c r="M139" s="53"/>
      <c r="N139" s="54"/>
      <c r="O139" s="55">
        <f t="shared" si="176"/>
        <v>0</v>
      </c>
      <c r="P139" s="57"/>
    </row>
    <row r="140" spans="1:16" ht="12" hidden="1" customHeight="1" x14ac:dyDescent="0.25">
      <c r="A140" s="187">
        <v>2330</v>
      </c>
      <c r="B140" s="87" t="s">
        <v>159</v>
      </c>
      <c r="C140" s="88">
        <f t="shared" si="102"/>
        <v>0</v>
      </c>
      <c r="D140" s="193">
        <v>0</v>
      </c>
      <c r="E140" s="194"/>
      <c r="F140" s="55">
        <f t="shared" si="173"/>
        <v>0</v>
      </c>
      <c r="G140" s="53"/>
      <c r="H140" s="54"/>
      <c r="I140" s="55">
        <f t="shared" si="174"/>
        <v>0</v>
      </c>
      <c r="J140" s="53"/>
      <c r="K140" s="54"/>
      <c r="L140" s="55">
        <f t="shared" si="175"/>
        <v>0</v>
      </c>
      <c r="M140" s="53"/>
      <c r="N140" s="54"/>
      <c r="O140" s="55">
        <f t="shared" si="176"/>
        <v>0</v>
      </c>
      <c r="P140" s="57"/>
    </row>
    <row r="141" spans="1:16" ht="48" hidden="1" x14ac:dyDescent="0.25">
      <c r="A141" s="187">
        <v>2340</v>
      </c>
      <c r="B141" s="87" t="s">
        <v>160</v>
      </c>
      <c r="C141" s="88">
        <f t="shared" si="102"/>
        <v>0</v>
      </c>
      <c r="D141" s="188">
        <f>SUM(D142:D143)</f>
        <v>0</v>
      </c>
      <c r="E141" s="189">
        <f t="shared" ref="E141:F141" si="177">SUM(E142:E143)</f>
        <v>0</v>
      </c>
      <c r="F141" s="55">
        <f t="shared" si="177"/>
        <v>0</v>
      </c>
      <c r="G141" s="188">
        <f>SUM(G142:G143)</f>
        <v>0</v>
      </c>
      <c r="H141" s="189">
        <f t="shared" ref="H141:I141" si="178">SUM(H142:H143)</f>
        <v>0</v>
      </c>
      <c r="I141" s="55">
        <f t="shared" si="178"/>
        <v>0</v>
      </c>
      <c r="J141" s="188">
        <f>SUM(J142:J143)</f>
        <v>0</v>
      </c>
      <c r="K141" s="189">
        <f t="shared" ref="K141:L141" si="179">SUM(K142:K143)</f>
        <v>0</v>
      </c>
      <c r="L141" s="55">
        <f t="shared" si="179"/>
        <v>0</v>
      </c>
      <c r="M141" s="188">
        <f>SUM(M142:M143)</f>
        <v>0</v>
      </c>
      <c r="N141" s="189">
        <f t="shared" ref="N141:O141" si="180">SUM(N142:N143)</f>
        <v>0</v>
      </c>
      <c r="O141" s="55">
        <f t="shared" si="180"/>
        <v>0</v>
      </c>
      <c r="P141" s="57"/>
    </row>
    <row r="142" spans="1:16" ht="12" hidden="1" customHeight="1" x14ac:dyDescent="0.25">
      <c r="A142" s="51">
        <v>2341</v>
      </c>
      <c r="B142" s="87" t="s">
        <v>161</v>
      </c>
      <c r="C142" s="88">
        <f t="shared" si="102"/>
        <v>0</v>
      </c>
      <c r="D142" s="193">
        <v>0</v>
      </c>
      <c r="E142" s="194"/>
      <c r="F142" s="55">
        <f t="shared" ref="F142:F143" si="181">D142+E142</f>
        <v>0</v>
      </c>
      <c r="G142" s="53"/>
      <c r="H142" s="54"/>
      <c r="I142" s="55">
        <f t="shared" ref="I142:I143" si="182">G142+H142</f>
        <v>0</v>
      </c>
      <c r="J142" s="53"/>
      <c r="K142" s="54"/>
      <c r="L142" s="55">
        <f t="shared" ref="L142:L143" si="183">K142+J142</f>
        <v>0</v>
      </c>
      <c r="M142" s="53"/>
      <c r="N142" s="54"/>
      <c r="O142" s="55">
        <f t="shared" ref="O142:O143" si="184">N142+M142</f>
        <v>0</v>
      </c>
      <c r="P142" s="57"/>
    </row>
    <row r="143" spans="1:16" ht="24" hidden="1" customHeight="1" x14ac:dyDescent="0.25">
      <c r="A143" s="51">
        <v>2344</v>
      </c>
      <c r="B143" s="87" t="s">
        <v>162</v>
      </c>
      <c r="C143" s="88">
        <f t="shared" si="102"/>
        <v>0</v>
      </c>
      <c r="D143" s="193">
        <v>0</v>
      </c>
      <c r="E143" s="194"/>
      <c r="F143" s="55">
        <f t="shared" si="181"/>
        <v>0</v>
      </c>
      <c r="G143" s="53"/>
      <c r="H143" s="54"/>
      <c r="I143" s="55">
        <f t="shared" si="182"/>
        <v>0</v>
      </c>
      <c r="J143" s="53"/>
      <c r="K143" s="54"/>
      <c r="L143" s="55">
        <f t="shared" si="183"/>
        <v>0</v>
      </c>
      <c r="M143" s="53"/>
      <c r="N143" s="54"/>
      <c r="O143" s="55">
        <f t="shared" si="184"/>
        <v>0</v>
      </c>
      <c r="P143" s="57"/>
    </row>
    <row r="144" spans="1:16" ht="24" hidden="1" x14ac:dyDescent="0.25">
      <c r="A144" s="184">
        <v>2350</v>
      </c>
      <c r="B144" s="136" t="s">
        <v>163</v>
      </c>
      <c r="C144" s="141">
        <f t="shared" si="102"/>
        <v>0</v>
      </c>
      <c r="D144" s="185">
        <f>SUM(D145:D150)</f>
        <v>0</v>
      </c>
      <c r="E144" s="186">
        <f t="shared" ref="E144:F144" si="185">SUM(E145:E150)</f>
        <v>0</v>
      </c>
      <c r="F144" s="139">
        <f t="shared" si="185"/>
        <v>0</v>
      </c>
      <c r="G144" s="185">
        <f>SUM(G145:G150)</f>
        <v>0</v>
      </c>
      <c r="H144" s="186">
        <f t="shared" ref="H144:I144" si="186">SUM(H145:H150)</f>
        <v>0</v>
      </c>
      <c r="I144" s="139">
        <f t="shared" si="186"/>
        <v>0</v>
      </c>
      <c r="J144" s="185">
        <f>SUM(J145:J150)</f>
        <v>0</v>
      </c>
      <c r="K144" s="186">
        <f t="shared" ref="K144:L144" si="187">SUM(K145:K150)</f>
        <v>0</v>
      </c>
      <c r="L144" s="139">
        <f t="shared" si="187"/>
        <v>0</v>
      </c>
      <c r="M144" s="185">
        <f>SUM(M145:M150)</f>
        <v>0</v>
      </c>
      <c r="N144" s="186">
        <f t="shared" ref="N144:O144" si="188">SUM(N145:N150)</f>
        <v>0</v>
      </c>
      <c r="O144" s="139">
        <f t="shared" si="188"/>
        <v>0</v>
      </c>
      <c r="P144" s="127"/>
    </row>
    <row r="145" spans="1:16" ht="12" hidden="1" customHeight="1" x14ac:dyDescent="0.25">
      <c r="A145" s="44">
        <v>2351</v>
      </c>
      <c r="B145" s="80" t="s">
        <v>164</v>
      </c>
      <c r="C145" s="81">
        <f t="shared" si="102"/>
        <v>0</v>
      </c>
      <c r="D145" s="195">
        <v>0</v>
      </c>
      <c r="E145" s="196"/>
      <c r="F145" s="132">
        <f t="shared" ref="F145:F150" si="189">D145+E145</f>
        <v>0</v>
      </c>
      <c r="G145" s="46"/>
      <c r="H145" s="47"/>
      <c r="I145" s="132">
        <f t="shared" ref="I145:I150" si="190">G145+H145</f>
        <v>0</v>
      </c>
      <c r="J145" s="46"/>
      <c r="K145" s="47"/>
      <c r="L145" s="132">
        <f t="shared" ref="L145:L150" si="191">K145+J145</f>
        <v>0</v>
      </c>
      <c r="M145" s="46"/>
      <c r="N145" s="47"/>
      <c r="O145" s="132">
        <f t="shared" ref="O145:O150" si="192">N145+M145</f>
        <v>0</v>
      </c>
      <c r="P145" s="49"/>
    </row>
    <row r="146" spans="1:16" ht="12" hidden="1" customHeight="1" x14ac:dyDescent="0.25">
      <c r="A146" s="51">
        <v>2352</v>
      </c>
      <c r="B146" s="87" t="s">
        <v>165</v>
      </c>
      <c r="C146" s="88">
        <f t="shared" si="102"/>
        <v>0</v>
      </c>
      <c r="D146" s="193">
        <v>0</v>
      </c>
      <c r="E146" s="194"/>
      <c r="F146" s="55">
        <f t="shared" si="189"/>
        <v>0</v>
      </c>
      <c r="G146" s="53"/>
      <c r="H146" s="54"/>
      <c r="I146" s="55">
        <f t="shared" si="190"/>
        <v>0</v>
      </c>
      <c r="J146" s="53"/>
      <c r="K146" s="54"/>
      <c r="L146" s="55">
        <f t="shared" si="191"/>
        <v>0</v>
      </c>
      <c r="M146" s="53"/>
      <c r="N146" s="54"/>
      <c r="O146" s="55">
        <f t="shared" si="192"/>
        <v>0</v>
      </c>
      <c r="P146" s="57"/>
    </row>
    <row r="147" spans="1:16" ht="24" hidden="1" customHeight="1" x14ac:dyDescent="0.25">
      <c r="A147" s="51">
        <v>2353</v>
      </c>
      <c r="B147" s="87" t="s">
        <v>166</v>
      </c>
      <c r="C147" s="88">
        <f t="shared" si="102"/>
        <v>0</v>
      </c>
      <c r="D147" s="193">
        <v>0</v>
      </c>
      <c r="E147" s="194"/>
      <c r="F147" s="55">
        <f t="shared" si="189"/>
        <v>0</v>
      </c>
      <c r="G147" s="53"/>
      <c r="H147" s="54"/>
      <c r="I147" s="55">
        <f t="shared" si="190"/>
        <v>0</v>
      </c>
      <c r="J147" s="53"/>
      <c r="K147" s="54"/>
      <c r="L147" s="55">
        <f t="shared" si="191"/>
        <v>0</v>
      </c>
      <c r="M147" s="53"/>
      <c r="N147" s="54"/>
      <c r="O147" s="55">
        <f t="shared" si="192"/>
        <v>0</v>
      </c>
      <c r="P147" s="57"/>
    </row>
    <row r="148" spans="1:16" ht="24" hidden="1" customHeight="1" x14ac:dyDescent="0.25">
      <c r="A148" s="51">
        <v>2354</v>
      </c>
      <c r="B148" s="87" t="s">
        <v>167</v>
      </c>
      <c r="C148" s="88">
        <f t="shared" ref="C148:C211" si="193">F148+I148+L148+O148</f>
        <v>0</v>
      </c>
      <c r="D148" s="193">
        <v>0</v>
      </c>
      <c r="E148" s="194"/>
      <c r="F148" s="55">
        <f t="shared" si="189"/>
        <v>0</v>
      </c>
      <c r="G148" s="53"/>
      <c r="H148" s="54"/>
      <c r="I148" s="55">
        <f t="shared" si="190"/>
        <v>0</v>
      </c>
      <c r="J148" s="53"/>
      <c r="K148" s="54"/>
      <c r="L148" s="55">
        <f t="shared" si="191"/>
        <v>0</v>
      </c>
      <c r="M148" s="53"/>
      <c r="N148" s="54"/>
      <c r="O148" s="55">
        <f t="shared" si="192"/>
        <v>0</v>
      </c>
      <c r="P148" s="57"/>
    </row>
    <row r="149" spans="1:16" ht="24" hidden="1" customHeight="1" x14ac:dyDescent="0.25">
      <c r="A149" s="51">
        <v>2355</v>
      </c>
      <c r="B149" s="87" t="s">
        <v>168</v>
      </c>
      <c r="C149" s="88">
        <f t="shared" si="193"/>
        <v>0</v>
      </c>
      <c r="D149" s="193">
        <v>0</v>
      </c>
      <c r="E149" s="194"/>
      <c r="F149" s="55">
        <f t="shared" si="189"/>
        <v>0</v>
      </c>
      <c r="G149" s="53"/>
      <c r="H149" s="54"/>
      <c r="I149" s="55">
        <f t="shared" si="190"/>
        <v>0</v>
      </c>
      <c r="J149" s="53"/>
      <c r="K149" s="54"/>
      <c r="L149" s="55">
        <f t="shared" si="191"/>
        <v>0</v>
      </c>
      <c r="M149" s="53"/>
      <c r="N149" s="54"/>
      <c r="O149" s="55">
        <f t="shared" si="192"/>
        <v>0</v>
      </c>
      <c r="P149" s="57"/>
    </row>
    <row r="150" spans="1:16" ht="24" hidden="1" customHeight="1" x14ac:dyDescent="0.25">
      <c r="A150" s="51">
        <v>2359</v>
      </c>
      <c r="B150" s="87" t="s">
        <v>169</v>
      </c>
      <c r="C150" s="88">
        <f t="shared" si="193"/>
        <v>0</v>
      </c>
      <c r="D150" s="193">
        <v>0</v>
      </c>
      <c r="E150" s="194"/>
      <c r="F150" s="55">
        <f t="shared" si="189"/>
        <v>0</v>
      </c>
      <c r="G150" s="53"/>
      <c r="H150" s="54"/>
      <c r="I150" s="55">
        <f t="shared" si="190"/>
        <v>0</v>
      </c>
      <c r="J150" s="53"/>
      <c r="K150" s="54"/>
      <c r="L150" s="55">
        <f t="shared" si="191"/>
        <v>0</v>
      </c>
      <c r="M150" s="53"/>
      <c r="N150" s="54"/>
      <c r="O150" s="55">
        <f t="shared" si="192"/>
        <v>0</v>
      </c>
      <c r="P150" s="57"/>
    </row>
    <row r="151" spans="1:16" ht="24.75" hidden="1" customHeight="1" x14ac:dyDescent="0.25">
      <c r="A151" s="187">
        <v>2360</v>
      </c>
      <c r="B151" s="87" t="s">
        <v>170</v>
      </c>
      <c r="C151" s="88">
        <f t="shared" si="193"/>
        <v>0</v>
      </c>
      <c r="D151" s="188">
        <f>SUM(D152:D158)</f>
        <v>0</v>
      </c>
      <c r="E151" s="189">
        <f t="shared" ref="E151:F151" si="194">SUM(E152:E158)</f>
        <v>0</v>
      </c>
      <c r="F151" s="55">
        <f t="shared" si="194"/>
        <v>0</v>
      </c>
      <c r="G151" s="188">
        <f>SUM(G152:G158)</f>
        <v>0</v>
      </c>
      <c r="H151" s="189">
        <f t="shared" ref="H151:I151" si="195">SUM(H152:H158)</f>
        <v>0</v>
      </c>
      <c r="I151" s="55">
        <f t="shared" si="195"/>
        <v>0</v>
      </c>
      <c r="J151" s="188">
        <f>SUM(J152:J158)</f>
        <v>0</v>
      </c>
      <c r="K151" s="189">
        <f t="shared" ref="K151:L151" si="196">SUM(K152:K158)</f>
        <v>0</v>
      </c>
      <c r="L151" s="55">
        <f t="shared" si="196"/>
        <v>0</v>
      </c>
      <c r="M151" s="188">
        <f>SUM(M152:M158)</f>
        <v>0</v>
      </c>
      <c r="N151" s="189">
        <f t="shared" ref="N151:O151" si="197">SUM(N152:N158)</f>
        <v>0</v>
      </c>
      <c r="O151" s="55">
        <f t="shared" si="197"/>
        <v>0</v>
      </c>
      <c r="P151" s="57"/>
    </row>
    <row r="152" spans="1:16" ht="12" hidden="1" customHeight="1" x14ac:dyDescent="0.25">
      <c r="A152" s="50">
        <v>2361</v>
      </c>
      <c r="B152" s="87" t="s">
        <v>171</v>
      </c>
      <c r="C152" s="88">
        <f t="shared" si="193"/>
        <v>0</v>
      </c>
      <c r="D152" s="193">
        <v>0</v>
      </c>
      <c r="E152" s="194"/>
      <c r="F152" s="55">
        <f t="shared" ref="F152:F159" si="198">D152+E152</f>
        <v>0</v>
      </c>
      <c r="G152" s="53"/>
      <c r="H152" s="54"/>
      <c r="I152" s="55">
        <f t="shared" ref="I152:I159" si="199">G152+H152</f>
        <v>0</v>
      </c>
      <c r="J152" s="53"/>
      <c r="K152" s="54"/>
      <c r="L152" s="55">
        <f t="shared" ref="L152:L159" si="200">K152+J152</f>
        <v>0</v>
      </c>
      <c r="M152" s="53"/>
      <c r="N152" s="54"/>
      <c r="O152" s="55">
        <f t="shared" ref="O152:O159" si="201">N152+M152</f>
        <v>0</v>
      </c>
      <c r="P152" s="57"/>
    </row>
    <row r="153" spans="1:16" ht="24" hidden="1" customHeight="1" x14ac:dyDescent="0.25">
      <c r="A153" s="50">
        <v>2362</v>
      </c>
      <c r="B153" s="87" t="s">
        <v>172</v>
      </c>
      <c r="C153" s="88">
        <f t="shared" si="193"/>
        <v>0</v>
      </c>
      <c r="D153" s="193">
        <v>0</v>
      </c>
      <c r="E153" s="194"/>
      <c r="F153" s="55">
        <f t="shared" si="198"/>
        <v>0</v>
      </c>
      <c r="G153" s="53"/>
      <c r="H153" s="54"/>
      <c r="I153" s="55">
        <f t="shared" si="199"/>
        <v>0</v>
      </c>
      <c r="J153" s="53"/>
      <c r="K153" s="54"/>
      <c r="L153" s="55">
        <f t="shared" si="200"/>
        <v>0</v>
      </c>
      <c r="M153" s="53"/>
      <c r="N153" s="54"/>
      <c r="O153" s="55">
        <f t="shared" si="201"/>
        <v>0</v>
      </c>
      <c r="P153" s="57"/>
    </row>
    <row r="154" spans="1:16" ht="12" hidden="1" customHeight="1" x14ac:dyDescent="0.25">
      <c r="A154" s="50">
        <v>2363</v>
      </c>
      <c r="B154" s="87" t="s">
        <v>173</v>
      </c>
      <c r="C154" s="88">
        <f t="shared" si="193"/>
        <v>0</v>
      </c>
      <c r="D154" s="193">
        <v>0</v>
      </c>
      <c r="E154" s="194"/>
      <c r="F154" s="55">
        <f t="shared" si="198"/>
        <v>0</v>
      </c>
      <c r="G154" s="53"/>
      <c r="H154" s="54"/>
      <c r="I154" s="55">
        <f t="shared" si="199"/>
        <v>0</v>
      </c>
      <c r="J154" s="53"/>
      <c r="K154" s="54"/>
      <c r="L154" s="55">
        <f t="shared" si="200"/>
        <v>0</v>
      </c>
      <c r="M154" s="53"/>
      <c r="N154" s="54"/>
      <c r="O154" s="55">
        <f t="shared" si="201"/>
        <v>0</v>
      </c>
      <c r="P154" s="57"/>
    </row>
    <row r="155" spans="1:16" ht="12" hidden="1" customHeight="1" x14ac:dyDescent="0.25">
      <c r="A155" s="50">
        <v>2364</v>
      </c>
      <c r="B155" s="87" t="s">
        <v>174</v>
      </c>
      <c r="C155" s="88">
        <f t="shared" si="193"/>
        <v>0</v>
      </c>
      <c r="D155" s="193">
        <v>0</v>
      </c>
      <c r="E155" s="194"/>
      <c r="F155" s="55">
        <f t="shared" si="198"/>
        <v>0</v>
      </c>
      <c r="G155" s="53"/>
      <c r="H155" s="54"/>
      <c r="I155" s="55">
        <f t="shared" si="199"/>
        <v>0</v>
      </c>
      <c r="J155" s="53"/>
      <c r="K155" s="54"/>
      <c r="L155" s="55">
        <f t="shared" si="200"/>
        <v>0</v>
      </c>
      <c r="M155" s="53"/>
      <c r="N155" s="54"/>
      <c r="O155" s="55">
        <f t="shared" si="201"/>
        <v>0</v>
      </c>
      <c r="P155" s="57"/>
    </row>
    <row r="156" spans="1:16" ht="12.75" hidden="1" customHeight="1" x14ac:dyDescent="0.25">
      <c r="A156" s="50">
        <v>2365</v>
      </c>
      <c r="B156" s="87" t="s">
        <v>175</v>
      </c>
      <c r="C156" s="88">
        <f t="shared" si="193"/>
        <v>0</v>
      </c>
      <c r="D156" s="193">
        <v>0</v>
      </c>
      <c r="E156" s="194"/>
      <c r="F156" s="55">
        <f t="shared" si="198"/>
        <v>0</v>
      </c>
      <c r="G156" s="53"/>
      <c r="H156" s="54"/>
      <c r="I156" s="55">
        <f t="shared" si="199"/>
        <v>0</v>
      </c>
      <c r="J156" s="53"/>
      <c r="K156" s="54"/>
      <c r="L156" s="55">
        <f t="shared" si="200"/>
        <v>0</v>
      </c>
      <c r="M156" s="53"/>
      <c r="N156" s="54"/>
      <c r="O156" s="55">
        <f t="shared" si="201"/>
        <v>0</v>
      </c>
      <c r="P156" s="57"/>
    </row>
    <row r="157" spans="1:16" ht="36" hidden="1" customHeight="1" x14ac:dyDescent="0.25">
      <c r="A157" s="50">
        <v>2366</v>
      </c>
      <c r="B157" s="87" t="s">
        <v>176</v>
      </c>
      <c r="C157" s="88">
        <f t="shared" si="193"/>
        <v>0</v>
      </c>
      <c r="D157" s="193">
        <v>0</v>
      </c>
      <c r="E157" s="194"/>
      <c r="F157" s="55">
        <f t="shared" si="198"/>
        <v>0</v>
      </c>
      <c r="G157" s="53"/>
      <c r="H157" s="54"/>
      <c r="I157" s="55">
        <f t="shared" si="199"/>
        <v>0</v>
      </c>
      <c r="J157" s="53"/>
      <c r="K157" s="54"/>
      <c r="L157" s="55">
        <f t="shared" si="200"/>
        <v>0</v>
      </c>
      <c r="M157" s="53"/>
      <c r="N157" s="54"/>
      <c r="O157" s="55">
        <f t="shared" si="201"/>
        <v>0</v>
      </c>
      <c r="P157" s="57"/>
    </row>
    <row r="158" spans="1:16" ht="48" hidden="1" customHeight="1" x14ac:dyDescent="0.25">
      <c r="A158" s="50">
        <v>2369</v>
      </c>
      <c r="B158" s="87" t="s">
        <v>177</v>
      </c>
      <c r="C158" s="88">
        <f t="shared" si="193"/>
        <v>0</v>
      </c>
      <c r="D158" s="193">
        <v>0</v>
      </c>
      <c r="E158" s="194"/>
      <c r="F158" s="55">
        <f t="shared" si="198"/>
        <v>0</v>
      </c>
      <c r="G158" s="53"/>
      <c r="H158" s="54"/>
      <c r="I158" s="55">
        <f t="shared" si="199"/>
        <v>0</v>
      </c>
      <c r="J158" s="53"/>
      <c r="K158" s="54"/>
      <c r="L158" s="55">
        <f t="shared" si="200"/>
        <v>0</v>
      </c>
      <c r="M158" s="53"/>
      <c r="N158" s="54"/>
      <c r="O158" s="55">
        <f t="shared" si="201"/>
        <v>0</v>
      </c>
      <c r="P158" s="57"/>
    </row>
    <row r="159" spans="1:16" ht="12" hidden="1" customHeight="1" x14ac:dyDescent="0.25">
      <c r="A159" s="184">
        <v>2370</v>
      </c>
      <c r="B159" s="136" t="s">
        <v>178</v>
      </c>
      <c r="C159" s="141">
        <f t="shared" si="193"/>
        <v>0</v>
      </c>
      <c r="D159" s="199">
        <v>0</v>
      </c>
      <c r="E159" s="200"/>
      <c r="F159" s="139">
        <f t="shared" si="198"/>
        <v>0</v>
      </c>
      <c r="G159" s="142"/>
      <c r="H159" s="143"/>
      <c r="I159" s="139">
        <f t="shared" si="199"/>
        <v>0</v>
      </c>
      <c r="J159" s="142"/>
      <c r="K159" s="143"/>
      <c r="L159" s="139">
        <f t="shared" si="200"/>
        <v>0</v>
      </c>
      <c r="M159" s="142"/>
      <c r="N159" s="143"/>
      <c r="O159" s="139">
        <f t="shared" si="201"/>
        <v>0</v>
      </c>
      <c r="P159" s="127"/>
    </row>
    <row r="160" spans="1:16" hidden="1" x14ac:dyDescent="0.25">
      <c r="A160" s="184">
        <v>2380</v>
      </c>
      <c r="B160" s="136" t="s">
        <v>179</v>
      </c>
      <c r="C160" s="141">
        <f t="shared" si="193"/>
        <v>0</v>
      </c>
      <c r="D160" s="185">
        <f>SUM(D161:D162)</f>
        <v>0</v>
      </c>
      <c r="E160" s="186">
        <f t="shared" ref="E160:F160" si="202">SUM(E161:E162)</f>
        <v>0</v>
      </c>
      <c r="F160" s="139">
        <f t="shared" si="202"/>
        <v>0</v>
      </c>
      <c r="G160" s="185">
        <f>SUM(G161:G162)</f>
        <v>0</v>
      </c>
      <c r="H160" s="186">
        <f t="shared" ref="H160:I160" si="203">SUM(H161:H162)</f>
        <v>0</v>
      </c>
      <c r="I160" s="139">
        <f t="shared" si="203"/>
        <v>0</v>
      </c>
      <c r="J160" s="185">
        <f>SUM(J161:J162)</f>
        <v>0</v>
      </c>
      <c r="K160" s="186">
        <f t="shared" ref="K160:L160" si="204">SUM(K161:K162)</f>
        <v>0</v>
      </c>
      <c r="L160" s="139">
        <f t="shared" si="204"/>
        <v>0</v>
      </c>
      <c r="M160" s="185">
        <f>SUM(M161:M162)</f>
        <v>0</v>
      </c>
      <c r="N160" s="186">
        <f t="shared" ref="N160:O160" si="205">SUM(N161:N162)</f>
        <v>0</v>
      </c>
      <c r="O160" s="139">
        <f t="shared" si="205"/>
        <v>0</v>
      </c>
      <c r="P160" s="127"/>
    </row>
    <row r="161" spans="1:16" ht="12" hidden="1" customHeight="1" x14ac:dyDescent="0.25">
      <c r="A161" s="43">
        <v>2381</v>
      </c>
      <c r="B161" s="80" t="s">
        <v>180</v>
      </c>
      <c r="C161" s="81">
        <f t="shared" si="193"/>
        <v>0</v>
      </c>
      <c r="D161" s="195">
        <v>0</v>
      </c>
      <c r="E161" s="196"/>
      <c r="F161" s="132">
        <f t="shared" ref="F161:F164" si="206">D161+E161</f>
        <v>0</v>
      </c>
      <c r="G161" s="46"/>
      <c r="H161" s="47"/>
      <c r="I161" s="132">
        <f t="shared" ref="I161:I164" si="207">G161+H161</f>
        <v>0</v>
      </c>
      <c r="J161" s="46"/>
      <c r="K161" s="47"/>
      <c r="L161" s="132">
        <f t="shared" ref="L161:L164" si="208">K161+J161</f>
        <v>0</v>
      </c>
      <c r="M161" s="46"/>
      <c r="N161" s="47"/>
      <c r="O161" s="132">
        <f t="shared" ref="O161:O164" si="209">N161+M161</f>
        <v>0</v>
      </c>
      <c r="P161" s="49"/>
    </row>
    <row r="162" spans="1:16" ht="24" hidden="1" customHeight="1" x14ac:dyDescent="0.25">
      <c r="A162" s="50">
        <v>2389</v>
      </c>
      <c r="B162" s="87" t="s">
        <v>181</v>
      </c>
      <c r="C162" s="88">
        <f t="shared" si="193"/>
        <v>0</v>
      </c>
      <c r="D162" s="193">
        <v>0</v>
      </c>
      <c r="E162" s="194"/>
      <c r="F162" s="55">
        <f t="shared" si="206"/>
        <v>0</v>
      </c>
      <c r="G162" s="53"/>
      <c r="H162" s="54"/>
      <c r="I162" s="55">
        <f t="shared" si="207"/>
        <v>0</v>
      </c>
      <c r="J162" s="53"/>
      <c r="K162" s="54"/>
      <c r="L162" s="55">
        <f t="shared" si="208"/>
        <v>0</v>
      </c>
      <c r="M162" s="53"/>
      <c r="N162" s="54"/>
      <c r="O162" s="55">
        <f t="shared" si="209"/>
        <v>0</v>
      </c>
      <c r="P162" s="57"/>
    </row>
    <row r="163" spans="1:16" ht="12" hidden="1" customHeight="1" x14ac:dyDescent="0.25">
      <c r="A163" s="184">
        <v>2390</v>
      </c>
      <c r="B163" s="136" t="s">
        <v>182</v>
      </c>
      <c r="C163" s="141">
        <f t="shared" si="193"/>
        <v>0</v>
      </c>
      <c r="D163" s="199">
        <v>0</v>
      </c>
      <c r="E163" s="200"/>
      <c r="F163" s="139">
        <f t="shared" si="206"/>
        <v>0</v>
      </c>
      <c r="G163" s="142"/>
      <c r="H163" s="143"/>
      <c r="I163" s="139">
        <f t="shared" si="207"/>
        <v>0</v>
      </c>
      <c r="J163" s="142"/>
      <c r="K163" s="143"/>
      <c r="L163" s="139">
        <f t="shared" si="208"/>
        <v>0</v>
      </c>
      <c r="M163" s="142"/>
      <c r="N163" s="143"/>
      <c r="O163" s="139">
        <f t="shared" si="209"/>
        <v>0</v>
      </c>
      <c r="P163" s="127"/>
    </row>
    <row r="164" spans="1:16" ht="12" hidden="1" customHeight="1" x14ac:dyDescent="0.25">
      <c r="A164" s="67">
        <v>2400</v>
      </c>
      <c r="B164" s="181" t="s">
        <v>183</v>
      </c>
      <c r="C164" s="68">
        <f t="shared" si="193"/>
        <v>0</v>
      </c>
      <c r="D164" s="201">
        <v>0</v>
      </c>
      <c r="E164" s="202"/>
      <c r="F164" s="71">
        <f t="shared" si="206"/>
        <v>0</v>
      </c>
      <c r="G164" s="69"/>
      <c r="H164" s="70"/>
      <c r="I164" s="71">
        <f t="shared" si="207"/>
        <v>0</v>
      </c>
      <c r="J164" s="69"/>
      <c r="K164" s="70"/>
      <c r="L164" s="71">
        <f t="shared" si="208"/>
        <v>0</v>
      </c>
      <c r="M164" s="69"/>
      <c r="N164" s="70"/>
      <c r="O164" s="71">
        <f t="shared" si="209"/>
        <v>0</v>
      </c>
      <c r="P164" s="75"/>
    </row>
    <row r="165" spans="1:16" ht="24" hidden="1" x14ac:dyDescent="0.25">
      <c r="A165" s="67">
        <v>2500</v>
      </c>
      <c r="B165" s="181" t="s">
        <v>184</v>
      </c>
      <c r="C165" s="68">
        <f t="shared" si="193"/>
        <v>0</v>
      </c>
      <c r="D165" s="182">
        <f>SUM(D166,D171)</f>
        <v>0</v>
      </c>
      <c r="E165" s="183">
        <f t="shared" ref="E165:O165" si="210">SUM(E166,E171)</f>
        <v>0</v>
      </c>
      <c r="F165" s="71">
        <f t="shared" si="210"/>
        <v>0</v>
      </c>
      <c r="G165" s="182">
        <f t="shared" si="210"/>
        <v>0</v>
      </c>
      <c r="H165" s="183">
        <f t="shared" si="210"/>
        <v>0</v>
      </c>
      <c r="I165" s="71">
        <f t="shared" si="210"/>
        <v>0</v>
      </c>
      <c r="J165" s="182">
        <f t="shared" si="210"/>
        <v>0</v>
      </c>
      <c r="K165" s="183">
        <f t="shared" si="210"/>
        <v>0</v>
      </c>
      <c r="L165" s="71">
        <f t="shared" si="210"/>
        <v>0</v>
      </c>
      <c r="M165" s="182">
        <f t="shared" si="210"/>
        <v>0</v>
      </c>
      <c r="N165" s="183">
        <f t="shared" si="210"/>
        <v>0</v>
      </c>
      <c r="O165" s="71">
        <f t="shared" si="210"/>
        <v>0</v>
      </c>
      <c r="P165" s="75"/>
    </row>
    <row r="166" spans="1:16" ht="16.5" hidden="1" customHeight="1" x14ac:dyDescent="0.25">
      <c r="A166" s="477">
        <v>2510</v>
      </c>
      <c r="B166" s="80" t="s">
        <v>185</v>
      </c>
      <c r="C166" s="81">
        <f t="shared" si="193"/>
        <v>0</v>
      </c>
      <c r="D166" s="191">
        <f>SUM(D167:D170)</f>
        <v>0</v>
      </c>
      <c r="E166" s="192">
        <f t="shared" ref="E166:O166" si="211">SUM(E167:E170)</f>
        <v>0</v>
      </c>
      <c r="F166" s="132">
        <f t="shared" si="211"/>
        <v>0</v>
      </c>
      <c r="G166" s="191">
        <f t="shared" si="211"/>
        <v>0</v>
      </c>
      <c r="H166" s="192">
        <f t="shared" si="211"/>
        <v>0</v>
      </c>
      <c r="I166" s="132">
        <f t="shared" si="211"/>
        <v>0</v>
      </c>
      <c r="J166" s="191">
        <f t="shared" si="211"/>
        <v>0</v>
      </c>
      <c r="K166" s="192">
        <f t="shared" si="211"/>
        <v>0</v>
      </c>
      <c r="L166" s="132">
        <f t="shared" si="211"/>
        <v>0</v>
      </c>
      <c r="M166" s="191">
        <f t="shared" si="211"/>
        <v>0</v>
      </c>
      <c r="N166" s="192">
        <f t="shared" si="211"/>
        <v>0</v>
      </c>
      <c r="O166" s="132">
        <f t="shared" si="211"/>
        <v>0</v>
      </c>
      <c r="P166" s="49"/>
    </row>
    <row r="167" spans="1:16" ht="24" hidden="1" customHeight="1" x14ac:dyDescent="0.25">
      <c r="A167" s="51">
        <v>2512</v>
      </c>
      <c r="B167" s="87" t="s">
        <v>186</v>
      </c>
      <c r="C167" s="88">
        <f t="shared" si="193"/>
        <v>0</v>
      </c>
      <c r="D167" s="193">
        <v>0</v>
      </c>
      <c r="E167" s="194"/>
      <c r="F167" s="55">
        <f t="shared" ref="F167:F172" si="212">D167+E167</f>
        <v>0</v>
      </c>
      <c r="G167" s="53"/>
      <c r="H167" s="54"/>
      <c r="I167" s="55">
        <f t="shared" ref="I167:I172" si="213">G167+H167</f>
        <v>0</v>
      </c>
      <c r="J167" s="53"/>
      <c r="K167" s="54"/>
      <c r="L167" s="55">
        <f t="shared" ref="L167:L172" si="214">K167+J167</f>
        <v>0</v>
      </c>
      <c r="M167" s="53"/>
      <c r="N167" s="54"/>
      <c r="O167" s="55">
        <f t="shared" ref="O167:O172" si="215">N167+M167</f>
        <v>0</v>
      </c>
      <c r="P167" s="57"/>
    </row>
    <row r="168" spans="1:16" ht="36" hidden="1" customHeight="1" x14ac:dyDescent="0.25">
      <c r="A168" s="51">
        <v>2513</v>
      </c>
      <c r="B168" s="87" t="s">
        <v>187</v>
      </c>
      <c r="C168" s="88">
        <f t="shared" si="193"/>
        <v>0</v>
      </c>
      <c r="D168" s="193">
        <v>0</v>
      </c>
      <c r="E168" s="194"/>
      <c r="F168" s="55">
        <f t="shared" si="212"/>
        <v>0</v>
      </c>
      <c r="G168" s="53"/>
      <c r="H168" s="54"/>
      <c r="I168" s="55">
        <f t="shared" si="213"/>
        <v>0</v>
      </c>
      <c r="J168" s="53"/>
      <c r="K168" s="54"/>
      <c r="L168" s="55">
        <f t="shared" si="214"/>
        <v>0</v>
      </c>
      <c r="M168" s="53"/>
      <c r="N168" s="54"/>
      <c r="O168" s="55">
        <f t="shared" si="215"/>
        <v>0</v>
      </c>
      <c r="P168" s="57"/>
    </row>
    <row r="169" spans="1:16" ht="24" hidden="1" customHeight="1" x14ac:dyDescent="0.25">
      <c r="A169" s="51">
        <v>2515</v>
      </c>
      <c r="B169" s="87" t="s">
        <v>188</v>
      </c>
      <c r="C169" s="88">
        <f t="shared" si="193"/>
        <v>0</v>
      </c>
      <c r="D169" s="193">
        <v>0</v>
      </c>
      <c r="E169" s="194"/>
      <c r="F169" s="55">
        <f t="shared" si="212"/>
        <v>0</v>
      </c>
      <c r="G169" s="53"/>
      <c r="H169" s="54"/>
      <c r="I169" s="55">
        <f t="shared" si="213"/>
        <v>0</v>
      </c>
      <c r="J169" s="53"/>
      <c r="K169" s="54"/>
      <c r="L169" s="55">
        <f t="shared" si="214"/>
        <v>0</v>
      </c>
      <c r="M169" s="53"/>
      <c r="N169" s="54"/>
      <c r="O169" s="55">
        <f t="shared" si="215"/>
        <v>0</v>
      </c>
      <c r="P169" s="57"/>
    </row>
    <row r="170" spans="1:16" ht="24" hidden="1" customHeight="1" x14ac:dyDescent="0.25">
      <c r="A170" s="51">
        <v>2519</v>
      </c>
      <c r="B170" s="87" t="s">
        <v>189</v>
      </c>
      <c r="C170" s="88">
        <f t="shared" si="193"/>
        <v>0</v>
      </c>
      <c r="D170" s="193">
        <v>0</v>
      </c>
      <c r="E170" s="194"/>
      <c r="F170" s="55">
        <f t="shared" si="212"/>
        <v>0</v>
      </c>
      <c r="G170" s="53"/>
      <c r="H170" s="54"/>
      <c r="I170" s="55">
        <f t="shared" si="213"/>
        <v>0</v>
      </c>
      <c r="J170" s="53"/>
      <c r="K170" s="54"/>
      <c r="L170" s="55">
        <f t="shared" si="214"/>
        <v>0</v>
      </c>
      <c r="M170" s="53"/>
      <c r="N170" s="54"/>
      <c r="O170" s="55">
        <f t="shared" si="215"/>
        <v>0</v>
      </c>
      <c r="P170" s="57"/>
    </row>
    <row r="171" spans="1:16" ht="24" hidden="1" customHeight="1" x14ac:dyDescent="0.25">
      <c r="A171" s="187">
        <v>2520</v>
      </c>
      <c r="B171" s="87" t="s">
        <v>190</v>
      </c>
      <c r="C171" s="88">
        <f t="shared" si="193"/>
        <v>0</v>
      </c>
      <c r="D171" s="193">
        <v>0</v>
      </c>
      <c r="E171" s="194"/>
      <c r="F171" s="55">
        <f t="shared" si="212"/>
        <v>0</v>
      </c>
      <c r="G171" s="53"/>
      <c r="H171" s="54"/>
      <c r="I171" s="55">
        <f t="shared" si="213"/>
        <v>0</v>
      </c>
      <c r="J171" s="53"/>
      <c r="K171" s="54"/>
      <c r="L171" s="55">
        <f t="shared" si="214"/>
        <v>0</v>
      </c>
      <c r="M171" s="53"/>
      <c r="N171" s="54"/>
      <c r="O171" s="55">
        <f t="shared" si="215"/>
        <v>0</v>
      </c>
      <c r="P171" s="57"/>
    </row>
    <row r="172" spans="1:16" s="203" customFormat="1" ht="36" hidden="1" customHeight="1" x14ac:dyDescent="0.25">
      <c r="A172" s="23">
        <v>2800</v>
      </c>
      <c r="B172" s="80" t="s">
        <v>191</v>
      </c>
      <c r="C172" s="81">
        <f t="shared" si="193"/>
        <v>0</v>
      </c>
      <c r="D172" s="46">
        <v>0</v>
      </c>
      <c r="E172" s="47"/>
      <c r="F172" s="132">
        <f t="shared" si="212"/>
        <v>0</v>
      </c>
      <c r="G172" s="46"/>
      <c r="H172" s="47"/>
      <c r="I172" s="132">
        <f t="shared" si="213"/>
        <v>0</v>
      </c>
      <c r="J172" s="46"/>
      <c r="K172" s="47"/>
      <c r="L172" s="132">
        <f t="shared" si="214"/>
        <v>0</v>
      </c>
      <c r="M172" s="46"/>
      <c r="N172" s="47"/>
      <c r="O172" s="132">
        <f t="shared" si="215"/>
        <v>0</v>
      </c>
      <c r="P172" s="49"/>
    </row>
    <row r="173" spans="1:16" x14ac:dyDescent="0.25">
      <c r="A173" s="175">
        <v>3000</v>
      </c>
      <c r="B173" s="175" t="s">
        <v>192</v>
      </c>
      <c r="C173" s="176">
        <f t="shared" si="193"/>
        <v>57485</v>
      </c>
      <c r="D173" s="177">
        <f>SUM(D174,D184)</f>
        <v>57621</v>
      </c>
      <c r="E173" s="178">
        <f t="shared" ref="E173:F173" si="216">SUM(E174,E184)</f>
        <v>-136</v>
      </c>
      <c r="F173" s="179">
        <f t="shared" si="216"/>
        <v>57485</v>
      </c>
      <c r="G173" s="177">
        <f>SUM(G174,G184)</f>
        <v>0</v>
      </c>
      <c r="H173" s="178">
        <f t="shared" ref="H173:I173" si="217">SUM(H174,H184)</f>
        <v>0</v>
      </c>
      <c r="I173" s="179">
        <f t="shared" si="217"/>
        <v>0</v>
      </c>
      <c r="J173" s="177">
        <f>SUM(J174,J184)</f>
        <v>0</v>
      </c>
      <c r="K173" s="178">
        <f t="shared" ref="K173:L173" si="218">SUM(K174,K184)</f>
        <v>0</v>
      </c>
      <c r="L173" s="179">
        <f t="shared" si="218"/>
        <v>0</v>
      </c>
      <c r="M173" s="177">
        <f>SUM(M174,M184)</f>
        <v>0</v>
      </c>
      <c r="N173" s="178">
        <f t="shared" ref="N173:O173" si="219">SUM(N174,N184)</f>
        <v>0</v>
      </c>
      <c r="O173" s="179">
        <f t="shared" si="219"/>
        <v>0</v>
      </c>
      <c r="P173" s="180"/>
    </row>
    <row r="174" spans="1:16" ht="24" x14ac:dyDescent="0.25">
      <c r="A174" s="67">
        <v>3200</v>
      </c>
      <c r="B174" s="204" t="s">
        <v>193</v>
      </c>
      <c r="C174" s="68">
        <f t="shared" si="193"/>
        <v>57485</v>
      </c>
      <c r="D174" s="182">
        <f>SUM(D175,D179)</f>
        <v>57621</v>
      </c>
      <c r="E174" s="183">
        <f t="shared" ref="E174:O174" si="220">SUM(E175,E179)</f>
        <v>-136</v>
      </c>
      <c r="F174" s="71">
        <f t="shared" si="220"/>
        <v>57485</v>
      </c>
      <c r="G174" s="182">
        <f t="shared" si="220"/>
        <v>0</v>
      </c>
      <c r="H174" s="183">
        <f t="shared" si="220"/>
        <v>0</v>
      </c>
      <c r="I174" s="71">
        <f t="shared" si="220"/>
        <v>0</v>
      </c>
      <c r="J174" s="182">
        <f t="shared" si="220"/>
        <v>0</v>
      </c>
      <c r="K174" s="183">
        <f t="shared" si="220"/>
        <v>0</v>
      </c>
      <c r="L174" s="71">
        <f t="shared" si="220"/>
        <v>0</v>
      </c>
      <c r="M174" s="182">
        <f t="shared" si="220"/>
        <v>0</v>
      </c>
      <c r="N174" s="183">
        <f t="shared" si="220"/>
        <v>0</v>
      </c>
      <c r="O174" s="71">
        <f t="shared" si="220"/>
        <v>0</v>
      </c>
      <c r="P174" s="75"/>
    </row>
    <row r="175" spans="1:16" ht="36" x14ac:dyDescent="0.25">
      <c r="A175" s="477">
        <v>3260</v>
      </c>
      <c r="B175" s="80" t="s">
        <v>194</v>
      </c>
      <c r="C175" s="81">
        <f t="shared" si="193"/>
        <v>57485</v>
      </c>
      <c r="D175" s="191">
        <f>SUM(D176:D178)</f>
        <v>57621</v>
      </c>
      <c r="E175" s="192">
        <f t="shared" ref="E175:F175" si="221">SUM(E176:E178)</f>
        <v>-136</v>
      </c>
      <c r="F175" s="132">
        <f t="shared" si="221"/>
        <v>57485</v>
      </c>
      <c r="G175" s="191">
        <f>SUM(G176:G178)</f>
        <v>0</v>
      </c>
      <c r="H175" s="192">
        <f t="shared" ref="H175:I175" si="222">SUM(H176:H178)</f>
        <v>0</v>
      </c>
      <c r="I175" s="132">
        <f t="shared" si="222"/>
        <v>0</v>
      </c>
      <c r="J175" s="191">
        <f>SUM(J176:J178)</f>
        <v>0</v>
      </c>
      <c r="K175" s="192">
        <f t="shared" ref="K175:L175" si="223">SUM(K176:K178)</f>
        <v>0</v>
      </c>
      <c r="L175" s="132">
        <f t="shared" si="223"/>
        <v>0</v>
      </c>
      <c r="M175" s="191">
        <f>SUM(M176:M178)</f>
        <v>0</v>
      </c>
      <c r="N175" s="192">
        <f t="shared" ref="N175:O175" si="224">SUM(N176:N178)</f>
        <v>0</v>
      </c>
      <c r="O175" s="132">
        <f t="shared" si="224"/>
        <v>0</v>
      </c>
      <c r="P175" s="49"/>
    </row>
    <row r="176" spans="1:16" ht="24" hidden="1" customHeight="1" x14ac:dyDescent="0.25">
      <c r="A176" s="51">
        <v>3261</v>
      </c>
      <c r="B176" s="87" t="s">
        <v>195</v>
      </c>
      <c r="C176" s="88">
        <f t="shared" si="193"/>
        <v>0</v>
      </c>
      <c r="D176" s="193">
        <v>0</v>
      </c>
      <c r="E176" s="194"/>
      <c r="F176" s="55">
        <f t="shared" ref="F176:F178" si="225">D176+E176</f>
        <v>0</v>
      </c>
      <c r="G176" s="53"/>
      <c r="H176" s="54"/>
      <c r="I176" s="55">
        <f t="shared" ref="I176:I178" si="226">G176+H176</f>
        <v>0</v>
      </c>
      <c r="J176" s="53"/>
      <c r="K176" s="54"/>
      <c r="L176" s="55">
        <f t="shared" ref="L176:L178" si="227">K176+J176</f>
        <v>0</v>
      </c>
      <c r="M176" s="53"/>
      <c r="N176" s="54"/>
      <c r="O176" s="55">
        <f t="shared" ref="O176:O178" si="228">N176+M176</f>
        <v>0</v>
      </c>
      <c r="P176" s="57"/>
    </row>
    <row r="177" spans="1:16" ht="36" customHeight="1" x14ac:dyDescent="0.25">
      <c r="A177" s="51">
        <v>3262</v>
      </c>
      <c r="B177" s="87" t="s">
        <v>196</v>
      </c>
      <c r="C177" s="88">
        <f t="shared" si="193"/>
        <v>42021</v>
      </c>
      <c r="D177" s="193">
        <v>42021</v>
      </c>
      <c r="E177" s="194"/>
      <c r="F177" s="55">
        <f t="shared" si="225"/>
        <v>42021</v>
      </c>
      <c r="G177" s="53"/>
      <c r="H177" s="54"/>
      <c r="I177" s="55">
        <f t="shared" si="226"/>
        <v>0</v>
      </c>
      <c r="J177" s="53"/>
      <c r="K177" s="54"/>
      <c r="L177" s="55">
        <f t="shared" si="227"/>
        <v>0</v>
      </c>
      <c r="M177" s="53"/>
      <c r="N177" s="54"/>
      <c r="O177" s="55">
        <f t="shared" si="228"/>
        <v>0</v>
      </c>
      <c r="P177" s="57"/>
    </row>
    <row r="178" spans="1:16" ht="24" customHeight="1" x14ac:dyDescent="0.25">
      <c r="A178" s="51">
        <v>3263</v>
      </c>
      <c r="B178" s="87" t="s">
        <v>197</v>
      </c>
      <c r="C178" s="88">
        <f t="shared" si="193"/>
        <v>15464</v>
      </c>
      <c r="D178" s="193">
        <f>21000-5400</f>
        <v>15600</v>
      </c>
      <c r="E178" s="324">
        <v>-136</v>
      </c>
      <c r="F178" s="55">
        <f t="shared" si="225"/>
        <v>15464</v>
      </c>
      <c r="G178" s="53"/>
      <c r="H178" s="54"/>
      <c r="I178" s="55">
        <f t="shared" si="226"/>
        <v>0</v>
      </c>
      <c r="J178" s="53"/>
      <c r="K178" s="54"/>
      <c r="L178" s="55">
        <f t="shared" si="227"/>
        <v>0</v>
      </c>
      <c r="M178" s="53"/>
      <c r="N178" s="54"/>
      <c r="O178" s="55">
        <f t="shared" si="228"/>
        <v>0</v>
      </c>
      <c r="P178" s="57"/>
    </row>
    <row r="179" spans="1:16" ht="84" hidden="1" x14ac:dyDescent="0.25">
      <c r="A179" s="477">
        <v>3290</v>
      </c>
      <c r="B179" s="80" t="s">
        <v>198</v>
      </c>
      <c r="C179" s="205">
        <f t="shared" si="193"/>
        <v>0</v>
      </c>
      <c r="D179" s="191">
        <f>SUM(D180:D183)</f>
        <v>0</v>
      </c>
      <c r="E179" s="192">
        <f t="shared" ref="E179:O179" si="229">SUM(E180:E183)</f>
        <v>0</v>
      </c>
      <c r="F179" s="132">
        <f t="shared" si="229"/>
        <v>0</v>
      </c>
      <c r="G179" s="191">
        <f t="shared" si="229"/>
        <v>0</v>
      </c>
      <c r="H179" s="192">
        <f t="shared" si="229"/>
        <v>0</v>
      </c>
      <c r="I179" s="132">
        <f t="shared" si="229"/>
        <v>0</v>
      </c>
      <c r="J179" s="191">
        <f t="shared" si="229"/>
        <v>0</v>
      </c>
      <c r="K179" s="192">
        <f t="shared" si="229"/>
        <v>0</v>
      </c>
      <c r="L179" s="132">
        <f t="shared" si="229"/>
        <v>0</v>
      </c>
      <c r="M179" s="191">
        <f t="shared" si="229"/>
        <v>0</v>
      </c>
      <c r="N179" s="192">
        <f t="shared" si="229"/>
        <v>0</v>
      </c>
      <c r="O179" s="132">
        <f t="shared" si="229"/>
        <v>0</v>
      </c>
      <c r="P179" s="49"/>
    </row>
    <row r="180" spans="1:16" ht="72" hidden="1" customHeight="1" x14ac:dyDescent="0.25">
      <c r="A180" s="51">
        <v>3291</v>
      </c>
      <c r="B180" s="87" t="s">
        <v>199</v>
      </c>
      <c r="C180" s="88">
        <f t="shared" si="193"/>
        <v>0</v>
      </c>
      <c r="D180" s="193">
        <v>0</v>
      </c>
      <c r="E180" s="194"/>
      <c r="F180" s="55">
        <f t="shared" ref="F180:F183" si="230">D180+E180</f>
        <v>0</v>
      </c>
      <c r="G180" s="53"/>
      <c r="H180" s="54"/>
      <c r="I180" s="55">
        <f t="shared" ref="I180:I183" si="231">G180+H180</f>
        <v>0</v>
      </c>
      <c r="J180" s="53"/>
      <c r="K180" s="54"/>
      <c r="L180" s="55">
        <f t="shared" ref="L180:L183" si="232">K180+J180</f>
        <v>0</v>
      </c>
      <c r="M180" s="53"/>
      <c r="N180" s="54"/>
      <c r="O180" s="55">
        <f t="shared" ref="O180:O183" si="233">N180+M180</f>
        <v>0</v>
      </c>
      <c r="P180" s="57"/>
    </row>
    <row r="181" spans="1:16" ht="72" hidden="1" customHeight="1" x14ac:dyDescent="0.25">
      <c r="A181" s="51">
        <v>3292</v>
      </c>
      <c r="B181" s="87" t="s">
        <v>200</v>
      </c>
      <c r="C181" s="88">
        <f t="shared" si="193"/>
        <v>0</v>
      </c>
      <c r="D181" s="193">
        <v>0</v>
      </c>
      <c r="E181" s="194"/>
      <c r="F181" s="55">
        <f t="shared" si="230"/>
        <v>0</v>
      </c>
      <c r="G181" s="53"/>
      <c r="H181" s="54"/>
      <c r="I181" s="55">
        <f t="shared" si="231"/>
        <v>0</v>
      </c>
      <c r="J181" s="53"/>
      <c r="K181" s="54"/>
      <c r="L181" s="55">
        <f t="shared" si="232"/>
        <v>0</v>
      </c>
      <c r="M181" s="53"/>
      <c r="N181" s="54"/>
      <c r="O181" s="55">
        <f t="shared" si="233"/>
        <v>0</v>
      </c>
      <c r="P181" s="57"/>
    </row>
    <row r="182" spans="1:16" ht="72" hidden="1" customHeight="1" x14ac:dyDescent="0.25">
      <c r="A182" s="51">
        <v>3293</v>
      </c>
      <c r="B182" s="87" t="s">
        <v>201</v>
      </c>
      <c r="C182" s="88">
        <f t="shared" si="193"/>
        <v>0</v>
      </c>
      <c r="D182" s="193">
        <v>0</v>
      </c>
      <c r="E182" s="194"/>
      <c r="F182" s="55">
        <f t="shared" si="230"/>
        <v>0</v>
      </c>
      <c r="G182" s="53"/>
      <c r="H182" s="54"/>
      <c r="I182" s="55">
        <f t="shared" si="231"/>
        <v>0</v>
      </c>
      <c r="J182" s="53"/>
      <c r="K182" s="54"/>
      <c r="L182" s="55">
        <f t="shared" si="232"/>
        <v>0</v>
      </c>
      <c r="M182" s="53"/>
      <c r="N182" s="54"/>
      <c r="O182" s="55">
        <f t="shared" si="233"/>
        <v>0</v>
      </c>
      <c r="P182" s="57"/>
    </row>
    <row r="183" spans="1:16" ht="60" hidden="1" customHeight="1" x14ac:dyDescent="0.25">
      <c r="A183" s="206">
        <v>3294</v>
      </c>
      <c r="B183" s="87" t="s">
        <v>202</v>
      </c>
      <c r="C183" s="205">
        <f t="shared" si="193"/>
        <v>0</v>
      </c>
      <c r="D183" s="207">
        <v>0</v>
      </c>
      <c r="E183" s="208"/>
      <c r="F183" s="209">
        <f t="shared" si="230"/>
        <v>0</v>
      </c>
      <c r="G183" s="210"/>
      <c r="H183" s="211"/>
      <c r="I183" s="209">
        <f t="shared" si="231"/>
        <v>0</v>
      </c>
      <c r="J183" s="210"/>
      <c r="K183" s="211"/>
      <c r="L183" s="209">
        <f t="shared" si="232"/>
        <v>0</v>
      </c>
      <c r="M183" s="210"/>
      <c r="N183" s="211"/>
      <c r="O183" s="209">
        <f t="shared" si="233"/>
        <v>0</v>
      </c>
      <c r="P183" s="212"/>
    </row>
    <row r="184" spans="1:16" ht="48" hidden="1" x14ac:dyDescent="0.25">
      <c r="A184" s="213">
        <v>3300</v>
      </c>
      <c r="B184" s="204" t="s">
        <v>203</v>
      </c>
      <c r="C184" s="214">
        <f t="shared" si="193"/>
        <v>0</v>
      </c>
      <c r="D184" s="215">
        <f>SUM(D185:D186)</f>
        <v>0</v>
      </c>
      <c r="E184" s="216">
        <f t="shared" ref="E184:O184" si="234">SUM(E185:E186)</f>
        <v>0</v>
      </c>
      <c r="F184" s="217">
        <f t="shared" si="234"/>
        <v>0</v>
      </c>
      <c r="G184" s="215">
        <f t="shared" si="234"/>
        <v>0</v>
      </c>
      <c r="H184" s="216">
        <f t="shared" si="234"/>
        <v>0</v>
      </c>
      <c r="I184" s="217">
        <f t="shared" si="234"/>
        <v>0</v>
      </c>
      <c r="J184" s="215">
        <f t="shared" si="234"/>
        <v>0</v>
      </c>
      <c r="K184" s="216">
        <f t="shared" si="234"/>
        <v>0</v>
      </c>
      <c r="L184" s="217">
        <f t="shared" si="234"/>
        <v>0</v>
      </c>
      <c r="M184" s="215">
        <f t="shared" si="234"/>
        <v>0</v>
      </c>
      <c r="N184" s="216">
        <f t="shared" si="234"/>
        <v>0</v>
      </c>
      <c r="O184" s="217">
        <f t="shared" si="234"/>
        <v>0</v>
      </c>
      <c r="P184" s="218"/>
    </row>
    <row r="185" spans="1:16" ht="48" hidden="1" customHeight="1" x14ac:dyDescent="0.25">
      <c r="A185" s="135">
        <v>3310</v>
      </c>
      <c r="B185" s="136" t="s">
        <v>204</v>
      </c>
      <c r="C185" s="141">
        <f t="shared" si="193"/>
        <v>0</v>
      </c>
      <c r="D185" s="199">
        <v>0</v>
      </c>
      <c r="E185" s="200"/>
      <c r="F185" s="139">
        <f t="shared" ref="F185:F186" si="235">D185+E185</f>
        <v>0</v>
      </c>
      <c r="G185" s="142"/>
      <c r="H185" s="143"/>
      <c r="I185" s="139">
        <f t="shared" ref="I185:I186" si="236">G185+H185</f>
        <v>0</v>
      </c>
      <c r="J185" s="142"/>
      <c r="K185" s="143"/>
      <c r="L185" s="139">
        <f t="shared" ref="L185:L186" si="237">K185+J185</f>
        <v>0</v>
      </c>
      <c r="M185" s="142"/>
      <c r="N185" s="143"/>
      <c r="O185" s="139">
        <f t="shared" ref="O185:O186" si="238">N185+M185</f>
        <v>0</v>
      </c>
      <c r="P185" s="127"/>
    </row>
    <row r="186" spans="1:16" ht="48.75" hidden="1" customHeight="1" x14ac:dyDescent="0.25">
      <c r="A186" s="44">
        <v>3320</v>
      </c>
      <c r="B186" s="80" t="s">
        <v>205</v>
      </c>
      <c r="C186" s="81">
        <f t="shared" si="193"/>
        <v>0</v>
      </c>
      <c r="D186" s="195">
        <v>0</v>
      </c>
      <c r="E186" s="196"/>
      <c r="F186" s="132">
        <f t="shared" si="235"/>
        <v>0</v>
      </c>
      <c r="G186" s="46"/>
      <c r="H186" s="47"/>
      <c r="I186" s="132">
        <f t="shared" si="236"/>
        <v>0</v>
      </c>
      <c r="J186" s="46"/>
      <c r="K186" s="47"/>
      <c r="L186" s="132">
        <f t="shared" si="237"/>
        <v>0</v>
      </c>
      <c r="M186" s="46"/>
      <c r="N186" s="47"/>
      <c r="O186" s="132">
        <f t="shared" si="238"/>
        <v>0</v>
      </c>
      <c r="P186" s="49"/>
    </row>
    <row r="187" spans="1:16" hidden="1" x14ac:dyDescent="0.25">
      <c r="A187" s="219">
        <v>4000</v>
      </c>
      <c r="B187" s="175" t="s">
        <v>206</v>
      </c>
      <c r="C187" s="176">
        <f t="shared" si="193"/>
        <v>0</v>
      </c>
      <c r="D187" s="177">
        <f>SUM(D188,D191)</f>
        <v>0</v>
      </c>
      <c r="E187" s="178">
        <f t="shared" ref="E187:F187" si="239">SUM(E188,E191)</f>
        <v>0</v>
      </c>
      <c r="F187" s="179">
        <f t="shared" si="239"/>
        <v>0</v>
      </c>
      <c r="G187" s="177">
        <f>SUM(G188,G191)</f>
        <v>0</v>
      </c>
      <c r="H187" s="178">
        <f t="shared" ref="H187:I187" si="240">SUM(H188,H191)</f>
        <v>0</v>
      </c>
      <c r="I187" s="179">
        <f t="shared" si="240"/>
        <v>0</v>
      </c>
      <c r="J187" s="177">
        <f>SUM(J188,J191)</f>
        <v>0</v>
      </c>
      <c r="K187" s="178">
        <f t="shared" ref="K187:L187" si="241">SUM(K188,K191)</f>
        <v>0</v>
      </c>
      <c r="L187" s="179">
        <f t="shared" si="241"/>
        <v>0</v>
      </c>
      <c r="M187" s="177">
        <f>SUM(M188,M191)</f>
        <v>0</v>
      </c>
      <c r="N187" s="178">
        <f t="shared" ref="N187:O187" si="242">SUM(N188,N191)</f>
        <v>0</v>
      </c>
      <c r="O187" s="179">
        <f t="shared" si="242"/>
        <v>0</v>
      </c>
      <c r="P187" s="180"/>
    </row>
    <row r="188" spans="1:16" ht="24" hidden="1" x14ac:dyDescent="0.25">
      <c r="A188" s="220">
        <v>4200</v>
      </c>
      <c r="B188" s="181" t="s">
        <v>207</v>
      </c>
      <c r="C188" s="68">
        <f t="shared" si="193"/>
        <v>0</v>
      </c>
      <c r="D188" s="182">
        <f>SUM(D189,D190)</f>
        <v>0</v>
      </c>
      <c r="E188" s="183">
        <f t="shared" ref="E188:F188" si="243">SUM(E189,E190)</f>
        <v>0</v>
      </c>
      <c r="F188" s="71">
        <f t="shared" si="243"/>
        <v>0</v>
      </c>
      <c r="G188" s="182">
        <f>SUM(G189,G190)</f>
        <v>0</v>
      </c>
      <c r="H188" s="183">
        <f t="shared" ref="H188:I188" si="244">SUM(H189,H190)</f>
        <v>0</v>
      </c>
      <c r="I188" s="71">
        <f t="shared" si="244"/>
        <v>0</v>
      </c>
      <c r="J188" s="182">
        <f>SUM(J189,J190)</f>
        <v>0</v>
      </c>
      <c r="K188" s="183">
        <f t="shared" ref="K188:L188" si="245">SUM(K189,K190)</f>
        <v>0</v>
      </c>
      <c r="L188" s="71">
        <f t="shared" si="245"/>
        <v>0</v>
      </c>
      <c r="M188" s="182">
        <f>SUM(M189,M190)</f>
        <v>0</v>
      </c>
      <c r="N188" s="183">
        <f t="shared" ref="N188:O188" si="246">SUM(N189,N190)</f>
        <v>0</v>
      </c>
      <c r="O188" s="71">
        <f t="shared" si="246"/>
        <v>0</v>
      </c>
      <c r="P188" s="75"/>
    </row>
    <row r="189" spans="1:16" ht="36" hidden="1" customHeight="1" x14ac:dyDescent="0.25">
      <c r="A189" s="477">
        <v>4240</v>
      </c>
      <c r="B189" s="80" t="s">
        <v>208</v>
      </c>
      <c r="C189" s="81">
        <f t="shared" si="193"/>
        <v>0</v>
      </c>
      <c r="D189" s="195">
        <v>0</v>
      </c>
      <c r="E189" s="196"/>
      <c r="F189" s="132">
        <f t="shared" ref="F189:F190" si="247">D189+E189</f>
        <v>0</v>
      </c>
      <c r="G189" s="46"/>
      <c r="H189" s="47"/>
      <c r="I189" s="132">
        <f t="shared" ref="I189:I190" si="248">G189+H189</f>
        <v>0</v>
      </c>
      <c r="J189" s="46"/>
      <c r="K189" s="47"/>
      <c r="L189" s="132">
        <f t="shared" ref="L189:L190" si="249">K189+J189</f>
        <v>0</v>
      </c>
      <c r="M189" s="46"/>
      <c r="N189" s="47"/>
      <c r="O189" s="132">
        <f t="shared" ref="O189:O190" si="250">N189+M189</f>
        <v>0</v>
      </c>
      <c r="P189" s="49"/>
    </row>
    <row r="190" spans="1:16" ht="24" hidden="1" customHeight="1" x14ac:dyDescent="0.25">
      <c r="A190" s="187">
        <v>4250</v>
      </c>
      <c r="B190" s="87" t="s">
        <v>209</v>
      </c>
      <c r="C190" s="88">
        <f t="shared" si="193"/>
        <v>0</v>
      </c>
      <c r="D190" s="193">
        <v>0</v>
      </c>
      <c r="E190" s="194"/>
      <c r="F190" s="55">
        <f t="shared" si="247"/>
        <v>0</v>
      </c>
      <c r="G190" s="53"/>
      <c r="H190" s="54"/>
      <c r="I190" s="55">
        <f t="shared" si="248"/>
        <v>0</v>
      </c>
      <c r="J190" s="53"/>
      <c r="K190" s="54"/>
      <c r="L190" s="55">
        <f t="shared" si="249"/>
        <v>0</v>
      </c>
      <c r="M190" s="53"/>
      <c r="N190" s="54"/>
      <c r="O190" s="55">
        <f t="shared" si="250"/>
        <v>0</v>
      </c>
      <c r="P190" s="57"/>
    </row>
    <row r="191" spans="1:16" hidden="1" x14ac:dyDescent="0.25">
      <c r="A191" s="67">
        <v>4300</v>
      </c>
      <c r="B191" s="181" t="s">
        <v>210</v>
      </c>
      <c r="C191" s="68">
        <f t="shared" si="193"/>
        <v>0</v>
      </c>
      <c r="D191" s="182">
        <f>SUM(D192)</f>
        <v>0</v>
      </c>
      <c r="E191" s="183">
        <f t="shared" ref="E191:F191" si="251">SUM(E192)</f>
        <v>0</v>
      </c>
      <c r="F191" s="71">
        <f t="shared" si="251"/>
        <v>0</v>
      </c>
      <c r="G191" s="182">
        <f>SUM(G192)</f>
        <v>0</v>
      </c>
      <c r="H191" s="183">
        <f t="shared" ref="H191:I191" si="252">SUM(H192)</f>
        <v>0</v>
      </c>
      <c r="I191" s="71">
        <f t="shared" si="252"/>
        <v>0</v>
      </c>
      <c r="J191" s="182">
        <f>SUM(J192)</f>
        <v>0</v>
      </c>
      <c r="K191" s="183">
        <f t="shared" ref="K191:L191" si="253">SUM(K192)</f>
        <v>0</v>
      </c>
      <c r="L191" s="71">
        <f t="shared" si="253"/>
        <v>0</v>
      </c>
      <c r="M191" s="182">
        <f>SUM(M192)</f>
        <v>0</v>
      </c>
      <c r="N191" s="183">
        <f t="shared" ref="N191:O191" si="254">SUM(N192)</f>
        <v>0</v>
      </c>
      <c r="O191" s="71">
        <f t="shared" si="254"/>
        <v>0</v>
      </c>
      <c r="P191" s="75"/>
    </row>
    <row r="192" spans="1:16" ht="24" hidden="1" x14ac:dyDescent="0.25">
      <c r="A192" s="477">
        <v>4310</v>
      </c>
      <c r="B192" s="80" t="s">
        <v>211</v>
      </c>
      <c r="C192" s="81">
        <f t="shared" si="193"/>
        <v>0</v>
      </c>
      <c r="D192" s="191">
        <f>SUM(D193:D193)</f>
        <v>0</v>
      </c>
      <c r="E192" s="192">
        <f t="shared" ref="E192:F192" si="255">SUM(E193:E193)</f>
        <v>0</v>
      </c>
      <c r="F192" s="132">
        <f t="shared" si="255"/>
        <v>0</v>
      </c>
      <c r="G192" s="191">
        <f>SUM(G193:G193)</f>
        <v>0</v>
      </c>
      <c r="H192" s="192">
        <f t="shared" ref="H192:I192" si="256">SUM(H193:H193)</f>
        <v>0</v>
      </c>
      <c r="I192" s="132">
        <f t="shared" si="256"/>
        <v>0</v>
      </c>
      <c r="J192" s="191">
        <f>SUM(J193:J193)</f>
        <v>0</v>
      </c>
      <c r="K192" s="192">
        <f t="shared" ref="K192:L192" si="257">SUM(K193:K193)</f>
        <v>0</v>
      </c>
      <c r="L192" s="132">
        <f t="shared" si="257"/>
        <v>0</v>
      </c>
      <c r="M192" s="191">
        <f>SUM(M193:M193)</f>
        <v>0</v>
      </c>
      <c r="N192" s="192">
        <f t="shared" ref="N192:O192" si="258">SUM(N193:N193)</f>
        <v>0</v>
      </c>
      <c r="O192" s="132">
        <f t="shared" si="258"/>
        <v>0</v>
      </c>
      <c r="P192" s="49"/>
    </row>
    <row r="193" spans="1:16" ht="36" hidden="1" customHeight="1" x14ac:dyDescent="0.25">
      <c r="A193" s="51">
        <v>4311</v>
      </c>
      <c r="B193" s="87" t="s">
        <v>212</v>
      </c>
      <c r="C193" s="88">
        <f t="shared" si="193"/>
        <v>0</v>
      </c>
      <c r="D193" s="193">
        <v>0</v>
      </c>
      <c r="E193" s="194"/>
      <c r="F193" s="55">
        <f>D193+E193</f>
        <v>0</v>
      </c>
      <c r="G193" s="53"/>
      <c r="H193" s="54"/>
      <c r="I193" s="55">
        <f>G193+H193</f>
        <v>0</v>
      </c>
      <c r="J193" s="53"/>
      <c r="K193" s="54"/>
      <c r="L193" s="55">
        <f>K193+J193</f>
        <v>0</v>
      </c>
      <c r="M193" s="53"/>
      <c r="N193" s="54"/>
      <c r="O193" s="55">
        <f>N193+M193</f>
        <v>0</v>
      </c>
      <c r="P193" s="57"/>
    </row>
    <row r="194" spans="1:16" s="28" customFormat="1" ht="24" x14ac:dyDescent="0.25">
      <c r="A194" s="221"/>
      <c r="B194" s="23" t="s">
        <v>213</v>
      </c>
      <c r="C194" s="170">
        <f t="shared" si="193"/>
        <v>229047</v>
      </c>
      <c r="D194" s="171">
        <f>SUM(D195,D230,D269,D283)</f>
        <v>229047</v>
      </c>
      <c r="E194" s="172">
        <f t="shared" ref="E194:O194" si="259">SUM(E195,E230,E269,E283)</f>
        <v>0</v>
      </c>
      <c r="F194" s="173">
        <f t="shared" si="259"/>
        <v>229047</v>
      </c>
      <c r="G194" s="171">
        <f t="shared" si="259"/>
        <v>0</v>
      </c>
      <c r="H194" s="172">
        <f t="shared" si="259"/>
        <v>0</v>
      </c>
      <c r="I194" s="173">
        <f t="shared" si="259"/>
        <v>0</v>
      </c>
      <c r="J194" s="171">
        <f t="shared" si="259"/>
        <v>0</v>
      </c>
      <c r="K194" s="172">
        <f t="shared" si="259"/>
        <v>0</v>
      </c>
      <c r="L194" s="173">
        <f t="shared" si="259"/>
        <v>0</v>
      </c>
      <c r="M194" s="171">
        <f t="shared" si="259"/>
        <v>0</v>
      </c>
      <c r="N194" s="172">
        <f t="shared" si="259"/>
        <v>0</v>
      </c>
      <c r="O194" s="173">
        <f t="shared" si="259"/>
        <v>0</v>
      </c>
      <c r="P194" s="174"/>
    </row>
    <row r="195" spans="1:16" x14ac:dyDescent="0.25">
      <c r="A195" s="175">
        <v>5000</v>
      </c>
      <c r="B195" s="175" t="s">
        <v>214</v>
      </c>
      <c r="C195" s="176">
        <f t="shared" si="193"/>
        <v>229047</v>
      </c>
      <c r="D195" s="177">
        <f>D196+D204</f>
        <v>229047</v>
      </c>
      <c r="E195" s="178">
        <f t="shared" ref="E195:F195" si="260">E196+E204</f>
        <v>0</v>
      </c>
      <c r="F195" s="179">
        <f t="shared" si="260"/>
        <v>229047</v>
      </c>
      <c r="G195" s="177">
        <f>G196+G204</f>
        <v>0</v>
      </c>
      <c r="H195" s="178">
        <f t="shared" ref="H195:I195" si="261">H196+H204</f>
        <v>0</v>
      </c>
      <c r="I195" s="179">
        <f t="shared" si="261"/>
        <v>0</v>
      </c>
      <c r="J195" s="177">
        <f>J196+J204</f>
        <v>0</v>
      </c>
      <c r="K195" s="178">
        <f t="shared" ref="K195:L195" si="262">K196+K204</f>
        <v>0</v>
      </c>
      <c r="L195" s="179">
        <f t="shared" si="262"/>
        <v>0</v>
      </c>
      <c r="M195" s="177">
        <f>M196+M204</f>
        <v>0</v>
      </c>
      <c r="N195" s="178">
        <f t="shared" ref="N195:O195" si="263">N196+N204</f>
        <v>0</v>
      </c>
      <c r="O195" s="179">
        <f t="shared" si="263"/>
        <v>0</v>
      </c>
      <c r="P195" s="180"/>
    </row>
    <row r="196" spans="1:16" x14ac:dyDescent="0.25">
      <c r="A196" s="67">
        <v>5100</v>
      </c>
      <c r="B196" s="181" t="s">
        <v>215</v>
      </c>
      <c r="C196" s="68">
        <f t="shared" si="193"/>
        <v>82662</v>
      </c>
      <c r="D196" s="182">
        <f>D197+D198+D201+D202+D203</f>
        <v>82662</v>
      </c>
      <c r="E196" s="183">
        <f t="shared" ref="E196:F196" si="264">E197+E198+E201+E202+E203</f>
        <v>0</v>
      </c>
      <c r="F196" s="71">
        <f t="shared" si="264"/>
        <v>82662</v>
      </c>
      <c r="G196" s="182">
        <f>G197+G198+G201+G202+G203</f>
        <v>0</v>
      </c>
      <c r="H196" s="183">
        <f t="shared" ref="H196:I196" si="265">H197+H198+H201+H202+H203</f>
        <v>0</v>
      </c>
      <c r="I196" s="71">
        <f t="shared" si="265"/>
        <v>0</v>
      </c>
      <c r="J196" s="182">
        <f>J197+J198+J201+J202+J203</f>
        <v>0</v>
      </c>
      <c r="K196" s="183">
        <f t="shared" ref="K196:L196" si="266">K197+K198+K201+K202+K203</f>
        <v>0</v>
      </c>
      <c r="L196" s="71">
        <f t="shared" si="266"/>
        <v>0</v>
      </c>
      <c r="M196" s="182">
        <f>M197+M198+M201+M202+M203</f>
        <v>0</v>
      </c>
      <c r="N196" s="183">
        <f t="shared" ref="N196:O196" si="267">N197+N198+N201+N202+N203</f>
        <v>0</v>
      </c>
      <c r="O196" s="71">
        <f t="shared" si="267"/>
        <v>0</v>
      </c>
      <c r="P196" s="75"/>
    </row>
    <row r="197" spans="1:16" ht="12" customHeight="1" x14ac:dyDescent="0.25">
      <c r="A197" s="477">
        <v>5110</v>
      </c>
      <c r="B197" s="80" t="s">
        <v>216</v>
      </c>
      <c r="C197" s="81">
        <f t="shared" si="193"/>
        <v>82662</v>
      </c>
      <c r="D197" s="195">
        <v>82662</v>
      </c>
      <c r="E197" s="196"/>
      <c r="F197" s="132">
        <f>D197+E197</f>
        <v>82662</v>
      </c>
      <c r="G197" s="46"/>
      <c r="H197" s="47"/>
      <c r="I197" s="132">
        <f>G197+H197</f>
        <v>0</v>
      </c>
      <c r="J197" s="46"/>
      <c r="K197" s="47"/>
      <c r="L197" s="132">
        <f>K197+J197</f>
        <v>0</v>
      </c>
      <c r="M197" s="46"/>
      <c r="N197" s="47"/>
      <c r="O197" s="132">
        <f>N197+M197</f>
        <v>0</v>
      </c>
      <c r="P197" s="49"/>
    </row>
    <row r="198" spans="1:16" ht="24" hidden="1" x14ac:dyDescent="0.25">
      <c r="A198" s="187">
        <v>5120</v>
      </c>
      <c r="B198" s="87" t="s">
        <v>217</v>
      </c>
      <c r="C198" s="88">
        <f t="shared" si="193"/>
        <v>0</v>
      </c>
      <c r="D198" s="188">
        <f>D199+D200</f>
        <v>0</v>
      </c>
      <c r="E198" s="189">
        <f t="shared" ref="E198:F198" si="268">E199+E200</f>
        <v>0</v>
      </c>
      <c r="F198" s="55">
        <f t="shared" si="268"/>
        <v>0</v>
      </c>
      <c r="G198" s="188">
        <f>G199+G200</f>
        <v>0</v>
      </c>
      <c r="H198" s="189">
        <f t="shared" ref="H198:I198" si="269">H199+H200</f>
        <v>0</v>
      </c>
      <c r="I198" s="55">
        <f t="shared" si="269"/>
        <v>0</v>
      </c>
      <c r="J198" s="188">
        <f>J199+J200</f>
        <v>0</v>
      </c>
      <c r="K198" s="189">
        <f t="shared" ref="K198:L198" si="270">K199+K200</f>
        <v>0</v>
      </c>
      <c r="L198" s="55">
        <f t="shared" si="270"/>
        <v>0</v>
      </c>
      <c r="M198" s="188">
        <f>M199+M200</f>
        <v>0</v>
      </c>
      <c r="N198" s="189">
        <f t="shared" ref="N198:O198" si="271">N199+N200</f>
        <v>0</v>
      </c>
      <c r="O198" s="55">
        <f t="shared" si="271"/>
        <v>0</v>
      </c>
      <c r="P198" s="57"/>
    </row>
    <row r="199" spans="1:16" ht="12" hidden="1" customHeight="1" x14ac:dyDescent="0.25">
      <c r="A199" s="51">
        <v>5121</v>
      </c>
      <c r="B199" s="87" t="s">
        <v>218</v>
      </c>
      <c r="C199" s="88">
        <f t="shared" si="193"/>
        <v>0</v>
      </c>
      <c r="D199" s="193">
        <v>0</v>
      </c>
      <c r="E199" s="194"/>
      <c r="F199" s="55">
        <f t="shared" ref="F199:F203" si="272">D199+E199</f>
        <v>0</v>
      </c>
      <c r="G199" s="53"/>
      <c r="H199" s="54"/>
      <c r="I199" s="55">
        <f t="shared" ref="I199:I203" si="273">G199+H199</f>
        <v>0</v>
      </c>
      <c r="J199" s="53"/>
      <c r="K199" s="54"/>
      <c r="L199" s="55">
        <f t="shared" ref="L199:L203" si="274">K199+J199</f>
        <v>0</v>
      </c>
      <c r="M199" s="53"/>
      <c r="N199" s="54"/>
      <c r="O199" s="55">
        <f t="shared" ref="O199:O203" si="275">N199+M199</f>
        <v>0</v>
      </c>
      <c r="P199" s="57"/>
    </row>
    <row r="200" spans="1:16" ht="24" hidden="1" customHeight="1" x14ac:dyDescent="0.25">
      <c r="A200" s="51">
        <v>5129</v>
      </c>
      <c r="B200" s="87" t="s">
        <v>219</v>
      </c>
      <c r="C200" s="88">
        <f t="shared" si="193"/>
        <v>0</v>
      </c>
      <c r="D200" s="193">
        <v>0</v>
      </c>
      <c r="E200" s="194"/>
      <c r="F200" s="55">
        <f t="shared" si="272"/>
        <v>0</v>
      </c>
      <c r="G200" s="53"/>
      <c r="H200" s="54"/>
      <c r="I200" s="55">
        <f t="shared" si="273"/>
        <v>0</v>
      </c>
      <c r="J200" s="53"/>
      <c r="K200" s="54"/>
      <c r="L200" s="55">
        <f t="shared" si="274"/>
        <v>0</v>
      </c>
      <c r="M200" s="53"/>
      <c r="N200" s="54"/>
      <c r="O200" s="55">
        <f t="shared" si="275"/>
        <v>0</v>
      </c>
      <c r="P200" s="57"/>
    </row>
    <row r="201" spans="1:16" ht="12" hidden="1" customHeight="1" x14ac:dyDescent="0.25">
      <c r="A201" s="187">
        <v>5130</v>
      </c>
      <c r="B201" s="87" t="s">
        <v>220</v>
      </c>
      <c r="C201" s="88">
        <f t="shared" si="193"/>
        <v>0</v>
      </c>
      <c r="D201" s="193">
        <v>0</v>
      </c>
      <c r="E201" s="194"/>
      <c r="F201" s="55">
        <f t="shared" si="272"/>
        <v>0</v>
      </c>
      <c r="G201" s="53"/>
      <c r="H201" s="54"/>
      <c r="I201" s="55">
        <f t="shared" si="273"/>
        <v>0</v>
      </c>
      <c r="J201" s="53"/>
      <c r="K201" s="54"/>
      <c r="L201" s="55">
        <f t="shared" si="274"/>
        <v>0</v>
      </c>
      <c r="M201" s="53"/>
      <c r="N201" s="54"/>
      <c r="O201" s="55">
        <f t="shared" si="275"/>
        <v>0</v>
      </c>
      <c r="P201" s="57"/>
    </row>
    <row r="202" spans="1:16" ht="12" hidden="1" customHeight="1" x14ac:dyDescent="0.25">
      <c r="A202" s="187">
        <v>5140</v>
      </c>
      <c r="B202" s="87" t="s">
        <v>221</v>
      </c>
      <c r="C202" s="88">
        <f t="shared" si="193"/>
        <v>0</v>
      </c>
      <c r="D202" s="193">
        <v>0</v>
      </c>
      <c r="E202" s="194"/>
      <c r="F202" s="55">
        <f t="shared" si="272"/>
        <v>0</v>
      </c>
      <c r="G202" s="53"/>
      <c r="H202" s="54"/>
      <c r="I202" s="55">
        <f t="shared" si="273"/>
        <v>0</v>
      </c>
      <c r="J202" s="53"/>
      <c r="K202" s="54"/>
      <c r="L202" s="55">
        <f t="shared" si="274"/>
        <v>0</v>
      </c>
      <c r="M202" s="53"/>
      <c r="N202" s="54"/>
      <c r="O202" s="55">
        <f t="shared" si="275"/>
        <v>0</v>
      </c>
      <c r="P202" s="57"/>
    </row>
    <row r="203" spans="1:16" ht="24" hidden="1" customHeight="1" x14ac:dyDescent="0.25">
      <c r="A203" s="187">
        <v>5170</v>
      </c>
      <c r="B203" s="87" t="s">
        <v>222</v>
      </c>
      <c r="C203" s="88">
        <f t="shared" si="193"/>
        <v>0</v>
      </c>
      <c r="D203" s="193">
        <v>0</v>
      </c>
      <c r="E203" s="194"/>
      <c r="F203" s="55">
        <f t="shared" si="272"/>
        <v>0</v>
      </c>
      <c r="G203" s="53"/>
      <c r="H203" s="54"/>
      <c r="I203" s="55">
        <f t="shared" si="273"/>
        <v>0</v>
      </c>
      <c r="J203" s="53"/>
      <c r="K203" s="54"/>
      <c r="L203" s="55">
        <f t="shared" si="274"/>
        <v>0</v>
      </c>
      <c r="M203" s="53"/>
      <c r="N203" s="54"/>
      <c r="O203" s="55">
        <f t="shared" si="275"/>
        <v>0</v>
      </c>
      <c r="P203" s="57"/>
    </row>
    <row r="204" spans="1:16" x14ac:dyDescent="0.25">
      <c r="A204" s="67">
        <v>5200</v>
      </c>
      <c r="B204" s="181" t="s">
        <v>223</v>
      </c>
      <c r="C204" s="68">
        <f t="shared" si="193"/>
        <v>146385</v>
      </c>
      <c r="D204" s="182">
        <f>D205+D215+D216+D225+D226+D227+D229</f>
        <v>146385</v>
      </c>
      <c r="E204" s="183">
        <f t="shared" ref="E204:F204" si="276">E205+E215+E216+E225+E226+E227+E229</f>
        <v>0</v>
      </c>
      <c r="F204" s="71">
        <f t="shared" si="276"/>
        <v>146385</v>
      </c>
      <c r="G204" s="182">
        <f>G205+G215+G216+G225+G226+G227+G229</f>
        <v>0</v>
      </c>
      <c r="H204" s="183">
        <f t="shared" ref="H204:I204" si="277">H205+H215+H216+H225+H226+H227+H229</f>
        <v>0</v>
      </c>
      <c r="I204" s="71">
        <f t="shared" si="277"/>
        <v>0</v>
      </c>
      <c r="J204" s="182">
        <f>J205+J215+J216+J225+J226+J227+J229</f>
        <v>0</v>
      </c>
      <c r="K204" s="183">
        <f t="shared" ref="K204:L204" si="278">K205+K215+K216+K225+K226+K227+K229</f>
        <v>0</v>
      </c>
      <c r="L204" s="71">
        <f t="shared" si="278"/>
        <v>0</v>
      </c>
      <c r="M204" s="182">
        <f>M205+M215+M216+M225+M226+M227+M229</f>
        <v>0</v>
      </c>
      <c r="N204" s="183">
        <f t="shared" ref="N204:O204" si="279">N205+N215+N216+N225+N226+N227+N229</f>
        <v>0</v>
      </c>
      <c r="O204" s="71">
        <f t="shared" si="279"/>
        <v>0</v>
      </c>
      <c r="P204" s="75"/>
    </row>
    <row r="205" spans="1:16" hidden="1" x14ac:dyDescent="0.25">
      <c r="A205" s="184">
        <v>5210</v>
      </c>
      <c r="B205" s="136" t="s">
        <v>224</v>
      </c>
      <c r="C205" s="141">
        <f t="shared" si="193"/>
        <v>0</v>
      </c>
      <c r="D205" s="185">
        <f>SUM(D206:D214)</f>
        <v>0</v>
      </c>
      <c r="E205" s="186">
        <f t="shared" ref="E205:F205" si="280">SUM(E206:E214)</f>
        <v>0</v>
      </c>
      <c r="F205" s="139">
        <f t="shared" si="280"/>
        <v>0</v>
      </c>
      <c r="G205" s="185">
        <f>SUM(G206:G214)</f>
        <v>0</v>
      </c>
      <c r="H205" s="186">
        <f t="shared" ref="H205:I205" si="281">SUM(H206:H214)</f>
        <v>0</v>
      </c>
      <c r="I205" s="139">
        <f t="shared" si="281"/>
        <v>0</v>
      </c>
      <c r="J205" s="185">
        <f>SUM(J206:J214)</f>
        <v>0</v>
      </c>
      <c r="K205" s="186">
        <f t="shared" ref="K205:L205" si="282">SUM(K206:K214)</f>
        <v>0</v>
      </c>
      <c r="L205" s="139">
        <f t="shared" si="282"/>
        <v>0</v>
      </c>
      <c r="M205" s="185">
        <f>SUM(M206:M214)</f>
        <v>0</v>
      </c>
      <c r="N205" s="186">
        <f t="shared" ref="N205:O205" si="283">SUM(N206:N214)</f>
        <v>0</v>
      </c>
      <c r="O205" s="139">
        <f t="shared" si="283"/>
        <v>0</v>
      </c>
      <c r="P205" s="127"/>
    </row>
    <row r="206" spans="1:16" ht="12" hidden="1" customHeight="1" x14ac:dyDescent="0.25">
      <c r="A206" s="44">
        <v>5211</v>
      </c>
      <c r="B206" s="80" t="s">
        <v>225</v>
      </c>
      <c r="C206" s="81">
        <f t="shared" si="193"/>
        <v>0</v>
      </c>
      <c r="D206" s="195">
        <v>0</v>
      </c>
      <c r="E206" s="196"/>
      <c r="F206" s="132">
        <f t="shared" ref="F206:F215" si="284">D206+E206</f>
        <v>0</v>
      </c>
      <c r="G206" s="46"/>
      <c r="H206" s="47"/>
      <c r="I206" s="132">
        <f t="shared" ref="I206:I215" si="285">G206+H206</f>
        <v>0</v>
      </c>
      <c r="J206" s="46"/>
      <c r="K206" s="47"/>
      <c r="L206" s="132">
        <f t="shared" ref="L206:L215" si="286">K206+J206</f>
        <v>0</v>
      </c>
      <c r="M206" s="46"/>
      <c r="N206" s="47"/>
      <c r="O206" s="132">
        <f t="shared" ref="O206:O215" si="287">N206+M206</f>
        <v>0</v>
      </c>
      <c r="P206" s="49"/>
    </row>
    <row r="207" spans="1:16" ht="12" hidden="1" customHeight="1" x14ac:dyDescent="0.25">
      <c r="A207" s="51">
        <v>5212</v>
      </c>
      <c r="B207" s="87" t="s">
        <v>226</v>
      </c>
      <c r="C207" s="88">
        <f t="shared" si="193"/>
        <v>0</v>
      </c>
      <c r="D207" s="193">
        <v>0</v>
      </c>
      <c r="E207" s="194"/>
      <c r="F207" s="55">
        <f t="shared" si="284"/>
        <v>0</v>
      </c>
      <c r="G207" s="53"/>
      <c r="H207" s="54"/>
      <c r="I207" s="55">
        <f t="shared" si="285"/>
        <v>0</v>
      </c>
      <c r="J207" s="53"/>
      <c r="K207" s="54"/>
      <c r="L207" s="55">
        <f t="shared" si="286"/>
        <v>0</v>
      </c>
      <c r="M207" s="53"/>
      <c r="N207" s="54"/>
      <c r="O207" s="55">
        <f t="shared" si="287"/>
        <v>0</v>
      </c>
      <c r="P207" s="57"/>
    </row>
    <row r="208" spans="1:16" ht="12" hidden="1" customHeight="1" x14ac:dyDescent="0.25">
      <c r="A208" s="51">
        <v>5213</v>
      </c>
      <c r="B208" s="87" t="s">
        <v>227</v>
      </c>
      <c r="C208" s="88">
        <f t="shared" si="193"/>
        <v>0</v>
      </c>
      <c r="D208" s="193">
        <v>0</v>
      </c>
      <c r="E208" s="194"/>
      <c r="F208" s="55">
        <f t="shared" si="284"/>
        <v>0</v>
      </c>
      <c r="G208" s="53"/>
      <c r="H208" s="54"/>
      <c r="I208" s="55">
        <f t="shared" si="285"/>
        <v>0</v>
      </c>
      <c r="J208" s="53"/>
      <c r="K208" s="54"/>
      <c r="L208" s="55">
        <f t="shared" si="286"/>
        <v>0</v>
      </c>
      <c r="M208" s="53"/>
      <c r="N208" s="54"/>
      <c r="O208" s="55">
        <f t="shared" si="287"/>
        <v>0</v>
      </c>
      <c r="P208" s="57"/>
    </row>
    <row r="209" spans="1:16" ht="12" hidden="1" customHeight="1" x14ac:dyDescent="0.25">
      <c r="A209" s="51">
        <v>5214</v>
      </c>
      <c r="B209" s="87" t="s">
        <v>228</v>
      </c>
      <c r="C209" s="88">
        <f t="shared" si="193"/>
        <v>0</v>
      </c>
      <c r="D209" s="193">
        <v>0</v>
      </c>
      <c r="E209" s="194"/>
      <c r="F209" s="55">
        <f t="shared" si="284"/>
        <v>0</v>
      </c>
      <c r="G209" s="53"/>
      <c r="H209" s="54"/>
      <c r="I209" s="55">
        <f t="shared" si="285"/>
        <v>0</v>
      </c>
      <c r="J209" s="53"/>
      <c r="K209" s="54"/>
      <c r="L209" s="55">
        <f t="shared" si="286"/>
        <v>0</v>
      </c>
      <c r="M209" s="53"/>
      <c r="N209" s="54"/>
      <c r="O209" s="55">
        <f t="shared" si="287"/>
        <v>0</v>
      </c>
      <c r="P209" s="57"/>
    </row>
    <row r="210" spans="1:16" ht="12" hidden="1" customHeight="1" x14ac:dyDescent="0.25">
      <c r="A210" s="51">
        <v>5215</v>
      </c>
      <c r="B210" s="87" t="s">
        <v>229</v>
      </c>
      <c r="C210" s="88">
        <f t="shared" si="193"/>
        <v>0</v>
      </c>
      <c r="D210" s="193">
        <v>0</v>
      </c>
      <c r="E210" s="194"/>
      <c r="F210" s="55">
        <f t="shared" si="284"/>
        <v>0</v>
      </c>
      <c r="G210" s="53"/>
      <c r="H210" s="54"/>
      <c r="I210" s="55">
        <f t="shared" si="285"/>
        <v>0</v>
      </c>
      <c r="J210" s="53"/>
      <c r="K210" s="54"/>
      <c r="L210" s="55">
        <f t="shared" si="286"/>
        <v>0</v>
      </c>
      <c r="M210" s="53"/>
      <c r="N210" s="54"/>
      <c r="O210" s="55">
        <f t="shared" si="287"/>
        <v>0</v>
      </c>
      <c r="P210" s="57"/>
    </row>
    <row r="211" spans="1:16" ht="14.25" hidden="1" customHeight="1" x14ac:dyDescent="0.25">
      <c r="A211" s="51">
        <v>5216</v>
      </c>
      <c r="B211" s="87" t="s">
        <v>230</v>
      </c>
      <c r="C211" s="88">
        <f t="shared" si="193"/>
        <v>0</v>
      </c>
      <c r="D211" s="193">
        <v>0</v>
      </c>
      <c r="E211" s="194"/>
      <c r="F211" s="55">
        <f t="shared" si="284"/>
        <v>0</v>
      </c>
      <c r="G211" s="53"/>
      <c r="H211" s="54"/>
      <c r="I211" s="55">
        <f t="shared" si="285"/>
        <v>0</v>
      </c>
      <c r="J211" s="53"/>
      <c r="K211" s="54"/>
      <c r="L211" s="55">
        <f t="shared" si="286"/>
        <v>0</v>
      </c>
      <c r="M211" s="53"/>
      <c r="N211" s="54"/>
      <c r="O211" s="55">
        <f t="shared" si="287"/>
        <v>0</v>
      </c>
      <c r="P211" s="57"/>
    </row>
    <row r="212" spans="1:16" ht="12" hidden="1" customHeight="1" x14ac:dyDescent="0.25">
      <c r="A212" s="51">
        <v>5217</v>
      </c>
      <c r="B212" s="87" t="s">
        <v>231</v>
      </c>
      <c r="C212" s="88">
        <f t="shared" ref="C212:C275" si="288">F212+I212+L212+O212</f>
        <v>0</v>
      </c>
      <c r="D212" s="193">
        <v>0</v>
      </c>
      <c r="E212" s="194"/>
      <c r="F212" s="55">
        <f t="shared" si="284"/>
        <v>0</v>
      </c>
      <c r="G212" s="53"/>
      <c r="H212" s="54"/>
      <c r="I212" s="55">
        <f t="shared" si="285"/>
        <v>0</v>
      </c>
      <c r="J212" s="53"/>
      <c r="K212" s="54"/>
      <c r="L212" s="55">
        <f t="shared" si="286"/>
        <v>0</v>
      </c>
      <c r="M212" s="53"/>
      <c r="N212" s="54"/>
      <c r="O212" s="55">
        <f t="shared" si="287"/>
        <v>0</v>
      </c>
      <c r="P212" s="57"/>
    </row>
    <row r="213" spans="1:16" ht="12" hidden="1" customHeight="1" x14ac:dyDescent="0.25">
      <c r="A213" s="51">
        <v>5218</v>
      </c>
      <c r="B213" s="87" t="s">
        <v>232</v>
      </c>
      <c r="C213" s="88">
        <f t="shared" si="288"/>
        <v>0</v>
      </c>
      <c r="D213" s="193">
        <v>0</v>
      </c>
      <c r="E213" s="194"/>
      <c r="F213" s="55">
        <f t="shared" si="284"/>
        <v>0</v>
      </c>
      <c r="G213" s="53"/>
      <c r="H213" s="54"/>
      <c r="I213" s="55">
        <f t="shared" si="285"/>
        <v>0</v>
      </c>
      <c r="J213" s="53"/>
      <c r="K213" s="54"/>
      <c r="L213" s="55">
        <f t="shared" si="286"/>
        <v>0</v>
      </c>
      <c r="M213" s="53"/>
      <c r="N213" s="54"/>
      <c r="O213" s="55">
        <f t="shared" si="287"/>
        <v>0</v>
      </c>
      <c r="P213" s="57"/>
    </row>
    <row r="214" spans="1:16" ht="12" hidden="1" customHeight="1" x14ac:dyDescent="0.25">
      <c r="A214" s="51">
        <v>5219</v>
      </c>
      <c r="B214" s="87" t="s">
        <v>233</v>
      </c>
      <c r="C214" s="88">
        <f t="shared" si="288"/>
        <v>0</v>
      </c>
      <c r="D214" s="193">
        <v>0</v>
      </c>
      <c r="E214" s="194"/>
      <c r="F214" s="55">
        <f t="shared" si="284"/>
        <v>0</v>
      </c>
      <c r="G214" s="53"/>
      <c r="H214" s="54"/>
      <c r="I214" s="55">
        <f t="shared" si="285"/>
        <v>0</v>
      </c>
      <c r="J214" s="53"/>
      <c r="K214" s="54"/>
      <c r="L214" s="55">
        <f t="shared" si="286"/>
        <v>0</v>
      </c>
      <c r="M214" s="53"/>
      <c r="N214" s="54"/>
      <c r="O214" s="55">
        <f t="shared" si="287"/>
        <v>0</v>
      </c>
      <c r="P214" s="57"/>
    </row>
    <row r="215" spans="1:16" ht="13.5" hidden="1" customHeight="1" x14ac:dyDescent="0.25">
      <c r="A215" s="187">
        <v>5220</v>
      </c>
      <c r="B215" s="87" t="s">
        <v>234</v>
      </c>
      <c r="C215" s="88">
        <f t="shared" si="288"/>
        <v>0</v>
      </c>
      <c r="D215" s="193">
        <v>0</v>
      </c>
      <c r="E215" s="194"/>
      <c r="F215" s="55">
        <f t="shared" si="284"/>
        <v>0</v>
      </c>
      <c r="G215" s="53"/>
      <c r="H215" s="54"/>
      <c r="I215" s="55">
        <f t="shared" si="285"/>
        <v>0</v>
      </c>
      <c r="J215" s="53"/>
      <c r="K215" s="54"/>
      <c r="L215" s="55">
        <f t="shared" si="286"/>
        <v>0</v>
      </c>
      <c r="M215" s="53"/>
      <c r="N215" s="54"/>
      <c r="O215" s="55">
        <f t="shared" si="287"/>
        <v>0</v>
      </c>
      <c r="P215" s="57"/>
    </row>
    <row r="216" spans="1:16" x14ac:dyDescent="0.25">
      <c r="A216" s="187">
        <v>5230</v>
      </c>
      <c r="B216" s="87" t="s">
        <v>235</v>
      </c>
      <c r="C216" s="88">
        <f t="shared" si="288"/>
        <v>5500</v>
      </c>
      <c r="D216" s="188">
        <f>SUM(D217:D224)</f>
        <v>5500</v>
      </c>
      <c r="E216" s="189">
        <f t="shared" ref="E216:F216" si="289">SUM(E217:E224)</f>
        <v>0</v>
      </c>
      <c r="F216" s="55">
        <f t="shared" si="289"/>
        <v>5500</v>
      </c>
      <c r="G216" s="188">
        <f>SUM(G217:G224)</f>
        <v>0</v>
      </c>
      <c r="H216" s="189">
        <f t="shared" ref="H216:I216" si="290">SUM(H217:H224)</f>
        <v>0</v>
      </c>
      <c r="I216" s="55">
        <f t="shared" si="290"/>
        <v>0</v>
      </c>
      <c r="J216" s="188">
        <f>SUM(J217:J224)</f>
        <v>0</v>
      </c>
      <c r="K216" s="189">
        <f t="shared" ref="K216:L216" si="291">SUM(K217:K224)</f>
        <v>0</v>
      </c>
      <c r="L216" s="55">
        <f t="shared" si="291"/>
        <v>0</v>
      </c>
      <c r="M216" s="188">
        <f>SUM(M217:M224)</f>
        <v>0</v>
      </c>
      <c r="N216" s="189">
        <f t="shared" ref="N216:O216" si="292">SUM(N217:N224)</f>
        <v>0</v>
      </c>
      <c r="O216" s="55">
        <f t="shared" si="292"/>
        <v>0</v>
      </c>
      <c r="P216" s="57"/>
    </row>
    <row r="217" spans="1:16" ht="12" hidden="1" customHeight="1" x14ac:dyDescent="0.25">
      <c r="A217" s="51">
        <v>5231</v>
      </c>
      <c r="B217" s="87" t="s">
        <v>236</v>
      </c>
      <c r="C217" s="88">
        <f t="shared" si="288"/>
        <v>0</v>
      </c>
      <c r="D217" s="193">
        <v>0</v>
      </c>
      <c r="E217" s="194"/>
      <c r="F217" s="55">
        <f t="shared" ref="F217:F226" si="293">D217+E217</f>
        <v>0</v>
      </c>
      <c r="G217" s="53"/>
      <c r="H217" s="54"/>
      <c r="I217" s="55">
        <f t="shared" ref="I217:I226" si="294">G217+H217</f>
        <v>0</v>
      </c>
      <c r="J217" s="53"/>
      <c r="K217" s="54"/>
      <c r="L217" s="55">
        <f t="shared" ref="L217:L226" si="295">K217+J217</f>
        <v>0</v>
      </c>
      <c r="M217" s="53"/>
      <c r="N217" s="54"/>
      <c r="O217" s="55">
        <f t="shared" ref="O217:O226" si="296">N217+M217</f>
        <v>0</v>
      </c>
      <c r="P217" s="57"/>
    </row>
    <row r="218" spans="1:16" ht="12" hidden="1" customHeight="1" x14ac:dyDescent="0.25">
      <c r="A218" s="51">
        <v>5232</v>
      </c>
      <c r="B218" s="87" t="s">
        <v>237</v>
      </c>
      <c r="C218" s="88">
        <f t="shared" si="288"/>
        <v>0</v>
      </c>
      <c r="D218" s="193">
        <v>0</v>
      </c>
      <c r="E218" s="194"/>
      <c r="F218" s="55">
        <f t="shared" si="293"/>
        <v>0</v>
      </c>
      <c r="G218" s="53"/>
      <c r="H218" s="54"/>
      <c r="I218" s="55">
        <f t="shared" si="294"/>
        <v>0</v>
      </c>
      <c r="J218" s="53"/>
      <c r="K218" s="54"/>
      <c r="L218" s="55">
        <f t="shared" si="295"/>
        <v>0</v>
      </c>
      <c r="M218" s="53"/>
      <c r="N218" s="54"/>
      <c r="O218" s="55">
        <f t="shared" si="296"/>
        <v>0</v>
      </c>
      <c r="P218" s="57"/>
    </row>
    <row r="219" spans="1:16" ht="12" hidden="1" customHeight="1" x14ac:dyDescent="0.25">
      <c r="A219" s="51">
        <v>5233</v>
      </c>
      <c r="B219" s="87" t="s">
        <v>238</v>
      </c>
      <c r="C219" s="88">
        <f t="shared" si="288"/>
        <v>0</v>
      </c>
      <c r="D219" s="193">
        <v>0</v>
      </c>
      <c r="E219" s="194"/>
      <c r="F219" s="55">
        <f t="shared" si="293"/>
        <v>0</v>
      </c>
      <c r="G219" s="53"/>
      <c r="H219" s="54"/>
      <c r="I219" s="55">
        <f t="shared" si="294"/>
        <v>0</v>
      </c>
      <c r="J219" s="53"/>
      <c r="K219" s="54"/>
      <c r="L219" s="55">
        <f t="shared" si="295"/>
        <v>0</v>
      </c>
      <c r="M219" s="53"/>
      <c r="N219" s="54"/>
      <c r="O219" s="55">
        <f t="shared" si="296"/>
        <v>0</v>
      </c>
      <c r="P219" s="57"/>
    </row>
    <row r="220" spans="1:16" ht="24" hidden="1" customHeight="1" x14ac:dyDescent="0.25">
      <c r="A220" s="51">
        <v>5234</v>
      </c>
      <c r="B220" s="87" t="s">
        <v>239</v>
      </c>
      <c r="C220" s="88">
        <f t="shared" si="288"/>
        <v>0</v>
      </c>
      <c r="D220" s="193">
        <v>0</v>
      </c>
      <c r="E220" s="194"/>
      <c r="F220" s="55">
        <f t="shared" si="293"/>
        <v>0</v>
      </c>
      <c r="G220" s="53"/>
      <c r="H220" s="54"/>
      <c r="I220" s="55">
        <f t="shared" si="294"/>
        <v>0</v>
      </c>
      <c r="J220" s="53"/>
      <c r="K220" s="54"/>
      <c r="L220" s="55">
        <f t="shared" si="295"/>
        <v>0</v>
      </c>
      <c r="M220" s="53"/>
      <c r="N220" s="54"/>
      <c r="O220" s="55">
        <f t="shared" si="296"/>
        <v>0</v>
      </c>
      <c r="P220" s="57"/>
    </row>
    <row r="221" spans="1:16" ht="14.25" hidden="1" customHeight="1" x14ac:dyDescent="0.25">
      <c r="A221" s="51">
        <v>5236</v>
      </c>
      <c r="B221" s="87" t="s">
        <v>240</v>
      </c>
      <c r="C221" s="88">
        <f t="shared" si="288"/>
        <v>0</v>
      </c>
      <c r="D221" s="193">
        <v>0</v>
      </c>
      <c r="E221" s="194"/>
      <c r="F221" s="55">
        <f t="shared" si="293"/>
        <v>0</v>
      </c>
      <c r="G221" s="53"/>
      <c r="H221" s="54"/>
      <c r="I221" s="55">
        <f t="shared" si="294"/>
        <v>0</v>
      </c>
      <c r="J221" s="53"/>
      <c r="K221" s="54"/>
      <c r="L221" s="55">
        <f t="shared" si="295"/>
        <v>0</v>
      </c>
      <c r="M221" s="53"/>
      <c r="N221" s="54"/>
      <c r="O221" s="55">
        <f t="shared" si="296"/>
        <v>0</v>
      </c>
      <c r="P221" s="57"/>
    </row>
    <row r="222" spans="1:16" ht="14.25" hidden="1" customHeight="1" x14ac:dyDescent="0.25">
      <c r="A222" s="51">
        <v>5237</v>
      </c>
      <c r="B222" s="87" t="s">
        <v>241</v>
      </c>
      <c r="C222" s="88">
        <f t="shared" si="288"/>
        <v>0</v>
      </c>
      <c r="D222" s="193">
        <v>0</v>
      </c>
      <c r="E222" s="194"/>
      <c r="F222" s="55">
        <f t="shared" si="293"/>
        <v>0</v>
      </c>
      <c r="G222" s="53"/>
      <c r="H222" s="54"/>
      <c r="I222" s="55">
        <f t="shared" si="294"/>
        <v>0</v>
      </c>
      <c r="J222" s="53"/>
      <c r="K222" s="54"/>
      <c r="L222" s="55">
        <f t="shared" si="295"/>
        <v>0</v>
      </c>
      <c r="M222" s="53"/>
      <c r="N222" s="54"/>
      <c r="O222" s="55">
        <f t="shared" si="296"/>
        <v>0</v>
      </c>
      <c r="P222" s="57"/>
    </row>
    <row r="223" spans="1:16" ht="24" hidden="1" customHeight="1" x14ac:dyDescent="0.25">
      <c r="A223" s="51">
        <v>5238</v>
      </c>
      <c r="B223" s="87" t="s">
        <v>242</v>
      </c>
      <c r="C223" s="88">
        <f t="shared" si="288"/>
        <v>0</v>
      </c>
      <c r="D223" s="193">
        <v>0</v>
      </c>
      <c r="E223" s="194"/>
      <c r="F223" s="55">
        <f t="shared" si="293"/>
        <v>0</v>
      </c>
      <c r="G223" s="53"/>
      <c r="H223" s="54"/>
      <c r="I223" s="55">
        <f t="shared" si="294"/>
        <v>0</v>
      </c>
      <c r="J223" s="53"/>
      <c r="K223" s="54"/>
      <c r="L223" s="55">
        <f t="shared" si="295"/>
        <v>0</v>
      </c>
      <c r="M223" s="53"/>
      <c r="N223" s="54"/>
      <c r="O223" s="55">
        <f t="shared" si="296"/>
        <v>0</v>
      </c>
      <c r="P223" s="57"/>
    </row>
    <row r="224" spans="1:16" ht="24" customHeight="1" x14ac:dyDescent="0.25">
      <c r="A224" s="51">
        <v>5239</v>
      </c>
      <c r="B224" s="87" t="s">
        <v>243</v>
      </c>
      <c r="C224" s="88">
        <f t="shared" si="288"/>
        <v>5500</v>
      </c>
      <c r="D224" s="193">
        <v>5500</v>
      </c>
      <c r="E224" s="194"/>
      <c r="F224" s="55">
        <f t="shared" si="293"/>
        <v>5500</v>
      </c>
      <c r="G224" s="53"/>
      <c r="H224" s="54"/>
      <c r="I224" s="55">
        <f t="shared" si="294"/>
        <v>0</v>
      </c>
      <c r="J224" s="53"/>
      <c r="K224" s="54"/>
      <c r="L224" s="55">
        <f t="shared" si="295"/>
        <v>0</v>
      </c>
      <c r="M224" s="53"/>
      <c r="N224" s="54"/>
      <c r="O224" s="55">
        <f t="shared" si="296"/>
        <v>0</v>
      </c>
      <c r="P224" s="57"/>
    </row>
    <row r="225" spans="1:16" ht="24" customHeight="1" x14ac:dyDescent="0.25">
      <c r="A225" s="187">
        <v>5240</v>
      </c>
      <c r="B225" s="87" t="s">
        <v>244</v>
      </c>
      <c r="C225" s="88">
        <f t="shared" si="288"/>
        <v>88376</v>
      </c>
      <c r="D225" s="193">
        <f>88376+26002-26002</f>
        <v>88376</v>
      </c>
      <c r="E225" s="194"/>
      <c r="F225" s="55">
        <f t="shared" si="293"/>
        <v>88376</v>
      </c>
      <c r="G225" s="53"/>
      <c r="H225" s="54"/>
      <c r="I225" s="55">
        <f t="shared" si="294"/>
        <v>0</v>
      </c>
      <c r="J225" s="53"/>
      <c r="K225" s="54"/>
      <c r="L225" s="55">
        <f t="shared" si="295"/>
        <v>0</v>
      </c>
      <c r="M225" s="53"/>
      <c r="N225" s="54"/>
      <c r="O225" s="55">
        <f t="shared" si="296"/>
        <v>0</v>
      </c>
      <c r="P225" s="57"/>
    </row>
    <row r="226" spans="1:16" ht="12" customHeight="1" x14ac:dyDescent="0.25">
      <c r="A226" s="187">
        <v>5250</v>
      </c>
      <c r="B226" s="87" t="s">
        <v>245</v>
      </c>
      <c r="C226" s="88">
        <f t="shared" si="288"/>
        <v>52509</v>
      </c>
      <c r="D226" s="193">
        <v>52509</v>
      </c>
      <c r="E226" s="194"/>
      <c r="F226" s="55">
        <f t="shared" si="293"/>
        <v>52509</v>
      </c>
      <c r="G226" s="53"/>
      <c r="H226" s="54"/>
      <c r="I226" s="55">
        <f t="shared" si="294"/>
        <v>0</v>
      </c>
      <c r="J226" s="53"/>
      <c r="K226" s="54"/>
      <c r="L226" s="55">
        <f t="shared" si="295"/>
        <v>0</v>
      </c>
      <c r="M226" s="53"/>
      <c r="N226" s="54"/>
      <c r="O226" s="55">
        <f t="shared" si="296"/>
        <v>0</v>
      </c>
      <c r="P226" s="57"/>
    </row>
    <row r="227" spans="1:16" hidden="1" x14ac:dyDescent="0.25">
      <c r="A227" s="187">
        <v>5260</v>
      </c>
      <c r="B227" s="87" t="s">
        <v>246</v>
      </c>
      <c r="C227" s="88">
        <f t="shared" si="288"/>
        <v>0</v>
      </c>
      <c r="D227" s="188">
        <f>SUM(D228)</f>
        <v>0</v>
      </c>
      <c r="E227" s="189">
        <f t="shared" ref="E227:F227" si="297">SUM(E228)</f>
        <v>0</v>
      </c>
      <c r="F227" s="55">
        <f t="shared" si="297"/>
        <v>0</v>
      </c>
      <c r="G227" s="188">
        <f>SUM(G228)</f>
        <v>0</v>
      </c>
      <c r="H227" s="189">
        <f t="shared" ref="H227:I227" si="298">SUM(H228)</f>
        <v>0</v>
      </c>
      <c r="I227" s="55">
        <f t="shared" si="298"/>
        <v>0</v>
      </c>
      <c r="J227" s="188">
        <f>SUM(J228)</f>
        <v>0</v>
      </c>
      <c r="K227" s="189">
        <f t="shared" ref="K227:L227" si="299">SUM(K228)</f>
        <v>0</v>
      </c>
      <c r="L227" s="55">
        <f t="shared" si="299"/>
        <v>0</v>
      </c>
      <c r="M227" s="188">
        <f>SUM(M228)</f>
        <v>0</v>
      </c>
      <c r="N227" s="189">
        <f t="shared" ref="N227:O227" si="300">SUM(N228)</f>
        <v>0</v>
      </c>
      <c r="O227" s="55">
        <f t="shared" si="300"/>
        <v>0</v>
      </c>
      <c r="P227" s="57"/>
    </row>
    <row r="228" spans="1:16" ht="24" hidden="1" customHeight="1" x14ac:dyDescent="0.25">
      <c r="A228" s="51">
        <v>5269</v>
      </c>
      <c r="B228" s="87" t="s">
        <v>247</v>
      </c>
      <c r="C228" s="88">
        <f t="shared" si="288"/>
        <v>0</v>
      </c>
      <c r="D228" s="193">
        <v>0</v>
      </c>
      <c r="E228" s="194"/>
      <c r="F228" s="55">
        <f t="shared" ref="F228:F229" si="301">D228+E228</f>
        <v>0</v>
      </c>
      <c r="G228" s="53"/>
      <c r="H228" s="54"/>
      <c r="I228" s="55">
        <f t="shared" ref="I228:I229" si="302">G228+H228</f>
        <v>0</v>
      </c>
      <c r="J228" s="53"/>
      <c r="K228" s="54"/>
      <c r="L228" s="55">
        <f t="shared" ref="L228:L229" si="303">K228+J228</f>
        <v>0</v>
      </c>
      <c r="M228" s="53"/>
      <c r="N228" s="54"/>
      <c r="O228" s="55">
        <f t="shared" ref="O228:O229" si="304">N228+M228</f>
        <v>0</v>
      </c>
      <c r="P228" s="57"/>
    </row>
    <row r="229" spans="1:16" ht="24" hidden="1" customHeight="1" x14ac:dyDescent="0.25">
      <c r="A229" s="184">
        <v>5270</v>
      </c>
      <c r="B229" s="136" t="s">
        <v>248</v>
      </c>
      <c r="C229" s="141">
        <f t="shared" si="288"/>
        <v>0</v>
      </c>
      <c r="D229" s="199">
        <v>0</v>
      </c>
      <c r="E229" s="200"/>
      <c r="F229" s="139">
        <f t="shared" si="301"/>
        <v>0</v>
      </c>
      <c r="G229" s="142"/>
      <c r="H229" s="143"/>
      <c r="I229" s="139">
        <f t="shared" si="302"/>
        <v>0</v>
      </c>
      <c r="J229" s="142"/>
      <c r="K229" s="143"/>
      <c r="L229" s="139">
        <f t="shared" si="303"/>
        <v>0</v>
      </c>
      <c r="M229" s="142"/>
      <c r="N229" s="143"/>
      <c r="O229" s="139">
        <f t="shared" si="304"/>
        <v>0</v>
      </c>
      <c r="P229" s="127"/>
    </row>
    <row r="230" spans="1:16" hidden="1" x14ac:dyDescent="0.25">
      <c r="A230" s="175">
        <v>6000</v>
      </c>
      <c r="B230" s="175" t="s">
        <v>249</v>
      </c>
      <c r="C230" s="176">
        <f t="shared" si="288"/>
        <v>0</v>
      </c>
      <c r="D230" s="177">
        <f>D231+D251+D259</f>
        <v>0</v>
      </c>
      <c r="E230" s="178">
        <f t="shared" ref="E230:F230" si="305">E231+E251+E259</f>
        <v>0</v>
      </c>
      <c r="F230" s="179">
        <f t="shared" si="305"/>
        <v>0</v>
      </c>
      <c r="G230" s="177">
        <f>G231+G251+G259</f>
        <v>0</v>
      </c>
      <c r="H230" s="178">
        <f t="shared" ref="H230:I230" si="306">H231+H251+H259</f>
        <v>0</v>
      </c>
      <c r="I230" s="179">
        <f t="shared" si="306"/>
        <v>0</v>
      </c>
      <c r="J230" s="177">
        <f>J231+J251+J259</f>
        <v>0</v>
      </c>
      <c r="K230" s="178">
        <f t="shared" ref="K230:L230" si="307">K231+K251+K259</f>
        <v>0</v>
      </c>
      <c r="L230" s="179">
        <f t="shared" si="307"/>
        <v>0</v>
      </c>
      <c r="M230" s="177">
        <f>M231+M251+M259</f>
        <v>0</v>
      </c>
      <c r="N230" s="178">
        <f t="shared" ref="N230:O230" si="308">N231+N251+N259</f>
        <v>0</v>
      </c>
      <c r="O230" s="179">
        <f t="shared" si="308"/>
        <v>0</v>
      </c>
      <c r="P230" s="180"/>
    </row>
    <row r="231" spans="1:16" ht="14.25" hidden="1" customHeight="1" x14ac:dyDescent="0.25">
      <c r="A231" s="213">
        <v>6200</v>
      </c>
      <c r="B231" s="204" t="s">
        <v>250</v>
      </c>
      <c r="C231" s="214">
        <f t="shared" si="288"/>
        <v>0</v>
      </c>
      <c r="D231" s="215">
        <f>SUM(D232,D233,D235,D238,D244,D245,D246)</f>
        <v>0</v>
      </c>
      <c r="E231" s="216">
        <f t="shared" ref="E231:F231" si="309">SUM(E232,E233,E235,E238,E244,E245,E246)</f>
        <v>0</v>
      </c>
      <c r="F231" s="217">
        <f t="shared" si="309"/>
        <v>0</v>
      </c>
      <c r="G231" s="215">
        <f>SUM(G232,G233,G235,G238,G244,G245,G246)</f>
        <v>0</v>
      </c>
      <c r="H231" s="216">
        <f t="shared" ref="H231:I231" si="310">SUM(H232,H233,H235,H238,H244,H245,H246)</f>
        <v>0</v>
      </c>
      <c r="I231" s="217">
        <f t="shared" si="310"/>
        <v>0</v>
      </c>
      <c r="J231" s="215">
        <f>SUM(J232,J233,J235,J238,J244,J245,J246)</f>
        <v>0</v>
      </c>
      <c r="K231" s="216">
        <f t="shared" ref="K231:L231" si="311">SUM(K232,K233,K235,K238,K244,K245,K246)</f>
        <v>0</v>
      </c>
      <c r="L231" s="217">
        <f t="shared" si="311"/>
        <v>0</v>
      </c>
      <c r="M231" s="215">
        <f>SUM(M232,M233,M235,M238,M244,M245,M246)</f>
        <v>0</v>
      </c>
      <c r="N231" s="216">
        <f t="shared" ref="N231:O231" si="312">SUM(N232,N233,N235,N238,N244,N245,N246)</f>
        <v>0</v>
      </c>
      <c r="O231" s="217">
        <f t="shared" si="312"/>
        <v>0</v>
      </c>
      <c r="P231" s="218"/>
    </row>
    <row r="232" spans="1:16" ht="24" hidden="1" customHeight="1" x14ac:dyDescent="0.25">
      <c r="A232" s="477">
        <v>6220</v>
      </c>
      <c r="B232" s="80" t="s">
        <v>251</v>
      </c>
      <c r="C232" s="81">
        <f t="shared" si="288"/>
        <v>0</v>
      </c>
      <c r="D232" s="195">
        <v>0</v>
      </c>
      <c r="E232" s="196"/>
      <c r="F232" s="132">
        <f>D232+E232</f>
        <v>0</v>
      </c>
      <c r="G232" s="46"/>
      <c r="H232" s="47"/>
      <c r="I232" s="132">
        <f>G232+H232</f>
        <v>0</v>
      </c>
      <c r="J232" s="46"/>
      <c r="K232" s="47"/>
      <c r="L232" s="132">
        <f>K232+J232</f>
        <v>0</v>
      </c>
      <c r="M232" s="46"/>
      <c r="N232" s="47"/>
      <c r="O232" s="132">
        <f>N232+M232</f>
        <v>0</v>
      </c>
      <c r="P232" s="49"/>
    </row>
    <row r="233" spans="1:16" hidden="1" x14ac:dyDescent="0.25">
      <c r="A233" s="187">
        <v>6230</v>
      </c>
      <c r="B233" s="87" t="s">
        <v>252</v>
      </c>
      <c r="C233" s="88">
        <f t="shared" si="288"/>
        <v>0</v>
      </c>
      <c r="D233" s="188">
        <f t="shared" ref="D233:O233" si="313">SUM(D234)</f>
        <v>0</v>
      </c>
      <c r="E233" s="189">
        <f t="shared" si="313"/>
        <v>0</v>
      </c>
      <c r="F233" s="55">
        <f t="shared" si="313"/>
        <v>0</v>
      </c>
      <c r="G233" s="188">
        <f t="shared" si="313"/>
        <v>0</v>
      </c>
      <c r="H233" s="189">
        <f t="shared" si="313"/>
        <v>0</v>
      </c>
      <c r="I233" s="55">
        <f t="shared" si="313"/>
        <v>0</v>
      </c>
      <c r="J233" s="188">
        <f t="shared" si="313"/>
        <v>0</v>
      </c>
      <c r="K233" s="189">
        <f t="shared" si="313"/>
        <v>0</v>
      </c>
      <c r="L233" s="55">
        <f t="shared" si="313"/>
        <v>0</v>
      </c>
      <c r="M233" s="188">
        <f t="shared" si="313"/>
        <v>0</v>
      </c>
      <c r="N233" s="189">
        <f t="shared" si="313"/>
        <v>0</v>
      </c>
      <c r="O233" s="55">
        <f t="shared" si="313"/>
        <v>0</v>
      </c>
      <c r="P233" s="57"/>
    </row>
    <row r="234" spans="1:16" ht="24" hidden="1" customHeight="1" x14ac:dyDescent="0.25">
      <c r="A234" s="51">
        <v>6239</v>
      </c>
      <c r="B234" s="80" t="s">
        <v>253</v>
      </c>
      <c r="C234" s="88">
        <f t="shared" si="288"/>
        <v>0</v>
      </c>
      <c r="D234" s="195">
        <v>0</v>
      </c>
      <c r="E234" s="196"/>
      <c r="F234" s="132">
        <f>D234+E234</f>
        <v>0</v>
      </c>
      <c r="G234" s="46"/>
      <c r="H234" s="47"/>
      <c r="I234" s="132">
        <f>G234+H234</f>
        <v>0</v>
      </c>
      <c r="J234" s="46"/>
      <c r="K234" s="47"/>
      <c r="L234" s="132">
        <f>K234+J234</f>
        <v>0</v>
      </c>
      <c r="M234" s="46"/>
      <c r="N234" s="47"/>
      <c r="O234" s="132">
        <f>N234+M234</f>
        <v>0</v>
      </c>
      <c r="P234" s="49"/>
    </row>
    <row r="235" spans="1:16" ht="24" hidden="1" x14ac:dyDescent="0.25">
      <c r="A235" s="187">
        <v>6240</v>
      </c>
      <c r="B235" s="87" t="s">
        <v>254</v>
      </c>
      <c r="C235" s="88">
        <f t="shared" si="288"/>
        <v>0</v>
      </c>
      <c r="D235" s="188">
        <f>SUM(D236:D237)</f>
        <v>0</v>
      </c>
      <c r="E235" s="189">
        <f t="shared" ref="E235:F235" si="314">SUM(E236:E237)</f>
        <v>0</v>
      </c>
      <c r="F235" s="55">
        <f t="shared" si="314"/>
        <v>0</v>
      </c>
      <c r="G235" s="188">
        <f>SUM(G236:G237)</f>
        <v>0</v>
      </c>
      <c r="H235" s="189">
        <f t="shared" ref="H235:I235" si="315">SUM(H236:H237)</f>
        <v>0</v>
      </c>
      <c r="I235" s="55">
        <f t="shared" si="315"/>
        <v>0</v>
      </c>
      <c r="J235" s="188">
        <f>SUM(J236:J237)</f>
        <v>0</v>
      </c>
      <c r="K235" s="189">
        <f t="shared" ref="K235:L235" si="316">SUM(K236:K237)</f>
        <v>0</v>
      </c>
      <c r="L235" s="55">
        <f t="shared" si="316"/>
        <v>0</v>
      </c>
      <c r="M235" s="188">
        <f>SUM(M236:M237)</f>
        <v>0</v>
      </c>
      <c r="N235" s="189">
        <f t="shared" ref="N235:O235" si="317">SUM(N236:N237)</f>
        <v>0</v>
      </c>
      <c r="O235" s="55">
        <f t="shared" si="317"/>
        <v>0</v>
      </c>
      <c r="P235" s="57"/>
    </row>
    <row r="236" spans="1:16" ht="12" hidden="1" customHeight="1" x14ac:dyDescent="0.25">
      <c r="A236" s="51">
        <v>6241</v>
      </c>
      <c r="B236" s="87" t="s">
        <v>255</v>
      </c>
      <c r="C236" s="88">
        <f t="shared" si="288"/>
        <v>0</v>
      </c>
      <c r="D236" s="193">
        <v>0</v>
      </c>
      <c r="E236" s="194"/>
      <c r="F236" s="55">
        <f t="shared" ref="F236:F237" si="318">D236+E236</f>
        <v>0</v>
      </c>
      <c r="G236" s="53"/>
      <c r="H236" s="54"/>
      <c r="I236" s="55">
        <f t="shared" ref="I236:I237" si="319">G236+H236</f>
        <v>0</v>
      </c>
      <c r="J236" s="53"/>
      <c r="K236" s="54"/>
      <c r="L236" s="55">
        <f t="shared" ref="L236:L237" si="320">K236+J236</f>
        <v>0</v>
      </c>
      <c r="M236" s="53"/>
      <c r="N236" s="54"/>
      <c r="O236" s="55">
        <f t="shared" ref="O236:O237" si="321">N236+M236</f>
        <v>0</v>
      </c>
      <c r="P236" s="57"/>
    </row>
    <row r="237" spans="1:16" ht="12" hidden="1" customHeight="1" x14ac:dyDescent="0.25">
      <c r="A237" s="51">
        <v>6242</v>
      </c>
      <c r="B237" s="87" t="s">
        <v>256</v>
      </c>
      <c r="C237" s="88">
        <f t="shared" si="288"/>
        <v>0</v>
      </c>
      <c r="D237" s="193">
        <v>0</v>
      </c>
      <c r="E237" s="194"/>
      <c r="F237" s="55">
        <f t="shared" si="318"/>
        <v>0</v>
      </c>
      <c r="G237" s="53"/>
      <c r="H237" s="54"/>
      <c r="I237" s="55">
        <f t="shared" si="319"/>
        <v>0</v>
      </c>
      <c r="J237" s="53"/>
      <c r="K237" s="54"/>
      <c r="L237" s="55">
        <f t="shared" si="320"/>
        <v>0</v>
      </c>
      <c r="M237" s="53"/>
      <c r="N237" s="54"/>
      <c r="O237" s="55">
        <f t="shared" si="321"/>
        <v>0</v>
      </c>
      <c r="P237" s="57"/>
    </row>
    <row r="238" spans="1:16" ht="25.5" hidden="1" customHeight="1" x14ac:dyDescent="0.25">
      <c r="A238" s="187">
        <v>6250</v>
      </c>
      <c r="B238" s="87" t="s">
        <v>257</v>
      </c>
      <c r="C238" s="88">
        <f t="shared" si="288"/>
        <v>0</v>
      </c>
      <c r="D238" s="188">
        <f>SUM(D239:D243)</f>
        <v>0</v>
      </c>
      <c r="E238" s="189">
        <f t="shared" ref="E238:F238" si="322">SUM(E239:E243)</f>
        <v>0</v>
      </c>
      <c r="F238" s="55">
        <f t="shared" si="322"/>
        <v>0</v>
      </c>
      <c r="G238" s="188">
        <f>SUM(G239:G243)</f>
        <v>0</v>
      </c>
      <c r="H238" s="189">
        <f t="shared" ref="H238:I238" si="323">SUM(H239:H243)</f>
        <v>0</v>
      </c>
      <c r="I238" s="55">
        <f t="shared" si="323"/>
        <v>0</v>
      </c>
      <c r="J238" s="188">
        <f>SUM(J239:J243)</f>
        <v>0</v>
      </c>
      <c r="K238" s="189">
        <f t="shared" ref="K238:L238" si="324">SUM(K239:K243)</f>
        <v>0</v>
      </c>
      <c r="L238" s="55">
        <f t="shared" si="324"/>
        <v>0</v>
      </c>
      <c r="M238" s="188">
        <f>SUM(M239:M243)</f>
        <v>0</v>
      </c>
      <c r="N238" s="189">
        <f t="shared" ref="N238:O238" si="325">SUM(N239:N243)</f>
        <v>0</v>
      </c>
      <c r="O238" s="55">
        <f t="shared" si="325"/>
        <v>0</v>
      </c>
      <c r="P238" s="57"/>
    </row>
    <row r="239" spans="1:16" ht="14.25" hidden="1" customHeight="1" x14ac:dyDescent="0.25">
      <c r="A239" s="51">
        <v>6252</v>
      </c>
      <c r="B239" s="87" t="s">
        <v>258</v>
      </c>
      <c r="C239" s="88">
        <f t="shared" si="288"/>
        <v>0</v>
      </c>
      <c r="D239" s="193">
        <v>0</v>
      </c>
      <c r="E239" s="194"/>
      <c r="F239" s="55">
        <f t="shared" ref="F239:F245" si="326">D239+E239</f>
        <v>0</v>
      </c>
      <c r="G239" s="53"/>
      <c r="H239" s="54"/>
      <c r="I239" s="55">
        <f t="shared" ref="I239:I245" si="327">G239+H239</f>
        <v>0</v>
      </c>
      <c r="J239" s="53"/>
      <c r="K239" s="54"/>
      <c r="L239" s="55">
        <f t="shared" ref="L239:L245" si="328">K239+J239</f>
        <v>0</v>
      </c>
      <c r="M239" s="53"/>
      <c r="N239" s="54"/>
      <c r="O239" s="55">
        <f t="shared" ref="O239:O245" si="329">N239+M239</f>
        <v>0</v>
      </c>
      <c r="P239" s="57"/>
    </row>
    <row r="240" spans="1:16" ht="14.25" hidden="1" customHeight="1" x14ac:dyDescent="0.25">
      <c r="A240" s="51">
        <v>6253</v>
      </c>
      <c r="B240" s="87" t="s">
        <v>259</v>
      </c>
      <c r="C240" s="88">
        <f t="shared" si="288"/>
        <v>0</v>
      </c>
      <c r="D240" s="193">
        <v>0</v>
      </c>
      <c r="E240" s="194"/>
      <c r="F240" s="55">
        <f t="shared" si="326"/>
        <v>0</v>
      </c>
      <c r="G240" s="53"/>
      <c r="H240" s="54"/>
      <c r="I240" s="55">
        <f t="shared" si="327"/>
        <v>0</v>
      </c>
      <c r="J240" s="53"/>
      <c r="K240" s="54"/>
      <c r="L240" s="55">
        <f t="shared" si="328"/>
        <v>0</v>
      </c>
      <c r="M240" s="53"/>
      <c r="N240" s="54"/>
      <c r="O240" s="55">
        <f t="shared" si="329"/>
        <v>0</v>
      </c>
      <c r="P240" s="57"/>
    </row>
    <row r="241" spans="1:16" ht="24" hidden="1" customHeight="1" x14ac:dyDescent="0.25">
      <c r="A241" s="51">
        <v>6254</v>
      </c>
      <c r="B241" s="87" t="s">
        <v>260</v>
      </c>
      <c r="C241" s="88">
        <f t="shared" si="288"/>
        <v>0</v>
      </c>
      <c r="D241" s="193">
        <v>0</v>
      </c>
      <c r="E241" s="194"/>
      <c r="F241" s="55">
        <f t="shared" si="326"/>
        <v>0</v>
      </c>
      <c r="G241" s="53"/>
      <c r="H241" s="54"/>
      <c r="I241" s="55">
        <f t="shared" si="327"/>
        <v>0</v>
      </c>
      <c r="J241" s="53"/>
      <c r="K241" s="54"/>
      <c r="L241" s="55">
        <f t="shared" si="328"/>
        <v>0</v>
      </c>
      <c r="M241" s="53"/>
      <c r="N241" s="54"/>
      <c r="O241" s="55">
        <f t="shared" si="329"/>
        <v>0</v>
      </c>
      <c r="P241" s="57"/>
    </row>
    <row r="242" spans="1:16" ht="24" hidden="1" customHeight="1" x14ac:dyDescent="0.25">
      <c r="A242" s="51">
        <v>6255</v>
      </c>
      <c r="B242" s="87" t="s">
        <v>261</v>
      </c>
      <c r="C242" s="88">
        <f t="shared" si="288"/>
        <v>0</v>
      </c>
      <c r="D242" s="193">
        <v>0</v>
      </c>
      <c r="E242" s="194"/>
      <c r="F242" s="55">
        <f t="shared" si="326"/>
        <v>0</v>
      </c>
      <c r="G242" s="53"/>
      <c r="H242" s="54"/>
      <c r="I242" s="55">
        <f t="shared" si="327"/>
        <v>0</v>
      </c>
      <c r="J242" s="53"/>
      <c r="K242" s="54"/>
      <c r="L242" s="55">
        <f t="shared" si="328"/>
        <v>0</v>
      </c>
      <c r="M242" s="53"/>
      <c r="N242" s="54"/>
      <c r="O242" s="55">
        <f t="shared" si="329"/>
        <v>0</v>
      </c>
      <c r="P242" s="57"/>
    </row>
    <row r="243" spans="1:16" ht="12" hidden="1" customHeight="1" x14ac:dyDescent="0.25">
      <c r="A243" s="51">
        <v>6259</v>
      </c>
      <c r="B243" s="87" t="s">
        <v>262</v>
      </c>
      <c r="C243" s="88">
        <f t="shared" si="288"/>
        <v>0</v>
      </c>
      <c r="D243" s="193">
        <v>0</v>
      </c>
      <c r="E243" s="194"/>
      <c r="F243" s="55">
        <f t="shared" si="326"/>
        <v>0</v>
      </c>
      <c r="G243" s="53"/>
      <c r="H243" s="54"/>
      <c r="I243" s="55">
        <f t="shared" si="327"/>
        <v>0</v>
      </c>
      <c r="J243" s="53"/>
      <c r="K243" s="54"/>
      <c r="L243" s="55">
        <f t="shared" si="328"/>
        <v>0</v>
      </c>
      <c r="M243" s="53"/>
      <c r="N243" s="54"/>
      <c r="O243" s="55">
        <f t="shared" si="329"/>
        <v>0</v>
      </c>
      <c r="P243" s="57"/>
    </row>
    <row r="244" spans="1:16" ht="24" hidden="1" customHeight="1" x14ac:dyDescent="0.25">
      <c r="A244" s="187">
        <v>6260</v>
      </c>
      <c r="B244" s="87" t="s">
        <v>263</v>
      </c>
      <c r="C244" s="88">
        <f t="shared" si="288"/>
        <v>0</v>
      </c>
      <c r="D244" s="193">
        <v>0</v>
      </c>
      <c r="E244" s="194"/>
      <c r="F244" s="55">
        <f t="shared" si="326"/>
        <v>0</v>
      </c>
      <c r="G244" s="53"/>
      <c r="H244" s="54"/>
      <c r="I244" s="55">
        <f t="shared" si="327"/>
        <v>0</v>
      </c>
      <c r="J244" s="53"/>
      <c r="K244" s="54"/>
      <c r="L244" s="55">
        <f t="shared" si="328"/>
        <v>0</v>
      </c>
      <c r="M244" s="53"/>
      <c r="N244" s="54"/>
      <c r="O244" s="55">
        <f t="shared" si="329"/>
        <v>0</v>
      </c>
      <c r="P244" s="57"/>
    </row>
    <row r="245" spans="1:16" ht="12" hidden="1" customHeight="1" x14ac:dyDescent="0.25">
      <c r="A245" s="187">
        <v>6270</v>
      </c>
      <c r="B245" s="87" t="s">
        <v>264</v>
      </c>
      <c r="C245" s="88">
        <f t="shared" si="288"/>
        <v>0</v>
      </c>
      <c r="D245" s="193">
        <v>0</v>
      </c>
      <c r="E245" s="194"/>
      <c r="F245" s="55">
        <f t="shared" si="326"/>
        <v>0</v>
      </c>
      <c r="G245" s="53"/>
      <c r="H245" s="54"/>
      <c r="I245" s="55">
        <f t="shared" si="327"/>
        <v>0</v>
      </c>
      <c r="J245" s="53"/>
      <c r="K245" s="54"/>
      <c r="L245" s="55">
        <f t="shared" si="328"/>
        <v>0</v>
      </c>
      <c r="M245" s="53"/>
      <c r="N245" s="54"/>
      <c r="O245" s="55">
        <f t="shared" si="329"/>
        <v>0</v>
      </c>
      <c r="P245" s="57"/>
    </row>
    <row r="246" spans="1:16" ht="24" hidden="1" x14ac:dyDescent="0.25">
      <c r="A246" s="477">
        <v>6290</v>
      </c>
      <c r="B246" s="80" t="s">
        <v>265</v>
      </c>
      <c r="C246" s="205">
        <f t="shared" si="288"/>
        <v>0</v>
      </c>
      <c r="D246" s="191">
        <f>SUM(D247:D250)</f>
        <v>0</v>
      </c>
      <c r="E246" s="192">
        <f t="shared" ref="E246:O246" si="330">SUM(E247:E250)</f>
        <v>0</v>
      </c>
      <c r="F246" s="132">
        <f t="shared" si="330"/>
        <v>0</v>
      </c>
      <c r="G246" s="191">
        <f t="shared" si="330"/>
        <v>0</v>
      </c>
      <c r="H246" s="192">
        <f t="shared" si="330"/>
        <v>0</v>
      </c>
      <c r="I246" s="132">
        <f t="shared" si="330"/>
        <v>0</v>
      </c>
      <c r="J246" s="191">
        <f t="shared" si="330"/>
        <v>0</v>
      </c>
      <c r="K246" s="192">
        <f t="shared" si="330"/>
        <v>0</v>
      </c>
      <c r="L246" s="132">
        <f t="shared" si="330"/>
        <v>0</v>
      </c>
      <c r="M246" s="191">
        <f t="shared" si="330"/>
        <v>0</v>
      </c>
      <c r="N246" s="192">
        <f t="shared" si="330"/>
        <v>0</v>
      </c>
      <c r="O246" s="132">
        <f t="shared" si="330"/>
        <v>0</v>
      </c>
      <c r="P246" s="49"/>
    </row>
    <row r="247" spans="1:16" ht="12" hidden="1" customHeight="1" x14ac:dyDescent="0.25">
      <c r="A247" s="51">
        <v>6291</v>
      </c>
      <c r="B247" s="87" t="s">
        <v>266</v>
      </c>
      <c r="C247" s="88">
        <f t="shared" si="288"/>
        <v>0</v>
      </c>
      <c r="D247" s="193">
        <v>0</v>
      </c>
      <c r="E247" s="194"/>
      <c r="F247" s="55">
        <f t="shared" ref="F247:F250" si="331">D247+E247</f>
        <v>0</v>
      </c>
      <c r="G247" s="53"/>
      <c r="H247" s="54"/>
      <c r="I247" s="55">
        <f t="shared" ref="I247:I250" si="332">G247+H247</f>
        <v>0</v>
      </c>
      <c r="J247" s="53"/>
      <c r="K247" s="54"/>
      <c r="L247" s="55">
        <f t="shared" ref="L247:L250" si="333">K247+J247</f>
        <v>0</v>
      </c>
      <c r="M247" s="53"/>
      <c r="N247" s="54"/>
      <c r="O247" s="55">
        <f t="shared" ref="O247:O250" si="334">N247+M247</f>
        <v>0</v>
      </c>
      <c r="P247" s="57"/>
    </row>
    <row r="248" spans="1:16" ht="12" hidden="1" customHeight="1" x14ac:dyDescent="0.25">
      <c r="A248" s="51">
        <v>6292</v>
      </c>
      <c r="B248" s="87" t="s">
        <v>267</v>
      </c>
      <c r="C248" s="88">
        <f t="shared" si="288"/>
        <v>0</v>
      </c>
      <c r="D248" s="193">
        <v>0</v>
      </c>
      <c r="E248" s="194"/>
      <c r="F248" s="55">
        <f t="shared" si="331"/>
        <v>0</v>
      </c>
      <c r="G248" s="53"/>
      <c r="H248" s="54"/>
      <c r="I248" s="55">
        <f t="shared" si="332"/>
        <v>0</v>
      </c>
      <c r="J248" s="53"/>
      <c r="K248" s="54"/>
      <c r="L248" s="55">
        <f t="shared" si="333"/>
        <v>0</v>
      </c>
      <c r="M248" s="53"/>
      <c r="N248" s="54"/>
      <c r="O248" s="55">
        <f t="shared" si="334"/>
        <v>0</v>
      </c>
      <c r="P248" s="57"/>
    </row>
    <row r="249" spans="1:16" ht="72" hidden="1" customHeight="1" x14ac:dyDescent="0.25">
      <c r="A249" s="51">
        <v>6296</v>
      </c>
      <c r="B249" s="87" t="s">
        <v>268</v>
      </c>
      <c r="C249" s="88">
        <f t="shared" si="288"/>
        <v>0</v>
      </c>
      <c r="D249" s="193">
        <v>0</v>
      </c>
      <c r="E249" s="194"/>
      <c r="F249" s="55">
        <f t="shared" si="331"/>
        <v>0</v>
      </c>
      <c r="G249" s="53"/>
      <c r="H249" s="54"/>
      <c r="I249" s="55">
        <f t="shared" si="332"/>
        <v>0</v>
      </c>
      <c r="J249" s="53"/>
      <c r="K249" s="54"/>
      <c r="L249" s="55">
        <f t="shared" si="333"/>
        <v>0</v>
      </c>
      <c r="M249" s="53"/>
      <c r="N249" s="54"/>
      <c r="O249" s="55">
        <f t="shared" si="334"/>
        <v>0</v>
      </c>
      <c r="P249" s="57"/>
    </row>
    <row r="250" spans="1:16" ht="39.75" hidden="1" customHeight="1" x14ac:dyDescent="0.25">
      <c r="A250" s="51">
        <v>6299</v>
      </c>
      <c r="B250" s="87" t="s">
        <v>269</v>
      </c>
      <c r="C250" s="88">
        <f t="shared" si="288"/>
        <v>0</v>
      </c>
      <c r="D250" s="193">
        <v>0</v>
      </c>
      <c r="E250" s="194"/>
      <c r="F250" s="55">
        <f t="shared" si="331"/>
        <v>0</v>
      </c>
      <c r="G250" s="53"/>
      <c r="H250" s="54"/>
      <c r="I250" s="55">
        <f t="shared" si="332"/>
        <v>0</v>
      </c>
      <c r="J250" s="53"/>
      <c r="K250" s="54"/>
      <c r="L250" s="55">
        <f t="shared" si="333"/>
        <v>0</v>
      </c>
      <c r="M250" s="53"/>
      <c r="N250" s="54"/>
      <c r="O250" s="55">
        <f t="shared" si="334"/>
        <v>0</v>
      </c>
      <c r="P250" s="57"/>
    </row>
    <row r="251" spans="1:16" hidden="1" x14ac:dyDescent="0.25">
      <c r="A251" s="67">
        <v>6300</v>
      </c>
      <c r="B251" s="181" t="s">
        <v>270</v>
      </c>
      <c r="C251" s="68">
        <f t="shared" si="288"/>
        <v>0</v>
      </c>
      <c r="D251" s="182">
        <f>SUM(D252,D257,D258)</f>
        <v>0</v>
      </c>
      <c r="E251" s="183">
        <f t="shared" ref="E251:O251" si="335">SUM(E252,E257,E258)</f>
        <v>0</v>
      </c>
      <c r="F251" s="71">
        <f t="shared" si="335"/>
        <v>0</v>
      </c>
      <c r="G251" s="182">
        <f t="shared" si="335"/>
        <v>0</v>
      </c>
      <c r="H251" s="183">
        <f t="shared" si="335"/>
        <v>0</v>
      </c>
      <c r="I251" s="71">
        <f t="shared" si="335"/>
        <v>0</v>
      </c>
      <c r="J251" s="182">
        <f t="shared" si="335"/>
        <v>0</v>
      </c>
      <c r="K251" s="183">
        <f t="shared" si="335"/>
        <v>0</v>
      </c>
      <c r="L251" s="71">
        <f t="shared" si="335"/>
        <v>0</v>
      </c>
      <c r="M251" s="182">
        <f t="shared" si="335"/>
        <v>0</v>
      </c>
      <c r="N251" s="183">
        <f t="shared" si="335"/>
        <v>0</v>
      </c>
      <c r="O251" s="71">
        <f t="shared" si="335"/>
        <v>0</v>
      </c>
      <c r="P251" s="75"/>
    </row>
    <row r="252" spans="1:16" ht="24" hidden="1" x14ac:dyDescent="0.25">
      <c r="A252" s="477">
        <v>6320</v>
      </c>
      <c r="B252" s="80" t="s">
        <v>271</v>
      </c>
      <c r="C252" s="205">
        <f t="shared" si="288"/>
        <v>0</v>
      </c>
      <c r="D252" s="191">
        <f>SUM(D253:D256)</f>
        <v>0</v>
      </c>
      <c r="E252" s="192">
        <f t="shared" ref="E252:O252" si="336">SUM(E253:E256)</f>
        <v>0</v>
      </c>
      <c r="F252" s="132">
        <f t="shared" si="336"/>
        <v>0</v>
      </c>
      <c r="G252" s="191">
        <f t="shared" si="336"/>
        <v>0</v>
      </c>
      <c r="H252" s="192">
        <f t="shared" si="336"/>
        <v>0</v>
      </c>
      <c r="I252" s="132">
        <f t="shared" si="336"/>
        <v>0</v>
      </c>
      <c r="J252" s="191">
        <f t="shared" si="336"/>
        <v>0</v>
      </c>
      <c r="K252" s="192">
        <f t="shared" si="336"/>
        <v>0</v>
      </c>
      <c r="L252" s="132">
        <f t="shared" si="336"/>
        <v>0</v>
      </c>
      <c r="M252" s="191">
        <f t="shared" si="336"/>
        <v>0</v>
      </c>
      <c r="N252" s="192">
        <f t="shared" si="336"/>
        <v>0</v>
      </c>
      <c r="O252" s="132">
        <f t="shared" si="336"/>
        <v>0</v>
      </c>
      <c r="P252" s="49"/>
    </row>
    <row r="253" spans="1:16" ht="12" hidden="1" customHeight="1" x14ac:dyDescent="0.25">
      <c r="A253" s="51">
        <v>6322</v>
      </c>
      <c r="B253" s="87" t="s">
        <v>272</v>
      </c>
      <c r="C253" s="88">
        <f t="shared" si="288"/>
        <v>0</v>
      </c>
      <c r="D253" s="193">
        <v>0</v>
      </c>
      <c r="E253" s="194"/>
      <c r="F253" s="55">
        <f t="shared" ref="F253:F258" si="337">D253+E253</f>
        <v>0</v>
      </c>
      <c r="G253" s="53"/>
      <c r="H253" s="54"/>
      <c r="I253" s="55">
        <f t="shared" ref="I253:I258" si="338">G253+H253</f>
        <v>0</v>
      </c>
      <c r="J253" s="53"/>
      <c r="K253" s="54"/>
      <c r="L253" s="55">
        <f t="shared" ref="L253:L258" si="339">K253+J253</f>
        <v>0</v>
      </c>
      <c r="M253" s="53"/>
      <c r="N253" s="54"/>
      <c r="O253" s="55">
        <f t="shared" ref="O253:O258" si="340">N253+M253</f>
        <v>0</v>
      </c>
      <c r="P253" s="57"/>
    </row>
    <row r="254" spans="1:16" ht="24" hidden="1" customHeight="1" x14ac:dyDescent="0.25">
      <c r="A254" s="51">
        <v>6323</v>
      </c>
      <c r="B254" s="87" t="s">
        <v>273</v>
      </c>
      <c r="C254" s="88">
        <f t="shared" si="288"/>
        <v>0</v>
      </c>
      <c r="D254" s="193">
        <v>0</v>
      </c>
      <c r="E254" s="194"/>
      <c r="F254" s="55">
        <f t="shared" si="337"/>
        <v>0</v>
      </c>
      <c r="G254" s="53"/>
      <c r="H254" s="54"/>
      <c r="I254" s="55">
        <f t="shared" si="338"/>
        <v>0</v>
      </c>
      <c r="J254" s="53"/>
      <c r="K254" s="54"/>
      <c r="L254" s="55">
        <f t="shared" si="339"/>
        <v>0</v>
      </c>
      <c r="M254" s="53"/>
      <c r="N254" s="54"/>
      <c r="O254" s="55">
        <f t="shared" si="340"/>
        <v>0</v>
      </c>
      <c r="P254" s="57"/>
    </row>
    <row r="255" spans="1:16" ht="24" hidden="1" customHeight="1" x14ac:dyDescent="0.25">
      <c r="A255" s="51">
        <v>6324</v>
      </c>
      <c r="B255" s="87" t="s">
        <v>274</v>
      </c>
      <c r="C255" s="88">
        <f t="shared" si="288"/>
        <v>0</v>
      </c>
      <c r="D255" s="193">
        <v>0</v>
      </c>
      <c r="E255" s="194"/>
      <c r="F255" s="55">
        <f t="shared" si="337"/>
        <v>0</v>
      </c>
      <c r="G255" s="53"/>
      <c r="H255" s="54"/>
      <c r="I255" s="55">
        <f t="shared" si="338"/>
        <v>0</v>
      </c>
      <c r="J255" s="53"/>
      <c r="K255" s="54"/>
      <c r="L255" s="55">
        <f t="shared" si="339"/>
        <v>0</v>
      </c>
      <c r="M255" s="53"/>
      <c r="N255" s="54"/>
      <c r="O255" s="55">
        <f t="shared" si="340"/>
        <v>0</v>
      </c>
      <c r="P255" s="57"/>
    </row>
    <row r="256" spans="1:16" ht="12" hidden="1" customHeight="1" x14ac:dyDescent="0.25">
      <c r="A256" s="44">
        <v>6329</v>
      </c>
      <c r="B256" s="80" t="s">
        <v>275</v>
      </c>
      <c r="C256" s="81">
        <f t="shared" si="288"/>
        <v>0</v>
      </c>
      <c r="D256" s="195">
        <v>0</v>
      </c>
      <c r="E256" s="196"/>
      <c r="F256" s="132">
        <f t="shared" si="337"/>
        <v>0</v>
      </c>
      <c r="G256" s="46"/>
      <c r="H256" s="47"/>
      <c r="I256" s="132">
        <f t="shared" si="338"/>
        <v>0</v>
      </c>
      <c r="J256" s="46"/>
      <c r="K256" s="47"/>
      <c r="L256" s="132">
        <f t="shared" si="339"/>
        <v>0</v>
      </c>
      <c r="M256" s="46"/>
      <c r="N256" s="47"/>
      <c r="O256" s="132">
        <f t="shared" si="340"/>
        <v>0</v>
      </c>
      <c r="P256" s="49"/>
    </row>
    <row r="257" spans="1:16" ht="24" hidden="1" customHeight="1" x14ac:dyDescent="0.25">
      <c r="A257" s="222">
        <v>6330</v>
      </c>
      <c r="B257" s="223" t="s">
        <v>276</v>
      </c>
      <c r="C257" s="205">
        <f t="shared" si="288"/>
        <v>0</v>
      </c>
      <c r="D257" s="207">
        <v>0</v>
      </c>
      <c r="E257" s="208"/>
      <c r="F257" s="209">
        <f t="shared" si="337"/>
        <v>0</v>
      </c>
      <c r="G257" s="210"/>
      <c r="H257" s="211"/>
      <c r="I257" s="209">
        <f t="shared" si="338"/>
        <v>0</v>
      </c>
      <c r="J257" s="210"/>
      <c r="K257" s="211"/>
      <c r="L257" s="209">
        <f t="shared" si="339"/>
        <v>0</v>
      </c>
      <c r="M257" s="210"/>
      <c r="N257" s="211"/>
      <c r="O257" s="209">
        <f t="shared" si="340"/>
        <v>0</v>
      </c>
      <c r="P257" s="212"/>
    </row>
    <row r="258" spans="1:16" ht="12" hidden="1" customHeight="1" x14ac:dyDescent="0.25">
      <c r="A258" s="187">
        <v>6360</v>
      </c>
      <c r="B258" s="87" t="s">
        <v>277</v>
      </c>
      <c r="C258" s="88">
        <f t="shared" si="288"/>
        <v>0</v>
      </c>
      <c r="D258" s="193">
        <v>0</v>
      </c>
      <c r="E258" s="194"/>
      <c r="F258" s="55">
        <f t="shared" si="337"/>
        <v>0</v>
      </c>
      <c r="G258" s="53"/>
      <c r="H258" s="54"/>
      <c r="I258" s="55">
        <f t="shared" si="338"/>
        <v>0</v>
      </c>
      <c r="J258" s="53"/>
      <c r="K258" s="54"/>
      <c r="L258" s="55">
        <f t="shared" si="339"/>
        <v>0</v>
      </c>
      <c r="M258" s="53"/>
      <c r="N258" s="54"/>
      <c r="O258" s="55">
        <f t="shared" si="340"/>
        <v>0</v>
      </c>
      <c r="P258" s="57"/>
    </row>
    <row r="259" spans="1:16" ht="36" hidden="1" x14ac:dyDescent="0.25">
      <c r="A259" s="67">
        <v>6400</v>
      </c>
      <c r="B259" s="181" t="s">
        <v>278</v>
      </c>
      <c r="C259" s="68">
        <f t="shared" si="288"/>
        <v>0</v>
      </c>
      <c r="D259" s="182">
        <f>SUM(D260,D264)</f>
        <v>0</v>
      </c>
      <c r="E259" s="183">
        <f t="shared" ref="E259:O259" si="341">SUM(E260,E264)</f>
        <v>0</v>
      </c>
      <c r="F259" s="71">
        <f t="shared" si="341"/>
        <v>0</v>
      </c>
      <c r="G259" s="182">
        <f t="shared" si="341"/>
        <v>0</v>
      </c>
      <c r="H259" s="183">
        <f t="shared" si="341"/>
        <v>0</v>
      </c>
      <c r="I259" s="71">
        <f t="shared" si="341"/>
        <v>0</v>
      </c>
      <c r="J259" s="182">
        <f t="shared" si="341"/>
        <v>0</v>
      </c>
      <c r="K259" s="183">
        <f t="shared" si="341"/>
        <v>0</v>
      </c>
      <c r="L259" s="71">
        <f t="shared" si="341"/>
        <v>0</v>
      </c>
      <c r="M259" s="182">
        <f t="shared" si="341"/>
        <v>0</v>
      </c>
      <c r="N259" s="183">
        <f t="shared" si="341"/>
        <v>0</v>
      </c>
      <c r="O259" s="71">
        <f t="shared" si="341"/>
        <v>0</v>
      </c>
      <c r="P259" s="75"/>
    </row>
    <row r="260" spans="1:16" ht="24" hidden="1" x14ac:dyDescent="0.25">
      <c r="A260" s="477">
        <v>6410</v>
      </c>
      <c r="B260" s="80" t="s">
        <v>279</v>
      </c>
      <c r="C260" s="81">
        <f t="shared" si="288"/>
        <v>0</v>
      </c>
      <c r="D260" s="191">
        <f>SUM(D261:D263)</f>
        <v>0</v>
      </c>
      <c r="E260" s="192">
        <f t="shared" ref="E260:O260" si="342">SUM(E261:E263)</f>
        <v>0</v>
      </c>
      <c r="F260" s="132">
        <f t="shared" si="342"/>
        <v>0</v>
      </c>
      <c r="G260" s="191">
        <f t="shared" si="342"/>
        <v>0</v>
      </c>
      <c r="H260" s="192">
        <f t="shared" si="342"/>
        <v>0</v>
      </c>
      <c r="I260" s="132">
        <f t="shared" si="342"/>
        <v>0</v>
      </c>
      <c r="J260" s="191">
        <f t="shared" si="342"/>
        <v>0</v>
      </c>
      <c r="K260" s="192">
        <f t="shared" si="342"/>
        <v>0</v>
      </c>
      <c r="L260" s="132">
        <f t="shared" si="342"/>
        <v>0</v>
      </c>
      <c r="M260" s="191">
        <f t="shared" si="342"/>
        <v>0</v>
      </c>
      <c r="N260" s="192">
        <f t="shared" si="342"/>
        <v>0</v>
      </c>
      <c r="O260" s="132">
        <f t="shared" si="342"/>
        <v>0</v>
      </c>
      <c r="P260" s="49"/>
    </row>
    <row r="261" spans="1:16" ht="12" hidden="1" customHeight="1" x14ac:dyDescent="0.25">
      <c r="A261" s="51">
        <v>6411</v>
      </c>
      <c r="B261" s="197" t="s">
        <v>280</v>
      </c>
      <c r="C261" s="88">
        <f t="shared" si="288"/>
        <v>0</v>
      </c>
      <c r="D261" s="193">
        <v>0</v>
      </c>
      <c r="E261" s="194"/>
      <c r="F261" s="55">
        <f t="shared" ref="F261:F263" si="343">D261+E261</f>
        <v>0</v>
      </c>
      <c r="G261" s="53"/>
      <c r="H261" s="54"/>
      <c r="I261" s="55">
        <f t="shared" ref="I261:I263" si="344">G261+H261</f>
        <v>0</v>
      </c>
      <c r="J261" s="53"/>
      <c r="K261" s="54"/>
      <c r="L261" s="55">
        <f t="shared" ref="L261:L263" si="345">K261+J261</f>
        <v>0</v>
      </c>
      <c r="M261" s="53"/>
      <c r="N261" s="54"/>
      <c r="O261" s="55">
        <f t="shared" ref="O261:O263" si="346">N261+M261</f>
        <v>0</v>
      </c>
      <c r="P261" s="57"/>
    </row>
    <row r="262" spans="1:16" ht="36" hidden="1" customHeight="1" x14ac:dyDescent="0.25">
      <c r="A262" s="51">
        <v>6412</v>
      </c>
      <c r="B262" s="87" t="s">
        <v>281</v>
      </c>
      <c r="C262" s="88">
        <f t="shared" si="288"/>
        <v>0</v>
      </c>
      <c r="D262" s="193">
        <v>0</v>
      </c>
      <c r="E262" s="194"/>
      <c r="F262" s="55">
        <f t="shared" si="343"/>
        <v>0</v>
      </c>
      <c r="G262" s="53"/>
      <c r="H262" s="54"/>
      <c r="I262" s="55">
        <f t="shared" si="344"/>
        <v>0</v>
      </c>
      <c r="J262" s="53"/>
      <c r="K262" s="54"/>
      <c r="L262" s="55">
        <f t="shared" si="345"/>
        <v>0</v>
      </c>
      <c r="M262" s="53"/>
      <c r="N262" s="54"/>
      <c r="O262" s="55">
        <f t="shared" si="346"/>
        <v>0</v>
      </c>
      <c r="P262" s="57"/>
    </row>
    <row r="263" spans="1:16" ht="36" hidden="1" customHeight="1" x14ac:dyDescent="0.25">
      <c r="A263" s="51">
        <v>6419</v>
      </c>
      <c r="B263" s="87" t="s">
        <v>282</v>
      </c>
      <c r="C263" s="88">
        <f t="shared" si="288"/>
        <v>0</v>
      </c>
      <c r="D263" s="193">
        <v>0</v>
      </c>
      <c r="E263" s="194"/>
      <c r="F263" s="55">
        <f t="shared" si="343"/>
        <v>0</v>
      </c>
      <c r="G263" s="53"/>
      <c r="H263" s="54"/>
      <c r="I263" s="55">
        <f t="shared" si="344"/>
        <v>0</v>
      </c>
      <c r="J263" s="53"/>
      <c r="K263" s="54"/>
      <c r="L263" s="55">
        <f t="shared" si="345"/>
        <v>0</v>
      </c>
      <c r="M263" s="53"/>
      <c r="N263" s="54"/>
      <c r="O263" s="55">
        <f t="shared" si="346"/>
        <v>0</v>
      </c>
      <c r="P263" s="57"/>
    </row>
    <row r="264" spans="1:16" ht="48" hidden="1" x14ac:dyDescent="0.25">
      <c r="A264" s="187">
        <v>6420</v>
      </c>
      <c r="B264" s="87" t="s">
        <v>283</v>
      </c>
      <c r="C264" s="88">
        <f t="shared" si="288"/>
        <v>0</v>
      </c>
      <c r="D264" s="188">
        <f>SUM(D265:D268)</f>
        <v>0</v>
      </c>
      <c r="E264" s="189">
        <f t="shared" ref="E264:F264" si="347">SUM(E265:E268)</f>
        <v>0</v>
      </c>
      <c r="F264" s="55">
        <f t="shared" si="347"/>
        <v>0</v>
      </c>
      <c r="G264" s="188">
        <f>SUM(G265:G268)</f>
        <v>0</v>
      </c>
      <c r="H264" s="189">
        <f t="shared" ref="H264:I264" si="348">SUM(H265:H268)</f>
        <v>0</v>
      </c>
      <c r="I264" s="55">
        <f t="shared" si="348"/>
        <v>0</v>
      </c>
      <c r="J264" s="188">
        <f>SUM(J265:J268)</f>
        <v>0</v>
      </c>
      <c r="K264" s="189">
        <f t="shared" ref="K264:L264" si="349">SUM(K265:K268)</f>
        <v>0</v>
      </c>
      <c r="L264" s="55">
        <f t="shared" si="349"/>
        <v>0</v>
      </c>
      <c r="M264" s="188">
        <f>SUM(M265:M268)</f>
        <v>0</v>
      </c>
      <c r="N264" s="189">
        <f t="shared" ref="N264:O264" si="350">SUM(N265:N268)</f>
        <v>0</v>
      </c>
      <c r="O264" s="55">
        <f t="shared" si="350"/>
        <v>0</v>
      </c>
      <c r="P264" s="57"/>
    </row>
    <row r="265" spans="1:16" ht="36" hidden="1" customHeight="1" x14ac:dyDescent="0.25">
      <c r="A265" s="51">
        <v>6421</v>
      </c>
      <c r="B265" s="87" t="s">
        <v>284</v>
      </c>
      <c r="C265" s="88">
        <f t="shared" si="288"/>
        <v>0</v>
      </c>
      <c r="D265" s="193">
        <v>0</v>
      </c>
      <c r="E265" s="194"/>
      <c r="F265" s="55">
        <f t="shared" ref="F265:F268" si="351">D265+E265</f>
        <v>0</v>
      </c>
      <c r="G265" s="53"/>
      <c r="H265" s="54"/>
      <c r="I265" s="55">
        <f t="shared" ref="I265:I268" si="352">G265+H265</f>
        <v>0</v>
      </c>
      <c r="J265" s="53"/>
      <c r="K265" s="54"/>
      <c r="L265" s="55">
        <f t="shared" ref="L265:L268" si="353">K265+J265</f>
        <v>0</v>
      </c>
      <c r="M265" s="53"/>
      <c r="N265" s="54"/>
      <c r="O265" s="55">
        <f t="shared" ref="O265:O268" si="354">N265+M265</f>
        <v>0</v>
      </c>
      <c r="P265" s="57"/>
    </row>
    <row r="266" spans="1:16" ht="12" hidden="1" customHeight="1" x14ac:dyDescent="0.25">
      <c r="A266" s="51">
        <v>6422</v>
      </c>
      <c r="B266" s="87" t="s">
        <v>285</v>
      </c>
      <c r="C266" s="88">
        <f t="shared" si="288"/>
        <v>0</v>
      </c>
      <c r="D266" s="193">
        <v>0</v>
      </c>
      <c r="E266" s="194"/>
      <c r="F266" s="55">
        <f t="shared" si="351"/>
        <v>0</v>
      </c>
      <c r="G266" s="53"/>
      <c r="H266" s="54"/>
      <c r="I266" s="55">
        <f t="shared" si="352"/>
        <v>0</v>
      </c>
      <c r="J266" s="53"/>
      <c r="K266" s="54"/>
      <c r="L266" s="55">
        <f t="shared" si="353"/>
        <v>0</v>
      </c>
      <c r="M266" s="53"/>
      <c r="N266" s="54"/>
      <c r="O266" s="55">
        <f t="shared" si="354"/>
        <v>0</v>
      </c>
      <c r="P266" s="57"/>
    </row>
    <row r="267" spans="1:16" ht="13.5" hidden="1" customHeight="1" x14ac:dyDescent="0.25">
      <c r="A267" s="51">
        <v>6423</v>
      </c>
      <c r="B267" s="87" t="s">
        <v>286</v>
      </c>
      <c r="C267" s="88">
        <f t="shared" si="288"/>
        <v>0</v>
      </c>
      <c r="D267" s="193">
        <v>0</v>
      </c>
      <c r="E267" s="194"/>
      <c r="F267" s="55">
        <f t="shared" si="351"/>
        <v>0</v>
      </c>
      <c r="G267" s="53"/>
      <c r="H267" s="54"/>
      <c r="I267" s="55">
        <f t="shared" si="352"/>
        <v>0</v>
      </c>
      <c r="J267" s="53"/>
      <c r="K267" s="54"/>
      <c r="L267" s="55">
        <f t="shared" si="353"/>
        <v>0</v>
      </c>
      <c r="M267" s="53"/>
      <c r="N267" s="54"/>
      <c r="O267" s="55">
        <f t="shared" si="354"/>
        <v>0</v>
      </c>
      <c r="P267" s="57"/>
    </row>
    <row r="268" spans="1:16" ht="36" hidden="1" customHeight="1" x14ac:dyDescent="0.25">
      <c r="A268" s="51">
        <v>6424</v>
      </c>
      <c r="B268" s="87" t="s">
        <v>287</v>
      </c>
      <c r="C268" s="88">
        <f t="shared" si="288"/>
        <v>0</v>
      </c>
      <c r="D268" s="193">
        <v>0</v>
      </c>
      <c r="E268" s="194"/>
      <c r="F268" s="55">
        <f t="shared" si="351"/>
        <v>0</v>
      </c>
      <c r="G268" s="53"/>
      <c r="H268" s="54"/>
      <c r="I268" s="55">
        <f t="shared" si="352"/>
        <v>0</v>
      </c>
      <c r="J268" s="53"/>
      <c r="K268" s="54"/>
      <c r="L268" s="55">
        <f t="shared" si="353"/>
        <v>0</v>
      </c>
      <c r="M268" s="53"/>
      <c r="N268" s="54"/>
      <c r="O268" s="55">
        <f t="shared" si="354"/>
        <v>0</v>
      </c>
      <c r="P268" s="57"/>
    </row>
    <row r="269" spans="1:16" ht="48" hidden="1" x14ac:dyDescent="0.25">
      <c r="A269" s="224">
        <v>7000</v>
      </c>
      <c r="B269" s="224" t="s">
        <v>288</v>
      </c>
      <c r="C269" s="225">
        <f t="shared" si="288"/>
        <v>0</v>
      </c>
      <c r="D269" s="226">
        <f>SUM(D270,D281)</f>
        <v>0</v>
      </c>
      <c r="E269" s="227">
        <f t="shared" ref="E269:F269" si="355">SUM(E270,E281)</f>
        <v>0</v>
      </c>
      <c r="F269" s="228">
        <f t="shared" si="355"/>
        <v>0</v>
      </c>
      <c r="G269" s="226">
        <f>SUM(G270,G281)</f>
        <v>0</v>
      </c>
      <c r="H269" s="227">
        <f t="shared" ref="H269:I269" si="356">SUM(H270,H281)</f>
        <v>0</v>
      </c>
      <c r="I269" s="228">
        <f t="shared" si="356"/>
        <v>0</v>
      </c>
      <c r="J269" s="226">
        <f>SUM(J270,J281)</f>
        <v>0</v>
      </c>
      <c r="K269" s="227">
        <f t="shared" ref="K269:L269" si="357">SUM(K270,K281)</f>
        <v>0</v>
      </c>
      <c r="L269" s="228">
        <f t="shared" si="357"/>
        <v>0</v>
      </c>
      <c r="M269" s="226">
        <f>SUM(M270,M281)</f>
        <v>0</v>
      </c>
      <c r="N269" s="227">
        <f t="shared" ref="N269:O269" si="358">SUM(N270,N281)</f>
        <v>0</v>
      </c>
      <c r="O269" s="228">
        <f t="shared" si="358"/>
        <v>0</v>
      </c>
      <c r="P269" s="229"/>
    </row>
    <row r="270" spans="1:16" ht="24" hidden="1" x14ac:dyDescent="0.25">
      <c r="A270" s="67">
        <v>7200</v>
      </c>
      <c r="B270" s="181" t="s">
        <v>289</v>
      </c>
      <c r="C270" s="68">
        <f t="shared" si="288"/>
        <v>0</v>
      </c>
      <c r="D270" s="182">
        <f>SUM(D271,D272,D275,D276,D280)</f>
        <v>0</v>
      </c>
      <c r="E270" s="183">
        <f t="shared" ref="E270:F270" si="359">SUM(E271,E272,E275,E276,E280)</f>
        <v>0</v>
      </c>
      <c r="F270" s="71">
        <f t="shared" si="359"/>
        <v>0</v>
      </c>
      <c r="G270" s="182">
        <f>SUM(G271,G272,G275,G276,G280)</f>
        <v>0</v>
      </c>
      <c r="H270" s="183">
        <f t="shared" ref="H270:I270" si="360">SUM(H271,H272,H275,H276,H280)</f>
        <v>0</v>
      </c>
      <c r="I270" s="71">
        <f t="shared" si="360"/>
        <v>0</v>
      </c>
      <c r="J270" s="182">
        <f>SUM(J271,J272,J275,J276,J280)</f>
        <v>0</v>
      </c>
      <c r="K270" s="183">
        <f t="shared" ref="K270:L270" si="361">SUM(K271,K272,K275,K276,K280)</f>
        <v>0</v>
      </c>
      <c r="L270" s="71">
        <f t="shared" si="361"/>
        <v>0</v>
      </c>
      <c r="M270" s="182">
        <f>SUM(M271,M272,M275,M276,M280)</f>
        <v>0</v>
      </c>
      <c r="N270" s="183">
        <f t="shared" ref="N270:O270" si="362">SUM(N271,N272,N275,N276,N280)</f>
        <v>0</v>
      </c>
      <c r="O270" s="71">
        <f t="shared" si="362"/>
        <v>0</v>
      </c>
      <c r="P270" s="75"/>
    </row>
    <row r="271" spans="1:16" ht="24" hidden="1" customHeight="1" x14ac:dyDescent="0.25">
      <c r="A271" s="477">
        <v>7210</v>
      </c>
      <c r="B271" s="80" t="s">
        <v>290</v>
      </c>
      <c r="C271" s="81">
        <f t="shared" si="288"/>
        <v>0</v>
      </c>
      <c r="D271" s="195">
        <v>0</v>
      </c>
      <c r="E271" s="196"/>
      <c r="F271" s="132">
        <f>D271+E271</f>
        <v>0</v>
      </c>
      <c r="G271" s="46"/>
      <c r="H271" s="47"/>
      <c r="I271" s="132">
        <f>G271+H271</f>
        <v>0</v>
      </c>
      <c r="J271" s="46"/>
      <c r="K271" s="47"/>
      <c r="L271" s="132">
        <f>K271+J271</f>
        <v>0</v>
      </c>
      <c r="M271" s="46"/>
      <c r="N271" s="47"/>
      <c r="O271" s="132">
        <f>N271+M271</f>
        <v>0</v>
      </c>
      <c r="P271" s="49"/>
    </row>
    <row r="272" spans="1:16" s="230" customFormat="1" ht="24" hidden="1" x14ac:dyDescent="0.25">
      <c r="A272" s="187">
        <v>7220</v>
      </c>
      <c r="B272" s="87" t="s">
        <v>291</v>
      </c>
      <c r="C272" s="88">
        <f t="shared" si="288"/>
        <v>0</v>
      </c>
      <c r="D272" s="188">
        <f>SUM(D273:D274)</f>
        <v>0</v>
      </c>
      <c r="E272" s="189">
        <f t="shared" ref="E272:F272" si="363">SUM(E273:E274)</f>
        <v>0</v>
      </c>
      <c r="F272" s="55">
        <f t="shared" si="363"/>
        <v>0</v>
      </c>
      <c r="G272" s="188">
        <f>SUM(G273:G274)</f>
        <v>0</v>
      </c>
      <c r="H272" s="189">
        <f t="shared" ref="H272:I272" si="364">SUM(H273:H274)</f>
        <v>0</v>
      </c>
      <c r="I272" s="55">
        <f t="shared" si="364"/>
        <v>0</v>
      </c>
      <c r="J272" s="188">
        <f>SUM(J273:J274)</f>
        <v>0</v>
      </c>
      <c r="K272" s="189">
        <f t="shared" ref="K272:L272" si="365">SUM(K273:K274)</f>
        <v>0</v>
      </c>
      <c r="L272" s="55">
        <f t="shared" si="365"/>
        <v>0</v>
      </c>
      <c r="M272" s="188">
        <f>SUM(M273:M274)</f>
        <v>0</v>
      </c>
      <c r="N272" s="189">
        <f t="shared" ref="N272:O272" si="366">SUM(N273:N274)</f>
        <v>0</v>
      </c>
      <c r="O272" s="55">
        <f t="shared" si="366"/>
        <v>0</v>
      </c>
      <c r="P272" s="57"/>
    </row>
    <row r="273" spans="1:16" s="230" customFormat="1" ht="36" hidden="1" customHeight="1" x14ac:dyDescent="0.25">
      <c r="A273" s="51">
        <v>7221</v>
      </c>
      <c r="B273" s="87" t="s">
        <v>292</v>
      </c>
      <c r="C273" s="88">
        <f t="shared" si="288"/>
        <v>0</v>
      </c>
      <c r="D273" s="193">
        <v>0</v>
      </c>
      <c r="E273" s="194"/>
      <c r="F273" s="55">
        <f t="shared" ref="F273:F275" si="367">D273+E273</f>
        <v>0</v>
      </c>
      <c r="G273" s="53"/>
      <c r="H273" s="54"/>
      <c r="I273" s="55">
        <f t="shared" ref="I273:I275" si="368">G273+H273</f>
        <v>0</v>
      </c>
      <c r="J273" s="53"/>
      <c r="K273" s="54"/>
      <c r="L273" s="55">
        <f t="shared" ref="L273:L275" si="369">K273+J273</f>
        <v>0</v>
      </c>
      <c r="M273" s="53"/>
      <c r="N273" s="54"/>
      <c r="O273" s="55">
        <f t="shared" ref="O273:O275" si="370">N273+M273</f>
        <v>0</v>
      </c>
      <c r="P273" s="57"/>
    </row>
    <row r="274" spans="1:16" s="230" customFormat="1" ht="36" hidden="1" customHeight="1" x14ac:dyDescent="0.25">
      <c r="A274" s="51">
        <v>7222</v>
      </c>
      <c r="B274" s="87" t="s">
        <v>293</v>
      </c>
      <c r="C274" s="88">
        <f t="shared" si="288"/>
        <v>0</v>
      </c>
      <c r="D274" s="193">
        <v>0</v>
      </c>
      <c r="E274" s="194"/>
      <c r="F274" s="55">
        <f t="shared" si="367"/>
        <v>0</v>
      </c>
      <c r="G274" s="53"/>
      <c r="H274" s="54"/>
      <c r="I274" s="55">
        <f t="shared" si="368"/>
        <v>0</v>
      </c>
      <c r="J274" s="53"/>
      <c r="K274" s="54"/>
      <c r="L274" s="55">
        <f t="shared" si="369"/>
        <v>0</v>
      </c>
      <c r="M274" s="53"/>
      <c r="N274" s="54"/>
      <c r="O274" s="55">
        <f t="shared" si="370"/>
        <v>0</v>
      </c>
      <c r="P274" s="57"/>
    </row>
    <row r="275" spans="1:16" ht="24" hidden="1" customHeight="1" x14ac:dyDescent="0.25">
      <c r="A275" s="187">
        <v>7230</v>
      </c>
      <c r="B275" s="87" t="s">
        <v>294</v>
      </c>
      <c r="C275" s="88">
        <f t="shared" si="288"/>
        <v>0</v>
      </c>
      <c r="D275" s="193">
        <v>0</v>
      </c>
      <c r="E275" s="194"/>
      <c r="F275" s="55">
        <f t="shared" si="367"/>
        <v>0</v>
      </c>
      <c r="G275" s="53"/>
      <c r="H275" s="54"/>
      <c r="I275" s="55">
        <f t="shared" si="368"/>
        <v>0</v>
      </c>
      <c r="J275" s="53"/>
      <c r="K275" s="54"/>
      <c r="L275" s="55">
        <f t="shared" si="369"/>
        <v>0</v>
      </c>
      <c r="M275" s="53"/>
      <c r="N275" s="54"/>
      <c r="O275" s="55">
        <f t="shared" si="370"/>
        <v>0</v>
      </c>
      <c r="P275" s="57"/>
    </row>
    <row r="276" spans="1:16" ht="24" hidden="1" x14ac:dyDescent="0.25">
      <c r="A276" s="187">
        <v>7240</v>
      </c>
      <c r="B276" s="87" t="s">
        <v>295</v>
      </c>
      <c r="C276" s="88">
        <f t="shared" ref="C276:C301" si="371">F276+I276+L276+O276</f>
        <v>0</v>
      </c>
      <c r="D276" s="188">
        <f t="shared" ref="D276:O276" si="372">SUM(D277:D279)</f>
        <v>0</v>
      </c>
      <c r="E276" s="189">
        <f t="shared" si="372"/>
        <v>0</v>
      </c>
      <c r="F276" s="55">
        <f t="shared" si="372"/>
        <v>0</v>
      </c>
      <c r="G276" s="188">
        <f t="shared" si="372"/>
        <v>0</v>
      </c>
      <c r="H276" s="189">
        <f t="shared" si="372"/>
        <v>0</v>
      </c>
      <c r="I276" s="55">
        <f t="shared" si="372"/>
        <v>0</v>
      </c>
      <c r="J276" s="188">
        <f>SUM(J277:J279)</f>
        <v>0</v>
      </c>
      <c r="K276" s="189">
        <f t="shared" ref="K276:L276" si="373">SUM(K277:K279)</f>
        <v>0</v>
      </c>
      <c r="L276" s="55">
        <f t="shared" si="373"/>
        <v>0</v>
      </c>
      <c r="M276" s="188">
        <f t="shared" si="372"/>
        <v>0</v>
      </c>
      <c r="N276" s="189">
        <f t="shared" si="372"/>
        <v>0</v>
      </c>
      <c r="O276" s="55">
        <f t="shared" si="372"/>
        <v>0</v>
      </c>
      <c r="P276" s="57"/>
    </row>
    <row r="277" spans="1:16" ht="48" hidden="1" customHeight="1" x14ac:dyDescent="0.25">
      <c r="A277" s="51">
        <v>7245</v>
      </c>
      <c r="B277" s="87" t="s">
        <v>296</v>
      </c>
      <c r="C277" s="88">
        <f t="shared" si="371"/>
        <v>0</v>
      </c>
      <c r="D277" s="193">
        <v>0</v>
      </c>
      <c r="E277" s="194"/>
      <c r="F277" s="55">
        <f t="shared" ref="F277:F280" si="374">D277+E277</f>
        <v>0</v>
      </c>
      <c r="G277" s="53"/>
      <c r="H277" s="54"/>
      <c r="I277" s="55">
        <f t="shared" ref="I277:I280" si="375">G277+H277</f>
        <v>0</v>
      </c>
      <c r="J277" s="53"/>
      <c r="K277" s="54"/>
      <c r="L277" s="55">
        <f t="shared" ref="L277:L280" si="376">K277+J277</f>
        <v>0</v>
      </c>
      <c r="M277" s="53"/>
      <c r="N277" s="54"/>
      <c r="O277" s="55">
        <f t="shared" ref="O277:O280" si="377">N277+M277</f>
        <v>0</v>
      </c>
      <c r="P277" s="57"/>
    </row>
    <row r="278" spans="1:16" ht="84.75" hidden="1" customHeight="1" x14ac:dyDescent="0.25">
      <c r="A278" s="51">
        <v>7246</v>
      </c>
      <c r="B278" s="87" t="s">
        <v>297</v>
      </c>
      <c r="C278" s="88">
        <f t="shared" si="371"/>
        <v>0</v>
      </c>
      <c r="D278" s="193">
        <v>0</v>
      </c>
      <c r="E278" s="194"/>
      <c r="F278" s="55">
        <f t="shared" si="374"/>
        <v>0</v>
      </c>
      <c r="G278" s="53"/>
      <c r="H278" s="54"/>
      <c r="I278" s="55">
        <f t="shared" si="375"/>
        <v>0</v>
      </c>
      <c r="J278" s="53"/>
      <c r="K278" s="54"/>
      <c r="L278" s="55">
        <f t="shared" si="376"/>
        <v>0</v>
      </c>
      <c r="M278" s="53"/>
      <c r="N278" s="54"/>
      <c r="O278" s="55">
        <f t="shared" si="377"/>
        <v>0</v>
      </c>
      <c r="P278" s="57"/>
    </row>
    <row r="279" spans="1:16" ht="36" hidden="1" customHeight="1" x14ac:dyDescent="0.25">
      <c r="A279" s="51">
        <v>7247</v>
      </c>
      <c r="B279" s="87" t="s">
        <v>298</v>
      </c>
      <c r="C279" s="88">
        <f t="shared" si="371"/>
        <v>0</v>
      </c>
      <c r="D279" s="193">
        <v>0</v>
      </c>
      <c r="E279" s="194"/>
      <c r="F279" s="55">
        <f t="shared" si="374"/>
        <v>0</v>
      </c>
      <c r="G279" s="53"/>
      <c r="H279" s="54"/>
      <c r="I279" s="55">
        <f t="shared" si="375"/>
        <v>0</v>
      </c>
      <c r="J279" s="53"/>
      <c r="K279" s="54"/>
      <c r="L279" s="55">
        <f t="shared" si="376"/>
        <v>0</v>
      </c>
      <c r="M279" s="53"/>
      <c r="N279" s="54"/>
      <c r="O279" s="55">
        <f t="shared" si="377"/>
        <v>0</v>
      </c>
      <c r="P279" s="57"/>
    </row>
    <row r="280" spans="1:16" ht="24" hidden="1" customHeight="1" x14ac:dyDescent="0.25">
      <c r="A280" s="477">
        <v>7260</v>
      </c>
      <c r="B280" s="80" t="s">
        <v>299</v>
      </c>
      <c r="C280" s="81">
        <f t="shared" si="371"/>
        <v>0</v>
      </c>
      <c r="D280" s="195">
        <v>0</v>
      </c>
      <c r="E280" s="196"/>
      <c r="F280" s="132">
        <f t="shared" si="374"/>
        <v>0</v>
      </c>
      <c r="G280" s="46"/>
      <c r="H280" s="47"/>
      <c r="I280" s="132">
        <f t="shared" si="375"/>
        <v>0</v>
      </c>
      <c r="J280" s="46"/>
      <c r="K280" s="47"/>
      <c r="L280" s="132">
        <f t="shared" si="376"/>
        <v>0</v>
      </c>
      <c r="M280" s="46"/>
      <c r="N280" s="47"/>
      <c r="O280" s="132">
        <f t="shared" si="377"/>
        <v>0</v>
      </c>
      <c r="P280" s="49"/>
    </row>
    <row r="281" spans="1:16" hidden="1" x14ac:dyDescent="0.25">
      <c r="A281" s="134">
        <v>7700</v>
      </c>
      <c r="B281" s="107" t="s">
        <v>300</v>
      </c>
      <c r="C281" s="108">
        <f t="shared" si="371"/>
        <v>0</v>
      </c>
      <c r="D281" s="231">
        <f t="shared" ref="D281:O281" si="378">D282</f>
        <v>0</v>
      </c>
      <c r="E281" s="232">
        <f t="shared" si="378"/>
        <v>0</v>
      </c>
      <c r="F281" s="129">
        <f t="shared" si="378"/>
        <v>0</v>
      </c>
      <c r="G281" s="231">
        <f t="shared" si="378"/>
        <v>0</v>
      </c>
      <c r="H281" s="232">
        <f t="shared" si="378"/>
        <v>0</v>
      </c>
      <c r="I281" s="129">
        <f t="shared" si="378"/>
        <v>0</v>
      </c>
      <c r="J281" s="231">
        <f t="shared" si="378"/>
        <v>0</v>
      </c>
      <c r="K281" s="232">
        <f t="shared" si="378"/>
        <v>0</v>
      </c>
      <c r="L281" s="129">
        <f t="shared" si="378"/>
        <v>0</v>
      </c>
      <c r="M281" s="231">
        <f t="shared" si="378"/>
        <v>0</v>
      </c>
      <c r="N281" s="232">
        <f t="shared" si="378"/>
        <v>0</v>
      </c>
      <c r="O281" s="129">
        <f t="shared" si="378"/>
        <v>0</v>
      </c>
      <c r="P281" s="117"/>
    </row>
    <row r="282" spans="1:16" ht="12" hidden="1" customHeight="1" x14ac:dyDescent="0.25">
      <c r="A282" s="184">
        <v>7720</v>
      </c>
      <c r="B282" s="80" t="s">
        <v>301</v>
      </c>
      <c r="C282" s="96">
        <f t="shared" si="371"/>
        <v>0</v>
      </c>
      <c r="D282" s="233">
        <v>0</v>
      </c>
      <c r="E282" s="234"/>
      <c r="F282" s="235">
        <f>D282+E282</f>
        <v>0</v>
      </c>
      <c r="G282" s="100"/>
      <c r="H282" s="101"/>
      <c r="I282" s="235">
        <f>G282+H282</f>
        <v>0</v>
      </c>
      <c r="J282" s="100"/>
      <c r="K282" s="101"/>
      <c r="L282" s="235">
        <f>K282+J282</f>
        <v>0</v>
      </c>
      <c r="M282" s="100"/>
      <c r="N282" s="101"/>
      <c r="O282" s="235">
        <f>N282+M282</f>
        <v>0</v>
      </c>
      <c r="P282" s="105"/>
    </row>
    <row r="283" spans="1:16" hidden="1" x14ac:dyDescent="0.25">
      <c r="A283" s="236">
        <v>9000</v>
      </c>
      <c r="B283" s="237" t="s">
        <v>302</v>
      </c>
      <c r="C283" s="238">
        <f t="shared" si="371"/>
        <v>0</v>
      </c>
      <c r="D283" s="239">
        <f t="shared" ref="D283:O284" si="379">D284</f>
        <v>0</v>
      </c>
      <c r="E283" s="240">
        <f t="shared" si="379"/>
        <v>0</v>
      </c>
      <c r="F283" s="241">
        <f t="shared" si="379"/>
        <v>0</v>
      </c>
      <c r="G283" s="239">
        <f>G284</f>
        <v>0</v>
      </c>
      <c r="H283" s="240">
        <f t="shared" ref="H283:I283" si="380">H284</f>
        <v>0</v>
      </c>
      <c r="I283" s="241">
        <f t="shared" si="380"/>
        <v>0</v>
      </c>
      <c r="J283" s="239">
        <f t="shared" si="379"/>
        <v>0</v>
      </c>
      <c r="K283" s="240">
        <f t="shared" si="379"/>
        <v>0</v>
      </c>
      <c r="L283" s="241">
        <f t="shared" si="379"/>
        <v>0</v>
      </c>
      <c r="M283" s="239">
        <f t="shared" si="379"/>
        <v>0</v>
      </c>
      <c r="N283" s="240">
        <f t="shared" si="379"/>
        <v>0</v>
      </c>
      <c r="O283" s="241">
        <f t="shared" si="379"/>
        <v>0</v>
      </c>
      <c r="P283" s="242"/>
    </row>
    <row r="284" spans="1:16" ht="24" hidden="1" x14ac:dyDescent="0.25">
      <c r="A284" s="243">
        <v>9200</v>
      </c>
      <c r="B284" s="87" t="s">
        <v>303</v>
      </c>
      <c r="C284" s="141">
        <f t="shared" si="371"/>
        <v>0</v>
      </c>
      <c r="D284" s="185">
        <f t="shared" si="379"/>
        <v>0</v>
      </c>
      <c r="E284" s="186">
        <f t="shared" si="379"/>
        <v>0</v>
      </c>
      <c r="F284" s="139">
        <f t="shared" si="379"/>
        <v>0</v>
      </c>
      <c r="G284" s="185">
        <f t="shared" si="379"/>
        <v>0</v>
      </c>
      <c r="H284" s="186">
        <f t="shared" si="379"/>
        <v>0</v>
      </c>
      <c r="I284" s="139">
        <f t="shared" si="379"/>
        <v>0</v>
      </c>
      <c r="J284" s="185">
        <f t="shared" si="379"/>
        <v>0</v>
      </c>
      <c r="K284" s="186">
        <f t="shared" si="379"/>
        <v>0</v>
      </c>
      <c r="L284" s="139">
        <f t="shared" si="379"/>
        <v>0</v>
      </c>
      <c r="M284" s="185">
        <f t="shared" si="379"/>
        <v>0</v>
      </c>
      <c r="N284" s="186">
        <f t="shared" si="379"/>
        <v>0</v>
      </c>
      <c r="O284" s="139">
        <f t="shared" si="379"/>
        <v>0</v>
      </c>
      <c r="P284" s="127"/>
    </row>
    <row r="285" spans="1:16" ht="24" hidden="1" customHeight="1" x14ac:dyDescent="0.25">
      <c r="A285" s="244">
        <v>9230</v>
      </c>
      <c r="B285" s="87" t="s">
        <v>304</v>
      </c>
      <c r="C285" s="141">
        <f t="shared" si="371"/>
        <v>0</v>
      </c>
      <c r="D285" s="199">
        <v>0</v>
      </c>
      <c r="E285" s="200"/>
      <c r="F285" s="139">
        <f>D285+E285</f>
        <v>0</v>
      </c>
      <c r="G285" s="142"/>
      <c r="H285" s="143"/>
      <c r="I285" s="139">
        <f>G285+H285</f>
        <v>0</v>
      </c>
      <c r="J285" s="142"/>
      <c r="K285" s="143"/>
      <c r="L285" s="139">
        <f>K285+J285</f>
        <v>0</v>
      </c>
      <c r="M285" s="142"/>
      <c r="N285" s="143"/>
      <c r="O285" s="139">
        <f>N285+M285</f>
        <v>0</v>
      </c>
      <c r="P285" s="127"/>
    </row>
    <row r="286" spans="1:16" hidden="1" x14ac:dyDescent="0.25">
      <c r="A286" s="197"/>
      <c r="B286" s="87" t="s">
        <v>305</v>
      </c>
      <c r="C286" s="88">
        <f t="shared" si="371"/>
        <v>0</v>
      </c>
      <c r="D286" s="188">
        <f>SUM(D287:D288)</f>
        <v>0</v>
      </c>
      <c r="E286" s="189">
        <f t="shared" ref="E286:F286" si="381">SUM(E287:E288)</f>
        <v>0</v>
      </c>
      <c r="F286" s="55">
        <f t="shared" si="381"/>
        <v>0</v>
      </c>
      <c r="G286" s="188">
        <f>SUM(G287:G288)</f>
        <v>0</v>
      </c>
      <c r="H286" s="189">
        <f t="shared" ref="H286:I286" si="382">SUM(H287:H288)</f>
        <v>0</v>
      </c>
      <c r="I286" s="55">
        <f t="shared" si="382"/>
        <v>0</v>
      </c>
      <c r="J286" s="188">
        <f>SUM(J287:J288)</f>
        <v>0</v>
      </c>
      <c r="K286" s="189">
        <f t="shared" ref="K286:L286" si="383">SUM(K287:K288)</f>
        <v>0</v>
      </c>
      <c r="L286" s="55">
        <f t="shared" si="383"/>
        <v>0</v>
      </c>
      <c r="M286" s="188">
        <f>SUM(M287:M288)</f>
        <v>0</v>
      </c>
      <c r="N286" s="189">
        <f t="shared" ref="N286:O286" si="384">SUM(N287:N288)</f>
        <v>0</v>
      </c>
      <c r="O286" s="55">
        <f t="shared" si="384"/>
        <v>0</v>
      </c>
      <c r="P286" s="57"/>
    </row>
    <row r="287" spans="1:16" ht="12" hidden="1" customHeight="1" x14ac:dyDescent="0.25">
      <c r="A287" s="197" t="s">
        <v>306</v>
      </c>
      <c r="B287" s="51" t="s">
        <v>307</v>
      </c>
      <c r="C287" s="88">
        <f t="shared" si="371"/>
        <v>0</v>
      </c>
      <c r="D287" s="193">
        <v>0</v>
      </c>
      <c r="E287" s="194"/>
      <c r="F287" s="55">
        <f t="shared" ref="F287:F288" si="385">D287+E287</f>
        <v>0</v>
      </c>
      <c r="G287" s="53"/>
      <c r="H287" s="54"/>
      <c r="I287" s="55">
        <f t="shared" ref="I287:I288" si="386">G287+H287</f>
        <v>0</v>
      </c>
      <c r="J287" s="53"/>
      <c r="K287" s="54"/>
      <c r="L287" s="55">
        <f t="shared" ref="L287:L288" si="387">K287+J287</f>
        <v>0</v>
      </c>
      <c r="M287" s="53"/>
      <c r="N287" s="54"/>
      <c r="O287" s="55">
        <f t="shared" ref="O287:O288" si="388">N287+M287</f>
        <v>0</v>
      </c>
      <c r="P287" s="57"/>
    </row>
    <row r="288" spans="1:16" ht="24" hidden="1" customHeight="1" x14ac:dyDescent="0.25">
      <c r="A288" s="197" t="s">
        <v>308</v>
      </c>
      <c r="B288" s="245" t="s">
        <v>309</v>
      </c>
      <c r="C288" s="81">
        <f t="shared" si="371"/>
        <v>0</v>
      </c>
      <c r="D288" s="195">
        <v>0</v>
      </c>
      <c r="E288" s="196"/>
      <c r="F288" s="132">
        <f t="shared" si="385"/>
        <v>0</v>
      </c>
      <c r="G288" s="46"/>
      <c r="H288" s="47"/>
      <c r="I288" s="132">
        <f t="shared" si="386"/>
        <v>0</v>
      </c>
      <c r="J288" s="46"/>
      <c r="K288" s="47"/>
      <c r="L288" s="132">
        <f t="shared" si="387"/>
        <v>0</v>
      </c>
      <c r="M288" s="46"/>
      <c r="N288" s="47"/>
      <c r="O288" s="132">
        <f t="shared" si="388"/>
        <v>0</v>
      </c>
      <c r="P288" s="49"/>
    </row>
    <row r="289" spans="1:16" ht="12.75" thickBot="1" x14ac:dyDescent="0.3">
      <c r="A289" s="246"/>
      <c r="B289" s="246" t="s">
        <v>310</v>
      </c>
      <c r="C289" s="247">
        <f t="shared" si="371"/>
        <v>809116</v>
      </c>
      <c r="D289" s="248">
        <f t="shared" ref="D289:O289" si="389">SUM(D286,D269,D230,D195,D187,D173,D75,D53,D283)</f>
        <v>809116</v>
      </c>
      <c r="E289" s="249">
        <f t="shared" si="389"/>
        <v>0</v>
      </c>
      <c r="F289" s="250">
        <f t="shared" si="389"/>
        <v>809116</v>
      </c>
      <c r="G289" s="248">
        <f t="shared" si="389"/>
        <v>0</v>
      </c>
      <c r="H289" s="249">
        <f t="shared" si="389"/>
        <v>0</v>
      </c>
      <c r="I289" s="250">
        <f t="shared" si="389"/>
        <v>0</v>
      </c>
      <c r="J289" s="248">
        <f t="shared" si="389"/>
        <v>0</v>
      </c>
      <c r="K289" s="249">
        <f t="shared" si="389"/>
        <v>0</v>
      </c>
      <c r="L289" s="250">
        <f t="shared" si="389"/>
        <v>0</v>
      </c>
      <c r="M289" s="248">
        <f t="shared" si="389"/>
        <v>0</v>
      </c>
      <c r="N289" s="249">
        <f t="shared" si="389"/>
        <v>0</v>
      </c>
      <c r="O289" s="250">
        <f t="shared" si="389"/>
        <v>0</v>
      </c>
      <c r="P289" s="251"/>
    </row>
    <row r="290" spans="1:16" s="28" customFormat="1" ht="13.5" hidden="1" thickTop="1" thickBot="1" x14ac:dyDescent="0.3">
      <c r="A290" s="519" t="s">
        <v>311</v>
      </c>
      <c r="B290" s="520"/>
      <c r="C290" s="252">
        <f t="shared" si="371"/>
        <v>0</v>
      </c>
      <c r="D290" s="253">
        <f>SUM(D24,D25,D41)-D51</f>
        <v>0</v>
      </c>
      <c r="E290" s="254">
        <f t="shared" ref="E290:F290" si="390">SUM(E24,E25,E41)-E51</f>
        <v>0</v>
      </c>
      <c r="F290" s="255">
        <f t="shared" si="390"/>
        <v>0</v>
      </c>
      <c r="G290" s="253">
        <f>SUM(G24,G25,G41)-G51</f>
        <v>0</v>
      </c>
      <c r="H290" s="254">
        <f t="shared" ref="H290:I290" si="391">SUM(H24,H25,H41)-H51</f>
        <v>0</v>
      </c>
      <c r="I290" s="255">
        <f t="shared" si="391"/>
        <v>0</v>
      </c>
      <c r="J290" s="253">
        <f>(J26+J43)-J51</f>
        <v>0</v>
      </c>
      <c r="K290" s="254">
        <f t="shared" ref="K290:L290" si="392">(K26+K43)-K51</f>
        <v>0</v>
      </c>
      <c r="L290" s="255">
        <f t="shared" si="392"/>
        <v>0</v>
      </c>
      <c r="M290" s="253">
        <f>M45-M51</f>
        <v>0</v>
      </c>
      <c r="N290" s="254">
        <f t="shared" ref="N290:O290" si="393">N45-N51</f>
        <v>0</v>
      </c>
      <c r="O290" s="255">
        <f t="shared" si="393"/>
        <v>0</v>
      </c>
      <c r="P290" s="256"/>
    </row>
    <row r="291" spans="1:16" s="28" customFormat="1" ht="12.75" hidden="1" thickTop="1" x14ac:dyDescent="0.25">
      <c r="A291" s="521" t="s">
        <v>312</v>
      </c>
      <c r="B291" s="522"/>
      <c r="C291" s="257">
        <f t="shared" si="371"/>
        <v>0</v>
      </c>
      <c r="D291" s="258">
        <f t="shared" ref="D291:O291" si="394">SUM(D292,D293)-D300+D301</f>
        <v>0</v>
      </c>
      <c r="E291" s="259">
        <f t="shared" si="394"/>
        <v>0</v>
      </c>
      <c r="F291" s="260">
        <f t="shared" si="394"/>
        <v>0</v>
      </c>
      <c r="G291" s="258">
        <f t="shared" si="394"/>
        <v>0</v>
      </c>
      <c r="H291" s="259">
        <f t="shared" si="394"/>
        <v>0</v>
      </c>
      <c r="I291" s="260">
        <f t="shared" si="394"/>
        <v>0</v>
      </c>
      <c r="J291" s="258">
        <f t="shared" si="394"/>
        <v>0</v>
      </c>
      <c r="K291" s="259">
        <f t="shared" si="394"/>
        <v>0</v>
      </c>
      <c r="L291" s="260">
        <f t="shared" si="394"/>
        <v>0</v>
      </c>
      <c r="M291" s="258">
        <f t="shared" si="394"/>
        <v>0</v>
      </c>
      <c r="N291" s="259">
        <f t="shared" si="394"/>
        <v>0</v>
      </c>
      <c r="O291" s="260">
        <f t="shared" si="394"/>
        <v>0</v>
      </c>
      <c r="P291" s="261"/>
    </row>
    <row r="292" spans="1:16" s="28" customFormat="1" ht="13.5" hidden="1" thickTop="1" thickBot="1" x14ac:dyDescent="0.3">
      <c r="A292" s="155" t="s">
        <v>313</v>
      </c>
      <c r="B292" s="155" t="s">
        <v>314</v>
      </c>
      <c r="C292" s="156">
        <f t="shared" si="371"/>
        <v>0</v>
      </c>
      <c r="D292" s="157">
        <f t="shared" ref="D292:O292" si="395">D21-D286</f>
        <v>0</v>
      </c>
      <c r="E292" s="158">
        <f t="shared" si="395"/>
        <v>0</v>
      </c>
      <c r="F292" s="159">
        <f t="shared" si="395"/>
        <v>0</v>
      </c>
      <c r="G292" s="157">
        <f t="shared" si="395"/>
        <v>0</v>
      </c>
      <c r="H292" s="158">
        <f t="shared" si="395"/>
        <v>0</v>
      </c>
      <c r="I292" s="159">
        <f t="shared" si="395"/>
        <v>0</v>
      </c>
      <c r="J292" s="157">
        <f t="shared" si="395"/>
        <v>0</v>
      </c>
      <c r="K292" s="158">
        <f t="shared" si="395"/>
        <v>0</v>
      </c>
      <c r="L292" s="159">
        <f t="shared" si="395"/>
        <v>0</v>
      </c>
      <c r="M292" s="157">
        <f t="shared" si="395"/>
        <v>0</v>
      </c>
      <c r="N292" s="158">
        <f t="shared" si="395"/>
        <v>0</v>
      </c>
      <c r="O292" s="159">
        <f t="shared" si="395"/>
        <v>0</v>
      </c>
      <c r="P292" s="35"/>
    </row>
    <row r="293" spans="1:16" s="28" customFormat="1" ht="12.75" hidden="1" thickTop="1" x14ac:dyDescent="0.25">
      <c r="A293" s="262" t="s">
        <v>315</v>
      </c>
      <c r="B293" s="262" t="s">
        <v>316</v>
      </c>
      <c r="C293" s="257">
        <f t="shared" si="371"/>
        <v>0</v>
      </c>
      <c r="D293" s="258">
        <f t="shared" ref="D293:O293" si="396">SUM(D294,D296,D298)-SUM(D295,D297,D299)</f>
        <v>0</v>
      </c>
      <c r="E293" s="259">
        <f t="shared" si="396"/>
        <v>0</v>
      </c>
      <c r="F293" s="260">
        <f t="shared" si="396"/>
        <v>0</v>
      </c>
      <c r="G293" s="258">
        <f t="shared" si="396"/>
        <v>0</v>
      </c>
      <c r="H293" s="259">
        <f t="shared" si="396"/>
        <v>0</v>
      </c>
      <c r="I293" s="260">
        <f t="shared" si="396"/>
        <v>0</v>
      </c>
      <c r="J293" s="258">
        <f t="shared" si="396"/>
        <v>0</v>
      </c>
      <c r="K293" s="259">
        <f t="shared" si="396"/>
        <v>0</v>
      </c>
      <c r="L293" s="260">
        <f t="shared" si="396"/>
        <v>0</v>
      </c>
      <c r="M293" s="258">
        <f t="shared" si="396"/>
        <v>0</v>
      </c>
      <c r="N293" s="259">
        <f t="shared" si="396"/>
        <v>0</v>
      </c>
      <c r="O293" s="260">
        <f t="shared" si="396"/>
        <v>0</v>
      </c>
      <c r="P293" s="261"/>
    </row>
    <row r="294" spans="1:16" ht="12" hidden="1" customHeight="1" x14ac:dyDescent="0.25">
      <c r="A294" s="263" t="s">
        <v>317</v>
      </c>
      <c r="B294" s="140" t="s">
        <v>318</v>
      </c>
      <c r="C294" s="96">
        <f t="shared" si="371"/>
        <v>0</v>
      </c>
      <c r="D294" s="233"/>
      <c r="E294" s="234"/>
      <c r="F294" s="235">
        <f t="shared" ref="F294:F301" si="397">D294+E294</f>
        <v>0</v>
      </c>
      <c r="G294" s="100"/>
      <c r="H294" s="101"/>
      <c r="I294" s="235">
        <f t="shared" ref="I294:I301" si="398">G294+H294</f>
        <v>0</v>
      </c>
      <c r="J294" s="100"/>
      <c r="K294" s="101"/>
      <c r="L294" s="235">
        <f t="shared" ref="L294:L301" si="399">K294+J294</f>
        <v>0</v>
      </c>
      <c r="M294" s="100"/>
      <c r="N294" s="101"/>
      <c r="O294" s="235">
        <f t="shared" ref="O294:O301" si="400">N294+M294</f>
        <v>0</v>
      </c>
      <c r="P294" s="105"/>
    </row>
    <row r="295" spans="1:16" ht="24" hidden="1" customHeight="1" x14ac:dyDescent="0.25">
      <c r="A295" s="197" t="s">
        <v>319</v>
      </c>
      <c r="B295" s="50" t="s">
        <v>320</v>
      </c>
      <c r="C295" s="88">
        <f t="shared" si="371"/>
        <v>0</v>
      </c>
      <c r="D295" s="193"/>
      <c r="E295" s="194"/>
      <c r="F295" s="55">
        <f t="shared" si="397"/>
        <v>0</v>
      </c>
      <c r="G295" s="53"/>
      <c r="H295" s="54"/>
      <c r="I295" s="55">
        <f t="shared" si="398"/>
        <v>0</v>
      </c>
      <c r="J295" s="53"/>
      <c r="K295" s="54"/>
      <c r="L295" s="55">
        <f t="shared" si="399"/>
        <v>0</v>
      </c>
      <c r="M295" s="53"/>
      <c r="N295" s="54"/>
      <c r="O295" s="55">
        <f t="shared" si="400"/>
        <v>0</v>
      </c>
      <c r="P295" s="57"/>
    </row>
    <row r="296" spans="1:16" ht="12" hidden="1" customHeight="1" x14ac:dyDescent="0.25">
      <c r="A296" s="197" t="s">
        <v>321</v>
      </c>
      <c r="B296" s="50" t="s">
        <v>322</v>
      </c>
      <c r="C296" s="88">
        <f t="shared" si="371"/>
        <v>0</v>
      </c>
      <c r="D296" s="193"/>
      <c r="E296" s="194"/>
      <c r="F296" s="55">
        <f t="shared" si="397"/>
        <v>0</v>
      </c>
      <c r="G296" s="53"/>
      <c r="H296" s="54"/>
      <c r="I296" s="55">
        <f t="shared" si="398"/>
        <v>0</v>
      </c>
      <c r="J296" s="53"/>
      <c r="K296" s="54"/>
      <c r="L296" s="55">
        <f t="shared" si="399"/>
        <v>0</v>
      </c>
      <c r="M296" s="53"/>
      <c r="N296" s="54"/>
      <c r="O296" s="55">
        <f t="shared" si="400"/>
        <v>0</v>
      </c>
      <c r="P296" s="57"/>
    </row>
    <row r="297" spans="1:16" ht="24" hidden="1" customHeight="1" x14ac:dyDescent="0.25">
      <c r="A297" s="197" t="s">
        <v>323</v>
      </c>
      <c r="B297" s="50" t="s">
        <v>324</v>
      </c>
      <c r="C297" s="88">
        <f t="shared" si="371"/>
        <v>0</v>
      </c>
      <c r="D297" s="193"/>
      <c r="E297" s="194"/>
      <c r="F297" s="55">
        <f t="shared" si="397"/>
        <v>0</v>
      </c>
      <c r="G297" s="53"/>
      <c r="H297" s="54"/>
      <c r="I297" s="55">
        <f t="shared" si="398"/>
        <v>0</v>
      </c>
      <c r="J297" s="53"/>
      <c r="K297" s="54"/>
      <c r="L297" s="55">
        <f t="shared" si="399"/>
        <v>0</v>
      </c>
      <c r="M297" s="53"/>
      <c r="N297" s="54"/>
      <c r="O297" s="55">
        <f t="shared" si="400"/>
        <v>0</v>
      </c>
      <c r="P297" s="57"/>
    </row>
    <row r="298" spans="1:16" ht="12" hidden="1" customHeight="1" x14ac:dyDescent="0.25">
      <c r="A298" s="197" t="s">
        <v>325</v>
      </c>
      <c r="B298" s="50" t="s">
        <v>326</v>
      </c>
      <c r="C298" s="88">
        <f t="shared" si="371"/>
        <v>0</v>
      </c>
      <c r="D298" s="193"/>
      <c r="E298" s="194"/>
      <c r="F298" s="55">
        <f t="shared" si="397"/>
        <v>0</v>
      </c>
      <c r="G298" s="53"/>
      <c r="H298" s="54"/>
      <c r="I298" s="55">
        <f t="shared" si="398"/>
        <v>0</v>
      </c>
      <c r="J298" s="53"/>
      <c r="K298" s="54"/>
      <c r="L298" s="55">
        <f t="shared" si="399"/>
        <v>0</v>
      </c>
      <c r="M298" s="53"/>
      <c r="N298" s="54"/>
      <c r="O298" s="55">
        <f t="shared" si="400"/>
        <v>0</v>
      </c>
      <c r="P298" s="57"/>
    </row>
    <row r="299" spans="1:16" ht="24.75" hidden="1" customHeight="1" thickBot="1" x14ac:dyDescent="0.3">
      <c r="A299" s="264" t="s">
        <v>327</v>
      </c>
      <c r="B299" s="265" t="s">
        <v>328</v>
      </c>
      <c r="C299" s="205">
        <f t="shared" si="371"/>
        <v>0</v>
      </c>
      <c r="D299" s="207"/>
      <c r="E299" s="208"/>
      <c r="F299" s="209">
        <f t="shared" si="397"/>
        <v>0</v>
      </c>
      <c r="G299" s="210"/>
      <c r="H299" s="211"/>
      <c r="I299" s="209">
        <f t="shared" si="398"/>
        <v>0</v>
      </c>
      <c r="J299" s="210"/>
      <c r="K299" s="211"/>
      <c r="L299" s="209">
        <f t="shared" si="399"/>
        <v>0</v>
      </c>
      <c r="M299" s="210"/>
      <c r="N299" s="211"/>
      <c r="O299" s="209">
        <f t="shared" si="400"/>
        <v>0</v>
      </c>
      <c r="P299" s="212"/>
    </row>
    <row r="300" spans="1:16" s="28" customFormat="1" ht="13.5" hidden="1" customHeight="1" thickTop="1" thickBot="1" x14ac:dyDescent="0.3">
      <c r="A300" s="266" t="s">
        <v>329</v>
      </c>
      <c r="B300" s="266" t="s">
        <v>330</v>
      </c>
      <c r="C300" s="252">
        <f t="shared" si="371"/>
        <v>0</v>
      </c>
      <c r="D300" s="267"/>
      <c r="E300" s="268"/>
      <c r="F300" s="255">
        <f t="shared" si="397"/>
        <v>0</v>
      </c>
      <c r="G300" s="267"/>
      <c r="H300" s="268"/>
      <c r="I300" s="269">
        <f t="shared" si="398"/>
        <v>0</v>
      </c>
      <c r="J300" s="267"/>
      <c r="K300" s="268"/>
      <c r="L300" s="269">
        <f t="shared" si="399"/>
        <v>0</v>
      </c>
      <c r="M300" s="267"/>
      <c r="N300" s="268"/>
      <c r="O300" s="269">
        <f t="shared" si="400"/>
        <v>0</v>
      </c>
      <c r="P300" s="270"/>
    </row>
    <row r="301" spans="1:16" s="28" customFormat="1" ht="48.75" hidden="1" customHeight="1" thickTop="1" x14ac:dyDescent="0.25">
      <c r="A301" s="262" t="s">
        <v>331</v>
      </c>
      <c r="B301" s="271" t="s">
        <v>332</v>
      </c>
      <c r="C301" s="257">
        <f t="shared" si="371"/>
        <v>0</v>
      </c>
      <c r="D301" s="201"/>
      <c r="E301" s="202"/>
      <c r="F301" s="71">
        <f t="shared" si="397"/>
        <v>0</v>
      </c>
      <c r="G301" s="201"/>
      <c r="H301" s="202"/>
      <c r="I301" s="71">
        <f t="shared" si="398"/>
        <v>0</v>
      </c>
      <c r="J301" s="201"/>
      <c r="K301" s="202"/>
      <c r="L301" s="71">
        <f t="shared" si="399"/>
        <v>0</v>
      </c>
      <c r="M301" s="201"/>
      <c r="N301" s="202"/>
      <c r="O301" s="71">
        <f t="shared" si="400"/>
        <v>0</v>
      </c>
      <c r="P301" s="75"/>
    </row>
    <row r="302" spans="1:16" ht="12.75" thickTop="1" x14ac:dyDescent="0.25">
      <c r="A302" s="4"/>
      <c r="B302" s="4"/>
      <c r="C302" s="4"/>
      <c r="D302" s="4"/>
      <c r="E302" s="4"/>
      <c r="F302" s="4"/>
      <c r="G302" s="4"/>
      <c r="H302" s="4"/>
      <c r="I302" s="4"/>
      <c r="J302" s="4"/>
      <c r="K302" s="4"/>
      <c r="L302" s="4"/>
      <c r="M302" s="4"/>
    </row>
    <row r="303" spans="1:16" x14ac:dyDescent="0.25">
      <c r="A303" s="4"/>
      <c r="B303" s="4"/>
      <c r="C303" s="4"/>
      <c r="D303" s="4"/>
      <c r="E303" s="4"/>
      <c r="F303" s="4"/>
      <c r="G303" s="4"/>
      <c r="H303" s="4"/>
      <c r="I303" s="4"/>
      <c r="J303" s="4"/>
      <c r="K303" s="4"/>
      <c r="L303" s="4"/>
      <c r="M303" s="4"/>
    </row>
    <row r="304" spans="1:16" x14ac:dyDescent="0.25">
      <c r="A304" s="4"/>
      <c r="B304" s="4"/>
      <c r="C304" s="4"/>
      <c r="D304" s="4"/>
      <c r="E304" s="4"/>
      <c r="F304" s="4"/>
      <c r="G304" s="4"/>
      <c r="H304" s="4"/>
      <c r="I304" s="4"/>
      <c r="J304" s="4"/>
      <c r="K304" s="4"/>
      <c r="L304" s="4"/>
      <c r="M304" s="4"/>
    </row>
    <row r="305" spans="1:13" x14ac:dyDescent="0.25">
      <c r="A305" s="4"/>
      <c r="B305" s="4"/>
      <c r="C305" s="4"/>
      <c r="D305" s="4"/>
      <c r="E305" s="4"/>
      <c r="F305" s="4"/>
      <c r="G305" s="4"/>
      <c r="H305" s="4"/>
      <c r="I305" s="4"/>
      <c r="J305" s="4"/>
      <c r="K305" s="4"/>
      <c r="L305" s="4"/>
      <c r="M305" s="4"/>
    </row>
    <row r="306" spans="1:13" x14ac:dyDescent="0.25">
      <c r="A306" s="4"/>
      <c r="B306" s="4"/>
      <c r="C306" s="4"/>
      <c r="D306" s="4"/>
      <c r="E306" s="4"/>
      <c r="F306" s="4"/>
      <c r="G306" s="4"/>
      <c r="H306" s="4"/>
      <c r="I306" s="4"/>
      <c r="J306" s="4"/>
      <c r="K306" s="4"/>
      <c r="L306" s="4"/>
      <c r="M306" s="4"/>
    </row>
    <row r="307" spans="1:13" x14ac:dyDescent="0.25">
      <c r="A307" s="4"/>
      <c r="B307" s="4"/>
      <c r="C307" s="4"/>
      <c r="D307" s="4"/>
      <c r="E307" s="4"/>
      <c r="F307" s="4"/>
      <c r="G307" s="4"/>
      <c r="H307" s="4"/>
      <c r="I307" s="4"/>
      <c r="J307" s="4"/>
      <c r="K307" s="4"/>
      <c r="L307" s="4"/>
      <c r="M307" s="4"/>
    </row>
    <row r="308" spans="1:13" x14ac:dyDescent="0.25">
      <c r="A308" s="4"/>
      <c r="B308" s="4"/>
      <c r="C308" s="4"/>
      <c r="D308" s="4"/>
      <c r="E308" s="4"/>
      <c r="F308" s="4"/>
      <c r="G308" s="4"/>
      <c r="H308" s="4"/>
      <c r="I308" s="4"/>
      <c r="J308" s="4"/>
      <c r="K308" s="4"/>
      <c r="L308" s="4"/>
      <c r="M308" s="4"/>
    </row>
    <row r="309" spans="1:13" x14ac:dyDescent="0.25">
      <c r="A309" s="4"/>
      <c r="B309" s="4"/>
      <c r="C309" s="4"/>
      <c r="D309" s="4"/>
      <c r="E309" s="4"/>
      <c r="F309" s="4"/>
      <c r="G309" s="4"/>
      <c r="H309" s="4"/>
      <c r="I309" s="4"/>
      <c r="J309" s="4"/>
      <c r="K309" s="4"/>
      <c r="L309" s="4"/>
      <c r="M309" s="4"/>
    </row>
    <row r="310" spans="1:13" x14ac:dyDescent="0.25">
      <c r="A310" s="4"/>
      <c r="B310" s="4"/>
      <c r="C310" s="4"/>
      <c r="D310" s="4"/>
      <c r="E310" s="4"/>
      <c r="F310" s="4"/>
      <c r="G310" s="4"/>
      <c r="H310" s="4"/>
      <c r="I310" s="4"/>
      <c r="J310" s="4"/>
      <c r="K310" s="4"/>
      <c r="L310" s="4"/>
      <c r="M310" s="4"/>
    </row>
    <row r="311" spans="1:13" x14ac:dyDescent="0.25">
      <c r="A311" s="4"/>
      <c r="B311" s="4"/>
      <c r="C311" s="4"/>
      <c r="D311" s="4"/>
      <c r="E311" s="4"/>
      <c r="F311" s="4"/>
      <c r="G311" s="4"/>
      <c r="H311" s="4"/>
      <c r="I311" s="4"/>
      <c r="J311" s="4"/>
      <c r="K311" s="4"/>
      <c r="L311" s="4"/>
      <c r="M311" s="4"/>
    </row>
    <row r="312" spans="1:13" x14ac:dyDescent="0.25">
      <c r="A312" s="4"/>
      <c r="B312" s="4"/>
      <c r="C312" s="4"/>
      <c r="D312" s="4"/>
      <c r="E312" s="4"/>
      <c r="F312" s="4"/>
      <c r="G312" s="4"/>
      <c r="H312" s="4"/>
      <c r="I312" s="4"/>
      <c r="J312" s="4"/>
      <c r="K312" s="4"/>
      <c r="L312" s="4"/>
      <c r="M312" s="4"/>
    </row>
    <row r="313" spans="1:13" x14ac:dyDescent="0.25">
      <c r="A313" s="4"/>
      <c r="B313" s="4"/>
      <c r="C313" s="4"/>
      <c r="D313" s="4"/>
      <c r="E313" s="4"/>
      <c r="F313" s="4"/>
      <c r="G313" s="4"/>
      <c r="H313" s="4"/>
      <c r="I313" s="4"/>
      <c r="J313" s="4"/>
      <c r="K313" s="4"/>
      <c r="L313" s="4"/>
      <c r="M313" s="4"/>
    </row>
    <row r="314" spans="1:13" x14ac:dyDescent="0.25">
      <c r="A314" s="4"/>
      <c r="B314" s="4"/>
      <c r="C314" s="4"/>
      <c r="D314" s="4"/>
      <c r="E314" s="4"/>
      <c r="F314" s="4"/>
      <c r="G314" s="4"/>
      <c r="H314" s="4"/>
      <c r="I314" s="4"/>
      <c r="J314" s="4"/>
      <c r="K314" s="4"/>
      <c r="L314" s="4"/>
      <c r="M314" s="4"/>
    </row>
    <row r="315" spans="1:13" x14ac:dyDescent="0.25">
      <c r="A315" s="4"/>
      <c r="B315" s="4"/>
      <c r="C315" s="4"/>
      <c r="D315" s="4"/>
      <c r="E315" s="4"/>
      <c r="F315" s="4"/>
      <c r="G315" s="4"/>
      <c r="H315" s="4"/>
      <c r="I315" s="4"/>
      <c r="J315" s="4"/>
      <c r="K315" s="4"/>
      <c r="L315" s="4"/>
      <c r="M315" s="4"/>
    </row>
    <row r="316" spans="1:13" x14ac:dyDescent="0.25">
      <c r="A316" s="4"/>
      <c r="B316" s="4"/>
      <c r="C316" s="4"/>
      <c r="D316" s="4"/>
      <c r="E316" s="4"/>
      <c r="F316" s="4"/>
      <c r="G316" s="4"/>
      <c r="H316" s="4"/>
      <c r="I316" s="4"/>
      <c r="J316" s="4"/>
      <c r="K316" s="4"/>
      <c r="L316" s="4"/>
      <c r="M316" s="4"/>
    </row>
    <row r="317" spans="1:13" x14ac:dyDescent="0.25">
      <c r="A317" s="4"/>
      <c r="B317" s="4"/>
      <c r="C317" s="4"/>
      <c r="D317" s="4"/>
      <c r="E317" s="4"/>
      <c r="F317" s="4"/>
      <c r="G317" s="4"/>
      <c r="H317" s="4"/>
      <c r="I317" s="4"/>
      <c r="J317" s="4"/>
      <c r="K317" s="4"/>
      <c r="L317" s="4"/>
      <c r="M317" s="4"/>
    </row>
    <row r="318" spans="1:13" x14ac:dyDescent="0.25">
      <c r="A318" s="4"/>
      <c r="B318" s="4"/>
      <c r="C318" s="4"/>
      <c r="D318" s="4"/>
      <c r="E318" s="4"/>
      <c r="F318" s="4"/>
      <c r="G318" s="4"/>
      <c r="H318" s="4"/>
      <c r="I318" s="4"/>
      <c r="J318" s="4"/>
      <c r="K318" s="4"/>
      <c r="L318" s="4"/>
      <c r="M318" s="4"/>
    </row>
    <row r="319" spans="1:13" x14ac:dyDescent="0.25">
      <c r="A319" s="4"/>
      <c r="B319" s="4"/>
      <c r="C319" s="4"/>
      <c r="D319" s="4"/>
      <c r="E319" s="4"/>
      <c r="F319" s="4"/>
      <c r="G319" s="4"/>
      <c r="H319" s="4"/>
      <c r="I319" s="4"/>
      <c r="J319" s="4"/>
      <c r="K319" s="4"/>
      <c r="L319" s="4"/>
      <c r="M319" s="4"/>
    </row>
  </sheetData>
  <sheetProtection algorithmName="SHA-512" hashValue="5Z5YMHBUihHC/UCW42KA9IYG1sQTMwt+Hs9J7wbw1RQ9WU6DPhjuSFL92KfN1qPcs8hQ87ujYKK382/4CkOjeA==" saltValue="Qu1oorPpjU6plINwB37r5g==" spinCount="100000" sheet="1" objects="1" scenarios="1" formatCells="0" formatColumns="0" formatRows="0" deleteColumns="0"/>
  <autoFilter ref="A18:P301">
    <filterColumn colId="2">
      <filters>
        <filter val="12 100"/>
        <filter val="145 852"/>
        <filter val="146 385"/>
        <filter val="15 464"/>
        <filter val="16 500"/>
        <filter val="2 000"/>
        <filter val="229 047"/>
        <filter val="24 210"/>
        <filter val="27 482"/>
        <filter val="3 272"/>
        <filter val="3 300"/>
        <filter val="310 000"/>
        <filter val="338 600"/>
        <filter val="350"/>
        <filter val="42 021"/>
        <filter val="489 752"/>
        <filter val="5 000"/>
        <filter val="5 300"/>
        <filter val="5 350"/>
        <filter val="5 500"/>
        <filter val="517 234"/>
        <filter val="52 509"/>
        <filter val="57 485"/>
        <filter val="580 069"/>
        <filter val="809 116"/>
        <filter val="82 662"/>
        <filter val="88 376"/>
      </filters>
    </filterColumn>
  </autoFilter>
  <mergeCells count="32">
    <mergeCell ref="C13:P13"/>
    <mergeCell ref="A2:P2"/>
    <mergeCell ref="C3:P3"/>
    <mergeCell ref="C4:P4"/>
    <mergeCell ref="C5:P5"/>
    <mergeCell ref="C6:P6"/>
    <mergeCell ref="C7:P7"/>
    <mergeCell ref="C8:P8"/>
    <mergeCell ref="C9:P9"/>
    <mergeCell ref="C10:P10"/>
    <mergeCell ref="C11:P11"/>
    <mergeCell ref="C12:P12"/>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A290:B290"/>
    <mergeCell ref="A291:B291"/>
    <mergeCell ref="I16:I17"/>
    <mergeCell ref="J16:J17"/>
    <mergeCell ref="K16:K17"/>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96.pielikums Jūrmalas pilsētas domes
2019.gada 29.augusta saistošajiem noteikumiem Nr.31
(protokols Nr.12, 20.punkts)
 </firstHeader>
    <firstFooter>&amp;L&amp;9&amp;D; &amp;T&amp;R&amp;9&amp;P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01.2.3.</vt:lpstr>
      <vt:lpstr>04.1.3.</vt:lpstr>
      <vt:lpstr>08.1.5.</vt:lpstr>
      <vt:lpstr>08.4.2.</vt:lpstr>
      <vt:lpstr>09.24.1.</vt:lpstr>
      <vt:lpstr>8.piel.</vt:lpstr>
      <vt:lpstr>23.piel.</vt:lpstr>
      <vt:lpstr>26.piel.</vt:lpstr>
      <vt:lpstr>04.1.6.</vt:lpstr>
      <vt:lpstr>08.1.5. (2)</vt:lpstr>
      <vt:lpstr>6.piel.</vt:lpstr>
      <vt:lpstr>8.piel. (2)</vt:lpstr>
      <vt:lpstr>23.piel. (2)</vt:lpstr>
      <vt:lpstr>'01.2.3.'!Print_Titles</vt:lpstr>
      <vt:lpstr>'04.1.3.'!Print_Titles</vt:lpstr>
      <vt:lpstr>'04.1.6.'!Print_Titles</vt:lpstr>
      <vt:lpstr>'08.1.5.'!Print_Titles</vt:lpstr>
      <vt:lpstr>'08.1.5. (2)'!Print_Titles</vt:lpstr>
      <vt:lpstr>'08.4.2.'!Print_Titles</vt:lpstr>
      <vt:lpstr>'09.24.1.'!Print_Titles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Kristīne Hermane</dc:creator>
  <cp:lastModifiedBy>Liene Logina</cp:lastModifiedBy>
  <cp:lastPrinted>2019-08-30T06:43:20Z</cp:lastPrinted>
  <dcterms:created xsi:type="dcterms:W3CDTF">2019-08-05T14:08:10Z</dcterms:created>
  <dcterms:modified xsi:type="dcterms:W3CDTF">2019-08-30T06:43:45Z</dcterms:modified>
</cp:coreProperties>
</file>