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20\TAMES_2020\2020_Publicesanai\"/>
    </mc:Choice>
  </mc:AlternateContent>
  <bookViews>
    <workbookView xWindow="0" yWindow="0" windowWidth="28800" windowHeight="11835"/>
  </bookViews>
  <sheets>
    <sheet name="04.1.1." sheetId="9" r:id="rId1"/>
    <sheet name="04.1.2." sheetId="16" r:id="rId2"/>
    <sheet name="04.1.3." sheetId="17" r:id="rId3"/>
    <sheet name="04.1.4." sheetId="18" r:id="rId4"/>
    <sheet name="04.1.5." sheetId="19" r:id="rId5"/>
    <sheet name="04.1.6." sheetId="26" r:id="rId6"/>
    <sheet name="04.1.7." sheetId="21" r:id="rId7"/>
    <sheet name="04.1.8." sheetId="25" r:id="rId8"/>
    <sheet name="04.1.9." sheetId="1" r:id="rId9"/>
    <sheet name="04.1.10." sheetId="2" r:id="rId10"/>
    <sheet name="04.1.11." sheetId="3" r:id="rId11"/>
    <sheet name="04.1.12." sheetId="4" r:id="rId12"/>
    <sheet name="04.1.13." sheetId="5" r:id="rId13"/>
    <sheet name="04.1.14." sheetId="6" r:id="rId14"/>
    <sheet name="04.1.15." sheetId="7" r:id="rId15"/>
    <sheet name="04.1.16." sheetId="8" r:id="rId16"/>
    <sheet name="04.1.17." sheetId="10" r:id="rId17"/>
    <sheet name="04.2.1." sheetId="24" r:id="rId18"/>
    <sheet name="04.3.1." sheetId="11" r:id="rId19"/>
    <sheet name="04.3.2." sheetId="12" r:id="rId20"/>
    <sheet name="04.3.3." sheetId="27" r:id="rId21"/>
    <sheet name="04.3.4." sheetId="14" r:id="rId22"/>
    <sheet name="04.3.5." sheetId="15" r:id="rId23"/>
  </sheets>
  <definedNames>
    <definedName name="_xlnm._FilterDatabase" localSheetId="0" hidden="1">'04.1.1.'!$A$18:$M$284</definedName>
    <definedName name="_xlnm._FilterDatabase" localSheetId="9" hidden="1">'04.1.10.'!$A$18:$L$284</definedName>
    <definedName name="_xlnm._FilterDatabase" localSheetId="10" hidden="1">'04.1.11.'!$A$18:$L$284</definedName>
    <definedName name="_xlnm._FilterDatabase" localSheetId="11" hidden="1">'04.1.12.'!$A$18:$L$284</definedName>
    <definedName name="_xlnm._FilterDatabase" localSheetId="12" hidden="1">'04.1.13.'!$A$18:$L$284</definedName>
    <definedName name="_xlnm._FilterDatabase" localSheetId="13" hidden="1">'04.1.14.'!$A$18:$L$284</definedName>
    <definedName name="_xlnm._FilterDatabase" localSheetId="14" hidden="1">'04.1.15.'!$A$18:$L$284</definedName>
    <definedName name="_xlnm._FilterDatabase" localSheetId="15" hidden="1">'04.1.16.'!$A$18:$L$284</definedName>
    <definedName name="_xlnm._FilterDatabase" localSheetId="16" hidden="1">'04.1.17.'!$A$18:$M$284</definedName>
    <definedName name="_xlnm._FilterDatabase" localSheetId="1" hidden="1">'04.1.2.'!$A$18:$M$284</definedName>
    <definedName name="_xlnm._FilterDatabase" localSheetId="2" hidden="1">'04.1.3.'!$A$18:$M$284</definedName>
    <definedName name="_xlnm._FilterDatabase" localSheetId="3" hidden="1">'04.1.4.'!$A$18:$M$284</definedName>
    <definedName name="_xlnm._FilterDatabase" localSheetId="4" hidden="1">'04.1.5.'!$A$18:$M$284</definedName>
    <definedName name="_xlnm._FilterDatabase" localSheetId="5" hidden="1">'04.1.6.'!$A$18:$M$284</definedName>
    <definedName name="_xlnm._FilterDatabase" localSheetId="6" hidden="1">'04.1.7.'!$A$18:$M$284</definedName>
    <definedName name="_xlnm._FilterDatabase" localSheetId="7" hidden="1">'04.1.8.'!$A$18:$M$284</definedName>
    <definedName name="_xlnm._FilterDatabase" localSheetId="8" hidden="1">'04.1.9.'!$A$18:$L$284</definedName>
    <definedName name="_xlnm._FilterDatabase" localSheetId="17" hidden="1">'04.2.1.'!$A$18:$L$284</definedName>
    <definedName name="_xlnm._FilterDatabase" localSheetId="18" hidden="1">'04.3.1.'!$A$18:$L$284</definedName>
    <definedName name="_xlnm._FilterDatabase" localSheetId="19" hidden="1">'04.3.2.'!$A$18:$L$284</definedName>
    <definedName name="_xlnm._FilterDatabase" localSheetId="20" hidden="1">'04.3.3.'!$A$18:$L$284</definedName>
    <definedName name="_xlnm._FilterDatabase" localSheetId="21" hidden="1">'04.3.4.'!$A$18:$L$284</definedName>
    <definedName name="_xlnm._FilterDatabase" localSheetId="22" hidden="1">'04.3.5.'!$A$18:$L$284</definedName>
    <definedName name="_xlnm.Print_Titles" localSheetId="0">'04.1.1.'!$18:$18</definedName>
    <definedName name="_xlnm.Print_Titles" localSheetId="9">'04.1.10.'!$18:$18</definedName>
    <definedName name="_xlnm.Print_Titles" localSheetId="10">'04.1.11.'!$18:$18</definedName>
    <definedName name="_xlnm.Print_Titles" localSheetId="11">'04.1.12.'!$18:$18</definedName>
    <definedName name="_xlnm.Print_Titles" localSheetId="12">'04.1.13.'!$18:$18</definedName>
    <definedName name="_xlnm.Print_Titles" localSheetId="13">'04.1.14.'!$18:$18</definedName>
    <definedName name="_xlnm.Print_Titles" localSheetId="14">'04.1.15.'!$18:$18</definedName>
    <definedName name="_xlnm.Print_Titles" localSheetId="15">'04.1.16.'!$18:$18</definedName>
    <definedName name="_xlnm.Print_Titles" localSheetId="16">'04.1.17.'!$18:$18</definedName>
    <definedName name="_xlnm.Print_Titles" localSheetId="1">'04.1.2.'!$18:$18</definedName>
    <definedName name="_xlnm.Print_Titles" localSheetId="2">'04.1.3.'!$18:$18</definedName>
    <definedName name="_xlnm.Print_Titles" localSheetId="3">'04.1.4.'!$18:$18</definedName>
    <definedName name="_xlnm.Print_Titles" localSheetId="4">'04.1.5.'!$18:$18</definedName>
    <definedName name="_xlnm.Print_Titles" localSheetId="5">'04.1.6.'!$18:$18</definedName>
    <definedName name="_xlnm.Print_Titles" localSheetId="6">'04.1.7.'!$18:$18</definedName>
    <definedName name="_xlnm.Print_Titles" localSheetId="7">'04.1.8.'!$18:$18</definedName>
    <definedName name="_xlnm.Print_Titles" localSheetId="8">'04.1.9.'!$18:$18</definedName>
    <definedName name="_xlnm.Print_Titles" localSheetId="17">'04.2.1.'!$18:$18</definedName>
    <definedName name="_xlnm.Print_Titles" localSheetId="18">'04.3.1.'!$18:$18</definedName>
    <definedName name="_xlnm.Print_Titles" localSheetId="19">'04.3.2.'!$18:$18</definedName>
    <definedName name="_xlnm.Print_Titles" localSheetId="20">'04.3.3.'!$18:$18</definedName>
    <definedName name="_xlnm.Print_Titles" localSheetId="21">'04.3.4.'!$18:$18</definedName>
    <definedName name="_xlnm.Print_Titles" localSheetId="22">'04.3.5.'!$18:$18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4" i="27" l="1"/>
  <c r="C284" i="27"/>
  <c r="H283" i="27"/>
  <c r="C283" i="27"/>
  <c r="H282" i="27"/>
  <c r="C282" i="27"/>
  <c r="H281" i="27"/>
  <c r="C281" i="27"/>
  <c r="H280" i="27"/>
  <c r="C280" i="27"/>
  <c r="H279" i="27"/>
  <c r="C279" i="27"/>
  <c r="H278" i="27"/>
  <c r="C278" i="27"/>
  <c r="H277" i="27"/>
  <c r="C277" i="27"/>
  <c r="C276" i="27" s="1"/>
  <c r="L276" i="27"/>
  <c r="K276" i="27"/>
  <c r="J276" i="27"/>
  <c r="I276" i="27"/>
  <c r="H276" i="27"/>
  <c r="G276" i="27"/>
  <c r="F276" i="27"/>
  <c r="E276" i="27"/>
  <c r="D276" i="27"/>
  <c r="H271" i="27"/>
  <c r="C271" i="27"/>
  <c r="H270" i="27"/>
  <c r="C270" i="27"/>
  <c r="L269" i="27"/>
  <c r="K269" i="27"/>
  <c r="J269" i="27"/>
  <c r="I269" i="27"/>
  <c r="G269" i="27"/>
  <c r="F269" i="27"/>
  <c r="E269" i="27"/>
  <c r="D269" i="27"/>
  <c r="H268" i="27"/>
  <c r="C268" i="27"/>
  <c r="L267" i="27"/>
  <c r="K267" i="27"/>
  <c r="K266" i="27" s="1"/>
  <c r="K265" i="27" s="1"/>
  <c r="J267" i="27"/>
  <c r="I267" i="27"/>
  <c r="G267" i="27"/>
  <c r="G266" i="27" s="1"/>
  <c r="G265" i="27" s="1"/>
  <c r="F267" i="27"/>
  <c r="E267" i="27"/>
  <c r="D267" i="27"/>
  <c r="L266" i="27"/>
  <c r="L265" i="27" s="1"/>
  <c r="I266" i="27"/>
  <c r="I265" i="27" s="1"/>
  <c r="E266" i="27"/>
  <c r="E265" i="27" s="1"/>
  <c r="D266" i="27"/>
  <c r="H264" i="27"/>
  <c r="C264" i="27"/>
  <c r="L263" i="27"/>
  <c r="K263" i="27"/>
  <c r="J263" i="27"/>
  <c r="H263" i="27" s="1"/>
  <c r="I263" i="27"/>
  <c r="G263" i="27"/>
  <c r="F263" i="27"/>
  <c r="E263" i="27"/>
  <c r="D263" i="27"/>
  <c r="H262" i="27"/>
  <c r="C262" i="27"/>
  <c r="H261" i="27"/>
  <c r="C261" i="27"/>
  <c r="H260" i="27"/>
  <c r="C260" i="27"/>
  <c r="H259" i="27"/>
  <c r="C259" i="27"/>
  <c r="H258" i="27"/>
  <c r="C258" i="27"/>
  <c r="L257" i="27"/>
  <c r="L253" i="27" s="1"/>
  <c r="L252" i="27" s="1"/>
  <c r="K257" i="27"/>
  <c r="K253" i="27" s="1"/>
  <c r="K252" i="27" s="1"/>
  <c r="J257" i="27"/>
  <c r="I257" i="27"/>
  <c r="G257" i="27"/>
  <c r="G253" i="27" s="1"/>
  <c r="G252" i="27" s="1"/>
  <c r="F257" i="27"/>
  <c r="F253" i="27" s="1"/>
  <c r="E257" i="27"/>
  <c r="D257" i="27"/>
  <c r="H256" i="27"/>
  <c r="C256" i="27"/>
  <c r="H255" i="27"/>
  <c r="C255" i="27"/>
  <c r="H254" i="27"/>
  <c r="C254" i="27"/>
  <c r="J253" i="27"/>
  <c r="I253" i="27"/>
  <c r="I252" i="27" s="1"/>
  <c r="E253" i="27"/>
  <c r="E252" i="27" s="1"/>
  <c r="D253" i="27"/>
  <c r="D252" i="27"/>
  <c r="H251" i="27"/>
  <c r="C251" i="27"/>
  <c r="L250" i="27"/>
  <c r="K250" i="27"/>
  <c r="J250" i="27"/>
  <c r="I250" i="27"/>
  <c r="H250" i="27"/>
  <c r="G250" i="27"/>
  <c r="F250" i="27"/>
  <c r="E250" i="27"/>
  <c r="D250" i="27"/>
  <c r="C250" i="27" s="1"/>
  <c r="H249" i="27"/>
  <c r="C249" i="27"/>
  <c r="H248" i="27"/>
  <c r="C248" i="27"/>
  <c r="H247" i="27"/>
  <c r="C247" i="27"/>
  <c r="H246" i="27"/>
  <c r="C246" i="27"/>
  <c r="L245" i="27"/>
  <c r="L240" i="27" s="1"/>
  <c r="K245" i="27"/>
  <c r="J245" i="27"/>
  <c r="I245" i="27"/>
  <c r="G245" i="27"/>
  <c r="F245" i="27"/>
  <c r="E245" i="27"/>
  <c r="D245" i="27"/>
  <c r="D240" i="27" s="1"/>
  <c r="H244" i="27"/>
  <c r="C244" i="27"/>
  <c r="H243" i="27"/>
  <c r="C243" i="27"/>
  <c r="H242" i="27"/>
  <c r="C242" i="27"/>
  <c r="L241" i="27"/>
  <c r="K241" i="27"/>
  <c r="K240" i="27" s="1"/>
  <c r="J241" i="27"/>
  <c r="I241" i="27"/>
  <c r="G241" i="27"/>
  <c r="F241" i="27"/>
  <c r="E241" i="27"/>
  <c r="D241" i="27"/>
  <c r="I240" i="27"/>
  <c r="E240" i="27"/>
  <c r="H239" i="27"/>
  <c r="C239" i="27"/>
  <c r="H238" i="27"/>
  <c r="C238" i="27"/>
  <c r="H237" i="27"/>
  <c r="C237" i="27"/>
  <c r="H236" i="27"/>
  <c r="C236" i="27"/>
  <c r="H235" i="27"/>
  <c r="C235" i="27"/>
  <c r="H234" i="27"/>
  <c r="C234" i="27"/>
  <c r="L233" i="27"/>
  <c r="K233" i="27"/>
  <c r="K232" i="27" s="1"/>
  <c r="J233" i="27"/>
  <c r="I233" i="27"/>
  <c r="G233" i="27"/>
  <c r="G232" i="27" s="1"/>
  <c r="F233" i="27"/>
  <c r="E233" i="27"/>
  <c r="D233" i="27"/>
  <c r="L232" i="27"/>
  <c r="I232" i="27"/>
  <c r="E232" i="27"/>
  <c r="D232" i="27"/>
  <c r="H231" i="27"/>
  <c r="C231" i="27"/>
  <c r="H230" i="27"/>
  <c r="C230" i="27"/>
  <c r="H229" i="27"/>
  <c r="C229" i="27"/>
  <c r="H228" i="27"/>
  <c r="C228" i="27"/>
  <c r="L227" i="27"/>
  <c r="K227" i="27"/>
  <c r="J227" i="27"/>
  <c r="I227" i="27"/>
  <c r="G227" i="27"/>
  <c r="F227" i="27"/>
  <c r="C227" i="27" s="1"/>
  <c r="E227" i="27"/>
  <c r="D227" i="27"/>
  <c r="H226" i="27"/>
  <c r="C226" i="27"/>
  <c r="H225" i="27"/>
  <c r="C225" i="27"/>
  <c r="H224" i="27"/>
  <c r="C224" i="27"/>
  <c r="H223" i="27"/>
  <c r="C223" i="27"/>
  <c r="H222" i="27"/>
  <c r="C222" i="27"/>
  <c r="H221" i="27"/>
  <c r="C221" i="27"/>
  <c r="H220" i="27"/>
  <c r="C220" i="27"/>
  <c r="L219" i="27"/>
  <c r="K219" i="27"/>
  <c r="J219" i="27"/>
  <c r="I219" i="27"/>
  <c r="G219" i="27"/>
  <c r="F219" i="27"/>
  <c r="E219" i="27"/>
  <c r="D219" i="27"/>
  <c r="H218" i="27"/>
  <c r="C218" i="27"/>
  <c r="H217" i="27"/>
  <c r="C217" i="27"/>
  <c r="L216" i="27"/>
  <c r="K216" i="27"/>
  <c r="J216" i="27"/>
  <c r="I216" i="27"/>
  <c r="H216" i="27" s="1"/>
  <c r="G216" i="27"/>
  <c r="F216" i="27"/>
  <c r="E216" i="27"/>
  <c r="E212" i="27" s="1"/>
  <c r="E211" i="27" s="1"/>
  <c r="D216" i="27"/>
  <c r="H215" i="27"/>
  <c r="C215" i="27"/>
  <c r="L214" i="27"/>
  <c r="L212" i="27" s="1"/>
  <c r="K214" i="27"/>
  <c r="K212" i="27" s="1"/>
  <c r="J214" i="27"/>
  <c r="I214" i="27"/>
  <c r="H214" i="27"/>
  <c r="G214" i="27"/>
  <c r="F214" i="27"/>
  <c r="E214" i="27"/>
  <c r="D214" i="27"/>
  <c r="C214" i="27" s="1"/>
  <c r="H213" i="27"/>
  <c r="C213" i="27"/>
  <c r="I212" i="27"/>
  <c r="I211" i="27" s="1"/>
  <c r="G212" i="27"/>
  <c r="H210" i="27"/>
  <c r="C210" i="27"/>
  <c r="H209" i="27"/>
  <c r="C209" i="27"/>
  <c r="L208" i="27"/>
  <c r="K208" i="27"/>
  <c r="K187" i="27" s="1"/>
  <c r="J208" i="27"/>
  <c r="I208" i="27"/>
  <c r="H208" i="27" s="1"/>
  <c r="G208" i="27"/>
  <c r="F208" i="27"/>
  <c r="E208" i="27"/>
  <c r="D208" i="27"/>
  <c r="H207" i="27"/>
  <c r="C207" i="27"/>
  <c r="H206" i="27"/>
  <c r="C206" i="27"/>
  <c r="H205" i="27"/>
  <c r="C205" i="27"/>
  <c r="H204" i="27"/>
  <c r="C204" i="27"/>
  <c r="H203" i="27"/>
  <c r="C203" i="27"/>
  <c r="H202" i="27"/>
  <c r="C202" i="27"/>
  <c r="H201" i="27"/>
  <c r="C201" i="27"/>
  <c r="H200" i="27"/>
  <c r="C200" i="27"/>
  <c r="L199" i="27"/>
  <c r="K199" i="27"/>
  <c r="J199" i="27"/>
  <c r="I199" i="27"/>
  <c r="G199" i="27"/>
  <c r="F199" i="27"/>
  <c r="E199" i="27"/>
  <c r="D199" i="27"/>
  <c r="H198" i="27"/>
  <c r="C198" i="27"/>
  <c r="H197" i="27"/>
  <c r="C197" i="27"/>
  <c r="H196" i="27"/>
  <c r="C196" i="27"/>
  <c r="H195" i="27"/>
  <c r="C195" i="27"/>
  <c r="H194" i="27"/>
  <c r="C194" i="27"/>
  <c r="H193" i="27"/>
  <c r="C193" i="27"/>
  <c r="H192" i="27"/>
  <c r="C192" i="27"/>
  <c r="H191" i="27"/>
  <c r="C191" i="27"/>
  <c r="H190" i="27"/>
  <c r="C190" i="27"/>
  <c r="H189" i="27"/>
  <c r="C189" i="27"/>
  <c r="L188" i="27"/>
  <c r="K188" i="27"/>
  <c r="J188" i="27"/>
  <c r="I188" i="27"/>
  <c r="I187" i="27" s="1"/>
  <c r="H188" i="27"/>
  <c r="G188" i="27"/>
  <c r="G187" i="27" s="1"/>
  <c r="F188" i="27"/>
  <c r="E188" i="27"/>
  <c r="E187" i="27" s="1"/>
  <c r="D188" i="27"/>
  <c r="J187" i="27"/>
  <c r="H186" i="27"/>
  <c r="C186" i="27"/>
  <c r="H185" i="27"/>
  <c r="C185" i="27"/>
  <c r="H184" i="27"/>
  <c r="C184" i="27"/>
  <c r="L183" i="27"/>
  <c r="K183" i="27"/>
  <c r="J183" i="27"/>
  <c r="I183" i="27"/>
  <c r="G183" i="27"/>
  <c r="F183" i="27"/>
  <c r="E183" i="27"/>
  <c r="D183" i="27"/>
  <c r="H180" i="27"/>
  <c r="C180" i="27"/>
  <c r="L179" i="27"/>
  <c r="K179" i="27"/>
  <c r="K178" i="27" s="1"/>
  <c r="J179" i="27"/>
  <c r="I179" i="27"/>
  <c r="G179" i="27"/>
  <c r="G178" i="27" s="1"/>
  <c r="F179" i="27"/>
  <c r="E179" i="27"/>
  <c r="D179" i="27"/>
  <c r="L178" i="27"/>
  <c r="I178" i="27"/>
  <c r="E178" i="27"/>
  <c r="D178" i="27"/>
  <c r="H177" i="27"/>
  <c r="C177" i="27"/>
  <c r="H176" i="27"/>
  <c r="C176" i="27"/>
  <c r="L175" i="27"/>
  <c r="L174" i="27" s="1"/>
  <c r="K175" i="27"/>
  <c r="J175" i="27"/>
  <c r="I175" i="27"/>
  <c r="G175" i="27"/>
  <c r="G174" i="27" s="1"/>
  <c r="F175" i="27"/>
  <c r="E175" i="27"/>
  <c r="D175" i="27"/>
  <c r="I174" i="27"/>
  <c r="E174" i="27"/>
  <c r="D174" i="27"/>
  <c r="H173" i="27"/>
  <c r="C173" i="27"/>
  <c r="H172" i="27"/>
  <c r="C172" i="27"/>
  <c r="L171" i="27"/>
  <c r="K171" i="27"/>
  <c r="J171" i="27"/>
  <c r="I171" i="27"/>
  <c r="G171" i="27"/>
  <c r="F171" i="27"/>
  <c r="E171" i="27"/>
  <c r="D171" i="27"/>
  <c r="H170" i="27"/>
  <c r="C170" i="27"/>
  <c r="H169" i="27"/>
  <c r="C169" i="27"/>
  <c r="H168" i="27"/>
  <c r="C168" i="27"/>
  <c r="H167" i="27"/>
  <c r="C167" i="27"/>
  <c r="L166" i="27"/>
  <c r="K166" i="27"/>
  <c r="J166" i="27"/>
  <c r="I166" i="27"/>
  <c r="H166" i="27"/>
  <c r="G166" i="27"/>
  <c r="F166" i="27"/>
  <c r="E166" i="27"/>
  <c r="D166" i="27"/>
  <c r="C166" i="27" s="1"/>
  <c r="H165" i="27"/>
  <c r="C165" i="27"/>
  <c r="H164" i="27"/>
  <c r="C164" i="27"/>
  <c r="H163" i="27"/>
  <c r="C163" i="27"/>
  <c r="L162" i="27"/>
  <c r="K162" i="27"/>
  <c r="J162" i="27"/>
  <c r="I162" i="27"/>
  <c r="I161" i="27" s="1"/>
  <c r="G162" i="27"/>
  <c r="G161" i="27" s="1"/>
  <c r="G160" i="27" s="1"/>
  <c r="F162" i="27"/>
  <c r="F161" i="27" s="1"/>
  <c r="F160" i="27" s="1"/>
  <c r="E162" i="27"/>
  <c r="E161" i="27" s="1"/>
  <c r="E160" i="27" s="1"/>
  <c r="D162" i="27"/>
  <c r="K161" i="27"/>
  <c r="K160" i="27" s="1"/>
  <c r="J161" i="27"/>
  <c r="J160" i="27" s="1"/>
  <c r="H159" i="27"/>
  <c r="C159" i="27"/>
  <c r="H158" i="27"/>
  <c r="C158" i="27"/>
  <c r="H157" i="27"/>
  <c r="C157" i="27"/>
  <c r="H156" i="27"/>
  <c r="C156" i="27"/>
  <c r="H155" i="27"/>
  <c r="C155" i="27"/>
  <c r="H154" i="27"/>
  <c r="C154" i="27"/>
  <c r="L153" i="27"/>
  <c r="K153" i="27"/>
  <c r="J153" i="27"/>
  <c r="I153" i="27"/>
  <c r="I152" i="27" s="1"/>
  <c r="G153" i="27"/>
  <c r="F153" i="27"/>
  <c r="F152" i="27" s="1"/>
  <c r="E153" i="27"/>
  <c r="D153" i="27"/>
  <c r="C153" i="27" s="1"/>
  <c r="L152" i="27"/>
  <c r="K152" i="27"/>
  <c r="G152" i="27"/>
  <c r="E152" i="27"/>
  <c r="H151" i="27"/>
  <c r="C151" i="27"/>
  <c r="H150" i="27"/>
  <c r="C150" i="27"/>
  <c r="H149" i="27"/>
  <c r="C149" i="27"/>
  <c r="H148" i="27"/>
  <c r="C148" i="27"/>
  <c r="L147" i="27"/>
  <c r="K147" i="27"/>
  <c r="J147" i="27"/>
  <c r="I147" i="27"/>
  <c r="G147" i="27"/>
  <c r="F147" i="27"/>
  <c r="E147" i="27"/>
  <c r="D147" i="27"/>
  <c r="H146" i="27"/>
  <c r="C146" i="27"/>
  <c r="H145" i="27"/>
  <c r="C145" i="27"/>
  <c r="H144" i="27"/>
  <c r="C144" i="27"/>
  <c r="H143" i="27"/>
  <c r="C143" i="27"/>
  <c r="H142" i="27"/>
  <c r="C142" i="27"/>
  <c r="H141" i="27"/>
  <c r="C141" i="27"/>
  <c r="H140" i="27"/>
  <c r="C140" i="27"/>
  <c r="H139" i="27"/>
  <c r="C139" i="27"/>
  <c r="L138" i="27"/>
  <c r="K138" i="27"/>
  <c r="J138" i="27"/>
  <c r="I138" i="27"/>
  <c r="H138" i="27" s="1"/>
  <c r="G138" i="27"/>
  <c r="G120" i="27" s="1"/>
  <c r="G75" i="27" s="1"/>
  <c r="F138" i="27"/>
  <c r="E138" i="27"/>
  <c r="D138" i="27"/>
  <c r="H137" i="27"/>
  <c r="C137" i="27"/>
  <c r="H136" i="27"/>
  <c r="C136" i="27"/>
  <c r="H135" i="27"/>
  <c r="C135" i="27"/>
  <c r="L134" i="27"/>
  <c r="K134" i="27"/>
  <c r="J134" i="27"/>
  <c r="I134" i="27"/>
  <c r="H134" i="27" s="1"/>
  <c r="G134" i="27"/>
  <c r="F134" i="27"/>
  <c r="E134" i="27"/>
  <c r="D134" i="27"/>
  <c r="H133" i="27"/>
  <c r="C133" i="27"/>
  <c r="H132" i="27"/>
  <c r="C132" i="27"/>
  <c r="L131" i="27"/>
  <c r="K131" i="27"/>
  <c r="J131" i="27"/>
  <c r="I131" i="27"/>
  <c r="G131" i="27"/>
  <c r="F131" i="27"/>
  <c r="E131" i="27"/>
  <c r="D131" i="27"/>
  <c r="H130" i="27"/>
  <c r="C130" i="27"/>
  <c r="H129" i="27"/>
  <c r="C129" i="27"/>
  <c r="H128" i="27"/>
  <c r="C128" i="27"/>
  <c r="H127" i="27"/>
  <c r="C127" i="27"/>
  <c r="L126" i="27"/>
  <c r="K126" i="27"/>
  <c r="J126" i="27"/>
  <c r="I126" i="27"/>
  <c r="G126" i="27"/>
  <c r="F126" i="27"/>
  <c r="E126" i="27"/>
  <c r="D126" i="27"/>
  <c r="H125" i="27"/>
  <c r="C125" i="27"/>
  <c r="H124" i="27"/>
  <c r="C124" i="27"/>
  <c r="H123" i="27"/>
  <c r="C123" i="27"/>
  <c r="H122" i="27"/>
  <c r="C122" i="27"/>
  <c r="L121" i="27"/>
  <c r="K121" i="27"/>
  <c r="K120" i="27" s="1"/>
  <c r="J121" i="27"/>
  <c r="I121" i="27"/>
  <c r="G121" i="27"/>
  <c r="F121" i="27"/>
  <c r="F120" i="27" s="1"/>
  <c r="E121" i="27"/>
  <c r="D121" i="27"/>
  <c r="I120" i="27"/>
  <c r="E120" i="27"/>
  <c r="H119" i="27"/>
  <c r="C119" i="27"/>
  <c r="H118" i="27"/>
  <c r="C118" i="27"/>
  <c r="I117" i="27"/>
  <c r="H117" i="27" s="1"/>
  <c r="C117" i="27"/>
  <c r="H116" i="27"/>
  <c r="C116" i="27"/>
  <c r="H115" i="27"/>
  <c r="C115" i="27"/>
  <c r="L114" i="27"/>
  <c r="K114" i="27"/>
  <c r="J114" i="27"/>
  <c r="I114" i="27"/>
  <c r="H114" i="27" s="1"/>
  <c r="G114" i="27"/>
  <c r="F114" i="27"/>
  <c r="E114" i="27"/>
  <c r="D114" i="27"/>
  <c r="H113" i="27"/>
  <c r="C113" i="27"/>
  <c r="H112" i="27"/>
  <c r="C112" i="27"/>
  <c r="H111" i="27"/>
  <c r="C111" i="27"/>
  <c r="H110" i="27"/>
  <c r="C110" i="27"/>
  <c r="H109" i="27"/>
  <c r="C109" i="27"/>
  <c r="L108" i="27"/>
  <c r="K108" i="27"/>
  <c r="J108" i="27"/>
  <c r="I108" i="27"/>
  <c r="G108" i="27"/>
  <c r="F108" i="27"/>
  <c r="E108" i="27"/>
  <c r="D108" i="27"/>
  <c r="H107" i="27"/>
  <c r="C107" i="27"/>
  <c r="H106" i="27"/>
  <c r="C106" i="27"/>
  <c r="H105" i="27"/>
  <c r="C105" i="27"/>
  <c r="H104" i="27"/>
  <c r="C104" i="27"/>
  <c r="H103" i="27"/>
  <c r="C103" i="27"/>
  <c r="H102" i="27"/>
  <c r="C102" i="27"/>
  <c r="H101" i="27"/>
  <c r="C101" i="27"/>
  <c r="H100" i="27"/>
  <c r="C100" i="27"/>
  <c r="L99" i="27"/>
  <c r="K99" i="27"/>
  <c r="J99" i="27"/>
  <c r="I99" i="27"/>
  <c r="G99" i="27"/>
  <c r="F99" i="27"/>
  <c r="E99" i="27"/>
  <c r="D99" i="27"/>
  <c r="C99" i="27" s="1"/>
  <c r="H98" i="27"/>
  <c r="C98" i="27"/>
  <c r="H97" i="27"/>
  <c r="C97" i="27"/>
  <c r="H96" i="27"/>
  <c r="C96" i="27"/>
  <c r="H95" i="27"/>
  <c r="C95" i="27"/>
  <c r="H94" i="27"/>
  <c r="C94" i="27"/>
  <c r="H93" i="27"/>
  <c r="C93" i="27"/>
  <c r="H92" i="27"/>
  <c r="C92" i="27"/>
  <c r="L91" i="27"/>
  <c r="K91" i="27"/>
  <c r="J91" i="27"/>
  <c r="J83" i="27" s="1"/>
  <c r="I91" i="27"/>
  <c r="G91" i="27"/>
  <c r="F91" i="27"/>
  <c r="E91" i="27"/>
  <c r="C91" i="27" s="1"/>
  <c r="D91" i="27"/>
  <c r="H90" i="27"/>
  <c r="C90" i="27"/>
  <c r="H89" i="27"/>
  <c r="C89" i="27"/>
  <c r="H88" i="27"/>
  <c r="C88" i="27"/>
  <c r="H87" i="27"/>
  <c r="C87" i="27"/>
  <c r="H86" i="27"/>
  <c r="C86" i="27"/>
  <c r="L85" i="27"/>
  <c r="K85" i="27"/>
  <c r="J85" i="27"/>
  <c r="I85" i="27"/>
  <c r="H85" i="27" s="1"/>
  <c r="G85" i="27"/>
  <c r="F85" i="27"/>
  <c r="F83" i="27" s="1"/>
  <c r="E85" i="27"/>
  <c r="D85" i="27"/>
  <c r="C85" i="27" s="1"/>
  <c r="H84" i="27"/>
  <c r="C84" i="27"/>
  <c r="L83" i="27"/>
  <c r="G83" i="27"/>
  <c r="D83" i="27"/>
  <c r="H82" i="27"/>
  <c r="C82" i="27"/>
  <c r="H81" i="27"/>
  <c r="C81" i="27"/>
  <c r="L80" i="27"/>
  <c r="K80" i="27"/>
  <c r="J80" i="27"/>
  <c r="I80" i="27"/>
  <c r="H80" i="27" s="1"/>
  <c r="G80" i="27"/>
  <c r="F80" i="27"/>
  <c r="E80" i="27"/>
  <c r="D80" i="27"/>
  <c r="H79" i="27"/>
  <c r="C79" i="27"/>
  <c r="H78" i="27"/>
  <c r="C78" i="27"/>
  <c r="L77" i="27"/>
  <c r="K77" i="27"/>
  <c r="J77" i="27"/>
  <c r="I77" i="27"/>
  <c r="G77" i="27"/>
  <c r="G76" i="27" s="1"/>
  <c r="F77" i="27"/>
  <c r="E77" i="27"/>
  <c r="D77" i="27"/>
  <c r="C77" i="27" s="1"/>
  <c r="L76" i="27"/>
  <c r="J76" i="27"/>
  <c r="I76" i="27"/>
  <c r="F76" i="27"/>
  <c r="H74" i="27"/>
  <c r="C74" i="27"/>
  <c r="H73" i="27"/>
  <c r="C73" i="27"/>
  <c r="H72" i="27"/>
  <c r="C72" i="27"/>
  <c r="H71" i="27"/>
  <c r="C71" i="27"/>
  <c r="H70" i="27"/>
  <c r="C70" i="27"/>
  <c r="L69" i="27"/>
  <c r="K69" i="27"/>
  <c r="J69" i="27"/>
  <c r="J67" i="27" s="1"/>
  <c r="J53" i="27" s="1"/>
  <c r="I69" i="27"/>
  <c r="G69" i="27"/>
  <c r="G67" i="27" s="1"/>
  <c r="F69" i="27"/>
  <c r="E69" i="27"/>
  <c r="C69" i="27" s="1"/>
  <c r="D69" i="27"/>
  <c r="D67" i="27" s="1"/>
  <c r="D53" i="27" s="1"/>
  <c r="H68" i="27"/>
  <c r="C68" i="27"/>
  <c r="L67" i="27"/>
  <c r="K67" i="27"/>
  <c r="I67" i="27"/>
  <c r="F67" i="27"/>
  <c r="H66" i="27"/>
  <c r="C66" i="27"/>
  <c r="H65" i="27"/>
  <c r="C65" i="27"/>
  <c r="H64" i="27"/>
  <c r="C64" i="27"/>
  <c r="H63" i="27"/>
  <c r="C63" i="27"/>
  <c r="H62" i="27"/>
  <c r="C62" i="27"/>
  <c r="H61" i="27"/>
  <c r="C61" i="27"/>
  <c r="H60" i="27"/>
  <c r="C60" i="27"/>
  <c r="H59" i="27"/>
  <c r="C59" i="27"/>
  <c r="L58" i="27"/>
  <c r="K58" i="27"/>
  <c r="J58" i="27"/>
  <c r="I58" i="27"/>
  <c r="G58" i="27"/>
  <c r="F58" i="27"/>
  <c r="E58" i="27"/>
  <c r="D58" i="27"/>
  <c r="H57" i="27"/>
  <c r="C57" i="27"/>
  <c r="H56" i="27"/>
  <c r="C56" i="27"/>
  <c r="L55" i="27"/>
  <c r="L54" i="27" s="1"/>
  <c r="L53" i="27" s="1"/>
  <c r="K55" i="27"/>
  <c r="K54" i="27" s="1"/>
  <c r="J55" i="27"/>
  <c r="I55" i="27"/>
  <c r="G55" i="27"/>
  <c r="G54" i="27" s="1"/>
  <c r="F55" i="27"/>
  <c r="E55" i="27"/>
  <c r="D55" i="27"/>
  <c r="C55" i="27"/>
  <c r="J54" i="27"/>
  <c r="I54" i="27"/>
  <c r="F54" i="27"/>
  <c r="F53" i="27" s="1"/>
  <c r="D54" i="27"/>
  <c r="K53" i="27"/>
  <c r="H47" i="27"/>
  <c r="C47" i="27"/>
  <c r="H46" i="27"/>
  <c r="C46" i="27"/>
  <c r="L45" i="27"/>
  <c r="H45" i="27"/>
  <c r="G45" i="27"/>
  <c r="C45" i="27"/>
  <c r="H44" i="27"/>
  <c r="C44" i="27"/>
  <c r="K43" i="27"/>
  <c r="J43" i="27"/>
  <c r="I43" i="27"/>
  <c r="H43" i="27"/>
  <c r="F43" i="27"/>
  <c r="E43" i="27"/>
  <c r="D43" i="27"/>
  <c r="C43" i="27"/>
  <c r="H42" i="27"/>
  <c r="C42" i="27"/>
  <c r="I41" i="27"/>
  <c r="H41" i="27"/>
  <c r="D41" i="27"/>
  <c r="C41" i="27"/>
  <c r="H40" i="27"/>
  <c r="C40" i="27"/>
  <c r="H39" i="27"/>
  <c r="C39" i="27"/>
  <c r="H38" i="27"/>
  <c r="C38" i="27"/>
  <c r="H37" i="27"/>
  <c r="C37" i="27"/>
  <c r="K36" i="27"/>
  <c r="H36" i="27"/>
  <c r="F36" i="27"/>
  <c r="C36" i="27"/>
  <c r="H35" i="27"/>
  <c r="C35" i="27"/>
  <c r="H34" i="27"/>
  <c r="C34" i="27"/>
  <c r="K33" i="27"/>
  <c r="H33" i="27"/>
  <c r="F33" i="27"/>
  <c r="C33" i="27"/>
  <c r="H32" i="27"/>
  <c r="C32" i="27"/>
  <c r="K31" i="27"/>
  <c r="H31" i="27"/>
  <c r="F31" i="27"/>
  <c r="C31" i="27"/>
  <c r="H30" i="27"/>
  <c r="C30" i="27"/>
  <c r="H29" i="27"/>
  <c r="C29" i="27"/>
  <c r="H28" i="27"/>
  <c r="C28" i="27"/>
  <c r="K27" i="27"/>
  <c r="H27" i="27"/>
  <c r="F27" i="27"/>
  <c r="C27" i="27" s="1"/>
  <c r="H25" i="27"/>
  <c r="C25" i="27"/>
  <c r="H23" i="27"/>
  <c r="C23" i="27"/>
  <c r="H22" i="27"/>
  <c r="C22" i="27"/>
  <c r="L21" i="27"/>
  <c r="L275" i="27" s="1"/>
  <c r="L274" i="27" s="1"/>
  <c r="K21" i="27"/>
  <c r="K275" i="27" s="1"/>
  <c r="K274" i="27" s="1"/>
  <c r="J21" i="27"/>
  <c r="I21" i="27"/>
  <c r="I275" i="27" s="1"/>
  <c r="G21" i="27"/>
  <c r="G275" i="27" s="1"/>
  <c r="G274" i="27" s="1"/>
  <c r="F21" i="27"/>
  <c r="F275" i="27" s="1"/>
  <c r="F274" i="27" s="1"/>
  <c r="E21" i="27"/>
  <c r="D21" i="27"/>
  <c r="D275" i="27" s="1"/>
  <c r="D274" i="27" s="1"/>
  <c r="G20" i="27"/>
  <c r="L211" i="27" l="1"/>
  <c r="F26" i="27"/>
  <c r="C26" i="27" s="1"/>
  <c r="H58" i="27"/>
  <c r="H69" i="27"/>
  <c r="C80" i="27"/>
  <c r="K83" i="27"/>
  <c r="L120" i="27"/>
  <c r="L75" i="27" s="1"/>
  <c r="L52" i="27" s="1"/>
  <c r="C138" i="27"/>
  <c r="H162" i="27"/>
  <c r="L161" i="27"/>
  <c r="L160" i="27" s="1"/>
  <c r="K182" i="27"/>
  <c r="E182" i="27"/>
  <c r="E181" i="27" s="1"/>
  <c r="C208" i="27"/>
  <c r="G240" i="27"/>
  <c r="G211" i="27" s="1"/>
  <c r="H245" i="27"/>
  <c r="C263" i="27"/>
  <c r="I274" i="27"/>
  <c r="J20" i="27"/>
  <c r="C58" i="27"/>
  <c r="E67" i="27"/>
  <c r="H67" i="27"/>
  <c r="C67" i="27"/>
  <c r="D76" i="27"/>
  <c r="C121" i="27"/>
  <c r="H121" i="27"/>
  <c r="C126" i="27"/>
  <c r="C134" i="27"/>
  <c r="D152" i="27"/>
  <c r="H171" i="27"/>
  <c r="G182" i="27"/>
  <c r="H199" i="27"/>
  <c r="C245" i="27"/>
  <c r="H257" i="27"/>
  <c r="F75" i="27"/>
  <c r="E275" i="27"/>
  <c r="E274" i="27" s="1"/>
  <c r="J275" i="27"/>
  <c r="J274" i="27" s="1"/>
  <c r="K26" i="27"/>
  <c r="H26" i="27" s="1"/>
  <c r="H131" i="27"/>
  <c r="H147" i="27"/>
  <c r="C171" i="27"/>
  <c r="C199" i="27"/>
  <c r="C216" i="27"/>
  <c r="H227" i="27"/>
  <c r="C257" i="27"/>
  <c r="K20" i="27"/>
  <c r="G53" i="27"/>
  <c r="G52" i="27" s="1"/>
  <c r="F178" i="27"/>
  <c r="C178" i="27" s="1"/>
  <c r="C179" i="27"/>
  <c r="I182" i="27"/>
  <c r="H233" i="27"/>
  <c r="J232" i="27"/>
  <c r="H232" i="27" s="1"/>
  <c r="F252" i="27"/>
  <c r="C253" i="27"/>
  <c r="H267" i="27"/>
  <c r="J266" i="27"/>
  <c r="L20" i="27"/>
  <c r="H54" i="27"/>
  <c r="I53" i="27"/>
  <c r="H55" i="27"/>
  <c r="H99" i="27"/>
  <c r="C108" i="27"/>
  <c r="H108" i="27"/>
  <c r="I83" i="27"/>
  <c r="H83" i="27" s="1"/>
  <c r="D120" i="27"/>
  <c r="J120" i="27"/>
  <c r="C131" i="27"/>
  <c r="C147" i="27"/>
  <c r="C152" i="27"/>
  <c r="H153" i="27"/>
  <c r="J152" i="27"/>
  <c r="H152" i="27" s="1"/>
  <c r="H161" i="27"/>
  <c r="I160" i="27"/>
  <c r="H160" i="27" s="1"/>
  <c r="H219" i="27"/>
  <c r="J212" i="27"/>
  <c r="F232" i="27"/>
  <c r="C232" i="27" s="1"/>
  <c r="C233" i="27"/>
  <c r="K211" i="27"/>
  <c r="H241" i="27"/>
  <c r="J240" i="27"/>
  <c r="H240" i="27" s="1"/>
  <c r="C252" i="27"/>
  <c r="F266" i="27"/>
  <c r="F265" i="27" s="1"/>
  <c r="C267" i="27"/>
  <c r="H126" i="27"/>
  <c r="C162" i="27"/>
  <c r="D161" i="27"/>
  <c r="E20" i="27"/>
  <c r="H91" i="27"/>
  <c r="E83" i="27"/>
  <c r="C83" i="27" s="1"/>
  <c r="H175" i="27"/>
  <c r="H183" i="27"/>
  <c r="J182" i="27"/>
  <c r="F212" i="27"/>
  <c r="C219" i="27"/>
  <c r="F240" i="27"/>
  <c r="C240" i="27" s="1"/>
  <c r="C241" i="27"/>
  <c r="D265" i="27"/>
  <c r="H269" i="27"/>
  <c r="C21" i="27"/>
  <c r="C275" i="27" s="1"/>
  <c r="C274" i="27" s="1"/>
  <c r="H21" i="27"/>
  <c r="E54" i="27"/>
  <c r="E76" i="27"/>
  <c r="K76" i="27"/>
  <c r="K75" i="27" s="1"/>
  <c r="H77" i="27"/>
  <c r="C114" i="27"/>
  <c r="C175" i="27"/>
  <c r="K174" i="27"/>
  <c r="H179" i="27"/>
  <c r="J178" i="27"/>
  <c r="H178" i="27" s="1"/>
  <c r="C183" i="27"/>
  <c r="K181" i="27"/>
  <c r="F187" i="27"/>
  <c r="F182" i="27" s="1"/>
  <c r="C188" i="27"/>
  <c r="D187" i="27"/>
  <c r="L187" i="27"/>
  <c r="L182" i="27" s="1"/>
  <c r="L181" i="27" s="1"/>
  <c r="L51" i="27" s="1"/>
  <c r="D212" i="27"/>
  <c r="H253" i="27"/>
  <c r="J252" i="27"/>
  <c r="H252" i="27" s="1"/>
  <c r="C269" i="27"/>
  <c r="H284" i="26"/>
  <c r="C284" i="26"/>
  <c r="H283" i="26"/>
  <c r="C283" i="26"/>
  <c r="H282" i="26"/>
  <c r="C282" i="26"/>
  <c r="H281" i="26"/>
  <c r="C281" i="26"/>
  <c r="H280" i="26"/>
  <c r="C280" i="26"/>
  <c r="H279" i="26"/>
  <c r="C279" i="26"/>
  <c r="H278" i="26"/>
  <c r="C278" i="26"/>
  <c r="C276" i="26" s="1"/>
  <c r="C277" i="26"/>
  <c r="L276" i="26"/>
  <c r="K276" i="26"/>
  <c r="J276" i="26"/>
  <c r="G276" i="26"/>
  <c r="F276" i="26"/>
  <c r="E276" i="26"/>
  <c r="D276" i="26"/>
  <c r="H271" i="26"/>
  <c r="C271" i="26"/>
  <c r="C270" i="26"/>
  <c r="L269" i="26"/>
  <c r="K269" i="26"/>
  <c r="J269" i="26"/>
  <c r="G269" i="26"/>
  <c r="F269" i="26"/>
  <c r="E269" i="26"/>
  <c r="D269" i="26"/>
  <c r="C269" i="26" s="1"/>
  <c r="I267" i="26"/>
  <c r="H268" i="26"/>
  <c r="C268" i="26"/>
  <c r="L267" i="26"/>
  <c r="L266" i="26" s="1"/>
  <c r="L265" i="26" s="1"/>
  <c r="K267" i="26"/>
  <c r="K266" i="26" s="1"/>
  <c r="K265" i="26" s="1"/>
  <c r="J267" i="26"/>
  <c r="G267" i="26"/>
  <c r="G266" i="26" s="1"/>
  <c r="G265" i="26" s="1"/>
  <c r="F267" i="26"/>
  <c r="E267" i="26"/>
  <c r="D267" i="26"/>
  <c r="J266" i="26"/>
  <c r="J265" i="26" s="1"/>
  <c r="F266" i="26"/>
  <c r="F265" i="26" s="1"/>
  <c r="E266" i="26"/>
  <c r="E265" i="26" s="1"/>
  <c r="H264" i="26"/>
  <c r="C264" i="26"/>
  <c r="L263" i="26"/>
  <c r="K263" i="26"/>
  <c r="J263" i="26"/>
  <c r="I263" i="26"/>
  <c r="G263" i="26"/>
  <c r="F263" i="26"/>
  <c r="E263" i="26"/>
  <c r="C263" i="26" s="1"/>
  <c r="D263" i="26"/>
  <c r="H262" i="26"/>
  <c r="C262" i="26"/>
  <c r="H261" i="26"/>
  <c r="C261" i="26"/>
  <c r="H260" i="26"/>
  <c r="C260" i="26"/>
  <c r="C259" i="26"/>
  <c r="H258" i="26"/>
  <c r="C258" i="26"/>
  <c r="L257" i="26"/>
  <c r="L253" i="26" s="1"/>
  <c r="L252" i="26" s="1"/>
  <c r="K257" i="26"/>
  <c r="J257" i="26"/>
  <c r="J253" i="26" s="1"/>
  <c r="G257" i="26"/>
  <c r="F257" i="26"/>
  <c r="F253" i="26" s="1"/>
  <c r="F252" i="26" s="1"/>
  <c r="E257" i="26"/>
  <c r="E253" i="26" s="1"/>
  <c r="E252" i="26" s="1"/>
  <c r="D257" i="26"/>
  <c r="H256" i="26"/>
  <c r="C256" i="26"/>
  <c r="H255" i="26"/>
  <c r="C255" i="26"/>
  <c r="H254" i="26"/>
  <c r="C254" i="26"/>
  <c r="K253" i="26"/>
  <c r="K252" i="26" s="1"/>
  <c r="G253" i="26"/>
  <c r="G252" i="26"/>
  <c r="I250" i="26"/>
  <c r="H251" i="26"/>
  <c r="C251" i="26"/>
  <c r="L250" i="26"/>
  <c r="K250" i="26"/>
  <c r="J250" i="26"/>
  <c r="G250" i="26"/>
  <c r="F250" i="26"/>
  <c r="E250" i="26"/>
  <c r="D250" i="26"/>
  <c r="H249" i="26"/>
  <c r="C249" i="26"/>
  <c r="H248" i="26"/>
  <c r="C248" i="26"/>
  <c r="C247" i="26"/>
  <c r="H246" i="26"/>
  <c r="C246" i="26"/>
  <c r="L245" i="26"/>
  <c r="K245" i="26"/>
  <c r="J245" i="26"/>
  <c r="J240" i="26" s="1"/>
  <c r="G245" i="26"/>
  <c r="F245" i="26"/>
  <c r="E245" i="26"/>
  <c r="D245" i="26"/>
  <c r="C245" i="26" s="1"/>
  <c r="H244" i="26"/>
  <c r="C244" i="26"/>
  <c r="H243" i="26"/>
  <c r="C243" i="26"/>
  <c r="H242" i="26"/>
  <c r="C242" i="26"/>
  <c r="L241" i="26"/>
  <c r="K241" i="26"/>
  <c r="K240" i="26" s="1"/>
  <c r="J241" i="26"/>
  <c r="G241" i="26"/>
  <c r="G240" i="26" s="1"/>
  <c r="F241" i="26"/>
  <c r="E241" i="26"/>
  <c r="D241" i="26"/>
  <c r="H239" i="26"/>
  <c r="C239" i="26"/>
  <c r="H238" i="26"/>
  <c r="C238" i="26"/>
  <c r="H237" i="26"/>
  <c r="C237" i="26"/>
  <c r="H236" i="26"/>
  <c r="C236" i="26"/>
  <c r="H235" i="26"/>
  <c r="C235" i="26"/>
  <c r="C234" i="26"/>
  <c r="L233" i="26"/>
  <c r="K233" i="26"/>
  <c r="K232" i="26" s="1"/>
  <c r="J233" i="26"/>
  <c r="G233" i="26"/>
  <c r="G232" i="26" s="1"/>
  <c r="F233" i="26"/>
  <c r="E233" i="26"/>
  <c r="E232" i="26" s="1"/>
  <c r="D233" i="26"/>
  <c r="C233" i="26" s="1"/>
  <c r="L232" i="26"/>
  <c r="J232" i="26"/>
  <c r="F232" i="26"/>
  <c r="H231" i="26"/>
  <c r="C231" i="26"/>
  <c r="H230" i="26"/>
  <c r="C230" i="26"/>
  <c r="H229" i="26"/>
  <c r="C229" i="26"/>
  <c r="C228" i="26"/>
  <c r="L227" i="26"/>
  <c r="K227" i="26"/>
  <c r="J227" i="26"/>
  <c r="G227" i="26"/>
  <c r="F227" i="26"/>
  <c r="E227" i="26"/>
  <c r="D227" i="26"/>
  <c r="C227" i="26" s="1"/>
  <c r="H226" i="26"/>
  <c r="C226" i="26"/>
  <c r="H225" i="26"/>
  <c r="C225" i="26"/>
  <c r="H224" i="26"/>
  <c r="C224" i="26"/>
  <c r="H223" i="26"/>
  <c r="C223" i="26"/>
  <c r="H222" i="26"/>
  <c r="C222" i="26"/>
  <c r="C221" i="26"/>
  <c r="H220" i="26"/>
  <c r="C220" i="26"/>
  <c r="L219" i="26"/>
  <c r="K219" i="26"/>
  <c r="J219" i="26"/>
  <c r="G219" i="26"/>
  <c r="F219" i="26"/>
  <c r="E219" i="26"/>
  <c r="D219" i="26"/>
  <c r="H218" i="26"/>
  <c r="C218" i="26"/>
  <c r="I216" i="26"/>
  <c r="H217" i="26"/>
  <c r="C217" i="26"/>
  <c r="L216" i="26"/>
  <c r="K216" i="26"/>
  <c r="J216" i="26"/>
  <c r="G216" i="26"/>
  <c r="F216" i="26"/>
  <c r="E216" i="26"/>
  <c r="D216" i="26"/>
  <c r="C215" i="26"/>
  <c r="L214" i="26"/>
  <c r="L212" i="26" s="1"/>
  <c r="K214" i="26"/>
  <c r="J214" i="26"/>
  <c r="G214" i="26"/>
  <c r="F214" i="26"/>
  <c r="E214" i="26"/>
  <c r="E212" i="26" s="1"/>
  <c r="D214" i="26"/>
  <c r="C214" i="26" s="1"/>
  <c r="H213" i="26"/>
  <c r="C213" i="26"/>
  <c r="D212" i="26"/>
  <c r="H210" i="26"/>
  <c r="C210" i="26"/>
  <c r="I208" i="26"/>
  <c r="H209" i="26"/>
  <c r="D209" i="26"/>
  <c r="C209" i="26" s="1"/>
  <c r="L208" i="26"/>
  <c r="K208" i="26"/>
  <c r="J208" i="26"/>
  <c r="G208" i="26"/>
  <c r="F208" i="26"/>
  <c r="E208" i="26"/>
  <c r="D208" i="26"/>
  <c r="C208" i="26" s="1"/>
  <c r="H207" i="26"/>
  <c r="C207" i="26"/>
  <c r="H206" i="26"/>
  <c r="C206" i="26"/>
  <c r="H205" i="26"/>
  <c r="C205" i="26"/>
  <c r="H204" i="26"/>
  <c r="C204" i="26"/>
  <c r="H203" i="26"/>
  <c r="C203" i="26"/>
  <c r="H202" i="26"/>
  <c r="C202" i="26"/>
  <c r="H201" i="26"/>
  <c r="C201" i="26"/>
  <c r="H200" i="26"/>
  <c r="C200" i="26"/>
  <c r="L199" i="26"/>
  <c r="K199" i="26"/>
  <c r="J199" i="26"/>
  <c r="I199" i="26"/>
  <c r="G199" i="26"/>
  <c r="F199" i="26"/>
  <c r="E199" i="26"/>
  <c r="D199" i="26"/>
  <c r="H198" i="26"/>
  <c r="C198" i="26"/>
  <c r="H197" i="26"/>
  <c r="C197" i="26"/>
  <c r="H196" i="26"/>
  <c r="C196" i="26"/>
  <c r="H195" i="26"/>
  <c r="C195" i="26"/>
  <c r="H194" i="26"/>
  <c r="C194" i="26"/>
  <c r="H193" i="26"/>
  <c r="C193" i="26"/>
  <c r="H192" i="26"/>
  <c r="C192" i="26"/>
  <c r="H191" i="26"/>
  <c r="C191" i="26"/>
  <c r="H190" i="26"/>
  <c r="C190" i="26"/>
  <c r="H189" i="26"/>
  <c r="C189" i="26"/>
  <c r="L188" i="26"/>
  <c r="K188" i="26"/>
  <c r="J188" i="26"/>
  <c r="J187" i="26" s="1"/>
  <c r="G188" i="26"/>
  <c r="F188" i="26"/>
  <c r="F187" i="26" s="1"/>
  <c r="E188" i="26"/>
  <c r="D188" i="26"/>
  <c r="D187" i="26" s="1"/>
  <c r="L187" i="26"/>
  <c r="K187" i="26"/>
  <c r="H186" i="26"/>
  <c r="C186" i="26"/>
  <c r="H185" i="26"/>
  <c r="C185" i="26"/>
  <c r="I183" i="26"/>
  <c r="H184" i="26"/>
  <c r="C184" i="26"/>
  <c r="L183" i="26"/>
  <c r="K183" i="26"/>
  <c r="J183" i="26"/>
  <c r="G183" i="26"/>
  <c r="F183" i="26"/>
  <c r="E183" i="26"/>
  <c r="D183" i="26"/>
  <c r="D182" i="26" s="1"/>
  <c r="L182" i="26"/>
  <c r="C180" i="26"/>
  <c r="L179" i="26"/>
  <c r="L178" i="26" s="1"/>
  <c r="K179" i="26"/>
  <c r="K178" i="26" s="1"/>
  <c r="J179" i="26"/>
  <c r="G179" i="26"/>
  <c r="G178" i="26" s="1"/>
  <c r="F179" i="26"/>
  <c r="E179" i="26"/>
  <c r="E178" i="26" s="1"/>
  <c r="D179" i="26"/>
  <c r="D178" i="26" s="1"/>
  <c r="C179" i="26"/>
  <c r="J178" i="26"/>
  <c r="F178" i="26"/>
  <c r="H177" i="26"/>
  <c r="C177" i="26"/>
  <c r="H176" i="26"/>
  <c r="C176" i="26"/>
  <c r="L175" i="26"/>
  <c r="K175" i="26"/>
  <c r="J175" i="26"/>
  <c r="J174" i="26" s="1"/>
  <c r="I175" i="26"/>
  <c r="G175" i="26"/>
  <c r="F175" i="26"/>
  <c r="F174" i="26" s="1"/>
  <c r="E175" i="26"/>
  <c r="D175" i="26"/>
  <c r="H173" i="26"/>
  <c r="C173" i="26"/>
  <c r="C172" i="26"/>
  <c r="L171" i="26"/>
  <c r="K171" i="26"/>
  <c r="J171" i="26"/>
  <c r="G171" i="26"/>
  <c r="F171" i="26"/>
  <c r="E171" i="26"/>
  <c r="C171" i="26" s="1"/>
  <c r="D171" i="26"/>
  <c r="H170" i="26"/>
  <c r="C170" i="26"/>
  <c r="C169" i="26"/>
  <c r="H168" i="26"/>
  <c r="C168" i="26"/>
  <c r="H167" i="26"/>
  <c r="C167" i="26"/>
  <c r="L166" i="26"/>
  <c r="K166" i="26"/>
  <c r="J166" i="26"/>
  <c r="J161" i="26" s="1"/>
  <c r="J160" i="26" s="1"/>
  <c r="G166" i="26"/>
  <c r="F166" i="26"/>
  <c r="E166" i="26"/>
  <c r="D166" i="26"/>
  <c r="H165" i="26"/>
  <c r="C165" i="26"/>
  <c r="H164" i="26"/>
  <c r="C164" i="26"/>
  <c r="H163" i="26"/>
  <c r="C163" i="26"/>
  <c r="L162" i="26"/>
  <c r="K162" i="26"/>
  <c r="J162" i="26"/>
  <c r="I162" i="26"/>
  <c r="H162" i="26" s="1"/>
  <c r="G162" i="26"/>
  <c r="G161" i="26" s="1"/>
  <c r="F162" i="26"/>
  <c r="F161" i="26" s="1"/>
  <c r="F160" i="26" s="1"/>
  <c r="E162" i="26"/>
  <c r="D162" i="26"/>
  <c r="K161" i="26"/>
  <c r="K160" i="26" s="1"/>
  <c r="H159" i="26"/>
  <c r="C159" i="26"/>
  <c r="H158" i="26"/>
  <c r="C158" i="26"/>
  <c r="C157" i="26"/>
  <c r="H156" i="26"/>
  <c r="C156" i="26"/>
  <c r="H155" i="26"/>
  <c r="C155" i="26"/>
  <c r="H154" i="26"/>
  <c r="C154" i="26"/>
  <c r="L153" i="26"/>
  <c r="L152" i="26" s="1"/>
  <c r="K153" i="26"/>
  <c r="K152" i="26" s="1"/>
  <c r="J153" i="26"/>
  <c r="J152" i="26" s="1"/>
  <c r="G153" i="26"/>
  <c r="F153" i="26"/>
  <c r="E153" i="26"/>
  <c r="E152" i="26" s="1"/>
  <c r="D153" i="26"/>
  <c r="G152" i="26"/>
  <c r="F152" i="26"/>
  <c r="H151" i="26"/>
  <c r="C151" i="26"/>
  <c r="H150" i="26"/>
  <c r="C150" i="26"/>
  <c r="H149" i="26"/>
  <c r="C149" i="26"/>
  <c r="H148" i="26"/>
  <c r="C148" i="26"/>
  <c r="L147" i="26"/>
  <c r="K147" i="26"/>
  <c r="J147" i="26"/>
  <c r="G147" i="26"/>
  <c r="F147" i="26"/>
  <c r="E147" i="26"/>
  <c r="D147" i="26"/>
  <c r="H146" i="26"/>
  <c r="C146" i="26"/>
  <c r="H145" i="26"/>
  <c r="C145" i="26"/>
  <c r="H144" i="26"/>
  <c r="C144" i="26"/>
  <c r="H143" i="26"/>
  <c r="C143" i="26"/>
  <c r="H142" i="26"/>
  <c r="C142" i="26"/>
  <c r="H141" i="26"/>
  <c r="C141" i="26"/>
  <c r="C140" i="26"/>
  <c r="H139" i="26"/>
  <c r="C139" i="26"/>
  <c r="L138" i="26"/>
  <c r="K138" i="26"/>
  <c r="J138" i="26"/>
  <c r="G138" i="26"/>
  <c r="F138" i="26"/>
  <c r="E138" i="26"/>
  <c r="D138" i="26"/>
  <c r="H137" i="26"/>
  <c r="C137" i="26"/>
  <c r="H136" i="26"/>
  <c r="C136" i="26"/>
  <c r="H135" i="26"/>
  <c r="C135" i="26"/>
  <c r="L134" i="26"/>
  <c r="K134" i="26"/>
  <c r="J134" i="26"/>
  <c r="G134" i="26"/>
  <c r="F134" i="26"/>
  <c r="E134" i="26"/>
  <c r="D134" i="26"/>
  <c r="H133" i="26"/>
  <c r="C133" i="26"/>
  <c r="H132" i="26"/>
  <c r="C132" i="26"/>
  <c r="L131" i="26"/>
  <c r="K131" i="26"/>
  <c r="J131" i="26"/>
  <c r="I131" i="26"/>
  <c r="H131" i="26" s="1"/>
  <c r="G131" i="26"/>
  <c r="F131" i="26"/>
  <c r="E131" i="26"/>
  <c r="D131" i="26"/>
  <c r="C131" i="26" s="1"/>
  <c r="H130" i="26"/>
  <c r="C130" i="26"/>
  <c r="H129" i="26"/>
  <c r="C129" i="26"/>
  <c r="H128" i="26"/>
  <c r="C128" i="26"/>
  <c r="C127" i="26"/>
  <c r="L126" i="26"/>
  <c r="K126" i="26"/>
  <c r="J126" i="26"/>
  <c r="G126" i="26"/>
  <c r="F126" i="26"/>
  <c r="E126" i="26"/>
  <c r="D126" i="26"/>
  <c r="C126" i="26" s="1"/>
  <c r="H125" i="26"/>
  <c r="C125" i="26"/>
  <c r="H124" i="26"/>
  <c r="C124" i="26"/>
  <c r="H123" i="26"/>
  <c r="C123" i="26"/>
  <c r="H122" i="26"/>
  <c r="C122" i="26"/>
  <c r="L121" i="26"/>
  <c r="K121" i="26"/>
  <c r="J121" i="26"/>
  <c r="I121" i="26"/>
  <c r="G121" i="26"/>
  <c r="G120" i="26" s="1"/>
  <c r="F121" i="26"/>
  <c r="E121" i="26"/>
  <c r="D121" i="26"/>
  <c r="K120" i="26"/>
  <c r="H119" i="26"/>
  <c r="C119" i="26"/>
  <c r="H118" i="26"/>
  <c r="C118" i="26"/>
  <c r="H117" i="26"/>
  <c r="C117" i="26"/>
  <c r="H116" i="26"/>
  <c r="C116" i="26"/>
  <c r="H115" i="26"/>
  <c r="C115" i="26"/>
  <c r="L114" i="26"/>
  <c r="K114" i="26"/>
  <c r="J114" i="26"/>
  <c r="G114" i="26"/>
  <c r="F114" i="26"/>
  <c r="E114" i="26"/>
  <c r="D114" i="26"/>
  <c r="H113" i="26"/>
  <c r="C113" i="26"/>
  <c r="H112" i="26"/>
  <c r="C112" i="26"/>
  <c r="H111" i="26"/>
  <c r="C111" i="26"/>
  <c r="H110" i="26"/>
  <c r="C110" i="26"/>
  <c r="H109" i="26"/>
  <c r="C109" i="26"/>
  <c r="L108" i="26"/>
  <c r="K108" i="26"/>
  <c r="J108" i="26"/>
  <c r="G108" i="26"/>
  <c r="F108" i="26"/>
  <c r="E108" i="26"/>
  <c r="D108" i="26"/>
  <c r="H107" i="26"/>
  <c r="C107" i="26"/>
  <c r="H106" i="26"/>
  <c r="C106" i="26"/>
  <c r="H105" i="26"/>
  <c r="C105" i="26"/>
  <c r="H104" i="26"/>
  <c r="C104" i="26"/>
  <c r="H103" i="26"/>
  <c r="D103" i="26"/>
  <c r="C103" i="26" s="1"/>
  <c r="H102" i="26"/>
  <c r="C102" i="26"/>
  <c r="H101" i="26"/>
  <c r="C101" i="26"/>
  <c r="H100" i="26"/>
  <c r="C100" i="26"/>
  <c r="L99" i="26"/>
  <c r="K99" i="26"/>
  <c r="J99" i="26"/>
  <c r="G99" i="26"/>
  <c r="F99" i="26"/>
  <c r="E99" i="26"/>
  <c r="D99" i="26"/>
  <c r="H98" i="26"/>
  <c r="C98" i="26"/>
  <c r="H97" i="26"/>
  <c r="C97" i="26"/>
  <c r="H96" i="26"/>
  <c r="C96" i="26"/>
  <c r="H95" i="26"/>
  <c r="C95" i="26"/>
  <c r="H94" i="26"/>
  <c r="C94" i="26"/>
  <c r="H93" i="26"/>
  <c r="C93" i="26"/>
  <c r="C92" i="26"/>
  <c r="L91" i="26"/>
  <c r="K91" i="26"/>
  <c r="J91" i="26"/>
  <c r="G91" i="26"/>
  <c r="F91" i="26"/>
  <c r="E91" i="26"/>
  <c r="D91" i="26"/>
  <c r="C91" i="26" s="1"/>
  <c r="H90" i="26"/>
  <c r="C90" i="26"/>
  <c r="H89" i="26"/>
  <c r="C89" i="26"/>
  <c r="H88" i="26"/>
  <c r="C88" i="26"/>
  <c r="H87" i="26"/>
  <c r="C87" i="26"/>
  <c r="C86" i="26"/>
  <c r="L85" i="26"/>
  <c r="K85" i="26"/>
  <c r="K83" i="26" s="1"/>
  <c r="J85" i="26"/>
  <c r="J83" i="26" s="1"/>
  <c r="G85" i="26"/>
  <c r="G83" i="26" s="1"/>
  <c r="F85" i="26"/>
  <c r="E85" i="26"/>
  <c r="E83" i="26" s="1"/>
  <c r="D85" i="26"/>
  <c r="C85" i="26"/>
  <c r="H84" i="26"/>
  <c r="C84" i="26"/>
  <c r="H82" i="26"/>
  <c r="C82" i="26"/>
  <c r="H81" i="26"/>
  <c r="C81" i="26"/>
  <c r="L80" i="26"/>
  <c r="K80" i="26"/>
  <c r="J80" i="26"/>
  <c r="I80" i="26"/>
  <c r="G80" i="26"/>
  <c r="F80" i="26"/>
  <c r="E80" i="26"/>
  <c r="D80" i="26"/>
  <c r="H79" i="26"/>
  <c r="C79" i="26"/>
  <c r="H78" i="26"/>
  <c r="C78" i="26"/>
  <c r="L77" i="26"/>
  <c r="L76" i="26" s="1"/>
  <c r="K77" i="26"/>
  <c r="J77" i="26"/>
  <c r="I77" i="26"/>
  <c r="I76" i="26" s="1"/>
  <c r="G77" i="26"/>
  <c r="G76" i="26" s="1"/>
  <c r="G75" i="26" s="1"/>
  <c r="F77" i="26"/>
  <c r="E77" i="26"/>
  <c r="E76" i="26" s="1"/>
  <c r="D77" i="26"/>
  <c r="K76" i="26"/>
  <c r="J76" i="26"/>
  <c r="F76" i="26"/>
  <c r="H74" i="26"/>
  <c r="C74" i="26"/>
  <c r="H73" i="26"/>
  <c r="C73" i="26"/>
  <c r="H72" i="26"/>
  <c r="C72" i="26"/>
  <c r="H71" i="26"/>
  <c r="C71" i="26"/>
  <c r="H70" i="26"/>
  <c r="C70" i="26"/>
  <c r="L69" i="26"/>
  <c r="L67" i="26" s="1"/>
  <c r="K69" i="26"/>
  <c r="J69" i="26"/>
  <c r="J67" i="26" s="1"/>
  <c r="I69" i="26"/>
  <c r="G69" i="26"/>
  <c r="F69" i="26"/>
  <c r="F67" i="26" s="1"/>
  <c r="E69" i="26"/>
  <c r="E67" i="26" s="1"/>
  <c r="D69" i="26"/>
  <c r="H68" i="26"/>
  <c r="C68" i="26"/>
  <c r="K67" i="26"/>
  <c r="G67" i="26"/>
  <c r="H66" i="26"/>
  <c r="C66" i="26"/>
  <c r="H65" i="26"/>
  <c r="C65" i="26"/>
  <c r="H64" i="26"/>
  <c r="C64" i="26"/>
  <c r="H63" i="26"/>
  <c r="C63" i="26"/>
  <c r="H62" i="26"/>
  <c r="C62" i="26"/>
  <c r="H61" i="26"/>
  <c r="C61" i="26"/>
  <c r="H60" i="26"/>
  <c r="C60" i="26"/>
  <c r="H59" i="26"/>
  <c r="C59" i="26"/>
  <c r="L58" i="26"/>
  <c r="K58" i="26"/>
  <c r="J58" i="26"/>
  <c r="I58" i="26"/>
  <c r="G58" i="26"/>
  <c r="F58" i="26"/>
  <c r="E58" i="26"/>
  <c r="D58" i="26"/>
  <c r="H57" i="26"/>
  <c r="C57" i="26"/>
  <c r="H56" i="26"/>
  <c r="C56" i="26"/>
  <c r="L55" i="26"/>
  <c r="K55" i="26"/>
  <c r="K54" i="26" s="1"/>
  <c r="K53" i="26" s="1"/>
  <c r="J55" i="26"/>
  <c r="I55" i="26"/>
  <c r="G55" i="26"/>
  <c r="F55" i="26"/>
  <c r="F54" i="26" s="1"/>
  <c r="E55" i="26"/>
  <c r="D55" i="26"/>
  <c r="J54" i="26"/>
  <c r="G54" i="26"/>
  <c r="G53" i="26" s="1"/>
  <c r="H47" i="26"/>
  <c r="C47" i="26"/>
  <c r="H46" i="26"/>
  <c r="C46" i="26"/>
  <c r="L45" i="26"/>
  <c r="G45" i="26"/>
  <c r="C45" i="26" s="1"/>
  <c r="H44" i="26"/>
  <c r="C44" i="26"/>
  <c r="K43" i="26"/>
  <c r="J43" i="26"/>
  <c r="I43" i="26"/>
  <c r="F43" i="26"/>
  <c r="E43" i="26"/>
  <c r="D43" i="26"/>
  <c r="H42" i="26"/>
  <c r="C42" i="26"/>
  <c r="I41" i="26"/>
  <c r="H41" i="26" s="1"/>
  <c r="D41" i="26"/>
  <c r="C41" i="26"/>
  <c r="H40" i="26"/>
  <c r="C40" i="26"/>
  <c r="H39" i="26"/>
  <c r="C39" i="26"/>
  <c r="H38" i="26"/>
  <c r="C38" i="26"/>
  <c r="H37" i="26"/>
  <c r="C37" i="26"/>
  <c r="K36" i="26"/>
  <c r="H36" i="26" s="1"/>
  <c r="F36" i="26"/>
  <c r="C36" i="26" s="1"/>
  <c r="H35" i="26"/>
  <c r="C35" i="26"/>
  <c r="H34" i="26"/>
  <c r="C34" i="26"/>
  <c r="K33" i="26"/>
  <c r="H33" i="26" s="1"/>
  <c r="F33" i="26"/>
  <c r="C33" i="26"/>
  <c r="H32" i="26"/>
  <c r="C32" i="26"/>
  <c r="K31" i="26"/>
  <c r="H31" i="26"/>
  <c r="F31" i="26"/>
  <c r="H30" i="26"/>
  <c r="C30" i="26"/>
  <c r="H29" i="26"/>
  <c r="C29" i="26"/>
  <c r="H28" i="26"/>
  <c r="C28" i="26"/>
  <c r="K27" i="26"/>
  <c r="H27" i="26" s="1"/>
  <c r="F27" i="26"/>
  <c r="C27" i="26"/>
  <c r="H25" i="26"/>
  <c r="C25" i="26"/>
  <c r="D24" i="26"/>
  <c r="C24" i="26" s="1"/>
  <c r="H23" i="26"/>
  <c r="C23" i="26"/>
  <c r="H22" i="26"/>
  <c r="C22" i="26"/>
  <c r="L21" i="26"/>
  <c r="L275" i="26" s="1"/>
  <c r="L274" i="26" s="1"/>
  <c r="K21" i="26"/>
  <c r="K275" i="26" s="1"/>
  <c r="J21" i="26"/>
  <c r="I21" i="26"/>
  <c r="G21" i="26"/>
  <c r="G275" i="26" s="1"/>
  <c r="G274" i="26" s="1"/>
  <c r="F21" i="26"/>
  <c r="F275" i="26" s="1"/>
  <c r="F274" i="26" s="1"/>
  <c r="E21" i="26"/>
  <c r="E275" i="26" s="1"/>
  <c r="E274" i="26" s="1"/>
  <c r="D21" i="26"/>
  <c r="L20" i="26"/>
  <c r="E20" i="26"/>
  <c r="G181" i="27" l="1"/>
  <c r="L272" i="27"/>
  <c r="K52" i="27"/>
  <c r="K51" i="27" s="1"/>
  <c r="F174" i="27"/>
  <c r="F52" i="27" s="1"/>
  <c r="E75" i="27"/>
  <c r="G51" i="27"/>
  <c r="G50" i="27" s="1"/>
  <c r="F20" i="27"/>
  <c r="J53" i="26"/>
  <c r="G174" i="26"/>
  <c r="K274" i="26"/>
  <c r="H76" i="26"/>
  <c r="H80" i="26"/>
  <c r="C121" i="26"/>
  <c r="J120" i="26"/>
  <c r="J75" i="26" s="1"/>
  <c r="J52" i="26" s="1"/>
  <c r="L161" i="26"/>
  <c r="L160" i="26" s="1"/>
  <c r="D232" i="26"/>
  <c r="G20" i="26"/>
  <c r="H43" i="26"/>
  <c r="H55" i="26"/>
  <c r="H58" i="26"/>
  <c r="C99" i="26"/>
  <c r="C114" i="26"/>
  <c r="K174" i="26"/>
  <c r="K52" i="26" s="1"/>
  <c r="J212" i="26"/>
  <c r="C219" i="26"/>
  <c r="F240" i="26"/>
  <c r="L240" i="26"/>
  <c r="L211" i="26" s="1"/>
  <c r="L181" i="26" s="1"/>
  <c r="C250" i="26"/>
  <c r="K75" i="26"/>
  <c r="D275" i="26"/>
  <c r="D274" i="26" s="1"/>
  <c r="C69" i="26"/>
  <c r="H69" i="26"/>
  <c r="F83" i="26"/>
  <c r="L83" i="26"/>
  <c r="L75" i="26" s="1"/>
  <c r="F120" i="26"/>
  <c r="F75" i="26" s="1"/>
  <c r="C147" i="26"/>
  <c r="L174" i="26"/>
  <c r="J182" i="26"/>
  <c r="C199" i="26"/>
  <c r="H199" i="26"/>
  <c r="G187" i="26"/>
  <c r="K212" i="26"/>
  <c r="K211" i="26" s="1"/>
  <c r="H216" i="26"/>
  <c r="H250" i="26"/>
  <c r="J252" i="26"/>
  <c r="H263" i="26"/>
  <c r="L50" i="27"/>
  <c r="L273" i="27"/>
  <c r="K50" i="27"/>
  <c r="K273" i="27"/>
  <c r="K272" i="27"/>
  <c r="C54" i="27"/>
  <c r="E53" i="27"/>
  <c r="F211" i="27"/>
  <c r="C76" i="27"/>
  <c r="H76" i="27"/>
  <c r="G272" i="27"/>
  <c r="I181" i="27"/>
  <c r="H182" i="27"/>
  <c r="J174" i="27"/>
  <c r="H174" i="27" s="1"/>
  <c r="H212" i="27"/>
  <c r="J211" i="27"/>
  <c r="H211" i="27" s="1"/>
  <c r="I75" i="27"/>
  <c r="C187" i="27"/>
  <c r="D182" i="27"/>
  <c r="G273" i="27"/>
  <c r="C265" i="27"/>
  <c r="J75" i="27"/>
  <c r="H120" i="27"/>
  <c r="J265" i="27"/>
  <c r="H265" i="27" s="1"/>
  <c r="H266" i="27"/>
  <c r="I272" i="27"/>
  <c r="H187" i="27"/>
  <c r="C212" i="27"/>
  <c r="D211" i="27"/>
  <c r="H275" i="27"/>
  <c r="H274" i="27" s="1"/>
  <c r="C266" i="27"/>
  <c r="C161" i="27"/>
  <c r="D160" i="27"/>
  <c r="C160" i="27" s="1"/>
  <c r="C120" i="27"/>
  <c r="D75" i="27"/>
  <c r="H53" i="27"/>
  <c r="H86" i="26"/>
  <c r="I85" i="26"/>
  <c r="H92" i="26"/>
  <c r="I91" i="26"/>
  <c r="H91" i="26" s="1"/>
  <c r="H127" i="26"/>
  <c r="I126" i="26"/>
  <c r="H126" i="26" s="1"/>
  <c r="C138" i="26"/>
  <c r="K182" i="26"/>
  <c r="H183" i="26"/>
  <c r="I266" i="26"/>
  <c r="H267" i="26"/>
  <c r="D20" i="26"/>
  <c r="C21" i="26"/>
  <c r="C275" i="26" s="1"/>
  <c r="C274" i="26" s="1"/>
  <c r="C31" i="26"/>
  <c r="F26" i="26"/>
  <c r="C43" i="26"/>
  <c r="F53" i="26"/>
  <c r="C55" i="26"/>
  <c r="D54" i="26"/>
  <c r="L54" i="26"/>
  <c r="L53" i="26" s="1"/>
  <c r="C80" i="26"/>
  <c r="C108" i="26"/>
  <c r="I108" i="26"/>
  <c r="H108" i="26" s="1"/>
  <c r="L120" i="26"/>
  <c r="C134" i="26"/>
  <c r="I134" i="26"/>
  <c r="H134" i="26" s="1"/>
  <c r="J211" i="26"/>
  <c r="H21" i="26"/>
  <c r="E54" i="26"/>
  <c r="E53" i="26" s="1"/>
  <c r="H121" i="26"/>
  <c r="H169" i="26"/>
  <c r="I166" i="26"/>
  <c r="H166" i="26" s="1"/>
  <c r="H172" i="26"/>
  <c r="I171" i="26"/>
  <c r="H171" i="26" s="1"/>
  <c r="H228" i="26"/>
  <c r="I227" i="26"/>
  <c r="H227" i="26" s="1"/>
  <c r="H234" i="26"/>
  <c r="I233" i="26"/>
  <c r="I54" i="26"/>
  <c r="K20" i="26"/>
  <c r="J275" i="26"/>
  <c r="J274" i="26" s="1"/>
  <c r="J20" i="26"/>
  <c r="K26" i="26"/>
  <c r="H45" i="26"/>
  <c r="C58" i="26"/>
  <c r="I67" i="26"/>
  <c r="H67" i="26" s="1"/>
  <c r="C77" i="26"/>
  <c r="D76" i="26"/>
  <c r="H77" i="26"/>
  <c r="D83" i="26"/>
  <c r="C83" i="26" s="1"/>
  <c r="E120" i="26"/>
  <c r="E75" i="26" s="1"/>
  <c r="H140" i="26"/>
  <c r="I138" i="26"/>
  <c r="H138" i="26" s="1"/>
  <c r="C162" i="26"/>
  <c r="D161" i="26"/>
  <c r="D67" i="26"/>
  <c r="C67" i="26" s="1"/>
  <c r="I99" i="26"/>
  <c r="H99" i="26" s="1"/>
  <c r="I114" i="26"/>
  <c r="H114" i="26" s="1"/>
  <c r="D120" i="26"/>
  <c r="I147" i="26"/>
  <c r="H147" i="26" s="1"/>
  <c r="G160" i="26"/>
  <c r="G52" i="26" s="1"/>
  <c r="E161" i="26"/>
  <c r="E160" i="26" s="1"/>
  <c r="I161" i="26"/>
  <c r="C166" i="26"/>
  <c r="D174" i="26"/>
  <c r="C178" i="26"/>
  <c r="H180" i="26"/>
  <c r="I179" i="26"/>
  <c r="C183" i="26"/>
  <c r="F182" i="26"/>
  <c r="G212" i="26"/>
  <c r="G211" i="26" s="1"/>
  <c r="C216" i="26"/>
  <c r="F212" i="26"/>
  <c r="I241" i="26"/>
  <c r="H259" i="26"/>
  <c r="I257" i="26"/>
  <c r="H277" i="26"/>
  <c r="H276" i="26" s="1"/>
  <c r="I276" i="26"/>
  <c r="C153" i="26"/>
  <c r="D152" i="26"/>
  <c r="C152" i="26" s="1"/>
  <c r="H175" i="26"/>
  <c r="G182" i="26"/>
  <c r="I188" i="26"/>
  <c r="H208" i="26"/>
  <c r="H215" i="26"/>
  <c r="I214" i="26"/>
  <c r="H221" i="26"/>
  <c r="I219" i="26"/>
  <c r="H219" i="26" s="1"/>
  <c r="C232" i="26"/>
  <c r="C241" i="26"/>
  <c r="E240" i="26"/>
  <c r="E211" i="26" s="1"/>
  <c r="C257" i="26"/>
  <c r="C267" i="26"/>
  <c r="D266" i="26"/>
  <c r="H270" i="26"/>
  <c r="I269" i="26"/>
  <c r="I275" i="26" s="1"/>
  <c r="I153" i="26"/>
  <c r="H157" i="26"/>
  <c r="C175" i="26"/>
  <c r="E174" i="26"/>
  <c r="C188" i="26"/>
  <c r="E187" i="26"/>
  <c r="H247" i="26"/>
  <c r="I245" i="26"/>
  <c r="H245" i="26" s="1"/>
  <c r="D253" i="26"/>
  <c r="D240" i="26"/>
  <c r="D211" i="26" s="1"/>
  <c r="H284" i="25"/>
  <c r="C284" i="25"/>
  <c r="H283" i="25"/>
  <c r="C283" i="25"/>
  <c r="H282" i="25"/>
  <c r="C282" i="25"/>
  <c r="H281" i="25"/>
  <c r="C281" i="25"/>
  <c r="H280" i="25"/>
  <c r="C280" i="25"/>
  <c r="H279" i="25"/>
  <c r="C279" i="25"/>
  <c r="H278" i="25"/>
  <c r="C278" i="25"/>
  <c r="C276" i="25" s="1"/>
  <c r="C277" i="25"/>
  <c r="L276" i="25"/>
  <c r="K276" i="25"/>
  <c r="J276" i="25"/>
  <c r="G276" i="25"/>
  <c r="F276" i="25"/>
  <c r="E276" i="25"/>
  <c r="D276" i="25"/>
  <c r="H271" i="25"/>
  <c r="C271" i="25"/>
  <c r="C270" i="25"/>
  <c r="L269" i="25"/>
  <c r="K269" i="25"/>
  <c r="J269" i="25"/>
  <c r="G269" i="25"/>
  <c r="F269" i="25"/>
  <c r="E269" i="25"/>
  <c r="D269" i="25"/>
  <c r="C269" i="25" s="1"/>
  <c r="I267" i="25"/>
  <c r="C268" i="25"/>
  <c r="L267" i="25"/>
  <c r="L266" i="25" s="1"/>
  <c r="L265" i="25" s="1"/>
  <c r="K267" i="25"/>
  <c r="K266" i="25" s="1"/>
  <c r="K265" i="25" s="1"/>
  <c r="J267" i="25"/>
  <c r="G267" i="25"/>
  <c r="G266" i="25" s="1"/>
  <c r="G265" i="25" s="1"/>
  <c r="F267" i="25"/>
  <c r="E267" i="25"/>
  <c r="D267" i="25"/>
  <c r="J266" i="25"/>
  <c r="J265" i="25" s="1"/>
  <c r="F266" i="25"/>
  <c r="F265" i="25" s="1"/>
  <c r="E266" i="25"/>
  <c r="E265" i="25" s="1"/>
  <c r="H264" i="25"/>
  <c r="C264" i="25"/>
  <c r="L263" i="25"/>
  <c r="K263" i="25"/>
  <c r="J263" i="25"/>
  <c r="G263" i="25"/>
  <c r="F263" i="25"/>
  <c r="E263" i="25"/>
  <c r="D263" i="25"/>
  <c r="H262" i="25"/>
  <c r="C262" i="25"/>
  <c r="H261" i="25"/>
  <c r="C261" i="25"/>
  <c r="H260" i="25"/>
  <c r="C260" i="25"/>
  <c r="C259" i="25"/>
  <c r="H258" i="25"/>
  <c r="C258" i="25"/>
  <c r="L257" i="25"/>
  <c r="L253" i="25" s="1"/>
  <c r="L252" i="25" s="1"/>
  <c r="K257" i="25"/>
  <c r="J257" i="25"/>
  <c r="J253" i="25" s="1"/>
  <c r="J252" i="25" s="1"/>
  <c r="G257" i="25"/>
  <c r="F257" i="25"/>
  <c r="F253" i="25" s="1"/>
  <c r="F252" i="25" s="1"/>
  <c r="E257" i="25"/>
  <c r="D257" i="25"/>
  <c r="H256" i="25"/>
  <c r="C256" i="25"/>
  <c r="H255" i="25"/>
  <c r="C255" i="25"/>
  <c r="H254" i="25"/>
  <c r="C254" i="25"/>
  <c r="K253" i="25"/>
  <c r="G253" i="25"/>
  <c r="E253" i="25"/>
  <c r="D253" i="25"/>
  <c r="K252" i="25"/>
  <c r="G252" i="25"/>
  <c r="D252" i="25"/>
  <c r="I250" i="25"/>
  <c r="C251" i="25"/>
  <c r="L250" i="25"/>
  <c r="H250" i="25" s="1"/>
  <c r="K250" i="25"/>
  <c r="J250" i="25"/>
  <c r="G250" i="25"/>
  <c r="F250" i="25"/>
  <c r="E250" i="25"/>
  <c r="D250" i="25"/>
  <c r="H249" i="25"/>
  <c r="C249" i="25"/>
  <c r="H248" i="25"/>
  <c r="C248" i="25"/>
  <c r="C247" i="25"/>
  <c r="H246" i="25"/>
  <c r="C246" i="25"/>
  <c r="L245" i="25"/>
  <c r="K245" i="25"/>
  <c r="K240" i="25" s="1"/>
  <c r="J245" i="25"/>
  <c r="G245" i="25"/>
  <c r="F245" i="25"/>
  <c r="E245" i="25"/>
  <c r="D245" i="25"/>
  <c r="H244" i="25"/>
  <c r="C244" i="25"/>
  <c r="H243" i="25"/>
  <c r="C243" i="25"/>
  <c r="H242" i="25"/>
  <c r="C242" i="25"/>
  <c r="L241" i="25"/>
  <c r="K241" i="25"/>
  <c r="J241" i="25"/>
  <c r="I241" i="25"/>
  <c r="G241" i="25"/>
  <c r="G240" i="25" s="1"/>
  <c r="F241" i="25"/>
  <c r="E241" i="25"/>
  <c r="D241" i="25"/>
  <c r="L240" i="25"/>
  <c r="D240" i="25"/>
  <c r="H239" i="25"/>
  <c r="C239" i="25"/>
  <c r="H238" i="25"/>
  <c r="C238" i="25"/>
  <c r="H237" i="25"/>
  <c r="C237" i="25"/>
  <c r="H236" i="25"/>
  <c r="C236" i="25"/>
  <c r="H235" i="25"/>
  <c r="C235" i="25"/>
  <c r="C234" i="25"/>
  <c r="L233" i="25"/>
  <c r="K233" i="25"/>
  <c r="K232" i="25" s="1"/>
  <c r="J233" i="25"/>
  <c r="G233" i="25"/>
  <c r="G232" i="25" s="1"/>
  <c r="F233" i="25"/>
  <c r="F232" i="25" s="1"/>
  <c r="E233" i="25"/>
  <c r="C233" i="25" s="1"/>
  <c r="D233" i="25"/>
  <c r="L232" i="25"/>
  <c r="J232" i="25"/>
  <c r="D232" i="25"/>
  <c r="H231" i="25"/>
  <c r="C231" i="25"/>
  <c r="H230" i="25"/>
  <c r="C230" i="25"/>
  <c r="H229" i="25"/>
  <c r="C229" i="25"/>
  <c r="C228" i="25"/>
  <c r="L227" i="25"/>
  <c r="K227" i="25"/>
  <c r="J227" i="25"/>
  <c r="G227" i="25"/>
  <c r="F227" i="25"/>
  <c r="E227" i="25"/>
  <c r="C227" i="25" s="1"/>
  <c r="D227" i="25"/>
  <c r="H226" i="25"/>
  <c r="C226" i="25"/>
  <c r="H225" i="25"/>
  <c r="C225" i="25"/>
  <c r="H224" i="25"/>
  <c r="C224" i="25"/>
  <c r="H223" i="25"/>
  <c r="C223" i="25"/>
  <c r="H222" i="25"/>
  <c r="C222" i="25"/>
  <c r="C221" i="25"/>
  <c r="H220" i="25"/>
  <c r="C220" i="25"/>
  <c r="L219" i="25"/>
  <c r="K219" i="25"/>
  <c r="J219" i="25"/>
  <c r="G219" i="25"/>
  <c r="F219" i="25"/>
  <c r="E219" i="25"/>
  <c r="D219" i="25"/>
  <c r="H218" i="25"/>
  <c r="C218" i="25"/>
  <c r="H217" i="25"/>
  <c r="C217" i="25"/>
  <c r="L216" i="25"/>
  <c r="K216" i="25"/>
  <c r="J216" i="25"/>
  <c r="G216" i="25"/>
  <c r="F216" i="25"/>
  <c r="E216" i="25"/>
  <c r="D216" i="25"/>
  <c r="C215" i="25"/>
  <c r="L214" i="25"/>
  <c r="L212" i="25" s="1"/>
  <c r="L211" i="25" s="1"/>
  <c r="K214" i="25"/>
  <c r="J214" i="25"/>
  <c r="J212" i="25" s="1"/>
  <c r="G214" i="25"/>
  <c r="F214" i="25"/>
  <c r="E214" i="25"/>
  <c r="C214" i="25" s="1"/>
  <c r="D214" i="25"/>
  <c r="H213" i="25"/>
  <c r="C213" i="25"/>
  <c r="D212" i="25"/>
  <c r="H210" i="25"/>
  <c r="C210" i="25"/>
  <c r="I208" i="25"/>
  <c r="H209" i="25"/>
  <c r="C209" i="25"/>
  <c r="L208" i="25"/>
  <c r="K208" i="25"/>
  <c r="J208" i="25"/>
  <c r="G208" i="25"/>
  <c r="F208" i="25"/>
  <c r="E208" i="25"/>
  <c r="D208" i="25"/>
  <c r="H207" i="25"/>
  <c r="C207" i="25"/>
  <c r="H206" i="25"/>
  <c r="C206" i="25"/>
  <c r="H205" i="25"/>
  <c r="C205" i="25"/>
  <c r="H204" i="25"/>
  <c r="C204" i="25"/>
  <c r="C203" i="25"/>
  <c r="H202" i="25"/>
  <c r="C202" i="25"/>
  <c r="H201" i="25"/>
  <c r="C201" i="25"/>
  <c r="H200" i="25"/>
  <c r="C200" i="25"/>
  <c r="L199" i="25"/>
  <c r="K199" i="25"/>
  <c r="J199" i="25"/>
  <c r="G199" i="25"/>
  <c r="F199" i="25"/>
  <c r="E199" i="25"/>
  <c r="D199" i="25"/>
  <c r="H198" i="25"/>
  <c r="C198" i="25"/>
  <c r="H197" i="25"/>
  <c r="C197" i="25"/>
  <c r="H196" i="25"/>
  <c r="C196" i="25"/>
  <c r="H195" i="25"/>
  <c r="C195" i="25"/>
  <c r="H194" i="25"/>
  <c r="C194" i="25"/>
  <c r="H193" i="25"/>
  <c r="C193" i="25"/>
  <c r="C192" i="25"/>
  <c r="H191" i="25"/>
  <c r="C191" i="25"/>
  <c r="H190" i="25"/>
  <c r="C190" i="25"/>
  <c r="H189" i="25"/>
  <c r="C189" i="25"/>
  <c r="L188" i="25"/>
  <c r="K188" i="25"/>
  <c r="J188" i="25"/>
  <c r="J187" i="25" s="1"/>
  <c r="G188" i="25"/>
  <c r="G187" i="25" s="1"/>
  <c r="G182" i="25" s="1"/>
  <c r="F188" i="25"/>
  <c r="E188" i="25"/>
  <c r="D188" i="25"/>
  <c r="K187" i="25"/>
  <c r="F187" i="25"/>
  <c r="E187" i="25"/>
  <c r="C186" i="25"/>
  <c r="H185" i="25"/>
  <c r="C185" i="25"/>
  <c r="H184" i="25"/>
  <c r="C184" i="25"/>
  <c r="L183" i="25"/>
  <c r="K183" i="25"/>
  <c r="K182" i="25" s="1"/>
  <c r="J183" i="25"/>
  <c r="G183" i="25"/>
  <c r="F183" i="25"/>
  <c r="E183" i="25"/>
  <c r="D183" i="25"/>
  <c r="I179" i="25"/>
  <c r="H180" i="25"/>
  <c r="C180" i="25"/>
  <c r="L179" i="25"/>
  <c r="K179" i="25"/>
  <c r="K178" i="25" s="1"/>
  <c r="K174" i="25" s="1"/>
  <c r="J179" i="25"/>
  <c r="J178" i="25" s="1"/>
  <c r="J174" i="25" s="1"/>
  <c r="G179" i="25"/>
  <c r="G178" i="25" s="1"/>
  <c r="F179" i="25"/>
  <c r="E179" i="25"/>
  <c r="E178" i="25" s="1"/>
  <c r="D179" i="25"/>
  <c r="D178" i="25" s="1"/>
  <c r="L178" i="25"/>
  <c r="H177" i="25"/>
  <c r="C177" i="25"/>
  <c r="H176" i="25"/>
  <c r="C176" i="25"/>
  <c r="L175" i="25"/>
  <c r="L174" i="25" s="1"/>
  <c r="K175" i="25"/>
  <c r="J175" i="25"/>
  <c r="I175" i="25"/>
  <c r="H175" i="25"/>
  <c r="G175" i="25"/>
  <c r="F175" i="25"/>
  <c r="E175" i="25"/>
  <c r="D175" i="25"/>
  <c r="H173" i="25"/>
  <c r="C173" i="25"/>
  <c r="I171" i="25"/>
  <c r="H172" i="25"/>
  <c r="C172" i="25"/>
  <c r="L171" i="25"/>
  <c r="K171" i="25"/>
  <c r="J171" i="25"/>
  <c r="G171" i="25"/>
  <c r="F171" i="25"/>
  <c r="E171" i="25"/>
  <c r="D171" i="25"/>
  <c r="C170" i="25"/>
  <c r="H169" i="25"/>
  <c r="C169" i="25"/>
  <c r="H168" i="25"/>
  <c r="C168" i="25"/>
  <c r="H167" i="25"/>
  <c r="C167" i="25"/>
  <c r="L166" i="25"/>
  <c r="K166" i="25"/>
  <c r="J166" i="25"/>
  <c r="G166" i="25"/>
  <c r="F166" i="25"/>
  <c r="E166" i="25"/>
  <c r="D166" i="25"/>
  <c r="H165" i="25"/>
  <c r="C165" i="25"/>
  <c r="H164" i="25"/>
  <c r="C164" i="25"/>
  <c r="C163" i="25"/>
  <c r="L162" i="25"/>
  <c r="L161" i="25" s="1"/>
  <c r="L160" i="25" s="1"/>
  <c r="K162" i="25"/>
  <c r="K161" i="25" s="1"/>
  <c r="J162" i="25"/>
  <c r="G162" i="25"/>
  <c r="G161" i="25" s="1"/>
  <c r="F162" i="25"/>
  <c r="F161" i="25" s="1"/>
  <c r="E162" i="25"/>
  <c r="D162" i="25"/>
  <c r="J161" i="25"/>
  <c r="J160" i="25" s="1"/>
  <c r="E161" i="25"/>
  <c r="K160" i="25"/>
  <c r="G160" i="25"/>
  <c r="H159" i="25"/>
  <c r="C159" i="25"/>
  <c r="H158" i="25"/>
  <c r="C158" i="25"/>
  <c r="H157" i="25"/>
  <c r="C157" i="25"/>
  <c r="H156" i="25"/>
  <c r="C156" i="25"/>
  <c r="H155" i="25"/>
  <c r="C155" i="25"/>
  <c r="H154" i="25"/>
  <c r="C154" i="25"/>
  <c r="L153" i="25"/>
  <c r="L152" i="25" s="1"/>
  <c r="K153" i="25"/>
  <c r="J153" i="25"/>
  <c r="J152" i="25" s="1"/>
  <c r="G153" i="25"/>
  <c r="G152" i="25" s="1"/>
  <c r="F153" i="25"/>
  <c r="E153" i="25"/>
  <c r="D153" i="25"/>
  <c r="D152" i="25" s="1"/>
  <c r="K152" i="25"/>
  <c r="F152" i="25"/>
  <c r="H151" i="25"/>
  <c r="C151" i="25"/>
  <c r="H150" i="25"/>
  <c r="C150" i="25"/>
  <c r="H149" i="25"/>
  <c r="C149" i="25"/>
  <c r="H148" i="25"/>
  <c r="C148" i="25"/>
  <c r="L147" i="25"/>
  <c r="K147" i="25"/>
  <c r="J147" i="25"/>
  <c r="G147" i="25"/>
  <c r="F147" i="25"/>
  <c r="E147" i="25"/>
  <c r="C147" i="25" s="1"/>
  <c r="D147" i="25"/>
  <c r="H146" i="25"/>
  <c r="C146" i="25"/>
  <c r="H145" i="25"/>
  <c r="C145" i="25"/>
  <c r="H144" i="25"/>
  <c r="C144" i="25"/>
  <c r="H143" i="25"/>
  <c r="C143" i="25"/>
  <c r="H142" i="25"/>
  <c r="C142" i="25"/>
  <c r="H141" i="25"/>
  <c r="C141" i="25"/>
  <c r="H140" i="25"/>
  <c r="C140" i="25"/>
  <c r="C139" i="25"/>
  <c r="L138" i="25"/>
  <c r="K138" i="25"/>
  <c r="J138" i="25"/>
  <c r="G138" i="25"/>
  <c r="G120" i="25" s="1"/>
  <c r="F138" i="25"/>
  <c r="E138" i="25"/>
  <c r="D138" i="25"/>
  <c r="C138" i="25"/>
  <c r="H137" i="25"/>
  <c r="C137" i="25"/>
  <c r="C136" i="25"/>
  <c r="H135" i="25"/>
  <c r="C135" i="25"/>
  <c r="L134" i="25"/>
  <c r="K134" i="25"/>
  <c r="J134" i="25"/>
  <c r="G134" i="25"/>
  <c r="F134" i="25"/>
  <c r="E134" i="25"/>
  <c r="D134" i="25"/>
  <c r="C133" i="25"/>
  <c r="H132" i="25"/>
  <c r="C132" i="25"/>
  <c r="L131" i="25"/>
  <c r="K131" i="25"/>
  <c r="J131" i="25"/>
  <c r="G131" i="25"/>
  <c r="F131" i="25"/>
  <c r="E131" i="25"/>
  <c r="D131" i="25"/>
  <c r="H130" i="25"/>
  <c r="C130" i="25"/>
  <c r="H129" i="25"/>
  <c r="C129" i="25"/>
  <c r="H128" i="25"/>
  <c r="C128" i="25"/>
  <c r="I126" i="25"/>
  <c r="H127" i="25"/>
  <c r="C127" i="25"/>
  <c r="L126" i="25"/>
  <c r="K126" i="25"/>
  <c r="J126" i="25"/>
  <c r="G126" i="25"/>
  <c r="F126" i="25"/>
  <c r="E126" i="25"/>
  <c r="D126" i="25"/>
  <c r="H125" i="25"/>
  <c r="C125" i="25"/>
  <c r="H124" i="25"/>
  <c r="C124" i="25"/>
  <c r="C123" i="25"/>
  <c r="H122" i="25"/>
  <c r="C122" i="25"/>
  <c r="L121" i="25"/>
  <c r="L120" i="25" s="1"/>
  <c r="K121" i="25"/>
  <c r="J121" i="25"/>
  <c r="G121" i="25"/>
  <c r="F121" i="25"/>
  <c r="E121" i="25"/>
  <c r="D121" i="25"/>
  <c r="D120" i="25" s="1"/>
  <c r="H119" i="25"/>
  <c r="C119" i="25"/>
  <c r="H118" i="25"/>
  <c r="C118" i="25"/>
  <c r="H117" i="25"/>
  <c r="C117" i="25"/>
  <c r="H116" i="25"/>
  <c r="C116" i="25"/>
  <c r="H115" i="25"/>
  <c r="C115" i="25"/>
  <c r="L114" i="25"/>
  <c r="K114" i="25"/>
  <c r="J114" i="25"/>
  <c r="G114" i="25"/>
  <c r="F114" i="25"/>
  <c r="E114" i="25"/>
  <c r="D114" i="25"/>
  <c r="H113" i="25"/>
  <c r="C113" i="25"/>
  <c r="H112" i="25"/>
  <c r="C112" i="25"/>
  <c r="H111" i="25"/>
  <c r="C111" i="25"/>
  <c r="H110" i="25"/>
  <c r="C110" i="25"/>
  <c r="H109" i="25"/>
  <c r="C109" i="25"/>
  <c r="L108" i="25"/>
  <c r="K108" i="25"/>
  <c r="J108" i="25"/>
  <c r="G108" i="25"/>
  <c r="F108" i="25"/>
  <c r="E108" i="25"/>
  <c r="D108" i="25"/>
  <c r="C108" i="25" s="1"/>
  <c r="H107" i="25"/>
  <c r="C107" i="25"/>
  <c r="H106" i="25"/>
  <c r="C106" i="25"/>
  <c r="H105" i="25"/>
  <c r="C105" i="25"/>
  <c r="H104" i="25"/>
  <c r="C104" i="25"/>
  <c r="H103" i="25"/>
  <c r="C103" i="25"/>
  <c r="H102" i="25"/>
  <c r="C102" i="25"/>
  <c r="H101" i="25"/>
  <c r="C101" i="25"/>
  <c r="H100" i="25"/>
  <c r="C100" i="25"/>
  <c r="L99" i="25"/>
  <c r="K99" i="25"/>
  <c r="J99" i="25"/>
  <c r="G99" i="25"/>
  <c r="F99" i="25"/>
  <c r="E99" i="25"/>
  <c r="D99" i="25"/>
  <c r="H98" i="25"/>
  <c r="C98" i="25"/>
  <c r="H97" i="25"/>
  <c r="C97" i="25"/>
  <c r="H96" i="25"/>
  <c r="C96" i="25"/>
  <c r="H95" i="25"/>
  <c r="C95" i="25"/>
  <c r="H94" i="25"/>
  <c r="C94" i="25"/>
  <c r="H93" i="25"/>
  <c r="C93" i="25"/>
  <c r="C92" i="25"/>
  <c r="L91" i="25"/>
  <c r="K91" i="25"/>
  <c r="J91" i="25"/>
  <c r="G91" i="25"/>
  <c r="G83" i="25" s="1"/>
  <c r="F91" i="25"/>
  <c r="E91" i="25"/>
  <c r="D91" i="25"/>
  <c r="C91" i="25"/>
  <c r="H90" i="25"/>
  <c r="C90" i="25"/>
  <c r="H89" i="25"/>
  <c r="C89" i="25"/>
  <c r="H88" i="25"/>
  <c r="C88" i="25"/>
  <c r="H87" i="25"/>
  <c r="C87" i="25"/>
  <c r="H86" i="25"/>
  <c r="C86" i="25"/>
  <c r="L85" i="25"/>
  <c r="L83" i="25" s="1"/>
  <c r="K85" i="25"/>
  <c r="J85" i="25"/>
  <c r="G85" i="25"/>
  <c r="F85" i="25"/>
  <c r="F83" i="25" s="1"/>
  <c r="E85" i="25"/>
  <c r="D85" i="25"/>
  <c r="H84" i="25"/>
  <c r="C84" i="25"/>
  <c r="E83" i="25"/>
  <c r="H82" i="25"/>
  <c r="C82" i="25"/>
  <c r="H81" i="25"/>
  <c r="C81" i="25"/>
  <c r="L80" i="25"/>
  <c r="K80" i="25"/>
  <c r="J80" i="25"/>
  <c r="G80" i="25"/>
  <c r="F80" i="25"/>
  <c r="E80" i="25"/>
  <c r="D80" i="25"/>
  <c r="D76" i="25" s="1"/>
  <c r="H79" i="25"/>
  <c r="C79" i="25"/>
  <c r="H78" i="25"/>
  <c r="C78" i="25"/>
  <c r="L77" i="25"/>
  <c r="L76" i="25" s="1"/>
  <c r="L75" i="25" s="1"/>
  <c r="K77" i="25"/>
  <c r="J77" i="25"/>
  <c r="G77" i="25"/>
  <c r="G76" i="25" s="1"/>
  <c r="G75" i="25" s="1"/>
  <c r="F77" i="25"/>
  <c r="F76" i="25" s="1"/>
  <c r="E77" i="25"/>
  <c r="D77" i="25"/>
  <c r="K76" i="25"/>
  <c r="H74" i="25"/>
  <c r="C74" i="25"/>
  <c r="H73" i="25"/>
  <c r="C73" i="25"/>
  <c r="H72" i="25"/>
  <c r="C72" i="25"/>
  <c r="H71" i="25"/>
  <c r="C71" i="25"/>
  <c r="H70" i="25"/>
  <c r="C70" i="25"/>
  <c r="L69" i="25"/>
  <c r="L67" i="25" s="1"/>
  <c r="K69" i="25"/>
  <c r="J69" i="25"/>
  <c r="J67" i="25" s="1"/>
  <c r="G69" i="25"/>
  <c r="G67" i="25" s="1"/>
  <c r="G53" i="25" s="1"/>
  <c r="F69" i="25"/>
  <c r="F67" i="25" s="1"/>
  <c r="E69" i="25"/>
  <c r="D69" i="25"/>
  <c r="H68" i="25"/>
  <c r="C68" i="25"/>
  <c r="K67" i="25"/>
  <c r="E67" i="25"/>
  <c r="H66" i="25"/>
  <c r="C66" i="25"/>
  <c r="H65" i="25"/>
  <c r="C65" i="25"/>
  <c r="H64" i="25"/>
  <c r="C64" i="25"/>
  <c r="H63" i="25"/>
  <c r="C63" i="25"/>
  <c r="H62" i="25"/>
  <c r="C62" i="25"/>
  <c r="H61" i="25"/>
  <c r="C61" i="25"/>
  <c r="H60" i="25"/>
  <c r="C60" i="25"/>
  <c r="H59" i="25"/>
  <c r="C59" i="25"/>
  <c r="L58" i="25"/>
  <c r="K58" i="25"/>
  <c r="J58" i="25"/>
  <c r="G58" i="25"/>
  <c r="F58" i="25"/>
  <c r="E58" i="25"/>
  <c r="D58" i="25"/>
  <c r="D54" i="25" s="1"/>
  <c r="H57" i="25"/>
  <c r="C57" i="25"/>
  <c r="H56" i="25"/>
  <c r="C56" i="25"/>
  <c r="L55" i="25"/>
  <c r="L54" i="25" s="1"/>
  <c r="L53" i="25" s="1"/>
  <c r="L52" i="25" s="1"/>
  <c r="K55" i="25"/>
  <c r="J55" i="25"/>
  <c r="G55" i="25"/>
  <c r="F55" i="25"/>
  <c r="F54" i="25" s="1"/>
  <c r="F53" i="25" s="1"/>
  <c r="E55" i="25"/>
  <c r="D55" i="25"/>
  <c r="G54" i="25"/>
  <c r="H47" i="25"/>
  <c r="C47" i="25"/>
  <c r="H46" i="25"/>
  <c r="C46" i="25"/>
  <c r="L45" i="25"/>
  <c r="H45" i="25"/>
  <c r="G45" i="25"/>
  <c r="C45" i="25"/>
  <c r="H44" i="25"/>
  <c r="C44" i="25"/>
  <c r="K43" i="25"/>
  <c r="J43" i="25"/>
  <c r="H43" i="25" s="1"/>
  <c r="I43" i="25"/>
  <c r="F43" i="25"/>
  <c r="E43" i="25"/>
  <c r="D43" i="25"/>
  <c r="H42" i="25"/>
  <c r="C42" i="25"/>
  <c r="I41" i="25"/>
  <c r="H41" i="25"/>
  <c r="D41" i="25"/>
  <c r="C41" i="25"/>
  <c r="H40" i="25"/>
  <c r="C40" i="25"/>
  <c r="H39" i="25"/>
  <c r="C39" i="25"/>
  <c r="H38" i="25"/>
  <c r="C38" i="25"/>
  <c r="H37" i="25"/>
  <c r="C37" i="25"/>
  <c r="K36" i="25"/>
  <c r="H36" i="25"/>
  <c r="F36" i="25"/>
  <c r="C36" i="25"/>
  <c r="H35" i="25"/>
  <c r="C35" i="25"/>
  <c r="H34" i="25"/>
  <c r="C34" i="25"/>
  <c r="K33" i="25"/>
  <c r="H33" i="25"/>
  <c r="F33" i="25"/>
  <c r="C33" i="25"/>
  <c r="H32" i="25"/>
  <c r="C32" i="25"/>
  <c r="K31" i="25"/>
  <c r="H31" i="25"/>
  <c r="F31" i="25"/>
  <c r="C31" i="25"/>
  <c r="H30" i="25"/>
  <c r="C30" i="25"/>
  <c r="H29" i="25"/>
  <c r="C29" i="25"/>
  <c r="H28" i="25"/>
  <c r="C28" i="25"/>
  <c r="K27" i="25"/>
  <c r="H27" i="25"/>
  <c r="F27" i="25"/>
  <c r="C27" i="25"/>
  <c r="F26" i="25"/>
  <c r="C26" i="25"/>
  <c r="H25" i="25"/>
  <c r="C25" i="25"/>
  <c r="C24" i="25"/>
  <c r="H23" i="25"/>
  <c r="C23" i="25"/>
  <c r="H22" i="25"/>
  <c r="C22" i="25"/>
  <c r="L21" i="25"/>
  <c r="L275" i="25" s="1"/>
  <c r="L274" i="25" s="1"/>
  <c r="K21" i="25"/>
  <c r="K275" i="25" s="1"/>
  <c r="K274" i="25" s="1"/>
  <c r="J21" i="25"/>
  <c r="I21" i="25"/>
  <c r="H21" i="25"/>
  <c r="G21" i="25"/>
  <c r="G275" i="25" s="1"/>
  <c r="G274" i="25" s="1"/>
  <c r="F21" i="25"/>
  <c r="F275" i="25" s="1"/>
  <c r="F274" i="25" s="1"/>
  <c r="E21" i="25"/>
  <c r="E275" i="25" s="1"/>
  <c r="E274" i="25" s="1"/>
  <c r="D21" i="25"/>
  <c r="C174" i="27" l="1"/>
  <c r="F272" i="27"/>
  <c r="J52" i="27"/>
  <c r="C54" i="25"/>
  <c r="G52" i="25"/>
  <c r="C99" i="25"/>
  <c r="C162" i="25"/>
  <c r="E174" i="25"/>
  <c r="E182" i="25"/>
  <c r="F212" i="25"/>
  <c r="C216" i="25"/>
  <c r="C250" i="25"/>
  <c r="J275" i="25"/>
  <c r="J274" i="25" s="1"/>
  <c r="J54" i="25"/>
  <c r="J53" i="25" s="1"/>
  <c r="C58" i="25"/>
  <c r="J76" i="25"/>
  <c r="C80" i="25"/>
  <c r="K83" i="25"/>
  <c r="K75" i="25" s="1"/>
  <c r="C114" i="25"/>
  <c r="C126" i="25"/>
  <c r="K120" i="25"/>
  <c r="E160" i="25"/>
  <c r="C166" i="25"/>
  <c r="C171" i="25"/>
  <c r="H208" i="25"/>
  <c r="E212" i="25"/>
  <c r="C212" i="25" s="1"/>
  <c r="G212" i="25"/>
  <c r="G211" i="25" s="1"/>
  <c r="E232" i="25"/>
  <c r="C257" i="25"/>
  <c r="E20" i="25"/>
  <c r="F20" i="25"/>
  <c r="K26" i="25"/>
  <c r="E54" i="25"/>
  <c r="E53" i="25" s="1"/>
  <c r="C55" i="25"/>
  <c r="K54" i="25"/>
  <c r="K53" i="25" s="1"/>
  <c r="H126" i="25"/>
  <c r="G174" i="25"/>
  <c r="C199" i="25"/>
  <c r="C208" i="25"/>
  <c r="C219" i="25"/>
  <c r="F240" i="25"/>
  <c r="J51" i="26"/>
  <c r="J50" i="26" s="1"/>
  <c r="I274" i="26"/>
  <c r="F211" i="26"/>
  <c r="F272" i="26" s="1"/>
  <c r="I120" i="26"/>
  <c r="H120" i="26" s="1"/>
  <c r="J181" i="26"/>
  <c r="L52" i="26"/>
  <c r="K181" i="26"/>
  <c r="K51" i="26" s="1"/>
  <c r="K50" i="26" s="1"/>
  <c r="C212" i="26"/>
  <c r="D52" i="27"/>
  <c r="C75" i="27"/>
  <c r="J272" i="27"/>
  <c r="F181" i="27"/>
  <c r="F51" i="27" s="1"/>
  <c r="H75" i="27"/>
  <c r="H272" i="27" s="1"/>
  <c r="C53" i="27"/>
  <c r="E52" i="27"/>
  <c r="E51" i="27" s="1"/>
  <c r="E272" i="27"/>
  <c r="I52" i="27"/>
  <c r="C211" i="27"/>
  <c r="D272" i="27"/>
  <c r="J181" i="27"/>
  <c r="H181" i="27" s="1"/>
  <c r="C182" i="27"/>
  <c r="D181" i="27"/>
  <c r="E272" i="26"/>
  <c r="J273" i="26"/>
  <c r="H241" i="26"/>
  <c r="I240" i="26"/>
  <c r="H240" i="26" s="1"/>
  <c r="C161" i="26"/>
  <c r="D160" i="26"/>
  <c r="C160" i="26" s="1"/>
  <c r="H233" i="26"/>
  <c r="I232" i="26"/>
  <c r="H232" i="26" s="1"/>
  <c r="H214" i="26"/>
  <c r="I212" i="26"/>
  <c r="H188" i="26"/>
  <c r="I187" i="26"/>
  <c r="C174" i="26"/>
  <c r="D53" i="26"/>
  <c r="C54" i="26"/>
  <c r="C26" i="26"/>
  <c r="I265" i="26"/>
  <c r="H265" i="26" s="1"/>
  <c r="H266" i="26"/>
  <c r="C266" i="26"/>
  <c r="D265" i="26"/>
  <c r="C265" i="26" s="1"/>
  <c r="C240" i="26"/>
  <c r="E182" i="26"/>
  <c r="C187" i="26"/>
  <c r="J272" i="26"/>
  <c r="G181" i="26"/>
  <c r="G51" i="26" s="1"/>
  <c r="H257" i="26"/>
  <c r="I253" i="26"/>
  <c r="H179" i="26"/>
  <c r="I178" i="26"/>
  <c r="H26" i="26"/>
  <c r="F20" i="26"/>
  <c r="C20" i="26" s="1"/>
  <c r="E52" i="26"/>
  <c r="L272" i="26"/>
  <c r="H85" i="26"/>
  <c r="I83" i="26"/>
  <c r="H269" i="26"/>
  <c r="H275" i="26" s="1"/>
  <c r="H274" i="26" s="1"/>
  <c r="L51" i="26"/>
  <c r="D252" i="26"/>
  <c r="D181" i="26" s="1"/>
  <c r="C253" i="26"/>
  <c r="K272" i="26"/>
  <c r="I152" i="26"/>
  <c r="H152" i="26" s="1"/>
  <c r="H153" i="26"/>
  <c r="G272" i="26"/>
  <c r="I160" i="26"/>
  <c r="H160" i="26" s="1"/>
  <c r="H161" i="26"/>
  <c r="C120" i="26"/>
  <c r="C76" i="26"/>
  <c r="D75" i="26"/>
  <c r="C75" i="26" s="1"/>
  <c r="H54" i="26"/>
  <c r="I53" i="26"/>
  <c r="F52" i="26"/>
  <c r="I147" i="25"/>
  <c r="H147" i="25" s="1"/>
  <c r="I85" i="25"/>
  <c r="H85" i="25" s="1"/>
  <c r="I108" i="25"/>
  <c r="I263" i="25"/>
  <c r="H263" i="25" s="1"/>
  <c r="I55" i="25"/>
  <c r="H55" i="25" s="1"/>
  <c r="I80" i="25"/>
  <c r="H80" i="25" s="1"/>
  <c r="I114" i="25"/>
  <c r="H114" i="25" s="1"/>
  <c r="I77" i="25"/>
  <c r="H77" i="25" s="1"/>
  <c r="H186" i="25"/>
  <c r="I183" i="25"/>
  <c r="H215" i="25"/>
  <c r="I214" i="25"/>
  <c r="I266" i="25"/>
  <c r="H267" i="25"/>
  <c r="H277" i="25"/>
  <c r="H276" i="25" s="1"/>
  <c r="I276" i="25"/>
  <c r="C69" i="25"/>
  <c r="D67" i="25"/>
  <c r="C67" i="25" s="1"/>
  <c r="C77" i="25"/>
  <c r="E76" i="25"/>
  <c r="H108" i="25"/>
  <c r="F120" i="25"/>
  <c r="H133" i="25"/>
  <c r="I131" i="25"/>
  <c r="H131" i="25" s="1"/>
  <c r="H136" i="25"/>
  <c r="I134" i="25"/>
  <c r="H134" i="25" s="1"/>
  <c r="G272" i="25"/>
  <c r="C253" i="25"/>
  <c r="E252" i="25"/>
  <c r="C252" i="25" s="1"/>
  <c r="D275" i="25"/>
  <c r="D274" i="25" s="1"/>
  <c r="C21" i="25"/>
  <c r="C275" i="25" s="1"/>
  <c r="C274" i="25" s="1"/>
  <c r="C153" i="25"/>
  <c r="E152" i="25"/>
  <c r="C152" i="25" s="1"/>
  <c r="J20" i="25"/>
  <c r="C43" i="25"/>
  <c r="I69" i="25"/>
  <c r="H69" i="25" s="1"/>
  <c r="F75" i="25"/>
  <c r="C85" i="25"/>
  <c r="D83" i="25"/>
  <c r="C83" i="25" s="1"/>
  <c r="H123" i="25"/>
  <c r="I121" i="25"/>
  <c r="C131" i="25"/>
  <c r="C134" i="25"/>
  <c r="H139" i="25"/>
  <c r="I138" i="25"/>
  <c r="H138" i="25" s="1"/>
  <c r="I199" i="25"/>
  <c r="H199" i="25" s="1"/>
  <c r="H203" i="25"/>
  <c r="H241" i="25"/>
  <c r="H92" i="25"/>
  <c r="I91" i="25"/>
  <c r="H91" i="25" s="1"/>
  <c r="H221" i="25"/>
  <c r="I219" i="25"/>
  <c r="H219" i="25" s="1"/>
  <c r="I58" i="25"/>
  <c r="D20" i="25"/>
  <c r="L20" i="25"/>
  <c r="H26" i="25"/>
  <c r="J83" i="25"/>
  <c r="J75" i="25" s="1"/>
  <c r="C121" i="25"/>
  <c r="J120" i="25"/>
  <c r="E120" i="25"/>
  <c r="C120" i="25" s="1"/>
  <c r="C175" i="25"/>
  <c r="D174" i="25"/>
  <c r="C179" i="25"/>
  <c r="F178" i="25"/>
  <c r="F174" i="25" s="1"/>
  <c r="I99" i="25"/>
  <c r="H99" i="25" s="1"/>
  <c r="I153" i="25"/>
  <c r="I166" i="25"/>
  <c r="H166" i="25" s="1"/>
  <c r="H170" i="25"/>
  <c r="C183" i="25"/>
  <c r="L187" i="25"/>
  <c r="L182" i="25" s="1"/>
  <c r="L181" i="25" s="1"/>
  <c r="L51" i="25" s="1"/>
  <c r="L50" i="25" s="1"/>
  <c r="D211" i="25"/>
  <c r="K212" i="25"/>
  <c r="K211" i="25" s="1"/>
  <c r="K181" i="25" s="1"/>
  <c r="C241" i="25"/>
  <c r="E240" i="25"/>
  <c r="C240" i="25" s="1"/>
  <c r="J240" i="25"/>
  <c r="J211" i="25" s="1"/>
  <c r="C245" i="25"/>
  <c r="F160" i="25"/>
  <c r="D161" i="25"/>
  <c r="H163" i="25"/>
  <c r="I162" i="25"/>
  <c r="J182" i="25"/>
  <c r="C188" i="25"/>
  <c r="D187" i="25"/>
  <c r="I216" i="25"/>
  <c r="H216" i="25" s="1"/>
  <c r="H228" i="25"/>
  <c r="I227" i="25"/>
  <c r="H227" i="25" s="1"/>
  <c r="H234" i="25"/>
  <c r="I233" i="25"/>
  <c r="H270" i="25"/>
  <c r="I269" i="25"/>
  <c r="I275" i="25" s="1"/>
  <c r="I274" i="25" s="1"/>
  <c r="G20" i="25"/>
  <c r="K20" i="25"/>
  <c r="H171" i="25"/>
  <c r="I178" i="25"/>
  <c r="H178" i="25" s="1"/>
  <c r="H179" i="25"/>
  <c r="G181" i="25"/>
  <c r="G51" i="25" s="1"/>
  <c r="F182" i="25"/>
  <c r="I188" i="25"/>
  <c r="H192" i="25"/>
  <c r="C232" i="25"/>
  <c r="H247" i="25"/>
  <c r="I245" i="25"/>
  <c r="H245" i="25" s="1"/>
  <c r="H259" i="25"/>
  <c r="I257" i="25"/>
  <c r="C263" i="25"/>
  <c r="C267" i="25"/>
  <c r="D266" i="25"/>
  <c r="H251" i="25"/>
  <c r="H268" i="25"/>
  <c r="H284" i="24"/>
  <c r="C284" i="24"/>
  <c r="H283" i="24"/>
  <c r="C283" i="24"/>
  <c r="H282" i="24"/>
  <c r="C282" i="24"/>
  <c r="H281" i="24"/>
  <c r="C281" i="24"/>
  <c r="H280" i="24"/>
  <c r="C280" i="24"/>
  <c r="H279" i="24"/>
  <c r="C279" i="24"/>
  <c r="H278" i="24"/>
  <c r="C278" i="24"/>
  <c r="H277" i="24"/>
  <c r="H276" i="24" s="1"/>
  <c r="C277" i="24"/>
  <c r="C276" i="24" s="1"/>
  <c r="L276" i="24"/>
  <c r="K276" i="24"/>
  <c r="J276" i="24"/>
  <c r="I276" i="24"/>
  <c r="G276" i="24"/>
  <c r="F276" i="24"/>
  <c r="E276" i="24"/>
  <c r="D276" i="24"/>
  <c r="H271" i="24"/>
  <c r="C271" i="24"/>
  <c r="H270" i="24"/>
  <c r="C270" i="24"/>
  <c r="L269" i="24"/>
  <c r="K269" i="24"/>
  <c r="J269" i="24"/>
  <c r="I269" i="24"/>
  <c r="G269" i="24"/>
  <c r="F269" i="24"/>
  <c r="E269" i="24"/>
  <c r="D269" i="24"/>
  <c r="C269" i="24" s="1"/>
  <c r="H268" i="24"/>
  <c r="C268" i="24"/>
  <c r="L267" i="24"/>
  <c r="L266" i="24" s="1"/>
  <c r="L265" i="24" s="1"/>
  <c r="K267" i="24"/>
  <c r="K266" i="24" s="1"/>
  <c r="K265" i="24" s="1"/>
  <c r="J267" i="24"/>
  <c r="I267" i="24"/>
  <c r="I266" i="24" s="1"/>
  <c r="G267" i="24"/>
  <c r="G266" i="24" s="1"/>
  <c r="F267" i="24"/>
  <c r="E267" i="24"/>
  <c r="E266" i="24" s="1"/>
  <c r="E265" i="24" s="1"/>
  <c r="D267" i="24"/>
  <c r="C267" i="24" s="1"/>
  <c r="F266" i="24"/>
  <c r="F265" i="24" s="1"/>
  <c r="G265" i="24"/>
  <c r="H264" i="24"/>
  <c r="C264" i="24"/>
  <c r="L263" i="24"/>
  <c r="K263" i="24"/>
  <c r="J263" i="24"/>
  <c r="I263" i="24"/>
  <c r="G263" i="24"/>
  <c r="F263" i="24"/>
  <c r="E263" i="24"/>
  <c r="D263" i="24"/>
  <c r="C263" i="24" s="1"/>
  <c r="H262" i="24"/>
  <c r="C262" i="24"/>
  <c r="H261" i="24"/>
  <c r="C261" i="24"/>
  <c r="H260" i="24"/>
  <c r="C260" i="24"/>
  <c r="H259" i="24"/>
  <c r="C259" i="24"/>
  <c r="H258" i="24"/>
  <c r="C258" i="24"/>
  <c r="L257" i="24"/>
  <c r="L253" i="24" s="1"/>
  <c r="L252" i="24" s="1"/>
  <c r="K257" i="24"/>
  <c r="J257" i="24"/>
  <c r="I257" i="24"/>
  <c r="I253" i="24" s="1"/>
  <c r="I252" i="24" s="1"/>
  <c r="G257" i="24"/>
  <c r="G253" i="24" s="1"/>
  <c r="F257" i="24"/>
  <c r="E257" i="24"/>
  <c r="D257" i="24"/>
  <c r="D253" i="24" s="1"/>
  <c r="D252" i="24" s="1"/>
  <c r="H256" i="24"/>
  <c r="C256" i="24"/>
  <c r="H255" i="24"/>
  <c r="C255" i="24"/>
  <c r="H254" i="24"/>
  <c r="C254" i="24"/>
  <c r="K253" i="24"/>
  <c r="J253" i="24"/>
  <c r="F253" i="24"/>
  <c r="F252" i="24" s="1"/>
  <c r="E253" i="24"/>
  <c r="E252" i="24" s="1"/>
  <c r="J252" i="24"/>
  <c r="H251" i="24"/>
  <c r="C251" i="24"/>
  <c r="L250" i="24"/>
  <c r="K250" i="24"/>
  <c r="J250" i="24"/>
  <c r="I250" i="24"/>
  <c r="G250" i="24"/>
  <c r="F250" i="24"/>
  <c r="E250" i="24"/>
  <c r="D250" i="24"/>
  <c r="H249" i="24"/>
  <c r="C249" i="24"/>
  <c r="H248" i="24"/>
  <c r="C248" i="24"/>
  <c r="H247" i="24"/>
  <c r="C247" i="24"/>
  <c r="H246" i="24"/>
  <c r="C246" i="24"/>
  <c r="L245" i="24"/>
  <c r="K245" i="24"/>
  <c r="J245" i="24"/>
  <c r="I245" i="24"/>
  <c r="G245" i="24"/>
  <c r="F245" i="24"/>
  <c r="E245" i="24"/>
  <c r="D245" i="24"/>
  <c r="C245" i="24" s="1"/>
  <c r="H244" i="24"/>
  <c r="C244" i="24"/>
  <c r="H243" i="24"/>
  <c r="C243" i="24"/>
  <c r="H242" i="24"/>
  <c r="C242" i="24"/>
  <c r="L241" i="24"/>
  <c r="K241" i="24"/>
  <c r="J241" i="24"/>
  <c r="J240" i="24" s="1"/>
  <c r="I241" i="24"/>
  <c r="I240" i="24" s="1"/>
  <c r="G241" i="24"/>
  <c r="F241" i="24"/>
  <c r="E241" i="24"/>
  <c r="E240" i="24" s="1"/>
  <c r="D241" i="24"/>
  <c r="D240" i="24" s="1"/>
  <c r="L240" i="24"/>
  <c r="F240" i="24"/>
  <c r="H239" i="24"/>
  <c r="C239" i="24"/>
  <c r="H238" i="24"/>
  <c r="C238" i="24"/>
  <c r="H237" i="24"/>
  <c r="C237" i="24"/>
  <c r="H236" i="24"/>
  <c r="C236" i="24"/>
  <c r="H235" i="24"/>
  <c r="C235" i="24"/>
  <c r="H234" i="24"/>
  <c r="C234" i="24"/>
  <c r="L233" i="24"/>
  <c r="K233" i="24"/>
  <c r="K232" i="24" s="1"/>
  <c r="J233" i="24"/>
  <c r="I233" i="24"/>
  <c r="G233" i="24"/>
  <c r="G232" i="24" s="1"/>
  <c r="F233" i="24"/>
  <c r="C233" i="24" s="1"/>
  <c r="E233" i="24"/>
  <c r="D233" i="24"/>
  <c r="L232" i="24"/>
  <c r="J232" i="24"/>
  <c r="I232" i="24"/>
  <c r="E232" i="24"/>
  <c r="D232" i="24"/>
  <c r="H231" i="24"/>
  <c r="C231" i="24"/>
  <c r="H230" i="24"/>
  <c r="C230" i="24"/>
  <c r="H229" i="24"/>
  <c r="C229" i="24"/>
  <c r="H228" i="24"/>
  <c r="C228" i="24"/>
  <c r="L227" i="24"/>
  <c r="K227" i="24"/>
  <c r="J227" i="24"/>
  <c r="I227" i="24"/>
  <c r="G227" i="24"/>
  <c r="F227" i="24"/>
  <c r="E227" i="24"/>
  <c r="D227" i="24"/>
  <c r="C227" i="24" s="1"/>
  <c r="H226" i="24"/>
  <c r="C226" i="24"/>
  <c r="H225" i="24"/>
  <c r="C225" i="24"/>
  <c r="H224" i="24"/>
  <c r="C224" i="24"/>
  <c r="H223" i="24"/>
  <c r="C223" i="24"/>
  <c r="H222" i="24"/>
  <c r="C222" i="24"/>
  <c r="H221" i="24"/>
  <c r="C221" i="24"/>
  <c r="H220" i="24"/>
  <c r="C220" i="24"/>
  <c r="L219" i="24"/>
  <c r="K219" i="24"/>
  <c r="J219" i="24"/>
  <c r="I219" i="24"/>
  <c r="H219" i="24" s="1"/>
  <c r="G219" i="24"/>
  <c r="F219" i="24"/>
  <c r="E219" i="24"/>
  <c r="D219" i="24"/>
  <c r="C219" i="24" s="1"/>
  <c r="H218" i="24"/>
  <c r="C218" i="24"/>
  <c r="H217" i="24"/>
  <c r="C217" i="24"/>
  <c r="L216" i="24"/>
  <c r="K216" i="24"/>
  <c r="J216" i="24"/>
  <c r="J212" i="24" s="1"/>
  <c r="I216" i="24"/>
  <c r="G216" i="24"/>
  <c r="F216" i="24"/>
  <c r="E216" i="24"/>
  <c r="C216" i="24" s="1"/>
  <c r="D216" i="24"/>
  <c r="H215" i="24"/>
  <c r="C215" i="24"/>
  <c r="L214" i="24"/>
  <c r="L212" i="24" s="1"/>
  <c r="L211" i="24" s="1"/>
  <c r="K214" i="24"/>
  <c r="J214" i="24"/>
  <c r="I214" i="24"/>
  <c r="G214" i="24"/>
  <c r="F214" i="24"/>
  <c r="E214" i="24"/>
  <c r="D214" i="24"/>
  <c r="D212" i="24" s="1"/>
  <c r="D211" i="24" s="1"/>
  <c r="H213" i="24"/>
  <c r="C213" i="24"/>
  <c r="F212" i="24"/>
  <c r="H210" i="24"/>
  <c r="C210" i="24"/>
  <c r="H209" i="24"/>
  <c r="C209" i="24"/>
  <c r="L208" i="24"/>
  <c r="K208" i="24"/>
  <c r="J208" i="24"/>
  <c r="I208" i="24"/>
  <c r="G208" i="24"/>
  <c r="F208" i="24"/>
  <c r="E208" i="24"/>
  <c r="C208" i="24" s="1"/>
  <c r="D208" i="24"/>
  <c r="H207" i="24"/>
  <c r="C207" i="24"/>
  <c r="H206" i="24"/>
  <c r="C206" i="24"/>
  <c r="H205" i="24"/>
  <c r="C205" i="24"/>
  <c r="H204" i="24"/>
  <c r="C204" i="24"/>
  <c r="H203" i="24"/>
  <c r="C203" i="24"/>
  <c r="H202" i="24"/>
  <c r="C202" i="24"/>
  <c r="H201" i="24"/>
  <c r="C201" i="24"/>
  <c r="H200" i="24"/>
  <c r="C200" i="24"/>
  <c r="L199" i="24"/>
  <c r="K199" i="24"/>
  <c r="J199" i="24"/>
  <c r="J187" i="24" s="1"/>
  <c r="J182" i="24" s="1"/>
  <c r="I199" i="24"/>
  <c r="G199" i="24"/>
  <c r="F199" i="24"/>
  <c r="E199" i="24"/>
  <c r="D199" i="24"/>
  <c r="C199" i="24" s="1"/>
  <c r="H198" i="24"/>
  <c r="C198" i="24"/>
  <c r="H197" i="24"/>
  <c r="C197" i="24"/>
  <c r="H196" i="24"/>
  <c r="C196" i="24"/>
  <c r="H195" i="24"/>
  <c r="C195" i="24"/>
  <c r="H194" i="24"/>
  <c r="C194" i="24"/>
  <c r="H193" i="24"/>
  <c r="C193" i="24"/>
  <c r="H192" i="24"/>
  <c r="C192" i="24"/>
  <c r="H191" i="24"/>
  <c r="C191" i="24"/>
  <c r="H190" i="24"/>
  <c r="C190" i="24"/>
  <c r="H189" i="24"/>
  <c r="C189" i="24"/>
  <c r="L188" i="24"/>
  <c r="K188" i="24"/>
  <c r="J188" i="24"/>
  <c r="I188" i="24"/>
  <c r="G188" i="24"/>
  <c r="G187" i="24" s="1"/>
  <c r="F188" i="24"/>
  <c r="F187" i="24" s="1"/>
  <c r="E188" i="24"/>
  <c r="D188" i="24"/>
  <c r="L187" i="24"/>
  <c r="K187" i="24"/>
  <c r="D187" i="24"/>
  <c r="H186" i="24"/>
  <c r="C186" i="24"/>
  <c r="H185" i="24"/>
  <c r="C185" i="24"/>
  <c r="H184" i="24"/>
  <c r="C184" i="24"/>
  <c r="L183" i="24"/>
  <c r="K183" i="24"/>
  <c r="J183" i="24"/>
  <c r="I183" i="24"/>
  <c r="G183" i="24"/>
  <c r="F183" i="24"/>
  <c r="F182" i="24" s="1"/>
  <c r="E183" i="24"/>
  <c r="D183" i="24"/>
  <c r="H180" i="24"/>
  <c r="C180" i="24"/>
  <c r="L179" i="24"/>
  <c r="K179" i="24"/>
  <c r="J179" i="24"/>
  <c r="I179" i="24"/>
  <c r="G179" i="24"/>
  <c r="G178" i="24" s="1"/>
  <c r="F179" i="24"/>
  <c r="E179" i="24"/>
  <c r="E178" i="24" s="1"/>
  <c r="D179" i="24"/>
  <c r="C179" i="24" s="1"/>
  <c r="L178" i="24"/>
  <c r="J178" i="24"/>
  <c r="J174" i="24" s="1"/>
  <c r="I178" i="24"/>
  <c r="I174" i="24" s="1"/>
  <c r="F178" i="24"/>
  <c r="H177" i="24"/>
  <c r="C177" i="24"/>
  <c r="H176" i="24"/>
  <c r="C176" i="24"/>
  <c r="L175" i="24"/>
  <c r="L174" i="24" s="1"/>
  <c r="K175" i="24"/>
  <c r="J175" i="24"/>
  <c r="I175" i="24"/>
  <c r="G175" i="24"/>
  <c r="F175" i="24"/>
  <c r="E175" i="24"/>
  <c r="D175" i="24"/>
  <c r="C175" i="24"/>
  <c r="F174" i="24"/>
  <c r="H173" i="24"/>
  <c r="C173" i="24"/>
  <c r="H172" i="24"/>
  <c r="C172" i="24"/>
  <c r="L171" i="24"/>
  <c r="K171" i="24"/>
  <c r="J171" i="24"/>
  <c r="I171" i="24"/>
  <c r="G171" i="24"/>
  <c r="F171" i="24"/>
  <c r="E171" i="24"/>
  <c r="D171" i="24"/>
  <c r="C171" i="24" s="1"/>
  <c r="H170" i="24"/>
  <c r="C170" i="24"/>
  <c r="H169" i="24"/>
  <c r="C169" i="24"/>
  <c r="H168" i="24"/>
  <c r="C168" i="24"/>
  <c r="H167" i="24"/>
  <c r="C167" i="24"/>
  <c r="L166" i="24"/>
  <c r="L161" i="24" s="1"/>
  <c r="L160" i="24" s="1"/>
  <c r="K166" i="24"/>
  <c r="J166" i="24"/>
  <c r="I166" i="24"/>
  <c r="G166" i="24"/>
  <c r="F166" i="24"/>
  <c r="F161" i="24" s="1"/>
  <c r="F160" i="24" s="1"/>
  <c r="E166" i="24"/>
  <c r="D166" i="24"/>
  <c r="H165" i="24"/>
  <c r="C165" i="24"/>
  <c r="H164" i="24"/>
  <c r="C164" i="24"/>
  <c r="H163" i="24"/>
  <c r="C163" i="24"/>
  <c r="L162" i="24"/>
  <c r="K162" i="24"/>
  <c r="J162" i="24"/>
  <c r="J161" i="24" s="1"/>
  <c r="J160" i="24" s="1"/>
  <c r="G162" i="24"/>
  <c r="G161" i="24" s="1"/>
  <c r="G160" i="24" s="1"/>
  <c r="F162" i="24"/>
  <c r="E162" i="24"/>
  <c r="D162" i="24"/>
  <c r="C162" i="24"/>
  <c r="D161" i="24"/>
  <c r="D160" i="24" s="1"/>
  <c r="H159" i="24"/>
  <c r="C159" i="24"/>
  <c r="H158" i="24"/>
  <c r="C158" i="24"/>
  <c r="H157" i="24"/>
  <c r="C157" i="24"/>
  <c r="H156" i="24"/>
  <c r="C156" i="24"/>
  <c r="H155" i="24"/>
  <c r="C155" i="24"/>
  <c r="H154" i="24"/>
  <c r="C154" i="24"/>
  <c r="L153" i="24"/>
  <c r="K153" i="24"/>
  <c r="J153" i="24"/>
  <c r="J152" i="24" s="1"/>
  <c r="I153" i="24"/>
  <c r="G153" i="24"/>
  <c r="F153" i="24"/>
  <c r="F152" i="24" s="1"/>
  <c r="E153" i="24"/>
  <c r="E152" i="24" s="1"/>
  <c r="D153" i="24"/>
  <c r="L152" i="24"/>
  <c r="K152" i="24"/>
  <c r="G152" i="24"/>
  <c r="D152" i="24"/>
  <c r="H151" i="24"/>
  <c r="C151" i="24"/>
  <c r="H150" i="24"/>
  <c r="C150" i="24"/>
  <c r="H149" i="24"/>
  <c r="C149" i="24"/>
  <c r="H148" i="24"/>
  <c r="C148" i="24"/>
  <c r="L147" i="24"/>
  <c r="K147" i="24"/>
  <c r="J147" i="24"/>
  <c r="I147" i="24"/>
  <c r="G147" i="24"/>
  <c r="F147" i="24"/>
  <c r="E147" i="24"/>
  <c r="D147" i="24"/>
  <c r="H146" i="24"/>
  <c r="C146" i="24"/>
  <c r="H145" i="24"/>
  <c r="C145" i="24"/>
  <c r="H144" i="24"/>
  <c r="C144" i="24"/>
  <c r="H143" i="24"/>
  <c r="C143" i="24"/>
  <c r="H142" i="24"/>
  <c r="C142" i="24"/>
  <c r="H141" i="24"/>
  <c r="C141" i="24"/>
  <c r="H140" i="24"/>
  <c r="C140" i="24"/>
  <c r="H139" i="24"/>
  <c r="C139" i="24"/>
  <c r="L138" i="24"/>
  <c r="L120" i="24" s="1"/>
  <c r="K138" i="24"/>
  <c r="H138" i="24" s="1"/>
  <c r="J138" i="24"/>
  <c r="I138" i="24"/>
  <c r="G138" i="24"/>
  <c r="F138" i="24"/>
  <c r="E138" i="24"/>
  <c r="D138" i="24"/>
  <c r="H137" i="24"/>
  <c r="C137" i="24"/>
  <c r="H136" i="24"/>
  <c r="C136" i="24"/>
  <c r="H135" i="24"/>
  <c r="C135" i="24"/>
  <c r="L134" i="24"/>
  <c r="K134" i="24"/>
  <c r="J134" i="24"/>
  <c r="I134" i="24"/>
  <c r="G134" i="24"/>
  <c r="F134" i="24"/>
  <c r="E134" i="24"/>
  <c r="D134" i="24"/>
  <c r="C134" i="24" s="1"/>
  <c r="H133" i="24"/>
  <c r="C133" i="24"/>
  <c r="H132" i="24"/>
  <c r="C132" i="24"/>
  <c r="L131" i="24"/>
  <c r="K131" i="24"/>
  <c r="J131" i="24"/>
  <c r="I131" i="24"/>
  <c r="G131" i="24"/>
  <c r="F131" i="24"/>
  <c r="E131" i="24"/>
  <c r="D131" i="24"/>
  <c r="H130" i="24"/>
  <c r="C130" i="24"/>
  <c r="H129" i="24"/>
  <c r="C129" i="24"/>
  <c r="H128" i="24"/>
  <c r="C128" i="24"/>
  <c r="H127" i="24"/>
  <c r="C127" i="24"/>
  <c r="L126" i="24"/>
  <c r="K126" i="24"/>
  <c r="J126" i="24"/>
  <c r="I126" i="24"/>
  <c r="G126" i="24"/>
  <c r="F126" i="24"/>
  <c r="E126" i="24"/>
  <c r="D126" i="24"/>
  <c r="H125" i="24"/>
  <c r="C125" i="24"/>
  <c r="H124" i="24"/>
  <c r="C124" i="24"/>
  <c r="H123" i="24"/>
  <c r="C123" i="24"/>
  <c r="H122" i="24"/>
  <c r="C122" i="24"/>
  <c r="L121" i="24"/>
  <c r="K121" i="24"/>
  <c r="J121" i="24"/>
  <c r="J120" i="24" s="1"/>
  <c r="I121" i="24"/>
  <c r="G121" i="24"/>
  <c r="F121" i="24"/>
  <c r="E121" i="24"/>
  <c r="E120" i="24" s="1"/>
  <c r="D121" i="24"/>
  <c r="H119" i="24"/>
  <c r="C119" i="24"/>
  <c r="H118" i="24"/>
  <c r="C118" i="24"/>
  <c r="H117" i="24"/>
  <c r="C117" i="24"/>
  <c r="H116" i="24"/>
  <c r="C116" i="24"/>
  <c r="H115" i="24"/>
  <c r="C115" i="24"/>
  <c r="L114" i="24"/>
  <c r="K114" i="24"/>
  <c r="J114" i="24"/>
  <c r="I114" i="24"/>
  <c r="G114" i="24"/>
  <c r="F114" i="24"/>
  <c r="E114" i="24"/>
  <c r="D114" i="24"/>
  <c r="H113" i="24"/>
  <c r="C113" i="24"/>
  <c r="H112" i="24"/>
  <c r="C112" i="24"/>
  <c r="H111" i="24"/>
  <c r="C111" i="24"/>
  <c r="H110" i="24"/>
  <c r="C110" i="24"/>
  <c r="H109" i="24"/>
  <c r="C109" i="24"/>
  <c r="L108" i="24"/>
  <c r="L83" i="24" s="1"/>
  <c r="K108" i="24"/>
  <c r="J108" i="24"/>
  <c r="I108" i="24"/>
  <c r="G108" i="24"/>
  <c r="F108" i="24"/>
  <c r="E108" i="24"/>
  <c r="D108" i="24"/>
  <c r="C108" i="24"/>
  <c r="H107" i="24"/>
  <c r="C107" i="24"/>
  <c r="H106" i="24"/>
  <c r="C106" i="24"/>
  <c r="H105" i="24"/>
  <c r="C105" i="24"/>
  <c r="H104" i="24"/>
  <c r="C104" i="24"/>
  <c r="H103" i="24"/>
  <c r="C103" i="24"/>
  <c r="H102" i="24"/>
  <c r="C102" i="24"/>
  <c r="H101" i="24"/>
  <c r="C101" i="24"/>
  <c r="H100" i="24"/>
  <c r="C100" i="24"/>
  <c r="L99" i="24"/>
  <c r="K99" i="24"/>
  <c r="J99" i="24"/>
  <c r="I99" i="24"/>
  <c r="H99" i="24" s="1"/>
  <c r="G99" i="24"/>
  <c r="F99" i="24"/>
  <c r="E99" i="24"/>
  <c r="D99" i="24"/>
  <c r="C99" i="24" s="1"/>
  <c r="H98" i="24"/>
  <c r="C98" i="24"/>
  <c r="H97" i="24"/>
  <c r="C97" i="24"/>
  <c r="H96" i="24"/>
  <c r="C96" i="24"/>
  <c r="H95" i="24"/>
  <c r="C95" i="24"/>
  <c r="H94" i="24"/>
  <c r="C94" i="24"/>
  <c r="H93" i="24"/>
  <c r="C93" i="24"/>
  <c r="H92" i="24"/>
  <c r="C92" i="24"/>
  <c r="L91" i="24"/>
  <c r="K91" i="24"/>
  <c r="J91" i="24"/>
  <c r="I91" i="24"/>
  <c r="G91" i="24"/>
  <c r="F91" i="24"/>
  <c r="F83" i="24" s="1"/>
  <c r="E91" i="24"/>
  <c r="D91" i="24"/>
  <c r="H90" i="24"/>
  <c r="C90" i="24"/>
  <c r="H89" i="24"/>
  <c r="C89" i="24"/>
  <c r="H88" i="24"/>
  <c r="C88" i="24"/>
  <c r="H87" i="24"/>
  <c r="C87" i="24"/>
  <c r="H86" i="24"/>
  <c r="C86" i="24"/>
  <c r="L85" i="24"/>
  <c r="K85" i="24"/>
  <c r="J85" i="24"/>
  <c r="I85" i="24"/>
  <c r="H85" i="24" s="1"/>
  <c r="G85" i="24"/>
  <c r="F85" i="24"/>
  <c r="E85" i="24"/>
  <c r="D85" i="24"/>
  <c r="C85" i="24" s="1"/>
  <c r="H84" i="24"/>
  <c r="C84" i="24"/>
  <c r="J83" i="24"/>
  <c r="H82" i="24"/>
  <c r="C82" i="24"/>
  <c r="H81" i="24"/>
  <c r="C81" i="24"/>
  <c r="L80" i="24"/>
  <c r="L76" i="24" s="1"/>
  <c r="K80" i="24"/>
  <c r="J80" i="24"/>
  <c r="I80" i="24"/>
  <c r="G80" i="24"/>
  <c r="G76" i="24" s="1"/>
  <c r="F80" i="24"/>
  <c r="E80" i="24"/>
  <c r="D80" i="24"/>
  <c r="C80" i="24"/>
  <c r="H79" i="24"/>
  <c r="C79" i="24"/>
  <c r="H78" i="24"/>
  <c r="C78" i="24"/>
  <c r="L77" i="24"/>
  <c r="K77" i="24"/>
  <c r="J77" i="24"/>
  <c r="J76" i="24" s="1"/>
  <c r="I77" i="24"/>
  <c r="G77" i="24"/>
  <c r="F77" i="24"/>
  <c r="E77" i="24"/>
  <c r="E76" i="24" s="1"/>
  <c r="D77" i="24"/>
  <c r="C77" i="24" s="1"/>
  <c r="F76" i="24"/>
  <c r="H74" i="24"/>
  <c r="C74" i="24"/>
  <c r="H73" i="24"/>
  <c r="C73" i="24"/>
  <c r="H72" i="24"/>
  <c r="C72" i="24"/>
  <c r="H71" i="24"/>
  <c r="C71" i="24"/>
  <c r="H70" i="24"/>
  <c r="C70" i="24"/>
  <c r="L69" i="24"/>
  <c r="K69" i="24"/>
  <c r="K67" i="24" s="1"/>
  <c r="J69" i="24"/>
  <c r="J67" i="24" s="1"/>
  <c r="I69" i="24"/>
  <c r="G69" i="24"/>
  <c r="F69" i="24"/>
  <c r="F67" i="24" s="1"/>
  <c r="E69" i="24"/>
  <c r="E67" i="24" s="1"/>
  <c r="D69" i="24"/>
  <c r="H68" i="24"/>
  <c r="C68" i="24"/>
  <c r="L67" i="24"/>
  <c r="I67" i="24"/>
  <c r="G67" i="24"/>
  <c r="D67" i="24"/>
  <c r="H66" i="24"/>
  <c r="C66" i="24"/>
  <c r="H65" i="24"/>
  <c r="C65" i="24"/>
  <c r="H64" i="24"/>
  <c r="C64" i="24"/>
  <c r="H63" i="24"/>
  <c r="C63" i="24"/>
  <c r="H62" i="24"/>
  <c r="C62" i="24"/>
  <c r="H61" i="24"/>
  <c r="C61" i="24"/>
  <c r="H60" i="24"/>
  <c r="C60" i="24"/>
  <c r="H59" i="24"/>
  <c r="C59" i="24"/>
  <c r="L58" i="24"/>
  <c r="K58" i="24"/>
  <c r="H58" i="24" s="1"/>
  <c r="J58" i="24"/>
  <c r="I58" i="24"/>
  <c r="G58" i="24"/>
  <c r="F58" i="24"/>
  <c r="E58" i="24"/>
  <c r="D58" i="24"/>
  <c r="H57" i="24"/>
  <c r="C57" i="24"/>
  <c r="H56" i="24"/>
  <c r="C56" i="24"/>
  <c r="L55" i="24"/>
  <c r="K55" i="24"/>
  <c r="J55" i="24"/>
  <c r="J54" i="24" s="1"/>
  <c r="I55" i="24"/>
  <c r="G55" i="24"/>
  <c r="F55" i="24"/>
  <c r="E55" i="24"/>
  <c r="D55" i="24"/>
  <c r="L54" i="24"/>
  <c r="F54" i="24"/>
  <c r="D54" i="24"/>
  <c r="D53" i="24" s="1"/>
  <c r="H47" i="24"/>
  <c r="C47" i="24"/>
  <c r="H46" i="24"/>
  <c r="C46" i="24"/>
  <c r="L45" i="24"/>
  <c r="G45" i="24"/>
  <c r="C45" i="24"/>
  <c r="H44" i="24"/>
  <c r="C44" i="24"/>
  <c r="K43" i="24"/>
  <c r="J43" i="24"/>
  <c r="I43" i="24"/>
  <c r="F43" i="24"/>
  <c r="E43" i="24"/>
  <c r="D43" i="24"/>
  <c r="C43" i="24" s="1"/>
  <c r="H42" i="24"/>
  <c r="C42" i="24"/>
  <c r="I41" i="24"/>
  <c r="H41" i="24" s="1"/>
  <c r="D41" i="24"/>
  <c r="C41" i="24" s="1"/>
  <c r="H40" i="24"/>
  <c r="C40" i="24"/>
  <c r="H39" i="24"/>
  <c r="C39" i="24"/>
  <c r="H38" i="24"/>
  <c r="C38" i="24"/>
  <c r="H37" i="24"/>
  <c r="C37" i="24"/>
  <c r="K36" i="24"/>
  <c r="H36" i="24" s="1"/>
  <c r="F36" i="24"/>
  <c r="C36" i="24"/>
  <c r="H35" i="24"/>
  <c r="C35" i="24"/>
  <c r="H34" i="24"/>
  <c r="C34" i="24"/>
  <c r="K33" i="24"/>
  <c r="H33" i="24" s="1"/>
  <c r="F33" i="24"/>
  <c r="C33" i="24"/>
  <c r="H32" i="24"/>
  <c r="C32" i="24"/>
  <c r="K31" i="24"/>
  <c r="H31" i="24"/>
  <c r="F31" i="24"/>
  <c r="C31" i="24" s="1"/>
  <c r="H30" i="24"/>
  <c r="C30" i="24"/>
  <c r="H29" i="24"/>
  <c r="C29" i="24"/>
  <c r="H28" i="24"/>
  <c r="C28" i="24"/>
  <c r="K27" i="24"/>
  <c r="H27" i="24" s="1"/>
  <c r="F27" i="24"/>
  <c r="C27" i="24" s="1"/>
  <c r="H25" i="24"/>
  <c r="C25" i="24"/>
  <c r="H23" i="24"/>
  <c r="C23" i="24"/>
  <c r="H22" i="24"/>
  <c r="C22" i="24"/>
  <c r="L21" i="24"/>
  <c r="L275" i="24" s="1"/>
  <c r="L274" i="24" s="1"/>
  <c r="K21" i="24"/>
  <c r="J21" i="24"/>
  <c r="I21" i="24"/>
  <c r="I275" i="24" s="1"/>
  <c r="I274" i="24" s="1"/>
  <c r="G21" i="24"/>
  <c r="F21" i="24"/>
  <c r="E21" i="24"/>
  <c r="E20" i="24" s="1"/>
  <c r="D21" i="24"/>
  <c r="D275" i="24" s="1"/>
  <c r="D274" i="24" s="1"/>
  <c r="L20" i="24"/>
  <c r="C181" i="27" l="1"/>
  <c r="C272" i="27"/>
  <c r="L75" i="24"/>
  <c r="F53" i="24"/>
  <c r="J211" i="24"/>
  <c r="F211" i="24"/>
  <c r="F181" i="24" s="1"/>
  <c r="C232" i="24"/>
  <c r="J275" i="24"/>
  <c r="J274" i="24" s="1"/>
  <c r="L53" i="24"/>
  <c r="H199" i="24"/>
  <c r="H214" i="24"/>
  <c r="F232" i="24"/>
  <c r="H245" i="24"/>
  <c r="F275" i="24"/>
  <c r="F274" i="24" s="1"/>
  <c r="K20" i="24"/>
  <c r="K26" i="24"/>
  <c r="H26" i="24" s="1"/>
  <c r="H91" i="24"/>
  <c r="C114" i="24"/>
  <c r="C126" i="24"/>
  <c r="H134" i="24"/>
  <c r="C147" i="24"/>
  <c r="H147" i="24"/>
  <c r="K161" i="24"/>
  <c r="K160" i="24" s="1"/>
  <c r="H166" i="24"/>
  <c r="D182" i="24"/>
  <c r="C214" i="24"/>
  <c r="K212" i="24"/>
  <c r="H263" i="24"/>
  <c r="D266" i="24"/>
  <c r="C152" i="24"/>
  <c r="C257" i="24"/>
  <c r="E275" i="24"/>
  <c r="E274" i="24" s="1"/>
  <c r="C58" i="24"/>
  <c r="H67" i="24"/>
  <c r="D83" i="24"/>
  <c r="H114" i="24"/>
  <c r="D120" i="24"/>
  <c r="F120" i="24"/>
  <c r="F75" i="24" s="1"/>
  <c r="F52" i="24" s="1"/>
  <c r="H126" i="24"/>
  <c r="C138" i="24"/>
  <c r="D178" i="24"/>
  <c r="C178" i="24" s="1"/>
  <c r="C183" i="24"/>
  <c r="G182" i="24"/>
  <c r="L182" i="24"/>
  <c r="L181" i="24" s="1"/>
  <c r="G20" i="24"/>
  <c r="H43" i="24"/>
  <c r="J53" i="24"/>
  <c r="H69" i="24"/>
  <c r="D76" i="24"/>
  <c r="H80" i="24"/>
  <c r="I83" i="24"/>
  <c r="E83" i="24"/>
  <c r="C83" i="24" s="1"/>
  <c r="C121" i="24"/>
  <c r="C131" i="24"/>
  <c r="H131" i="24"/>
  <c r="C166" i="24"/>
  <c r="H171" i="24"/>
  <c r="H208" i="24"/>
  <c r="H216" i="24"/>
  <c r="G212" i="24"/>
  <c r="G211" i="24" s="1"/>
  <c r="G181" i="24" s="1"/>
  <c r="H227" i="24"/>
  <c r="C250" i="24"/>
  <c r="H250" i="24"/>
  <c r="H257" i="24"/>
  <c r="H269" i="24"/>
  <c r="J181" i="25"/>
  <c r="F211" i="25"/>
  <c r="F181" i="25" s="1"/>
  <c r="F52" i="25"/>
  <c r="C178" i="25"/>
  <c r="C174" i="25"/>
  <c r="K51" i="25"/>
  <c r="K50" i="25" s="1"/>
  <c r="J52" i="25"/>
  <c r="J51" i="25" s="1"/>
  <c r="J50" i="25" s="1"/>
  <c r="I76" i="25"/>
  <c r="K52" i="25"/>
  <c r="F51" i="26"/>
  <c r="F50" i="26" s="1"/>
  <c r="K273" i="26"/>
  <c r="C211" i="26"/>
  <c r="F181" i="26"/>
  <c r="H52" i="27"/>
  <c r="I51" i="27"/>
  <c r="J51" i="27"/>
  <c r="C52" i="27"/>
  <c r="D51" i="27"/>
  <c r="E273" i="27"/>
  <c r="E50" i="27"/>
  <c r="F50" i="27"/>
  <c r="F273" i="27"/>
  <c r="H83" i="26"/>
  <c r="I75" i="26"/>
  <c r="H75" i="26" s="1"/>
  <c r="H253" i="26"/>
  <c r="I252" i="26"/>
  <c r="L50" i="26"/>
  <c r="L273" i="26"/>
  <c r="G50" i="26"/>
  <c r="G273" i="26"/>
  <c r="E181" i="26"/>
  <c r="C182" i="26"/>
  <c r="H187" i="26"/>
  <c r="I182" i="26"/>
  <c r="I211" i="26"/>
  <c r="H211" i="26" s="1"/>
  <c r="H212" i="26"/>
  <c r="H53" i="26"/>
  <c r="C252" i="26"/>
  <c r="D272" i="26"/>
  <c r="H178" i="26"/>
  <c r="I174" i="26"/>
  <c r="H174" i="26" s="1"/>
  <c r="C53" i="26"/>
  <c r="D52" i="26"/>
  <c r="I67" i="25"/>
  <c r="H67" i="25" s="1"/>
  <c r="K273" i="25"/>
  <c r="J273" i="25"/>
  <c r="G50" i="25"/>
  <c r="G273" i="25"/>
  <c r="J272" i="25"/>
  <c r="D160" i="25"/>
  <c r="C160" i="25" s="1"/>
  <c r="C161" i="25"/>
  <c r="D53" i="25"/>
  <c r="I265" i="25"/>
  <c r="H265" i="25" s="1"/>
  <c r="H266" i="25"/>
  <c r="H183" i="25"/>
  <c r="H257" i="25"/>
  <c r="I253" i="25"/>
  <c r="L273" i="25"/>
  <c r="H269" i="25"/>
  <c r="H233" i="25"/>
  <c r="I232" i="25"/>
  <c r="H232" i="25" s="1"/>
  <c r="C20" i="25"/>
  <c r="I240" i="25"/>
  <c r="H240" i="25" s="1"/>
  <c r="H121" i="25"/>
  <c r="I120" i="25"/>
  <c r="H120" i="25" s="1"/>
  <c r="L272" i="25"/>
  <c r="E211" i="25"/>
  <c r="K272" i="25"/>
  <c r="H58" i="25"/>
  <c r="I54" i="25"/>
  <c r="H76" i="25"/>
  <c r="C76" i="25"/>
  <c r="E75" i="25"/>
  <c r="E52" i="25" s="1"/>
  <c r="F272" i="25"/>
  <c r="H214" i="25"/>
  <c r="I212" i="25"/>
  <c r="D75" i="25"/>
  <c r="C266" i="25"/>
  <c r="D265" i="25"/>
  <c r="C265" i="25" s="1"/>
  <c r="C187" i="25"/>
  <c r="D182" i="25"/>
  <c r="H162" i="25"/>
  <c r="I161" i="25"/>
  <c r="H153" i="25"/>
  <c r="I152" i="25"/>
  <c r="H152" i="25" s="1"/>
  <c r="I187" i="25"/>
  <c r="H187" i="25" s="1"/>
  <c r="H188" i="25"/>
  <c r="I174" i="25"/>
  <c r="H174" i="25" s="1"/>
  <c r="I83" i="25"/>
  <c r="H83" i="25" s="1"/>
  <c r="G252" i="24"/>
  <c r="C253" i="24"/>
  <c r="H77" i="24"/>
  <c r="I76" i="24"/>
  <c r="H121" i="24"/>
  <c r="I120" i="24"/>
  <c r="K252" i="24"/>
  <c r="H253" i="24"/>
  <c r="L272" i="24"/>
  <c r="C21" i="24"/>
  <c r="C275" i="24" s="1"/>
  <c r="C274" i="24" s="1"/>
  <c r="G54" i="24"/>
  <c r="G53" i="24" s="1"/>
  <c r="C55" i="24"/>
  <c r="E54" i="24"/>
  <c r="C67" i="24"/>
  <c r="G83" i="24"/>
  <c r="G75" i="24" s="1"/>
  <c r="G120" i="24"/>
  <c r="C120" i="24" s="1"/>
  <c r="J75" i="24"/>
  <c r="J272" i="24" s="1"/>
  <c r="E174" i="24"/>
  <c r="H175" i="24"/>
  <c r="G240" i="24"/>
  <c r="G275" i="24"/>
  <c r="G274" i="24" s="1"/>
  <c r="J20" i="24"/>
  <c r="H21" i="24"/>
  <c r="H275" i="24" s="1"/>
  <c r="H274" i="24" s="1"/>
  <c r="F26" i="24"/>
  <c r="F20" i="24" s="1"/>
  <c r="K54" i="24"/>
  <c r="K53" i="24" s="1"/>
  <c r="E75" i="24"/>
  <c r="K76" i="24"/>
  <c r="K120" i="24"/>
  <c r="G174" i="24"/>
  <c r="H188" i="24"/>
  <c r="I187" i="24"/>
  <c r="H252" i="24"/>
  <c r="K275" i="24"/>
  <c r="K274" i="24" s="1"/>
  <c r="H55" i="24"/>
  <c r="I54" i="24"/>
  <c r="K83" i="24"/>
  <c r="H83" i="24" s="1"/>
  <c r="H108" i="24"/>
  <c r="K178" i="24"/>
  <c r="K174" i="24" s="1"/>
  <c r="H174" i="24" s="1"/>
  <c r="H179" i="24"/>
  <c r="K240" i="24"/>
  <c r="K211" i="24" s="1"/>
  <c r="H241" i="24"/>
  <c r="J52" i="24"/>
  <c r="I212" i="24"/>
  <c r="C241" i="24"/>
  <c r="H45" i="24"/>
  <c r="C69" i="24"/>
  <c r="C91" i="24"/>
  <c r="C153" i="24"/>
  <c r="H153" i="24"/>
  <c r="I152" i="24"/>
  <c r="H152" i="24" s="1"/>
  <c r="E161" i="24"/>
  <c r="E160" i="24" s="1"/>
  <c r="C160" i="24" s="1"/>
  <c r="K182" i="24"/>
  <c r="H183" i="24"/>
  <c r="C188" i="24"/>
  <c r="E187" i="24"/>
  <c r="E212" i="24"/>
  <c r="H232" i="24"/>
  <c r="H233" i="24"/>
  <c r="C240" i="24"/>
  <c r="I265" i="24"/>
  <c r="H267" i="24"/>
  <c r="F272" i="24"/>
  <c r="J266" i="24"/>
  <c r="J265" i="24" s="1"/>
  <c r="J181" i="24" s="1"/>
  <c r="I162" i="24"/>
  <c r="C252" i="24"/>
  <c r="C174" i="24" l="1"/>
  <c r="G52" i="24"/>
  <c r="K272" i="24"/>
  <c r="G272" i="24"/>
  <c r="C266" i="24"/>
  <c r="D265" i="24"/>
  <c r="L52" i="24"/>
  <c r="L51" i="24" s="1"/>
  <c r="K75" i="24"/>
  <c r="D75" i="24"/>
  <c r="F51" i="24"/>
  <c r="F50" i="24" s="1"/>
  <c r="C76" i="24"/>
  <c r="D174" i="24"/>
  <c r="F51" i="25"/>
  <c r="C211" i="25"/>
  <c r="C75" i="25"/>
  <c r="I182" i="25"/>
  <c r="H182" i="25" s="1"/>
  <c r="C181" i="26"/>
  <c r="F273" i="26"/>
  <c r="J273" i="27"/>
  <c r="J50" i="27"/>
  <c r="I24" i="27"/>
  <c r="I273" i="27" s="1"/>
  <c r="H51" i="27"/>
  <c r="I50" i="27"/>
  <c r="D50" i="27"/>
  <c r="C50" i="27" s="1"/>
  <c r="C51" i="27"/>
  <c r="D24" i="27"/>
  <c r="D273" i="27" s="1"/>
  <c r="C273" i="27" s="1"/>
  <c r="C272" i="26"/>
  <c r="I181" i="26"/>
  <c r="H181" i="26" s="1"/>
  <c r="H182" i="26"/>
  <c r="C52" i="26"/>
  <c r="D51" i="26"/>
  <c r="E51" i="26"/>
  <c r="I52" i="26"/>
  <c r="H252" i="26"/>
  <c r="H272" i="26" s="1"/>
  <c r="I272" i="26"/>
  <c r="D181" i="25"/>
  <c r="C182" i="25"/>
  <c r="D272" i="25"/>
  <c r="H54" i="25"/>
  <c r="I53" i="25"/>
  <c r="H275" i="25"/>
  <c r="H274" i="25" s="1"/>
  <c r="D52" i="25"/>
  <c r="C53" i="25"/>
  <c r="I211" i="25"/>
  <c r="H211" i="25" s="1"/>
  <c r="H212" i="25"/>
  <c r="H161" i="25"/>
  <c r="I160" i="25"/>
  <c r="H160" i="25" s="1"/>
  <c r="I75" i="25"/>
  <c r="H75" i="25" s="1"/>
  <c r="H253" i="25"/>
  <c r="I252" i="25"/>
  <c r="E181" i="25"/>
  <c r="E51" i="25" s="1"/>
  <c r="E272" i="25"/>
  <c r="H265" i="24"/>
  <c r="H178" i="24"/>
  <c r="H266" i="24"/>
  <c r="H212" i="24"/>
  <c r="I211" i="24"/>
  <c r="H240" i="24"/>
  <c r="E53" i="24"/>
  <c r="C54" i="24"/>
  <c r="H76" i="24"/>
  <c r="I75" i="24"/>
  <c r="C212" i="24"/>
  <c r="E211" i="24"/>
  <c r="K181" i="24"/>
  <c r="H187" i="24"/>
  <c r="I182" i="24"/>
  <c r="C161" i="24"/>
  <c r="K52" i="24"/>
  <c r="K51" i="24" s="1"/>
  <c r="H162" i="24"/>
  <c r="I161" i="24"/>
  <c r="C187" i="24"/>
  <c r="E182" i="24"/>
  <c r="J51" i="24"/>
  <c r="H54" i="24"/>
  <c r="I53" i="24"/>
  <c r="F273" i="24"/>
  <c r="C26" i="24"/>
  <c r="G51" i="24"/>
  <c r="H120" i="24"/>
  <c r="H50" i="27" l="1"/>
  <c r="H273" i="27"/>
  <c r="C75" i="24"/>
  <c r="D52" i="24"/>
  <c r="D272" i="24"/>
  <c r="L50" i="24"/>
  <c r="L273" i="24"/>
  <c r="H75" i="24"/>
  <c r="D181" i="24"/>
  <c r="C265" i="24"/>
  <c r="C272" i="25"/>
  <c r="F50" i="25"/>
  <c r="F273" i="25"/>
  <c r="H24" i="27"/>
  <c r="I20" i="27"/>
  <c r="H20" i="27" s="1"/>
  <c r="C24" i="27"/>
  <c r="D20" i="27"/>
  <c r="C20" i="27" s="1"/>
  <c r="H52" i="26"/>
  <c r="I51" i="26"/>
  <c r="E50" i="26"/>
  <c r="E273" i="26"/>
  <c r="D273" i="26"/>
  <c r="C51" i="26"/>
  <c r="D50" i="26"/>
  <c r="C50" i="26" s="1"/>
  <c r="E273" i="25"/>
  <c r="E50" i="25"/>
  <c r="D51" i="25"/>
  <c r="C52" i="25"/>
  <c r="H252" i="25"/>
  <c r="I272" i="25"/>
  <c r="I181" i="25"/>
  <c r="H181" i="25" s="1"/>
  <c r="H53" i="25"/>
  <c r="I52" i="25"/>
  <c r="C181" i="25"/>
  <c r="H53" i="24"/>
  <c r="C211" i="24"/>
  <c r="E272" i="24"/>
  <c r="H161" i="24"/>
  <c r="I160" i="24"/>
  <c r="H160" i="24" s="1"/>
  <c r="E52" i="24"/>
  <c r="C53" i="24"/>
  <c r="H182" i="24"/>
  <c r="I181" i="24"/>
  <c r="H181" i="24" s="1"/>
  <c r="J273" i="24"/>
  <c r="J50" i="24"/>
  <c r="E181" i="24"/>
  <c r="C182" i="24"/>
  <c r="K50" i="24"/>
  <c r="K273" i="24"/>
  <c r="H211" i="24"/>
  <c r="I272" i="24"/>
  <c r="G273" i="24"/>
  <c r="G50" i="24"/>
  <c r="H272" i="24" l="1"/>
  <c r="C181" i="24"/>
  <c r="D51" i="24"/>
  <c r="I273" i="26"/>
  <c r="H273" i="26" s="1"/>
  <c r="I50" i="26"/>
  <c r="H50" i="26" s="1"/>
  <c r="I24" i="26"/>
  <c r="H51" i="26"/>
  <c r="C273" i="26"/>
  <c r="D273" i="25"/>
  <c r="C273" i="25" s="1"/>
  <c r="D50" i="25"/>
  <c r="C50" i="25" s="1"/>
  <c r="C51" i="25"/>
  <c r="H52" i="25"/>
  <c r="I51" i="25"/>
  <c r="H272" i="25"/>
  <c r="C272" i="24"/>
  <c r="I52" i="24"/>
  <c r="E51" i="24"/>
  <c r="C52" i="24"/>
  <c r="D50" i="24" l="1"/>
  <c r="D24" i="24"/>
  <c r="H24" i="26"/>
  <c r="I20" i="26"/>
  <c r="H20" i="26" s="1"/>
  <c r="H51" i="25"/>
  <c r="I24" i="25"/>
  <c r="I50" i="25"/>
  <c r="H50" i="25" s="1"/>
  <c r="E273" i="24"/>
  <c r="E50" i="24"/>
  <c r="C50" i="24" s="1"/>
  <c r="C51" i="24"/>
  <c r="I51" i="24"/>
  <c r="H52" i="24"/>
  <c r="D20" i="24" l="1"/>
  <c r="C20" i="24" s="1"/>
  <c r="C24" i="24"/>
  <c r="D273" i="24"/>
  <c r="C273" i="24" s="1"/>
  <c r="I20" i="25"/>
  <c r="H20" i="25" s="1"/>
  <c r="H24" i="25"/>
  <c r="I273" i="25"/>
  <c r="H273" i="25" s="1"/>
  <c r="I50" i="24"/>
  <c r="H50" i="24" s="1"/>
  <c r="I24" i="24"/>
  <c r="I273" i="24" s="1"/>
  <c r="H273" i="24" s="1"/>
  <c r="H51" i="24"/>
  <c r="H24" i="24" l="1"/>
  <c r="I20" i="24"/>
  <c r="H20" i="24" s="1"/>
  <c r="H284" i="21" l="1"/>
  <c r="C284" i="21"/>
  <c r="H283" i="21"/>
  <c r="C283" i="21"/>
  <c r="H282" i="21"/>
  <c r="C282" i="21"/>
  <c r="H281" i="21"/>
  <c r="C281" i="21"/>
  <c r="H280" i="21"/>
  <c r="C280" i="21"/>
  <c r="H279" i="21"/>
  <c r="C279" i="21"/>
  <c r="H278" i="21"/>
  <c r="C278" i="21"/>
  <c r="C277" i="21"/>
  <c r="L276" i="21"/>
  <c r="K276" i="21"/>
  <c r="I276" i="21"/>
  <c r="G276" i="21"/>
  <c r="F276" i="21"/>
  <c r="E276" i="21"/>
  <c r="D276" i="21"/>
  <c r="H271" i="21"/>
  <c r="C271" i="21"/>
  <c r="J269" i="21"/>
  <c r="C270" i="21"/>
  <c r="L269" i="21"/>
  <c r="K269" i="21"/>
  <c r="G269" i="21"/>
  <c r="F269" i="21"/>
  <c r="E269" i="21"/>
  <c r="D269" i="21"/>
  <c r="H268" i="21"/>
  <c r="C268" i="21"/>
  <c r="L267" i="21"/>
  <c r="K267" i="21"/>
  <c r="K266" i="21" s="1"/>
  <c r="K265" i="21" s="1"/>
  <c r="J267" i="21"/>
  <c r="J266" i="21" s="1"/>
  <c r="J265" i="21" s="1"/>
  <c r="I267" i="21"/>
  <c r="G267" i="21"/>
  <c r="F267" i="21"/>
  <c r="F266" i="21" s="1"/>
  <c r="F265" i="21" s="1"/>
  <c r="E267" i="21"/>
  <c r="D267" i="21"/>
  <c r="L266" i="21"/>
  <c r="L265" i="21" s="1"/>
  <c r="G266" i="21"/>
  <c r="G265" i="21" s="1"/>
  <c r="D266" i="21"/>
  <c r="J263" i="21"/>
  <c r="H264" i="21"/>
  <c r="C264" i="21"/>
  <c r="L263" i="21"/>
  <c r="K263" i="21"/>
  <c r="G263" i="21"/>
  <c r="F263" i="21"/>
  <c r="E263" i="21"/>
  <c r="D263" i="21"/>
  <c r="C263" i="21" s="1"/>
  <c r="H262" i="21"/>
  <c r="C262" i="21"/>
  <c r="H261" i="21"/>
  <c r="C261" i="21"/>
  <c r="H260" i="21"/>
  <c r="C260" i="21"/>
  <c r="H259" i="21"/>
  <c r="C259" i="21"/>
  <c r="H258" i="21"/>
  <c r="C258" i="21"/>
  <c r="L257" i="21"/>
  <c r="K257" i="21"/>
  <c r="K253" i="21" s="1"/>
  <c r="K252" i="21" s="1"/>
  <c r="J257" i="21"/>
  <c r="I257" i="21"/>
  <c r="I253" i="21" s="1"/>
  <c r="G257" i="21"/>
  <c r="F257" i="21"/>
  <c r="F253" i="21" s="1"/>
  <c r="F252" i="21" s="1"/>
  <c r="E257" i="21"/>
  <c r="E253" i="21" s="1"/>
  <c r="E252" i="21" s="1"/>
  <c r="D257" i="21"/>
  <c r="H256" i="21"/>
  <c r="C256" i="21"/>
  <c r="H255" i="21"/>
  <c r="C255" i="21"/>
  <c r="C254" i="21"/>
  <c r="L253" i="21"/>
  <c r="L252" i="21" s="1"/>
  <c r="G253" i="21"/>
  <c r="D253" i="21"/>
  <c r="I250" i="21"/>
  <c r="C251" i="21"/>
  <c r="L250" i="21"/>
  <c r="K250" i="21"/>
  <c r="G250" i="21"/>
  <c r="F250" i="21"/>
  <c r="E250" i="21"/>
  <c r="D250" i="21"/>
  <c r="H249" i="21"/>
  <c r="C249" i="21"/>
  <c r="H248" i="21"/>
  <c r="C248" i="21"/>
  <c r="H247" i="21"/>
  <c r="C247" i="21"/>
  <c r="H246" i="21"/>
  <c r="C246" i="21"/>
  <c r="L245" i="21"/>
  <c r="K245" i="21"/>
  <c r="J245" i="21"/>
  <c r="H245" i="21" s="1"/>
  <c r="I245" i="21"/>
  <c r="G245" i="21"/>
  <c r="F245" i="21"/>
  <c r="E245" i="21"/>
  <c r="D245" i="21"/>
  <c r="H244" i="21"/>
  <c r="C244" i="21"/>
  <c r="H243" i="21"/>
  <c r="C243" i="21"/>
  <c r="I241" i="21"/>
  <c r="C242" i="21"/>
  <c r="L241" i="21"/>
  <c r="L240" i="21" s="1"/>
  <c r="K241" i="21"/>
  <c r="K240" i="21" s="1"/>
  <c r="G241" i="21"/>
  <c r="G240" i="21" s="1"/>
  <c r="F241" i="21"/>
  <c r="E241" i="21"/>
  <c r="E240" i="21" s="1"/>
  <c r="D241" i="21"/>
  <c r="F240" i="21"/>
  <c r="C239" i="21"/>
  <c r="C238" i="21"/>
  <c r="C237" i="21"/>
  <c r="H236" i="21"/>
  <c r="C236" i="21"/>
  <c r="C235" i="21"/>
  <c r="C234" i="21"/>
  <c r="L233" i="21"/>
  <c r="L232" i="21" s="1"/>
  <c r="K233" i="21"/>
  <c r="K232" i="21" s="1"/>
  <c r="G233" i="21"/>
  <c r="G232" i="21" s="1"/>
  <c r="F233" i="21"/>
  <c r="E233" i="21"/>
  <c r="D233" i="21"/>
  <c r="D232" i="21" s="1"/>
  <c r="F232" i="21"/>
  <c r="E232" i="21"/>
  <c r="C231" i="21"/>
  <c r="H230" i="21"/>
  <c r="C230" i="21"/>
  <c r="C229" i="21"/>
  <c r="C228" i="21"/>
  <c r="L227" i="21"/>
  <c r="K227" i="21"/>
  <c r="G227" i="21"/>
  <c r="F227" i="21"/>
  <c r="E227" i="21"/>
  <c r="D227" i="21"/>
  <c r="H226" i="21"/>
  <c r="C226" i="21"/>
  <c r="H225" i="21"/>
  <c r="C225" i="21"/>
  <c r="H224" i="21"/>
  <c r="C224" i="21"/>
  <c r="H223" i="21"/>
  <c r="C223" i="21"/>
  <c r="H222" i="21"/>
  <c r="C222" i="21"/>
  <c r="H221" i="21"/>
  <c r="C221" i="21"/>
  <c r="H220" i="21"/>
  <c r="C220" i="21"/>
  <c r="L219" i="21"/>
  <c r="K219" i="21"/>
  <c r="J219" i="21"/>
  <c r="I219" i="21"/>
  <c r="G219" i="21"/>
  <c r="F219" i="21"/>
  <c r="E219" i="21"/>
  <c r="D219" i="21"/>
  <c r="C218" i="21"/>
  <c r="C217" i="21"/>
  <c r="L216" i="21"/>
  <c r="K216" i="21"/>
  <c r="G216" i="21"/>
  <c r="F216" i="21"/>
  <c r="E216" i="21"/>
  <c r="D216" i="21"/>
  <c r="H215" i="21"/>
  <c r="C215" i="21"/>
  <c r="L214" i="21"/>
  <c r="K214" i="21"/>
  <c r="J214" i="21"/>
  <c r="I214" i="21"/>
  <c r="G214" i="21"/>
  <c r="G212" i="21" s="1"/>
  <c r="G211" i="21" s="1"/>
  <c r="F214" i="21"/>
  <c r="E214" i="21"/>
  <c r="E212" i="21" s="1"/>
  <c r="D214" i="21"/>
  <c r="C213" i="21"/>
  <c r="H210" i="21"/>
  <c r="C210" i="21"/>
  <c r="J208" i="21"/>
  <c r="H209" i="21"/>
  <c r="C209" i="21"/>
  <c r="L208" i="21"/>
  <c r="K208" i="21"/>
  <c r="I208" i="21"/>
  <c r="G208" i="21"/>
  <c r="F208" i="21"/>
  <c r="E208" i="21"/>
  <c r="E187" i="21" s="1"/>
  <c r="E182" i="21" s="1"/>
  <c r="D208" i="21"/>
  <c r="H207" i="21"/>
  <c r="D207" i="21"/>
  <c r="C207" i="21" s="1"/>
  <c r="H206" i="21"/>
  <c r="D206" i="21"/>
  <c r="C206" i="21"/>
  <c r="H205" i="21"/>
  <c r="D205" i="21"/>
  <c r="H204" i="21"/>
  <c r="C204" i="21"/>
  <c r="H203" i="21"/>
  <c r="C203" i="21"/>
  <c r="H202" i="21"/>
  <c r="C202" i="21"/>
  <c r="H201" i="21"/>
  <c r="C201" i="21"/>
  <c r="H200" i="21"/>
  <c r="C200" i="21"/>
  <c r="L199" i="21"/>
  <c r="K199" i="21"/>
  <c r="J199" i="21"/>
  <c r="I199" i="21"/>
  <c r="G199" i="21"/>
  <c r="F199" i="21"/>
  <c r="E199" i="21"/>
  <c r="H198" i="21"/>
  <c r="C198" i="21"/>
  <c r="C197" i="21"/>
  <c r="H196" i="21"/>
  <c r="C196" i="21"/>
  <c r="C195" i="21"/>
  <c r="H194" i="21"/>
  <c r="C194" i="21"/>
  <c r="C193" i="21"/>
  <c r="H192" i="21"/>
  <c r="C192" i="21"/>
  <c r="C191" i="21"/>
  <c r="H190" i="21"/>
  <c r="C190" i="21"/>
  <c r="C189" i="21"/>
  <c r="L188" i="21"/>
  <c r="K188" i="21"/>
  <c r="K187" i="21" s="1"/>
  <c r="G188" i="21"/>
  <c r="F188" i="21"/>
  <c r="E188" i="21"/>
  <c r="D188" i="21"/>
  <c r="F187" i="21"/>
  <c r="F182" i="21" s="1"/>
  <c r="C186" i="21"/>
  <c r="H185" i="21"/>
  <c r="C185" i="21"/>
  <c r="J183" i="21"/>
  <c r="C184" i="21"/>
  <c r="L183" i="21"/>
  <c r="K183" i="21"/>
  <c r="G183" i="21"/>
  <c r="F183" i="21"/>
  <c r="E183" i="21"/>
  <c r="D183" i="21"/>
  <c r="H180" i="21"/>
  <c r="C180" i="21"/>
  <c r="L179" i="21"/>
  <c r="K179" i="21"/>
  <c r="J179" i="21"/>
  <c r="J178" i="21" s="1"/>
  <c r="I179" i="21"/>
  <c r="G179" i="21"/>
  <c r="F179" i="21"/>
  <c r="F178" i="21" s="1"/>
  <c r="E179" i="21"/>
  <c r="E178" i="21" s="1"/>
  <c r="D179" i="21"/>
  <c r="L178" i="21"/>
  <c r="K178" i="21"/>
  <c r="G178" i="21"/>
  <c r="D178" i="21"/>
  <c r="H177" i="21"/>
  <c r="C177" i="21"/>
  <c r="H176" i="21"/>
  <c r="C176" i="21"/>
  <c r="L175" i="21"/>
  <c r="K175" i="21"/>
  <c r="J175" i="21"/>
  <c r="J174" i="21" s="1"/>
  <c r="I175" i="21"/>
  <c r="G175" i="21"/>
  <c r="F175" i="21"/>
  <c r="E175" i="21"/>
  <c r="E174" i="21" s="1"/>
  <c r="D175" i="21"/>
  <c r="L174" i="21"/>
  <c r="K174" i="21"/>
  <c r="G174" i="21"/>
  <c r="D174" i="21"/>
  <c r="H173" i="21"/>
  <c r="C173" i="21"/>
  <c r="H172" i="21"/>
  <c r="C172" i="21"/>
  <c r="L171" i="21"/>
  <c r="K171" i="21"/>
  <c r="J171" i="21"/>
  <c r="I171" i="21"/>
  <c r="G171" i="21"/>
  <c r="F171" i="21"/>
  <c r="E171" i="21"/>
  <c r="D171" i="21"/>
  <c r="H170" i="21"/>
  <c r="C170" i="21"/>
  <c r="C169" i="21"/>
  <c r="H168" i="21"/>
  <c r="C168" i="21"/>
  <c r="C167" i="21"/>
  <c r="L166" i="21"/>
  <c r="K166" i="21"/>
  <c r="G166" i="21"/>
  <c r="F166" i="21"/>
  <c r="E166" i="21"/>
  <c r="D166" i="21"/>
  <c r="H165" i="21"/>
  <c r="C165" i="21"/>
  <c r="H164" i="21"/>
  <c r="C164" i="21"/>
  <c r="H163" i="21"/>
  <c r="C163" i="21"/>
  <c r="L162" i="21"/>
  <c r="K162" i="21"/>
  <c r="J162" i="21"/>
  <c r="I162" i="21"/>
  <c r="G162" i="21"/>
  <c r="G161" i="21" s="1"/>
  <c r="G160" i="21" s="1"/>
  <c r="F162" i="21"/>
  <c r="E162" i="21"/>
  <c r="D162" i="21"/>
  <c r="D161" i="21" s="1"/>
  <c r="L161" i="21"/>
  <c r="L160" i="21" s="1"/>
  <c r="K161" i="21"/>
  <c r="H159" i="21"/>
  <c r="C159" i="21"/>
  <c r="C158" i="21"/>
  <c r="H157" i="21"/>
  <c r="C157" i="21"/>
  <c r="C156" i="21"/>
  <c r="H155" i="21"/>
  <c r="C155" i="21"/>
  <c r="C154" i="21"/>
  <c r="L153" i="21"/>
  <c r="L152" i="21" s="1"/>
  <c r="K153" i="21"/>
  <c r="K152" i="21" s="1"/>
  <c r="G153" i="21"/>
  <c r="G152" i="21" s="1"/>
  <c r="F153" i="21"/>
  <c r="E153" i="21"/>
  <c r="D153" i="21"/>
  <c r="F152" i="21"/>
  <c r="E152" i="21"/>
  <c r="H151" i="21"/>
  <c r="C151" i="21"/>
  <c r="C150" i="21"/>
  <c r="H149" i="21"/>
  <c r="C149" i="21"/>
  <c r="J147" i="21"/>
  <c r="C148" i="21"/>
  <c r="L147" i="21"/>
  <c r="K147" i="21"/>
  <c r="G147" i="21"/>
  <c r="F147" i="21"/>
  <c r="E147" i="21"/>
  <c r="D147" i="21"/>
  <c r="H146" i="21"/>
  <c r="C146" i="21"/>
  <c r="H145" i="21"/>
  <c r="C145" i="21"/>
  <c r="H144" i="21"/>
  <c r="C144" i="21"/>
  <c r="H143" i="21"/>
  <c r="C143" i="21"/>
  <c r="H142" i="21"/>
  <c r="C142" i="21"/>
  <c r="H141" i="21"/>
  <c r="C141" i="21"/>
  <c r="H140" i="21"/>
  <c r="C140" i="21"/>
  <c r="H139" i="21"/>
  <c r="C139" i="21"/>
  <c r="L138" i="21"/>
  <c r="K138" i="21"/>
  <c r="J138" i="21"/>
  <c r="I138" i="21"/>
  <c r="G138" i="21"/>
  <c r="F138" i="21"/>
  <c r="E138" i="21"/>
  <c r="D138" i="21"/>
  <c r="C137" i="21"/>
  <c r="H136" i="21"/>
  <c r="C136" i="21"/>
  <c r="J134" i="21"/>
  <c r="C135" i="21"/>
  <c r="L134" i="21"/>
  <c r="K134" i="21"/>
  <c r="G134" i="21"/>
  <c r="F134" i="21"/>
  <c r="E134" i="21"/>
  <c r="D134" i="21"/>
  <c r="H133" i="21"/>
  <c r="C133" i="21"/>
  <c r="H132" i="21"/>
  <c r="C132" i="21"/>
  <c r="L131" i="21"/>
  <c r="K131" i="21"/>
  <c r="J131" i="21"/>
  <c r="I131" i="21"/>
  <c r="G131" i="21"/>
  <c r="F131" i="21"/>
  <c r="E131" i="21"/>
  <c r="D131" i="21"/>
  <c r="C130" i="21"/>
  <c r="H129" i="21"/>
  <c r="C129" i="21"/>
  <c r="C128" i="21"/>
  <c r="C127" i="21"/>
  <c r="L126" i="21"/>
  <c r="L120" i="21" s="1"/>
  <c r="K126" i="21"/>
  <c r="G126" i="21"/>
  <c r="F126" i="21"/>
  <c r="E126" i="21"/>
  <c r="D126" i="21"/>
  <c r="H125" i="21"/>
  <c r="C125" i="21"/>
  <c r="H124" i="21"/>
  <c r="C124" i="21"/>
  <c r="H123" i="21"/>
  <c r="D123" i="21"/>
  <c r="I121" i="21"/>
  <c r="H122" i="21"/>
  <c r="C122" i="21"/>
  <c r="L121" i="21"/>
  <c r="K121" i="21"/>
  <c r="K120" i="21" s="1"/>
  <c r="J121" i="21"/>
  <c r="G121" i="21"/>
  <c r="F121" i="21"/>
  <c r="E121" i="21"/>
  <c r="E120" i="21" s="1"/>
  <c r="H119" i="21"/>
  <c r="C119" i="21"/>
  <c r="H118" i="21"/>
  <c r="C118" i="21"/>
  <c r="H117" i="21"/>
  <c r="C117" i="21"/>
  <c r="H116" i="21"/>
  <c r="C116" i="21"/>
  <c r="I114" i="21"/>
  <c r="H115" i="21"/>
  <c r="C115" i="21"/>
  <c r="L114" i="21"/>
  <c r="K114" i="21"/>
  <c r="J114" i="21"/>
  <c r="G114" i="21"/>
  <c r="F114" i="21"/>
  <c r="E114" i="21"/>
  <c r="D114" i="21"/>
  <c r="H113" i="21"/>
  <c r="C113" i="21"/>
  <c r="H112" i="21"/>
  <c r="C112" i="21"/>
  <c r="C111" i="21"/>
  <c r="H110" i="21"/>
  <c r="C110" i="21"/>
  <c r="H109" i="21"/>
  <c r="C109" i="21"/>
  <c r="L108" i="21"/>
  <c r="K108" i="21"/>
  <c r="I108" i="21"/>
  <c r="G108" i="21"/>
  <c r="F108" i="21"/>
  <c r="E108" i="21"/>
  <c r="D108" i="21"/>
  <c r="H107" i="21"/>
  <c r="C107" i="21"/>
  <c r="H106" i="21"/>
  <c r="C106" i="21"/>
  <c r="H105" i="21"/>
  <c r="C105" i="21"/>
  <c r="H104" i="21"/>
  <c r="D104" i="21"/>
  <c r="C104" i="21" s="1"/>
  <c r="H103" i="21"/>
  <c r="C103" i="21"/>
  <c r="C102" i="21"/>
  <c r="H101" i="21"/>
  <c r="C101" i="21"/>
  <c r="C100" i="21"/>
  <c r="L99" i="21"/>
  <c r="K99" i="21"/>
  <c r="G99" i="21"/>
  <c r="F99" i="21"/>
  <c r="E99" i="21"/>
  <c r="D99" i="21"/>
  <c r="C99" i="21"/>
  <c r="H98" i="21"/>
  <c r="C98" i="21"/>
  <c r="H97" i="21"/>
  <c r="C97" i="21"/>
  <c r="H96" i="21"/>
  <c r="C96" i="21"/>
  <c r="H95" i="21"/>
  <c r="C95" i="21"/>
  <c r="H94" i="21"/>
  <c r="C94" i="21"/>
  <c r="H93" i="21"/>
  <c r="C93" i="21"/>
  <c r="H92" i="21"/>
  <c r="C92" i="21"/>
  <c r="L91" i="21"/>
  <c r="K91" i="21"/>
  <c r="J91" i="21"/>
  <c r="I91" i="21"/>
  <c r="G91" i="21"/>
  <c r="F91" i="21"/>
  <c r="E91" i="21"/>
  <c r="D91" i="21"/>
  <c r="H90" i="21"/>
  <c r="C90" i="21"/>
  <c r="C89" i="21"/>
  <c r="H88" i="21"/>
  <c r="C88" i="21"/>
  <c r="C87" i="21"/>
  <c r="C86" i="21"/>
  <c r="L85" i="21"/>
  <c r="L83" i="21" s="1"/>
  <c r="K85" i="21"/>
  <c r="G85" i="21"/>
  <c r="F85" i="21"/>
  <c r="F83" i="21" s="1"/>
  <c r="E85" i="21"/>
  <c r="D85" i="21"/>
  <c r="C85" i="21"/>
  <c r="H84" i="21"/>
  <c r="C84" i="21"/>
  <c r="E83" i="21"/>
  <c r="C82" i="21"/>
  <c r="C81" i="21"/>
  <c r="L80" i="21"/>
  <c r="K80" i="21"/>
  <c r="K76" i="21" s="1"/>
  <c r="G80" i="21"/>
  <c r="F80" i="21"/>
  <c r="E80" i="21"/>
  <c r="D80" i="21"/>
  <c r="H79" i="21"/>
  <c r="C79" i="21"/>
  <c r="H78" i="21"/>
  <c r="C78" i="21"/>
  <c r="L77" i="21"/>
  <c r="K77" i="21"/>
  <c r="J77" i="21"/>
  <c r="I77" i="21"/>
  <c r="G77" i="21"/>
  <c r="G76" i="21" s="1"/>
  <c r="F77" i="21"/>
  <c r="F76" i="21" s="1"/>
  <c r="E77" i="21"/>
  <c r="D77" i="21"/>
  <c r="L76" i="21"/>
  <c r="C74" i="21"/>
  <c r="H73" i="21"/>
  <c r="C73" i="21"/>
  <c r="H72" i="21"/>
  <c r="C72" i="21"/>
  <c r="H71" i="21"/>
  <c r="C71" i="21"/>
  <c r="J69" i="21"/>
  <c r="J67" i="21" s="1"/>
  <c r="C70" i="21"/>
  <c r="L69" i="21"/>
  <c r="L67" i="21" s="1"/>
  <c r="K69" i="21"/>
  <c r="K67" i="21" s="1"/>
  <c r="G69" i="21"/>
  <c r="G67" i="21" s="1"/>
  <c r="F69" i="21"/>
  <c r="F67" i="21" s="1"/>
  <c r="E69" i="21"/>
  <c r="E67" i="21" s="1"/>
  <c r="D69" i="21"/>
  <c r="D67" i="21" s="1"/>
  <c r="H68" i="21"/>
  <c r="C68" i="21"/>
  <c r="H66" i="21"/>
  <c r="C66" i="21"/>
  <c r="H65" i="21"/>
  <c r="C65" i="21"/>
  <c r="H64" i="21"/>
  <c r="C64" i="21"/>
  <c r="C63" i="21"/>
  <c r="H62" i="21"/>
  <c r="C62" i="21"/>
  <c r="H61" i="21"/>
  <c r="C61" i="21"/>
  <c r="H60" i="21"/>
  <c r="C60" i="21"/>
  <c r="J58" i="21"/>
  <c r="C59" i="21"/>
  <c r="L58" i="21"/>
  <c r="K58" i="21"/>
  <c r="K54" i="21" s="1"/>
  <c r="K53" i="21" s="1"/>
  <c r="G58" i="21"/>
  <c r="F58" i="21"/>
  <c r="E58" i="21"/>
  <c r="D58" i="21"/>
  <c r="C58" i="21" s="1"/>
  <c r="H57" i="21"/>
  <c r="C57" i="21"/>
  <c r="H56" i="21"/>
  <c r="C56" i="21"/>
  <c r="L55" i="21"/>
  <c r="K55" i="21"/>
  <c r="J55" i="21"/>
  <c r="I55" i="21"/>
  <c r="G55" i="21"/>
  <c r="G54" i="21" s="1"/>
  <c r="G53" i="21" s="1"/>
  <c r="F55" i="21"/>
  <c r="E55" i="21"/>
  <c r="D55" i="21"/>
  <c r="L54" i="21"/>
  <c r="L53" i="21" s="1"/>
  <c r="D54" i="21"/>
  <c r="D53" i="21" s="1"/>
  <c r="H47" i="21"/>
  <c r="C47" i="21"/>
  <c r="H46" i="21"/>
  <c r="C46" i="21"/>
  <c r="L45" i="21"/>
  <c r="H45" i="21" s="1"/>
  <c r="G45" i="21"/>
  <c r="C45" i="21" s="1"/>
  <c r="H44" i="21"/>
  <c r="C44" i="21"/>
  <c r="K43" i="21"/>
  <c r="J43" i="21"/>
  <c r="I43" i="21"/>
  <c r="F43" i="21"/>
  <c r="E43" i="21"/>
  <c r="C43" i="21" s="1"/>
  <c r="D43" i="21"/>
  <c r="H42" i="21"/>
  <c r="C42" i="21"/>
  <c r="I41" i="21"/>
  <c r="H41" i="21" s="1"/>
  <c r="D41" i="21"/>
  <c r="C41" i="21" s="1"/>
  <c r="H40" i="21"/>
  <c r="C40" i="21"/>
  <c r="H39" i="21"/>
  <c r="C39" i="21"/>
  <c r="H38" i="21"/>
  <c r="C38" i="21"/>
  <c r="H37" i="21"/>
  <c r="C37" i="21"/>
  <c r="K36" i="21"/>
  <c r="H36" i="21" s="1"/>
  <c r="F36" i="21"/>
  <c r="C36" i="21" s="1"/>
  <c r="H35" i="21"/>
  <c r="C35" i="21"/>
  <c r="H34" i="21"/>
  <c r="C34" i="21"/>
  <c r="K33" i="21"/>
  <c r="H33" i="21" s="1"/>
  <c r="F33" i="21"/>
  <c r="C33" i="21" s="1"/>
  <c r="H32" i="21"/>
  <c r="C32" i="21"/>
  <c r="K31" i="21"/>
  <c r="H31" i="21" s="1"/>
  <c r="F31" i="21"/>
  <c r="C31" i="21" s="1"/>
  <c r="H30" i="21"/>
  <c r="C30" i="21"/>
  <c r="H29" i="21"/>
  <c r="C29" i="21"/>
  <c r="H28" i="21"/>
  <c r="C28" i="21"/>
  <c r="K27" i="21"/>
  <c r="H27" i="21" s="1"/>
  <c r="F27" i="21"/>
  <c r="C27" i="21" s="1"/>
  <c r="F26" i="21"/>
  <c r="C26" i="21" s="1"/>
  <c r="H25" i="21"/>
  <c r="C25" i="21"/>
  <c r="C24" i="21"/>
  <c r="H23" i="21"/>
  <c r="C23" i="21"/>
  <c r="H22" i="21"/>
  <c r="C22" i="21"/>
  <c r="L21" i="21"/>
  <c r="K21" i="21"/>
  <c r="J21" i="21"/>
  <c r="J275" i="21" s="1"/>
  <c r="I21" i="21"/>
  <c r="G21" i="21"/>
  <c r="F21" i="21"/>
  <c r="F275" i="21" s="1"/>
  <c r="E21" i="21"/>
  <c r="E275" i="21" s="1"/>
  <c r="E274" i="21" s="1"/>
  <c r="D21" i="21"/>
  <c r="C21" i="21" s="1"/>
  <c r="H284" i="19"/>
  <c r="C284" i="19"/>
  <c r="H283" i="19"/>
  <c r="C283" i="19"/>
  <c r="H282" i="19"/>
  <c r="C282" i="19"/>
  <c r="H281" i="19"/>
  <c r="C281" i="19"/>
  <c r="H280" i="19"/>
  <c r="C280" i="19"/>
  <c r="H279" i="19"/>
  <c r="C279" i="19"/>
  <c r="H278" i="19"/>
  <c r="C278" i="19"/>
  <c r="H277" i="19"/>
  <c r="C277" i="19"/>
  <c r="L276" i="19"/>
  <c r="K276" i="19"/>
  <c r="J276" i="19"/>
  <c r="I276" i="19"/>
  <c r="G276" i="19"/>
  <c r="F276" i="19"/>
  <c r="E276" i="19"/>
  <c r="D276" i="19"/>
  <c r="G275" i="19"/>
  <c r="G274" i="19" s="1"/>
  <c r="H271" i="19"/>
  <c r="C271" i="19"/>
  <c r="C270" i="19"/>
  <c r="L269" i="19"/>
  <c r="K269" i="19"/>
  <c r="J269" i="19"/>
  <c r="G269" i="19"/>
  <c r="F269" i="19"/>
  <c r="E269" i="19"/>
  <c r="C269" i="19" s="1"/>
  <c r="D269" i="19"/>
  <c r="H268" i="19"/>
  <c r="C268" i="19"/>
  <c r="L267" i="19"/>
  <c r="K267" i="19"/>
  <c r="J267" i="19"/>
  <c r="J266" i="19" s="1"/>
  <c r="J265" i="19" s="1"/>
  <c r="I267" i="19"/>
  <c r="G267" i="19"/>
  <c r="F267" i="19"/>
  <c r="F266" i="19" s="1"/>
  <c r="F265" i="19" s="1"/>
  <c r="E267" i="19"/>
  <c r="D267" i="19"/>
  <c r="L266" i="19"/>
  <c r="L265" i="19" s="1"/>
  <c r="K266" i="19"/>
  <c r="K265" i="19" s="1"/>
  <c r="G266" i="19"/>
  <c r="G265" i="19" s="1"/>
  <c r="D266" i="19"/>
  <c r="D265" i="19" s="1"/>
  <c r="C264" i="19"/>
  <c r="L263" i="19"/>
  <c r="K263" i="19"/>
  <c r="J263" i="19"/>
  <c r="G263" i="19"/>
  <c r="F263" i="19"/>
  <c r="E263" i="19"/>
  <c r="D263" i="19"/>
  <c r="C263" i="19" s="1"/>
  <c r="H262" i="19"/>
  <c r="C262" i="19"/>
  <c r="H261" i="19"/>
  <c r="C261" i="19"/>
  <c r="H260" i="19"/>
  <c r="C260" i="19"/>
  <c r="H259" i="19"/>
  <c r="C259" i="19"/>
  <c r="H258" i="19"/>
  <c r="C258" i="19"/>
  <c r="L257" i="19"/>
  <c r="L253" i="19" s="1"/>
  <c r="L252" i="19" s="1"/>
  <c r="K257" i="19"/>
  <c r="J257" i="19"/>
  <c r="J253" i="19" s="1"/>
  <c r="I257" i="19"/>
  <c r="G257" i="19"/>
  <c r="G253" i="19" s="1"/>
  <c r="G252" i="19" s="1"/>
  <c r="F257" i="19"/>
  <c r="F253" i="19" s="1"/>
  <c r="F252" i="19" s="1"/>
  <c r="E257" i="19"/>
  <c r="D257" i="19"/>
  <c r="H256" i="19"/>
  <c r="C256" i="19"/>
  <c r="H255" i="19"/>
  <c r="C255" i="19"/>
  <c r="C254" i="19"/>
  <c r="K253" i="19"/>
  <c r="D253" i="19"/>
  <c r="D252" i="19" s="1"/>
  <c r="C251" i="19"/>
  <c r="L250" i="19"/>
  <c r="K250" i="19"/>
  <c r="J250" i="19"/>
  <c r="G250" i="19"/>
  <c r="F250" i="19"/>
  <c r="E250" i="19"/>
  <c r="D250" i="19"/>
  <c r="C250" i="19" s="1"/>
  <c r="H249" i="19"/>
  <c r="C249" i="19"/>
  <c r="H248" i="19"/>
  <c r="C248" i="19"/>
  <c r="H247" i="19"/>
  <c r="C247" i="19"/>
  <c r="H246" i="19"/>
  <c r="C246" i="19"/>
  <c r="L245" i="19"/>
  <c r="K245" i="19"/>
  <c r="J245" i="19"/>
  <c r="J240" i="19" s="1"/>
  <c r="I245" i="19"/>
  <c r="G245" i="19"/>
  <c r="F245" i="19"/>
  <c r="E245" i="19"/>
  <c r="C245" i="19" s="1"/>
  <c r="D245" i="19"/>
  <c r="H244" i="19"/>
  <c r="C244" i="19"/>
  <c r="H243" i="19"/>
  <c r="C243" i="19"/>
  <c r="C242" i="19"/>
  <c r="L241" i="19"/>
  <c r="L240" i="19" s="1"/>
  <c r="K241" i="19"/>
  <c r="K240" i="19" s="1"/>
  <c r="J241" i="19"/>
  <c r="G241" i="19"/>
  <c r="G240" i="19" s="1"/>
  <c r="F241" i="19"/>
  <c r="E241" i="19"/>
  <c r="C241" i="19" s="1"/>
  <c r="D241" i="19"/>
  <c r="D240" i="19" s="1"/>
  <c r="F240" i="19"/>
  <c r="H239" i="19"/>
  <c r="C239" i="19"/>
  <c r="H238" i="19"/>
  <c r="C238" i="19"/>
  <c r="H237" i="19"/>
  <c r="C237" i="19"/>
  <c r="H236" i="19"/>
  <c r="C236" i="19"/>
  <c r="H235" i="19"/>
  <c r="C235" i="19"/>
  <c r="C234" i="19"/>
  <c r="L233" i="19"/>
  <c r="L232" i="19" s="1"/>
  <c r="K233" i="19"/>
  <c r="K232" i="19" s="1"/>
  <c r="J233" i="19"/>
  <c r="G233" i="19"/>
  <c r="G232" i="19" s="1"/>
  <c r="F233" i="19"/>
  <c r="F232" i="19" s="1"/>
  <c r="E233" i="19"/>
  <c r="D233" i="19"/>
  <c r="D232" i="19" s="1"/>
  <c r="J232" i="19"/>
  <c r="E232" i="19"/>
  <c r="H231" i="19"/>
  <c r="C231" i="19"/>
  <c r="H230" i="19"/>
  <c r="C230" i="19"/>
  <c r="H229" i="19"/>
  <c r="C229" i="19"/>
  <c r="C228" i="19"/>
  <c r="L227" i="19"/>
  <c r="K227" i="19"/>
  <c r="J227" i="19"/>
  <c r="G227" i="19"/>
  <c r="F227" i="19"/>
  <c r="E227" i="19"/>
  <c r="D227" i="19"/>
  <c r="C227" i="19" s="1"/>
  <c r="H226" i="19"/>
  <c r="C226" i="19"/>
  <c r="H225" i="19"/>
  <c r="C225" i="19"/>
  <c r="H224" i="19"/>
  <c r="C224" i="19"/>
  <c r="H223" i="19"/>
  <c r="C223" i="19"/>
  <c r="H222" i="19"/>
  <c r="C222" i="19"/>
  <c r="H221" i="19"/>
  <c r="C221" i="19"/>
  <c r="H220" i="19"/>
  <c r="C220" i="19"/>
  <c r="L219" i="19"/>
  <c r="K219" i="19"/>
  <c r="J219" i="19"/>
  <c r="I219" i="19"/>
  <c r="G219" i="19"/>
  <c r="F219" i="19"/>
  <c r="E219" i="19"/>
  <c r="D219" i="19"/>
  <c r="H218" i="19"/>
  <c r="C218" i="19"/>
  <c r="C217" i="19"/>
  <c r="L216" i="19"/>
  <c r="L212" i="19" s="1"/>
  <c r="K216" i="19"/>
  <c r="K212" i="19" s="1"/>
  <c r="J216" i="19"/>
  <c r="G216" i="19"/>
  <c r="F216" i="19"/>
  <c r="E216" i="19"/>
  <c r="C216" i="19" s="1"/>
  <c r="D216" i="19"/>
  <c r="H215" i="19"/>
  <c r="C215" i="19"/>
  <c r="L214" i="19"/>
  <c r="K214" i="19"/>
  <c r="J214" i="19"/>
  <c r="I214" i="19"/>
  <c r="H214" i="19" s="1"/>
  <c r="G214" i="19"/>
  <c r="F214" i="19"/>
  <c r="E214" i="19"/>
  <c r="D214" i="19"/>
  <c r="C213" i="19"/>
  <c r="D212" i="19"/>
  <c r="H210" i="19"/>
  <c r="C210" i="19"/>
  <c r="C209" i="19"/>
  <c r="L208" i="19"/>
  <c r="K208" i="19"/>
  <c r="J208" i="19"/>
  <c r="G208" i="19"/>
  <c r="F208" i="19"/>
  <c r="C208" i="19" s="1"/>
  <c r="E208" i="19"/>
  <c r="D208" i="19"/>
  <c r="H207" i="19"/>
  <c r="D207" i="19"/>
  <c r="H206" i="19"/>
  <c r="D206" i="19"/>
  <c r="C206" i="19"/>
  <c r="H205" i="19"/>
  <c r="C205" i="19"/>
  <c r="H204" i="19"/>
  <c r="C204" i="19"/>
  <c r="H203" i="19"/>
  <c r="C203" i="19"/>
  <c r="H202" i="19"/>
  <c r="C202" i="19"/>
  <c r="H201" i="19"/>
  <c r="C201" i="19"/>
  <c r="C200" i="19"/>
  <c r="L199" i="19"/>
  <c r="K199" i="19"/>
  <c r="J199" i="19"/>
  <c r="G199" i="19"/>
  <c r="F199" i="19"/>
  <c r="C199" i="19" s="1"/>
  <c r="E199" i="19"/>
  <c r="D199" i="19"/>
  <c r="H198" i="19"/>
  <c r="C198" i="19"/>
  <c r="H197" i="19"/>
  <c r="C197" i="19"/>
  <c r="H196" i="19"/>
  <c r="C196" i="19"/>
  <c r="H195" i="19"/>
  <c r="C195" i="19"/>
  <c r="H194" i="19"/>
  <c r="C194" i="19"/>
  <c r="H193" i="19"/>
  <c r="C193" i="19"/>
  <c r="H192" i="19"/>
  <c r="C192" i="19"/>
  <c r="H191" i="19"/>
  <c r="C191" i="19"/>
  <c r="H190" i="19"/>
  <c r="C190" i="19"/>
  <c r="H189" i="19"/>
  <c r="C189" i="19"/>
  <c r="L188" i="19"/>
  <c r="K188" i="19"/>
  <c r="J188" i="19"/>
  <c r="J187" i="19" s="1"/>
  <c r="I188" i="19"/>
  <c r="G188" i="19"/>
  <c r="F188" i="19"/>
  <c r="E188" i="19"/>
  <c r="D188" i="19"/>
  <c r="L187" i="19"/>
  <c r="H186" i="19"/>
  <c r="F186" i="19"/>
  <c r="D186" i="19"/>
  <c r="H185" i="19"/>
  <c r="C185" i="19"/>
  <c r="K183" i="19"/>
  <c r="D184" i="19"/>
  <c r="C184" i="19" s="1"/>
  <c r="L183" i="19"/>
  <c r="J183" i="19"/>
  <c r="G183" i="19"/>
  <c r="E183" i="19"/>
  <c r="D183" i="19"/>
  <c r="J182" i="19"/>
  <c r="K179" i="19"/>
  <c r="K178" i="19" s="1"/>
  <c r="I179" i="19"/>
  <c r="H180" i="19"/>
  <c r="C180" i="19"/>
  <c r="L179" i="19"/>
  <c r="J179" i="19"/>
  <c r="J178" i="19" s="1"/>
  <c r="G179" i="19"/>
  <c r="G178" i="19" s="1"/>
  <c r="F179" i="19"/>
  <c r="F178" i="19" s="1"/>
  <c r="E179" i="19"/>
  <c r="D179" i="19"/>
  <c r="D178" i="19" s="1"/>
  <c r="D174" i="19" s="1"/>
  <c r="L178" i="19"/>
  <c r="L174" i="19" s="1"/>
  <c r="E178" i="19"/>
  <c r="H177" i="19"/>
  <c r="C177" i="19"/>
  <c r="K175" i="19"/>
  <c r="K174" i="19" s="1"/>
  <c r="I175" i="19"/>
  <c r="H176" i="19"/>
  <c r="C176" i="19"/>
  <c r="L175" i="19"/>
  <c r="J175" i="19"/>
  <c r="G175" i="19"/>
  <c r="F175" i="19"/>
  <c r="E175" i="19"/>
  <c r="D175" i="19"/>
  <c r="E174" i="19"/>
  <c r="H173" i="19"/>
  <c r="C173" i="19"/>
  <c r="K171" i="19"/>
  <c r="I171" i="19"/>
  <c r="H172" i="19"/>
  <c r="C172" i="19"/>
  <c r="L171" i="19"/>
  <c r="J171" i="19"/>
  <c r="G171" i="19"/>
  <c r="F171" i="19"/>
  <c r="E171" i="19"/>
  <c r="D171" i="19"/>
  <c r="H170" i="19"/>
  <c r="C170" i="19"/>
  <c r="H169" i="19"/>
  <c r="C169" i="19"/>
  <c r="H168" i="19"/>
  <c r="C168" i="19"/>
  <c r="C167" i="19"/>
  <c r="L166" i="19"/>
  <c r="J166" i="19"/>
  <c r="I166" i="19"/>
  <c r="G166" i="19"/>
  <c r="F166" i="19"/>
  <c r="E166" i="19"/>
  <c r="D166" i="19"/>
  <c r="H165" i="19"/>
  <c r="D165" i="19"/>
  <c r="C165" i="19"/>
  <c r="D164" i="19"/>
  <c r="C164" i="19" s="1"/>
  <c r="C163" i="19"/>
  <c r="L162" i="19"/>
  <c r="J162" i="19"/>
  <c r="G162" i="19"/>
  <c r="F162" i="19"/>
  <c r="E162" i="19"/>
  <c r="E161" i="19" s="1"/>
  <c r="E160" i="19" s="1"/>
  <c r="D162" i="19"/>
  <c r="J161" i="19"/>
  <c r="G161" i="19"/>
  <c r="G160" i="19" s="1"/>
  <c r="F161" i="19"/>
  <c r="H159" i="19"/>
  <c r="C159" i="19"/>
  <c r="H158" i="19"/>
  <c r="C158" i="19"/>
  <c r="H157" i="19"/>
  <c r="C157" i="19"/>
  <c r="H156" i="19"/>
  <c r="C156" i="19"/>
  <c r="H155" i="19"/>
  <c r="C155" i="19"/>
  <c r="K153" i="19"/>
  <c r="K152" i="19" s="1"/>
  <c r="I153" i="19"/>
  <c r="H154" i="19"/>
  <c r="C154" i="19"/>
  <c r="L153" i="19"/>
  <c r="L152" i="19" s="1"/>
  <c r="J153" i="19"/>
  <c r="J152" i="19" s="1"/>
  <c r="G153" i="19"/>
  <c r="G152" i="19" s="1"/>
  <c r="F153" i="19"/>
  <c r="F152" i="19" s="1"/>
  <c r="E153" i="19"/>
  <c r="E152" i="19" s="1"/>
  <c r="D153" i="19"/>
  <c r="C153" i="19" s="1"/>
  <c r="H151" i="19"/>
  <c r="C151" i="19"/>
  <c r="H150" i="19"/>
  <c r="C150" i="19"/>
  <c r="H149" i="19"/>
  <c r="C149" i="19"/>
  <c r="K147" i="19"/>
  <c r="I147" i="19"/>
  <c r="H148" i="19"/>
  <c r="C148" i="19"/>
  <c r="L147" i="19"/>
  <c r="J147" i="19"/>
  <c r="G147" i="19"/>
  <c r="F147" i="19"/>
  <c r="E147" i="19"/>
  <c r="D147" i="19"/>
  <c r="H146" i="19"/>
  <c r="C146" i="19"/>
  <c r="H145" i="19"/>
  <c r="C145" i="19"/>
  <c r="H144" i="19"/>
  <c r="C144" i="19"/>
  <c r="H143" i="19"/>
  <c r="C143" i="19"/>
  <c r="H142" i="19"/>
  <c r="C142" i="19"/>
  <c r="H141" i="19"/>
  <c r="C141" i="19"/>
  <c r="H140" i="19"/>
  <c r="C140" i="19"/>
  <c r="C139" i="19"/>
  <c r="L138" i="19"/>
  <c r="J138" i="19"/>
  <c r="I138" i="19"/>
  <c r="G138" i="19"/>
  <c r="F138" i="19"/>
  <c r="E138" i="19"/>
  <c r="D138" i="19"/>
  <c r="H137" i="19"/>
  <c r="C137" i="19"/>
  <c r="H136" i="19"/>
  <c r="C136" i="19"/>
  <c r="K134" i="19"/>
  <c r="I134" i="19"/>
  <c r="H135" i="19"/>
  <c r="C135" i="19"/>
  <c r="L134" i="19"/>
  <c r="J134" i="19"/>
  <c r="G134" i="19"/>
  <c r="F134" i="19"/>
  <c r="E134" i="19"/>
  <c r="D134" i="19"/>
  <c r="H133" i="19"/>
  <c r="C133" i="19"/>
  <c r="C132" i="19"/>
  <c r="L131" i="19"/>
  <c r="J131" i="19"/>
  <c r="I131" i="19"/>
  <c r="G131" i="19"/>
  <c r="F131" i="19"/>
  <c r="E131" i="19"/>
  <c r="D131" i="19"/>
  <c r="H130" i="19"/>
  <c r="C130" i="19"/>
  <c r="H129" i="19"/>
  <c r="C129" i="19"/>
  <c r="H128" i="19"/>
  <c r="C128" i="19"/>
  <c r="K126" i="19"/>
  <c r="I126" i="19"/>
  <c r="H127" i="19"/>
  <c r="C127" i="19"/>
  <c r="L126" i="19"/>
  <c r="L120" i="19" s="1"/>
  <c r="J126" i="19"/>
  <c r="G126" i="19"/>
  <c r="F126" i="19"/>
  <c r="E126" i="19"/>
  <c r="E120" i="19" s="1"/>
  <c r="D126" i="19"/>
  <c r="H125" i="19"/>
  <c r="D125" i="19"/>
  <c r="C125" i="19"/>
  <c r="H124" i="19"/>
  <c r="C124" i="19"/>
  <c r="H123" i="19"/>
  <c r="D123" i="19"/>
  <c r="K121" i="19"/>
  <c r="I121" i="19"/>
  <c r="H122" i="19"/>
  <c r="C122" i="19"/>
  <c r="L121" i="19"/>
  <c r="J121" i="19"/>
  <c r="G121" i="19"/>
  <c r="F121" i="19"/>
  <c r="E121" i="19"/>
  <c r="H119" i="19"/>
  <c r="C119" i="19"/>
  <c r="H118" i="19"/>
  <c r="C118" i="19"/>
  <c r="H117" i="19"/>
  <c r="C117" i="19"/>
  <c r="H116" i="19"/>
  <c r="C116" i="19"/>
  <c r="K114" i="19"/>
  <c r="I114" i="19"/>
  <c r="H115" i="19"/>
  <c r="C115" i="19"/>
  <c r="L114" i="19"/>
  <c r="J114" i="19"/>
  <c r="G114" i="19"/>
  <c r="F114" i="19"/>
  <c r="E114" i="19"/>
  <c r="D114" i="19"/>
  <c r="H113" i="19"/>
  <c r="C113" i="19"/>
  <c r="H112" i="19"/>
  <c r="C112" i="19"/>
  <c r="H111" i="19"/>
  <c r="C111" i="19"/>
  <c r="D110" i="19"/>
  <c r="C110" i="19"/>
  <c r="I108" i="19"/>
  <c r="D109" i="19"/>
  <c r="L108" i="19"/>
  <c r="J108" i="19"/>
  <c r="G108" i="19"/>
  <c r="F108" i="19"/>
  <c r="E108" i="19"/>
  <c r="H107" i="19"/>
  <c r="C107" i="19"/>
  <c r="H106" i="19"/>
  <c r="C106" i="19"/>
  <c r="H105" i="19"/>
  <c r="C105" i="19"/>
  <c r="H104" i="19"/>
  <c r="C104" i="19"/>
  <c r="H103" i="19"/>
  <c r="C103" i="19"/>
  <c r="H102" i="19"/>
  <c r="C102" i="19"/>
  <c r="H101" i="19"/>
  <c r="C101" i="19"/>
  <c r="C100" i="19"/>
  <c r="L99" i="19"/>
  <c r="J99" i="19"/>
  <c r="I99" i="19"/>
  <c r="G99" i="19"/>
  <c r="F99" i="19"/>
  <c r="E99" i="19"/>
  <c r="D99" i="19"/>
  <c r="H98" i="19"/>
  <c r="D98" i="19"/>
  <c r="C98" i="19"/>
  <c r="H97" i="19"/>
  <c r="C97" i="19"/>
  <c r="H96" i="19"/>
  <c r="C96" i="19"/>
  <c r="H95" i="19"/>
  <c r="C95" i="19"/>
  <c r="H94" i="19"/>
  <c r="C94" i="19"/>
  <c r="H93" i="19"/>
  <c r="D93" i="19"/>
  <c r="C93" i="19" s="1"/>
  <c r="D92" i="19"/>
  <c r="D91" i="19" s="1"/>
  <c r="C92" i="19"/>
  <c r="L91" i="19"/>
  <c r="J91" i="19"/>
  <c r="G91" i="19"/>
  <c r="F91" i="19"/>
  <c r="E91" i="19"/>
  <c r="H90" i="19"/>
  <c r="C90" i="19"/>
  <c r="H89" i="19"/>
  <c r="C89" i="19"/>
  <c r="H88" i="19"/>
  <c r="C88" i="19"/>
  <c r="H87" i="19"/>
  <c r="C87" i="19"/>
  <c r="C86" i="19"/>
  <c r="L85" i="19"/>
  <c r="L83" i="19" s="1"/>
  <c r="K85" i="19"/>
  <c r="J85" i="19"/>
  <c r="G85" i="19"/>
  <c r="F85" i="19"/>
  <c r="C85" i="19" s="1"/>
  <c r="E85" i="19"/>
  <c r="D85" i="19"/>
  <c r="H84" i="19"/>
  <c r="C84" i="19"/>
  <c r="H82" i="19"/>
  <c r="C82" i="19"/>
  <c r="C81" i="19"/>
  <c r="L80" i="19"/>
  <c r="K80" i="19"/>
  <c r="J80" i="19"/>
  <c r="G80" i="19"/>
  <c r="G76" i="19" s="1"/>
  <c r="F80" i="19"/>
  <c r="E80" i="19"/>
  <c r="D80" i="19"/>
  <c r="C80" i="19"/>
  <c r="H79" i="19"/>
  <c r="C79" i="19"/>
  <c r="H78" i="19"/>
  <c r="C78" i="19"/>
  <c r="L77" i="19"/>
  <c r="K77" i="19"/>
  <c r="J77" i="19"/>
  <c r="J76" i="19" s="1"/>
  <c r="I77" i="19"/>
  <c r="G77" i="19"/>
  <c r="F77" i="19"/>
  <c r="F76" i="19" s="1"/>
  <c r="E77" i="19"/>
  <c r="D77" i="19"/>
  <c r="D76" i="19" s="1"/>
  <c r="L76" i="19"/>
  <c r="H74" i="19"/>
  <c r="C74" i="19"/>
  <c r="H73" i="19"/>
  <c r="C73" i="19"/>
  <c r="H72" i="19"/>
  <c r="C72" i="19"/>
  <c r="H71" i="19"/>
  <c r="C71" i="19"/>
  <c r="C70" i="19"/>
  <c r="L69" i="19"/>
  <c r="K69" i="19"/>
  <c r="K67" i="19" s="1"/>
  <c r="J69" i="19"/>
  <c r="G69" i="19"/>
  <c r="G67" i="19" s="1"/>
  <c r="F69" i="19"/>
  <c r="E69" i="19"/>
  <c r="E67" i="19" s="1"/>
  <c r="D69" i="19"/>
  <c r="C69" i="19"/>
  <c r="D68" i="19"/>
  <c r="L67" i="19"/>
  <c r="J67" i="19"/>
  <c r="F67" i="19"/>
  <c r="H66" i="19"/>
  <c r="D66" i="19"/>
  <c r="C66" i="19"/>
  <c r="H65" i="19"/>
  <c r="C65" i="19"/>
  <c r="H64" i="19"/>
  <c r="C64" i="19"/>
  <c r="H63" i="19"/>
  <c r="C63" i="19"/>
  <c r="H62" i="19"/>
  <c r="C62" i="19"/>
  <c r="H61" i="19"/>
  <c r="C61" i="19"/>
  <c r="H60" i="19"/>
  <c r="C60" i="19"/>
  <c r="C59" i="19"/>
  <c r="L58" i="19"/>
  <c r="K58" i="19"/>
  <c r="J58" i="19"/>
  <c r="G58" i="19"/>
  <c r="F58" i="19"/>
  <c r="E58" i="19"/>
  <c r="D58" i="19"/>
  <c r="H57" i="19"/>
  <c r="C57" i="19"/>
  <c r="H56" i="19"/>
  <c r="C56" i="19"/>
  <c r="L55" i="19"/>
  <c r="L54" i="19" s="1"/>
  <c r="L53" i="19" s="1"/>
  <c r="K55" i="19"/>
  <c r="J55" i="19"/>
  <c r="J54" i="19" s="1"/>
  <c r="J53" i="19" s="1"/>
  <c r="I55" i="19"/>
  <c r="G55" i="19"/>
  <c r="G54" i="19" s="1"/>
  <c r="G53" i="19" s="1"/>
  <c r="F55" i="19"/>
  <c r="E55" i="19"/>
  <c r="D55" i="19"/>
  <c r="D54" i="19" s="1"/>
  <c r="C55" i="19"/>
  <c r="F54" i="19"/>
  <c r="H47" i="19"/>
  <c r="C47" i="19"/>
  <c r="H46" i="19"/>
  <c r="C46" i="19"/>
  <c r="L45" i="19"/>
  <c r="H45" i="19" s="1"/>
  <c r="G45" i="19"/>
  <c r="C45" i="19"/>
  <c r="H44" i="19"/>
  <c r="C44" i="19"/>
  <c r="K43" i="19"/>
  <c r="J43" i="19"/>
  <c r="I43" i="19"/>
  <c r="F43" i="19"/>
  <c r="E43" i="19"/>
  <c r="D43" i="19"/>
  <c r="H42" i="19"/>
  <c r="C42" i="19"/>
  <c r="I41" i="19"/>
  <c r="H41" i="19"/>
  <c r="D41" i="19"/>
  <c r="C41" i="19" s="1"/>
  <c r="H40" i="19"/>
  <c r="F40" i="19"/>
  <c r="C40" i="19" s="1"/>
  <c r="H39" i="19"/>
  <c r="C39" i="19"/>
  <c r="H38" i="19"/>
  <c r="C38" i="19"/>
  <c r="H37" i="19"/>
  <c r="C37" i="19"/>
  <c r="K36" i="19"/>
  <c r="H36" i="19" s="1"/>
  <c r="F36" i="19"/>
  <c r="C36" i="19" s="1"/>
  <c r="H35" i="19"/>
  <c r="C35" i="19"/>
  <c r="H34" i="19"/>
  <c r="C34" i="19"/>
  <c r="K33" i="19"/>
  <c r="H33" i="19" s="1"/>
  <c r="F33" i="19"/>
  <c r="C33" i="19" s="1"/>
  <c r="H32" i="19"/>
  <c r="C32" i="19"/>
  <c r="K31" i="19"/>
  <c r="H31" i="19" s="1"/>
  <c r="F31" i="19"/>
  <c r="C31" i="19" s="1"/>
  <c r="H30" i="19"/>
  <c r="C30" i="19"/>
  <c r="H29" i="19"/>
  <c r="C29" i="19"/>
  <c r="H28" i="19"/>
  <c r="C28" i="19"/>
  <c r="K27" i="19"/>
  <c r="H27" i="19" s="1"/>
  <c r="F27" i="19"/>
  <c r="H25" i="19"/>
  <c r="C25" i="19"/>
  <c r="D24" i="19"/>
  <c r="C24" i="19" s="1"/>
  <c r="H23" i="19"/>
  <c r="C23" i="19"/>
  <c r="H22" i="19"/>
  <c r="C22" i="19"/>
  <c r="L21" i="19"/>
  <c r="K21" i="19"/>
  <c r="J21" i="19"/>
  <c r="J275" i="19" s="1"/>
  <c r="J274" i="19" s="1"/>
  <c r="I21" i="19"/>
  <c r="G21" i="19"/>
  <c r="G20" i="19" s="1"/>
  <c r="F21" i="19"/>
  <c r="F275" i="19" s="1"/>
  <c r="E21" i="19"/>
  <c r="E275" i="19" s="1"/>
  <c r="D21" i="19"/>
  <c r="H284" i="18"/>
  <c r="C284" i="18"/>
  <c r="H283" i="18"/>
  <c r="C283" i="18"/>
  <c r="H282" i="18"/>
  <c r="C282" i="18"/>
  <c r="H281" i="18"/>
  <c r="C281" i="18"/>
  <c r="H280" i="18"/>
  <c r="C280" i="18"/>
  <c r="H279" i="18"/>
  <c r="C279" i="18"/>
  <c r="H278" i="18"/>
  <c r="C278" i="18"/>
  <c r="I276" i="18"/>
  <c r="C277" i="18"/>
  <c r="L276" i="18"/>
  <c r="K276" i="18"/>
  <c r="J276" i="18"/>
  <c r="G276" i="18"/>
  <c r="F276" i="18"/>
  <c r="E276" i="18"/>
  <c r="D276" i="18"/>
  <c r="C276" i="18"/>
  <c r="I275" i="18"/>
  <c r="H271" i="18"/>
  <c r="C271" i="18"/>
  <c r="C270" i="18"/>
  <c r="L269" i="18"/>
  <c r="J269" i="18"/>
  <c r="I269" i="18"/>
  <c r="G269" i="18"/>
  <c r="F269" i="18"/>
  <c r="E269" i="18"/>
  <c r="D269" i="18"/>
  <c r="I267" i="18"/>
  <c r="C268" i="18"/>
  <c r="L267" i="18"/>
  <c r="L266" i="18" s="1"/>
  <c r="J267" i="18"/>
  <c r="G267" i="18"/>
  <c r="G266" i="18" s="1"/>
  <c r="G265" i="18" s="1"/>
  <c r="F267" i="18"/>
  <c r="E267" i="18"/>
  <c r="E266" i="18" s="1"/>
  <c r="E265" i="18" s="1"/>
  <c r="D267" i="18"/>
  <c r="J266" i="18"/>
  <c r="F266" i="18"/>
  <c r="D266" i="18"/>
  <c r="D265" i="18" s="1"/>
  <c r="L265" i="18"/>
  <c r="J265" i="18"/>
  <c r="F265" i="18"/>
  <c r="C264" i="18"/>
  <c r="L263" i="18"/>
  <c r="J263" i="18"/>
  <c r="J252" i="18" s="1"/>
  <c r="I263" i="18"/>
  <c r="G263" i="18"/>
  <c r="F263" i="18"/>
  <c r="E263" i="18"/>
  <c r="D263" i="18"/>
  <c r="H262" i="18"/>
  <c r="C262" i="18"/>
  <c r="H261" i="18"/>
  <c r="C261" i="18"/>
  <c r="H260" i="18"/>
  <c r="C260" i="18"/>
  <c r="H259" i="18"/>
  <c r="C259" i="18"/>
  <c r="I257" i="18"/>
  <c r="C258" i="18"/>
  <c r="L257" i="18"/>
  <c r="L253" i="18" s="1"/>
  <c r="L252" i="18" s="1"/>
  <c r="J257" i="18"/>
  <c r="G257" i="18"/>
  <c r="G253" i="18" s="1"/>
  <c r="G252" i="18" s="1"/>
  <c r="F257" i="18"/>
  <c r="E257" i="18"/>
  <c r="C257" i="18" s="1"/>
  <c r="D257" i="18"/>
  <c r="H256" i="18"/>
  <c r="C256" i="18"/>
  <c r="H255" i="18"/>
  <c r="C255" i="18"/>
  <c r="H254" i="18"/>
  <c r="C254" i="18"/>
  <c r="J253" i="18"/>
  <c r="F253" i="18"/>
  <c r="F252" i="18" s="1"/>
  <c r="D253" i="18"/>
  <c r="D252" i="18" s="1"/>
  <c r="C251" i="18"/>
  <c r="L250" i="18"/>
  <c r="J250" i="18"/>
  <c r="I250" i="18"/>
  <c r="G250" i="18"/>
  <c r="F250" i="18"/>
  <c r="E250" i="18"/>
  <c r="D250" i="18"/>
  <c r="H249" i="18"/>
  <c r="C249" i="18"/>
  <c r="H248" i="18"/>
  <c r="C248" i="18"/>
  <c r="H247" i="18"/>
  <c r="C247" i="18"/>
  <c r="I245" i="18"/>
  <c r="C246" i="18"/>
  <c r="L245" i="18"/>
  <c r="J245" i="18"/>
  <c r="G245" i="18"/>
  <c r="F245" i="18"/>
  <c r="C245" i="18" s="1"/>
  <c r="E245" i="18"/>
  <c r="D245" i="18"/>
  <c r="H244" i="18"/>
  <c r="C244" i="18"/>
  <c r="H243" i="18"/>
  <c r="C243" i="18"/>
  <c r="K241" i="18"/>
  <c r="C242" i="18"/>
  <c r="L241" i="18"/>
  <c r="J241" i="18"/>
  <c r="J240" i="18" s="1"/>
  <c r="I241" i="18"/>
  <c r="H241" i="18" s="1"/>
  <c r="G241" i="18"/>
  <c r="F241" i="18"/>
  <c r="F240" i="18" s="1"/>
  <c r="E241" i="18"/>
  <c r="E240" i="18" s="1"/>
  <c r="D241" i="18"/>
  <c r="H239" i="18"/>
  <c r="C239" i="18"/>
  <c r="H238" i="18"/>
  <c r="C238" i="18"/>
  <c r="H237" i="18"/>
  <c r="C237" i="18"/>
  <c r="H236" i="18"/>
  <c r="C236" i="18"/>
  <c r="H235" i="18"/>
  <c r="C235" i="18"/>
  <c r="K233" i="18"/>
  <c r="K232" i="18" s="1"/>
  <c r="C234" i="18"/>
  <c r="L233" i="18"/>
  <c r="J233" i="18"/>
  <c r="J232" i="18" s="1"/>
  <c r="H232" i="18" s="1"/>
  <c r="I233" i="18"/>
  <c r="I232" i="18" s="1"/>
  <c r="G233" i="18"/>
  <c r="F233" i="18"/>
  <c r="F232" i="18" s="1"/>
  <c r="E233" i="18"/>
  <c r="E232" i="18" s="1"/>
  <c r="D233" i="18"/>
  <c r="L232" i="18"/>
  <c r="G232" i="18"/>
  <c r="H231" i="18"/>
  <c r="C231" i="18"/>
  <c r="H230" i="18"/>
  <c r="C230" i="18"/>
  <c r="H229" i="18"/>
  <c r="C229" i="18"/>
  <c r="K227" i="18"/>
  <c r="C228" i="18"/>
  <c r="L227" i="18"/>
  <c r="J227" i="18"/>
  <c r="I227" i="18"/>
  <c r="H227" i="18" s="1"/>
  <c r="G227" i="18"/>
  <c r="F227" i="18"/>
  <c r="E227" i="18"/>
  <c r="D227" i="18"/>
  <c r="H226" i="18"/>
  <c r="C226" i="18"/>
  <c r="H225" i="18"/>
  <c r="C225" i="18"/>
  <c r="H224" i="18"/>
  <c r="C224" i="18"/>
  <c r="H223" i="18"/>
  <c r="C223" i="18"/>
  <c r="H222" i="18"/>
  <c r="C222" i="18"/>
  <c r="H221" i="18"/>
  <c r="C221" i="18"/>
  <c r="K219" i="18"/>
  <c r="I219" i="18"/>
  <c r="C220" i="18"/>
  <c r="L219" i="18"/>
  <c r="J219" i="18"/>
  <c r="H219" i="18"/>
  <c r="G219" i="18"/>
  <c r="F219" i="18"/>
  <c r="E219" i="18"/>
  <c r="D219" i="18"/>
  <c r="H218" i="18"/>
  <c r="C218" i="18"/>
  <c r="K216" i="18"/>
  <c r="H217" i="18"/>
  <c r="C217" i="18"/>
  <c r="L216" i="18"/>
  <c r="J216" i="18"/>
  <c r="I216" i="18"/>
  <c r="G216" i="18"/>
  <c r="F216" i="18"/>
  <c r="E216" i="18"/>
  <c r="D216" i="18"/>
  <c r="K214" i="18"/>
  <c r="I214" i="18"/>
  <c r="H215" i="18"/>
  <c r="C215" i="18"/>
  <c r="L214" i="18"/>
  <c r="L212" i="18" s="1"/>
  <c r="J214" i="18"/>
  <c r="G214" i="18"/>
  <c r="F214" i="18"/>
  <c r="E214" i="18"/>
  <c r="D214" i="18"/>
  <c r="H213" i="18"/>
  <c r="C213" i="18"/>
  <c r="E212" i="18"/>
  <c r="H210" i="18"/>
  <c r="C210" i="18"/>
  <c r="K208" i="18"/>
  <c r="H209" i="18"/>
  <c r="C209" i="18"/>
  <c r="L208" i="18"/>
  <c r="J208" i="18"/>
  <c r="I208" i="18"/>
  <c r="G208" i="18"/>
  <c r="F208" i="18"/>
  <c r="E208" i="18"/>
  <c r="D208" i="18"/>
  <c r="H207" i="18"/>
  <c r="C207" i="18"/>
  <c r="H206" i="18"/>
  <c r="C206" i="18"/>
  <c r="H205" i="18"/>
  <c r="C205" i="18"/>
  <c r="H204" i="18"/>
  <c r="C204" i="18"/>
  <c r="H203" i="18"/>
  <c r="C203" i="18"/>
  <c r="H202" i="18"/>
  <c r="D202" i="18"/>
  <c r="C202" i="18"/>
  <c r="H201" i="18"/>
  <c r="C201" i="18"/>
  <c r="C200" i="18"/>
  <c r="L199" i="18"/>
  <c r="K199" i="18"/>
  <c r="J199" i="18"/>
  <c r="I199" i="18"/>
  <c r="G199" i="18"/>
  <c r="F199" i="18"/>
  <c r="E199" i="18"/>
  <c r="D199" i="18"/>
  <c r="H198" i="18"/>
  <c r="C198" i="18"/>
  <c r="H197" i="18"/>
  <c r="C197" i="18"/>
  <c r="H196" i="18"/>
  <c r="C196" i="18"/>
  <c r="H195" i="18"/>
  <c r="C195" i="18"/>
  <c r="H194" i="18"/>
  <c r="C194" i="18"/>
  <c r="H193" i="18"/>
  <c r="C193" i="18"/>
  <c r="H192" i="18"/>
  <c r="C192" i="18"/>
  <c r="H191" i="18"/>
  <c r="C191" i="18"/>
  <c r="H190" i="18"/>
  <c r="C190" i="18"/>
  <c r="C189" i="18"/>
  <c r="L188" i="18"/>
  <c r="K188" i="18"/>
  <c r="J188" i="18"/>
  <c r="G188" i="18"/>
  <c r="G187" i="18" s="1"/>
  <c r="G182" i="18" s="1"/>
  <c r="F188" i="18"/>
  <c r="F187" i="18" s="1"/>
  <c r="E188" i="18"/>
  <c r="D188" i="18"/>
  <c r="L187" i="18"/>
  <c r="D187" i="18"/>
  <c r="H186" i="18"/>
  <c r="D186" i="18"/>
  <c r="C186" i="18" s="1"/>
  <c r="H185" i="18"/>
  <c r="C185" i="18"/>
  <c r="H184" i="18"/>
  <c r="D184" i="18"/>
  <c r="C184" i="18"/>
  <c r="L183" i="18"/>
  <c r="J183" i="18"/>
  <c r="I183" i="18"/>
  <c r="G183" i="18"/>
  <c r="F183" i="18"/>
  <c r="E183" i="18"/>
  <c r="D183" i="18"/>
  <c r="D182" i="18" s="1"/>
  <c r="H180" i="18"/>
  <c r="C180" i="18"/>
  <c r="L179" i="18"/>
  <c r="K179" i="18"/>
  <c r="J179" i="18"/>
  <c r="J178" i="18" s="1"/>
  <c r="I179" i="18"/>
  <c r="G179" i="18"/>
  <c r="G178" i="18" s="1"/>
  <c r="F179" i="18"/>
  <c r="F178" i="18" s="1"/>
  <c r="E179" i="18"/>
  <c r="E178" i="18" s="1"/>
  <c r="E174" i="18" s="1"/>
  <c r="D179" i="18"/>
  <c r="L178" i="18"/>
  <c r="K178" i="18"/>
  <c r="I178" i="18"/>
  <c r="D178" i="18"/>
  <c r="H177" i="18"/>
  <c r="C177" i="18"/>
  <c r="C176" i="18"/>
  <c r="L175" i="18"/>
  <c r="L174" i="18" s="1"/>
  <c r="K175" i="18"/>
  <c r="K174" i="18" s="1"/>
  <c r="J175" i="18"/>
  <c r="G175" i="18"/>
  <c r="F175" i="18"/>
  <c r="F174" i="18" s="1"/>
  <c r="E175" i="18"/>
  <c r="D175" i="18"/>
  <c r="G174" i="18"/>
  <c r="H173" i="18"/>
  <c r="C173" i="18"/>
  <c r="H172" i="18"/>
  <c r="C172" i="18"/>
  <c r="L171" i="18"/>
  <c r="K171" i="18"/>
  <c r="J171" i="18"/>
  <c r="G171" i="18"/>
  <c r="F171" i="18"/>
  <c r="E171" i="18"/>
  <c r="D171" i="18"/>
  <c r="C171" i="18"/>
  <c r="C170" i="18"/>
  <c r="C169" i="18"/>
  <c r="H168" i="18"/>
  <c r="C168" i="18"/>
  <c r="C167" i="18"/>
  <c r="L166" i="18"/>
  <c r="K166" i="18"/>
  <c r="J166" i="18"/>
  <c r="G166" i="18"/>
  <c r="F166" i="18"/>
  <c r="E166" i="18"/>
  <c r="D166" i="18"/>
  <c r="C166" i="18" s="1"/>
  <c r="H165" i="18"/>
  <c r="C165" i="18"/>
  <c r="H164" i="18"/>
  <c r="C164" i="18"/>
  <c r="K162" i="18"/>
  <c r="H163" i="18"/>
  <c r="C163" i="18"/>
  <c r="L162" i="18"/>
  <c r="L161" i="18" s="1"/>
  <c r="L160" i="18" s="1"/>
  <c r="J162" i="18"/>
  <c r="I162" i="18"/>
  <c r="G162" i="18"/>
  <c r="F162" i="18"/>
  <c r="E162" i="18"/>
  <c r="E161" i="18" s="1"/>
  <c r="D162" i="18"/>
  <c r="J161" i="18"/>
  <c r="J160" i="18" s="1"/>
  <c r="F161" i="18"/>
  <c r="F160" i="18" s="1"/>
  <c r="E160" i="18"/>
  <c r="H159" i="18"/>
  <c r="C159" i="18"/>
  <c r="H158" i="18"/>
  <c r="C158" i="18"/>
  <c r="H157" i="18"/>
  <c r="C157" i="18"/>
  <c r="H156" i="18"/>
  <c r="C156" i="18"/>
  <c r="H155" i="18"/>
  <c r="C155" i="18"/>
  <c r="F154" i="18"/>
  <c r="C154" i="18" s="1"/>
  <c r="L153" i="18"/>
  <c r="L152" i="18" s="1"/>
  <c r="K153" i="18"/>
  <c r="K152" i="18" s="1"/>
  <c r="J153" i="18"/>
  <c r="J152" i="18" s="1"/>
  <c r="G153" i="18"/>
  <c r="G152" i="18" s="1"/>
  <c r="F153" i="18"/>
  <c r="E153" i="18"/>
  <c r="D153" i="18"/>
  <c r="F152" i="18"/>
  <c r="E152" i="18"/>
  <c r="H151" i="18"/>
  <c r="C151" i="18"/>
  <c r="H150" i="18"/>
  <c r="F150" i="18"/>
  <c r="C150" i="18"/>
  <c r="H149" i="18"/>
  <c r="C149" i="18"/>
  <c r="K147" i="18"/>
  <c r="H148" i="18"/>
  <c r="C148" i="18"/>
  <c r="L147" i="18"/>
  <c r="J147" i="18"/>
  <c r="I147" i="18"/>
  <c r="H147" i="18" s="1"/>
  <c r="G147" i="18"/>
  <c r="F147" i="18"/>
  <c r="E147" i="18"/>
  <c r="D147" i="18"/>
  <c r="C147" i="18" s="1"/>
  <c r="H146" i="18"/>
  <c r="C146" i="18"/>
  <c r="H145" i="18"/>
  <c r="C145" i="18"/>
  <c r="H144" i="18"/>
  <c r="C144" i="18"/>
  <c r="H143" i="18"/>
  <c r="C143" i="18"/>
  <c r="H142" i="18"/>
  <c r="C142" i="18"/>
  <c r="H141" i="18"/>
  <c r="C141" i="18"/>
  <c r="H140" i="18"/>
  <c r="C140" i="18"/>
  <c r="C139" i="18"/>
  <c r="L138" i="18"/>
  <c r="K138" i="18"/>
  <c r="J138" i="18"/>
  <c r="G138" i="18"/>
  <c r="F138" i="18"/>
  <c r="E138" i="18"/>
  <c r="D138" i="18"/>
  <c r="C138" i="18" s="1"/>
  <c r="H137" i="18"/>
  <c r="C137" i="18"/>
  <c r="H136" i="18"/>
  <c r="C136" i="18"/>
  <c r="K134" i="18"/>
  <c r="H135" i="18"/>
  <c r="C135" i="18"/>
  <c r="L134" i="18"/>
  <c r="J134" i="18"/>
  <c r="J120" i="18" s="1"/>
  <c r="I134" i="18"/>
  <c r="G134" i="18"/>
  <c r="F134" i="18"/>
  <c r="E134" i="18"/>
  <c r="D134" i="18"/>
  <c r="H133" i="18"/>
  <c r="C133" i="18"/>
  <c r="C132" i="18"/>
  <c r="L131" i="18"/>
  <c r="K131" i="18"/>
  <c r="J131" i="18"/>
  <c r="G131" i="18"/>
  <c r="F131" i="18"/>
  <c r="E131" i="18"/>
  <c r="D131" i="18"/>
  <c r="C131" i="18"/>
  <c r="H130" i="18"/>
  <c r="C130" i="18"/>
  <c r="H129" i="18"/>
  <c r="C129" i="18"/>
  <c r="H128" i="18"/>
  <c r="C128" i="18"/>
  <c r="K126" i="18"/>
  <c r="H127" i="18"/>
  <c r="C127" i="18"/>
  <c r="L126" i="18"/>
  <c r="J126" i="18"/>
  <c r="I126" i="18"/>
  <c r="H126" i="18" s="1"/>
  <c r="G126" i="18"/>
  <c r="F126" i="18"/>
  <c r="E126" i="18"/>
  <c r="D126" i="18"/>
  <c r="C126" i="18" s="1"/>
  <c r="H125" i="18"/>
  <c r="D125" i="18"/>
  <c r="C125" i="18" s="1"/>
  <c r="H124" i="18"/>
  <c r="C124" i="18"/>
  <c r="H123" i="18"/>
  <c r="C123" i="18"/>
  <c r="H122" i="18"/>
  <c r="C122" i="18"/>
  <c r="L121" i="18"/>
  <c r="J121" i="18"/>
  <c r="G121" i="18"/>
  <c r="F121" i="18"/>
  <c r="E121" i="18"/>
  <c r="D121" i="18"/>
  <c r="F120" i="18"/>
  <c r="H119" i="18"/>
  <c r="C119" i="18"/>
  <c r="C118" i="18"/>
  <c r="H117" i="18"/>
  <c r="C117" i="18"/>
  <c r="H116" i="18"/>
  <c r="C116" i="18"/>
  <c r="H115" i="18"/>
  <c r="C115" i="18"/>
  <c r="L114" i="18"/>
  <c r="J114" i="18"/>
  <c r="G114" i="18"/>
  <c r="F114" i="18"/>
  <c r="E114" i="18"/>
  <c r="D114" i="18"/>
  <c r="H113" i="18"/>
  <c r="C113" i="18"/>
  <c r="H112" i="18"/>
  <c r="C112" i="18"/>
  <c r="H111" i="18"/>
  <c r="C111" i="18"/>
  <c r="H110" i="18"/>
  <c r="C110" i="18"/>
  <c r="K108" i="18"/>
  <c r="H109" i="18"/>
  <c r="C109" i="18"/>
  <c r="L108" i="18"/>
  <c r="J108" i="18"/>
  <c r="J83" i="18" s="1"/>
  <c r="I108" i="18"/>
  <c r="G108" i="18"/>
  <c r="F108" i="18"/>
  <c r="E108" i="18"/>
  <c r="D108" i="18"/>
  <c r="H107" i="18"/>
  <c r="C107" i="18"/>
  <c r="H106" i="18"/>
  <c r="C106" i="18"/>
  <c r="C105" i="18"/>
  <c r="H104" i="18"/>
  <c r="C104" i="18"/>
  <c r="H103" i="18"/>
  <c r="C103" i="18"/>
  <c r="H102" i="18"/>
  <c r="C102" i="18"/>
  <c r="C101" i="18"/>
  <c r="H100" i="18"/>
  <c r="C100" i="18"/>
  <c r="L99" i="18"/>
  <c r="J99" i="18"/>
  <c r="G99" i="18"/>
  <c r="F99" i="18"/>
  <c r="E99" i="18"/>
  <c r="D99" i="18"/>
  <c r="H98" i="18"/>
  <c r="D98" i="18"/>
  <c r="C98" i="18" s="1"/>
  <c r="H97" i="18"/>
  <c r="C97" i="18"/>
  <c r="H96" i="18"/>
  <c r="C96" i="18"/>
  <c r="H95" i="18"/>
  <c r="C95" i="18"/>
  <c r="H94" i="18"/>
  <c r="C94" i="18"/>
  <c r="H93" i="18"/>
  <c r="D93" i="18"/>
  <c r="C93" i="18" s="1"/>
  <c r="K91" i="18"/>
  <c r="D92" i="18"/>
  <c r="C92" i="18"/>
  <c r="L91" i="18"/>
  <c r="J91" i="18"/>
  <c r="G91" i="18"/>
  <c r="F91" i="18"/>
  <c r="E91" i="18"/>
  <c r="D91" i="18"/>
  <c r="H90" i="18"/>
  <c r="C90" i="18"/>
  <c r="H89" i="18"/>
  <c r="C89" i="18"/>
  <c r="H88" i="18"/>
  <c r="C88" i="18"/>
  <c r="H87" i="18"/>
  <c r="C87" i="18"/>
  <c r="C86" i="18"/>
  <c r="L85" i="18"/>
  <c r="K85" i="18"/>
  <c r="J85" i="18"/>
  <c r="G85" i="18"/>
  <c r="F85" i="18"/>
  <c r="C85" i="18" s="1"/>
  <c r="E85" i="18"/>
  <c r="D85" i="18"/>
  <c r="H84" i="18"/>
  <c r="D84" i="18"/>
  <c r="H82" i="18"/>
  <c r="D82" i="18"/>
  <c r="C82" i="18"/>
  <c r="K80" i="18"/>
  <c r="H81" i="18"/>
  <c r="D81" i="18"/>
  <c r="L80" i="18"/>
  <c r="J80" i="18"/>
  <c r="J76" i="18" s="1"/>
  <c r="I80" i="18"/>
  <c r="G80" i="18"/>
  <c r="F80" i="18"/>
  <c r="E80" i="18"/>
  <c r="C79" i="18"/>
  <c r="H78" i="18"/>
  <c r="C78" i="18"/>
  <c r="L77" i="18"/>
  <c r="J77" i="18"/>
  <c r="G77" i="18"/>
  <c r="G76" i="18" s="1"/>
  <c r="F77" i="18"/>
  <c r="F76" i="18" s="1"/>
  <c r="E77" i="18"/>
  <c r="D77" i="18"/>
  <c r="E76" i="18"/>
  <c r="H74" i="18"/>
  <c r="C74" i="18"/>
  <c r="H73" i="18"/>
  <c r="C73" i="18"/>
  <c r="H72" i="18"/>
  <c r="C72" i="18"/>
  <c r="H71" i="18"/>
  <c r="C71" i="18"/>
  <c r="I69" i="18"/>
  <c r="H70" i="18"/>
  <c r="C70" i="18"/>
  <c r="L69" i="18"/>
  <c r="K69" i="18"/>
  <c r="J69" i="18"/>
  <c r="J67" i="18" s="1"/>
  <c r="G69" i="18"/>
  <c r="G67" i="18" s="1"/>
  <c r="F69" i="18"/>
  <c r="E69" i="18"/>
  <c r="D69" i="18"/>
  <c r="K67" i="18"/>
  <c r="H68" i="18"/>
  <c r="C68" i="18"/>
  <c r="L67" i="18"/>
  <c r="E67" i="18"/>
  <c r="D67" i="18"/>
  <c r="H66" i="18"/>
  <c r="C66" i="18"/>
  <c r="H65" i="18"/>
  <c r="C65" i="18"/>
  <c r="H64" i="18"/>
  <c r="C64" i="18"/>
  <c r="H63" i="18"/>
  <c r="C63" i="18"/>
  <c r="H62" i="18"/>
  <c r="C62" i="18"/>
  <c r="H61" i="18"/>
  <c r="C61" i="18"/>
  <c r="H60" i="18"/>
  <c r="C60" i="18"/>
  <c r="I58" i="18"/>
  <c r="H59" i="18"/>
  <c r="C59" i="18"/>
  <c r="L58" i="18"/>
  <c r="K58" i="18"/>
  <c r="J58" i="18"/>
  <c r="J54" i="18" s="1"/>
  <c r="J53" i="18" s="1"/>
  <c r="G58" i="18"/>
  <c r="F58" i="18"/>
  <c r="E58" i="18"/>
  <c r="D58" i="18"/>
  <c r="C57" i="18"/>
  <c r="H56" i="18"/>
  <c r="C56" i="18"/>
  <c r="L55" i="18"/>
  <c r="L54" i="18" s="1"/>
  <c r="L53" i="18" s="1"/>
  <c r="J55" i="18"/>
  <c r="I55" i="18"/>
  <c r="G55" i="18"/>
  <c r="G54" i="18" s="1"/>
  <c r="G53" i="18" s="1"/>
  <c r="F55" i="18"/>
  <c r="E55" i="18"/>
  <c r="D55" i="18"/>
  <c r="F54" i="18"/>
  <c r="H47" i="18"/>
  <c r="C47" i="18"/>
  <c r="H46" i="18"/>
  <c r="C46" i="18"/>
  <c r="L45" i="18"/>
  <c r="G45" i="18"/>
  <c r="C45" i="18"/>
  <c r="H44" i="18"/>
  <c r="C44" i="18"/>
  <c r="K43" i="18"/>
  <c r="J43" i="18"/>
  <c r="I43" i="18"/>
  <c r="F43" i="18"/>
  <c r="E43" i="18"/>
  <c r="D43" i="18"/>
  <c r="C43" i="18" s="1"/>
  <c r="H42" i="18"/>
  <c r="C42" i="18"/>
  <c r="I41" i="18"/>
  <c r="H41" i="18" s="1"/>
  <c r="D41" i="18"/>
  <c r="C41" i="18" s="1"/>
  <c r="H40" i="18"/>
  <c r="F40" i="18"/>
  <c r="C40" i="18" s="1"/>
  <c r="H39" i="18"/>
  <c r="C39" i="18"/>
  <c r="H38" i="18"/>
  <c r="C38" i="18"/>
  <c r="H37" i="18"/>
  <c r="C37" i="18"/>
  <c r="K36" i="18"/>
  <c r="H36" i="18" s="1"/>
  <c r="F36" i="18"/>
  <c r="C36" i="18"/>
  <c r="H35" i="18"/>
  <c r="C35" i="18"/>
  <c r="H34" i="18"/>
  <c r="C34" i="18"/>
  <c r="K33" i="18"/>
  <c r="H33" i="18" s="1"/>
  <c r="F33" i="18"/>
  <c r="C33" i="18"/>
  <c r="H32" i="18"/>
  <c r="C32" i="18"/>
  <c r="K31" i="18"/>
  <c r="H31" i="18"/>
  <c r="F31" i="18"/>
  <c r="C31" i="18" s="1"/>
  <c r="H30" i="18"/>
  <c r="C30" i="18"/>
  <c r="H29" i="18"/>
  <c r="C29" i="18"/>
  <c r="H28" i="18"/>
  <c r="C28" i="18"/>
  <c r="K27" i="18"/>
  <c r="H27" i="18" s="1"/>
  <c r="F27" i="18"/>
  <c r="C27" i="18" s="1"/>
  <c r="H25" i="18"/>
  <c r="C25" i="18"/>
  <c r="D24" i="18"/>
  <c r="C24" i="18" s="1"/>
  <c r="H23" i="18"/>
  <c r="C23" i="18"/>
  <c r="H22" i="18"/>
  <c r="C22" i="18"/>
  <c r="L21" i="18"/>
  <c r="K21" i="18"/>
  <c r="J21" i="18"/>
  <c r="J275" i="18" s="1"/>
  <c r="J274" i="18" s="1"/>
  <c r="I21" i="18"/>
  <c r="G21" i="18"/>
  <c r="F21" i="18"/>
  <c r="F275" i="18" s="1"/>
  <c r="F274" i="18" s="1"/>
  <c r="E21" i="18"/>
  <c r="E275" i="18" s="1"/>
  <c r="E274" i="18" s="1"/>
  <c r="D21" i="18"/>
  <c r="J20" i="18"/>
  <c r="H284" i="17"/>
  <c r="C284" i="17"/>
  <c r="H283" i="17"/>
  <c r="C283" i="17"/>
  <c r="H282" i="17"/>
  <c r="C282" i="17"/>
  <c r="H281" i="17"/>
  <c r="C281" i="17"/>
  <c r="H280" i="17"/>
  <c r="C280" i="17"/>
  <c r="H279" i="17"/>
  <c r="C279" i="17"/>
  <c r="H278" i="17"/>
  <c r="C278" i="17"/>
  <c r="C276" i="17" s="1"/>
  <c r="C277" i="17"/>
  <c r="L276" i="17"/>
  <c r="K276" i="17"/>
  <c r="J276" i="17"/>
  <c r="G276" i="17"/>
  <c r="F276" i="17"/>
  <c r="E276" i="17"/>
  <c r="D276" i="17"/>
  <c r="H271" i="17"/>
  <c r="C271" i="17"/>
  <c r="C270" i="17"/>
  <c r="L269" i="17"/>
  <c r="K269" i="17"/>
  <c r="J269" i="17"/>
  <c r="G269" i="17"/>
  <c r="F269" i="17"/>
  <c r="E269" i="17"/>
  <c r="D269" i="17"/>
  <c r="C269" i="17" s="1"/>
  <c r="H268" i="17"/>
  <c r="C268" i="17"/>
  <c r="L267" i="17"/>
  <c r="L266" i="17" s="1"/>
  <c r="L265" i="17" s="1"/>
  <c r="K267" i="17"/>
  <c r="J267" i="17"/>
  <c r="I267" i="17"/>
  <c r="I266" i="17" s="1"/>
  <c r="H267" i="17"/>
  <c r="G267" i="17"/>
  <c r="F267" i="17"/>
  <c r="E267" i="17"/>
  <c r="E266" i="17" s="1"/>
  <c r="E265" i="17" s="1"/>
  <c r="D267" i="17"/>
  <c r="K266" i="17"/>
  <c r="K265" i="17" s="1"/>
  <c r="J266" i="17"/>
  <c r="J265" i="17" s="1"/>
  <c r="G266" i="17"/>
  <c r="G265" i="17" s="1"/>
  <c r="F266" i="17"/>
  <c r="F265" i="17" s="1"/>
  <c r="H264" i="17"/>
  <c r="C264" i="17"/>
  <c r="L263" i="17"/>
  <c r="K263" i="17"/>
  <c r="J263" i="17"/>
  <c r="I263" i="17"/>
  <c r="G263" i="17"/>
  <c r="F263" i="17"/>
  <c r="E263" i="17"/>
  <c r="D263" i="17"/>
  <c r="H262" i="17"/>
  <c r="C262" i="17"/>
  <c r="H261" i="17"/>
  <c r="C261" i="17"/>
  <c r="H260" i="17"/>
  <c r="C260" i="17"/>
  <c r="H259" i="17"/>
  <c r="C259" i="17"/>
  <c r="I257" i="17"/>
  <c r="H258" i="17"/>
  <c r="C258" i="17"/>
  <c r="L257" i="17"/>
  <c r="K257" i="17"/>
  <c r="K253" i="17" s="1"/>
  <c r="K252" i="17" s="1"/>
  <c r="J257" i="17"/>
  <c r="J253" i="17" s="1"/>
  <c r="J252" i="17" s="1"/>
  <c r="G257" i="17"/>
  <c r="G253" i="17" s="1"/>
  <c r="F257" i="17"/>
  <c r="E257" i="17"/>
  <c r="E253" i="17" s="1"/>
  <c r="E252" i="17" s="1"/>
  <c r="D257" i="17"/>
  <c r="H256" i="17"/>
  <c r="C256" i="17"/>
  <c r="H255" i="17"/>
  <c r="C255" i="17"/>
  <c r="H254" i="17"/>
  <c r="C254" i="17"/>
  <c r="L253" i="17"/>
  <c r="L252" i="17" s="1"/>
  <c r="D253" i="17"/>
  <c r="G252" i="17"/>
  <c r="H251" i="17"/>
  <c r="C251" i="17"/>
  <c r="L250" i="17"/>
  <c r="K250" i="17"/>
  <c r="J250" i="17"/>
  <c r="I250" i="17"/>
  <c r="H250" i="17"/>
  <c r="G250" i="17"/>
  <c r="F250" i="17"/>
  <c r="E250" i="17"/>
  <c r="D250" i="17"/>
  <c r="C250" i="17" s="1"/>
  <c r="H249" i="17"/>
  <c r="C249" i="17"/>
  <c r="H248" i="17"/>
  <c r="C248" i="17"/>
  <c r="H247" i="17"/>
  <c r="C247" i="17"/>
  <c r="I245" i="17"/>
  <c r="H246" i="17"/>
  <c r="C246" i="17"/>
  <c r="L245" i="17"/>
  <c r="K245" i="17"/>
  <c r="J245" i="17"/>
  <c r="G245" i="17"/>
  <c r="F245" i="17"/>
  <c r="E245" i="17"/>
  <c r="D245" i="17"/>
  <c r="D240" i="17" s="1"/>
  <c r="H244" i="17"/>
  <c r="C244" i="17"/>
  <c r="H243" i="17"/>
  <c r="C243" i="17"/>
  <c r="H242" i="17"/>
  <c r="C242" i="17"/>
  <c r="L241" i="17"/>
  <c r="L240" i="17" s="1"/>
  <c r="K241" i="17"/>
  <c r="K240" i="17" s="1"/>
  <c r="J241" i="17"/>
  <c r="G241" i="17"/>
  <c r="F241" i="17"/>
  <c r="F240" i="17" s="1"/>
  <c r="E241" i="17"/>
  <c r="E240" i="17" s="1"/>
  <c r="D241" i="17"/>
  <c r="G240" i="17"/>
  <c r="H239" i="17"/>
  <c r="C239" i="17"/>
  <c r="H238" i="17"/>
  <c r="C238" i="17"/>
  <c r="H237" i="17"/>
  <c r="C237" i="17"/>
  <c r="H236" i="17"/>
  <c r="C236" i="17"/>
  <c r="H235" i="17"/>
  <c r="C235" i="17"/>
  <c r="C234" i="17"/>
  <c r="L233" i="17"/>
  <c r="L232" i="17" s="1"/>
  <c r="K233" i="17"/>
  <c r="K232" i="17" s="1"/>
  <c r="J233" i="17"/>
  <c r="J232" i="17" s="1"/>
  <c r="G233" i="17"/>
  <c r="G232" i="17" s="1"/>
  <c r="F233" i="17"/>
  <c r="E233" i="17"/>
  <c r="D233" i="17"/>
  <c r="D232" i="17" s="1"/>
  <c r="C233" i="17"/>
  <c r="F232" i="17"/>
  <c r="E232" i="17"/>
  <c r="H231" i="17"/>
  <c r="C231" i="17"/>
  <c r="H230" i="17"/>
  <c r="C230" i="17"/>
  <c r="H229" i="17"/>
  <c r="C229" i="17"/>
  <c r="C228" i="17"/>
  <c r="L227" i="17"/>
  <c r="K227" i="17"/>
  <c r="J227" i="17"/>
  <c r="G227" i="17"/>
  <c r="F227" i="17"/>
  <c r="E227" i="17"/>
  <c r="E212" i="17" s="1"/>
  <c r="D227" i="17"/>
  <c r="C227" i="17" s="1"/>
  <c r="H226" i="17"/>
  <c r="C226" i="17"/>
  <c r="H225" i="17"/>
  <c r="C225" i="17"/>
  <c r="H224" i="17"/>
  <c r="C224" i="17"/>
  <c r="H223" i="17"/>
  <c r="C223" i="17"/>
  <c r="H222" i="17"/>
  <c r="C222" i="17"/>
  <c r="H221" i="17"/>
  <c r="C221" i="17"/>
  <c r="H220" i="17"/>
  <c r="C220" i="17"/>
  <c r="L219" i="17"/>
  <c r="K219" i="17"/>
  <c r="J219" i="17"/>
  <c r="G219" i="17"/>
  <c r="F219" i="17"/>
  <c r="E219" i="17"/>
  <c r="D219" i="17"/>
  <c r="H218" i="17"/>
  <c r="C218" i="17"/>
  <c r="H217" i="17"/>
  <c r="C217" i="17"/>
  <c r="L216" i="17"/>
  <c r="K216" i="17"/>
  <c r="J216" i="17"/>
  <c r="G216" i="17"/>
  <c r="F216" i="17"/>
  <c r="C216" i="17" s="1"/>
  <c r="E216" i="17"/>
  <c r="D216" i="17"/>
  <c r="C215" i="17"/>
  <c r="L214" i="17"/>
  <c r="L212" i="17" s="1"/>
  <c r="K214" i="17"/>
  <c r="J214" i="17"/>
  <c r="G214" i="17"/>
  <c r="F214" i="17"/>
  <c r="E214" i="17"/>
  <c r="D214" i="17"/>
  <c r="H213" i="17"/>
  <c r="C213" i="17"/>
  <c r="D212" i="17"/>
  <c r="H210" i="17"/>
  <c r="C210" i="17"/>
  <c r="I208" i="17"/>
  <c r="H209" i="17"/>
  <c r="C209" i="17"/>
  <c r="L208" i="17"/>
  <c r="K208" i="17"/>
  <c r="J208" i="17"/>
  <c r="G208" i="17"/>
  <c r="F208" i="17"/>
  <c r="E208" i="17"/>
  <c r="D208" i="17"/>
  <c r="H207" i="17"/>
  <c r="C207" i="17"/>
  <c r="H206" i="17"/>
  <c r="C206" i="17"/>
  <c r="H205" i="17"/>
  <c r="C205" i="17"/>
  <c r="H204" i="17"/>
  <c r="C204" i="17"/>
  <c r="C203" i="17"/>
  <c r="H202" i="17"/>
  <c r="C202" i="17"/>
  <c r="H201" i="17"/>
  <c r="C201" i="17"/>
  <c r="H200" i="17"/>
  <c r="C200" i="17"/>
  <c r="L199" i="17"/>
  <c r="K199" i="17"/>
  <c r="J199" i="17"/>
  <c r="G199" i="17"/>
  <c r="F199" i="17"/>
  <c r="E199" i="17"/>
  <c r="D199" i="17"/>
  <c r="H198" i="17"/>
  <c r="C198" i="17"/>
  <c r="H197" i="17"/>
  <c r="C197" i="17"/>
  <c r="H196" i="17"/>
  <c r="C196" i="17"/>
  <c r="H195" i="17"/>
  <c r="C195" i="17"/>
  <c r="H194" i="17"/>
  <c r="C194" i="17"/>
  <c r="H193" i="17"/>
  <c r="C193" i="17"/>
  <c r="C192" i="17"/>
  <c r="H191" i="17"/>
  <c r="C191" i="17"/>
  <c r="H190" i="17"/>
  <c r="C190" i="17"/>
  <c r="H189" i="17"/>
  <c r="C189" i="17"/>
  <c r="L188" i="17"/>
  <c r="K188" i="17"/>
  <c r="J188" i="17"/>
  <c r="G188" i="17"/>
  <c r="G187" i="17" s="1"/>
  <c r="G182" i="17" s="1"/>
  <c r="F188" i="17"/>
  <c r="E188" i="17"/>
  <c r="D188" i="17"/>
  <c r="K187" i="17"/>
  <c r="K182" i="17" s="1"/>
  <c r="H186" i="17"/>
  <c r="C186" i="17"/>
  <c r="H185" i="17"/>
  <c r="C185" i="17"/>
  <c r="H184" i="17"/>
  <c r="C184" i="17"/>
  <c r="L183" i="17"/>
  <c r="K183" i="17"/>
  <c r="J183" i="17"/>
  <c r="G183" i="17"/>
  <c r="F183" i="17"/>
  <c r="E183" i="17"/>
  <c r="D183" i="17"/>
  <c r="I179" i="17"/>
  <c r="H180" i="17"/>
  <c r="C180" i="17"/>
  <c r="L179" i="17"/>
  <c r="L178" i="17" s="1"/>
  <c r="K179" i="17"/>
  <c r="K178" i="17" s="1"/>
  <c r="J179" i="17"/>
  <c r="J178" i="17" s="1"/>
  <c r="G179" i="17"/>
  <c r="G178" i="17" s="1"/>
  <c r="F179" i="17"/>
  <c r="E179" i="17"/>
  <c r="D179" i="17"/>
  <c r="E178" i="17"/>
  <c r="D178" i="17"/>
  <c r="H177" i="17"/>
  <c r="C177" i="17"/>
  <c r="H176" i="17"/>
  <c r="C176" i="17"/>
  <c r="L175" i="17"/>
  <c r="K175" i="17"/>
  <c r="J175" i="17"/>
  <c r="H175" i="17" s="1"/>
  <c r="I175" i="17"/>
  <c r="G175" i="17"/>
  <c r="F175" i="17"/>
  <c r="E175" i="17"/>
  <c r="D175" i="17"/>
  <c r="H173" i="17"/>
  <c r="C173" i="17"/>
  <c r="I171" i="17"/>
  <c r="H172" i="17"/>
  <c r="C172" i="17"/>
  <c r="L171" i="17"/>
  <c r="K171" i="17"/>
  <c r="J171" i="17"/>
  <c r="G171" i="17"/>
  <c r="F171" i="17"/>
  <c r="C171" i="17" s="1"/>
  <c r="E171" i="17"/>
  <c r="D171" i="17"/>
  <c r="H170" i="17"/>
  <c r="C170" i="17"/>
  <c r="H169" i="17"/>
  <c r="C169" i="17"/>
  <c r="H168" i="17"/>
  <c r="C168" i="17"/>
  <c r="H167" i="17"/>
  <c r="C167" i="17"/>
  <c r="L166" i="17"/>
  <c r="K166" i="17"/>
  <c r="H166" i="17" s="1"/>
  <c r="J166" i="17"/>
  <c r="I166" i="17"/>
  <c r="G166" i="17"/>
  <c r="F166" i="17"/>
  <c r="E166" i="17"/>
  <c r="D166" i="17"/>
  <c r="H165" i="17"/>
  <c r="C165" i="17"/>
  <c r="H164" i="17"/>
  <c r="C164" i="17"/>
  <c r="C163" i="17"/>
  <c r="L162" i="17"/>
  <c r="K162" i="17"/>
  <c r="J162" i="17"/>
  <c r="J161" i="17" s="1"/>
  <c r="J160" i="17" s="1"/>
  <c r="G162" i="17"/>
  <c r="G161" i="17" s="1"/>
  <c r="G160" i="17" s="1"/>
  <c r="F162" i="17"/>
  <c r="E162" i="17"/>
  <c r="D162" i="17"/>
  <c r="C162" i="17"/>
  <c r="F161" i="17"/>
  <c r="E161" i="17"/>
  <c r="E160" i="17" s="1"/>
  <c r="H159" i="17"/>
  <c r="C159" i="17"/>
  <c r="H158" i="17"/>
  <c r="C158" i="17"/>
  <c r="H157" i="17"/>
  <c r="C157" i="17"/>
  <c r="H156" i="17"/>
  <c r="C156" i="17"/>
  <c r="H155" i="17"/>
  <c r="C155" i="17"/>
  <c r="C154" i="17"/>
  <c r="L153" i="17"/>
  <c r="L152" i="17" s="1"/>
  <c r="K153" i="17"/>
  <c r="K152" i="17" s="1"/>
  <c r="J153" i="17"/>
  <c r="G153" i="17"/>
  <c r="G152" i="17" s="1"/>
  <c r="F153" i="17"/>
  <c r="E153" i="17"/>
  <c r="D153" i="17"/>
  <c r="D152" i="17" s="1"/>
  <c r="J152" i="17"/>
  <c r="F152" i="17"/>
  <c r="E152" i="17"/>
  <c r="H151" i="17"/>
  <c r="C151" i="17"/>
  <c r="H150" i="17"/>
  <c r="C150" i="17"/>
  <c r="H149" i="17"/>
  <c r="C149" i="17"/>
  <c r="C148" i="17"/>
  <c r="L147" i="17"/>
  <c r="K147" i="17"/>
  <c r="J147" i="17"/>
  <c r="G147" i="17"/>
  <c r="F147" i="17"/>
  <c r="E147" i="17"/>
  <c r="D147" i="17"/>
  <c r="C147" i="17" s="1"/>
  <c r="H146" i="17"/>
  <c r="C146" i="17"/>
  <c r="H145" i="17"/>
  <c r="C145" i="17"/>
  <c r="H144" i="17"/>
  <c r="C144" i="17"/>
  <c r="H143" i="17"/>
  <c r="C143" i="17"/>
  <c r="H142" i="17"/>
  <c r="C142" i="17"/>
  <c r="H141" i="17"/>
  <c r="C141" i="17"/>
  <c r="H140" i="17"/>
  <c r="C140" i="17"/>
  <c r="H139" i="17"/>
  <c r="C139" i="17"/>
  <c r="L138" i="17"/>
  <c r="K138" i="17"/>
  <c r="J138" i="17"/>
  <c r="G138" i="17"/>
  <c r="F138" i="17"/>
  <c r="E138" i="17"/>
  <c r="D138" i="17"/>
  <c r="C138" i="17" s="1"/>
  <c r="H137" i="17"/>
  <c r="C137" i="17"/>
  <c r="H136" i="17"/>
  <c r="C136" i="17"/>
  <c r="H135" i="17"/>
  <c r="C135" i="17"/>
  <c r="L134" i="17"/>
  <c r="K134" i="17"/>
  <c r="J134" i="17"/>
  <c r="G134" i="17"/>
  <c r="F134" i="17"/>
  <c r="E134" i="17"/>
  <c r="D134" i="17"/>
  <c r="H133" i="17"/>
  <c r="C133" i="17"/>
  <c r="H132" i="17"/>
  <c r="C132" i="17"/>
  <c r="L131" i="17"/>
  <c r="K131" i="17"/>
  <c r="J131" i="17"/>
  <c r="H131" i="17" s="1"/>
  <c r="I131" i="17"/>
  <c r="G131" i="17"/>
  <c r="F131" i="17"/>
  <c r="E131" i="17"/>
  <c r="D131" i="17"/>
  <c r="H130" i="17"/>
  <c r="C130" i="17"/>
  <c r="H129" i="17"/>
  <c r="C129" i="17"/>
  <c r="H128" i="17"/>
  <c r="C128" i="17"/>
  <c r="H127" i="17"/>
  <c r="C127" i="17"/>
  <c r="L126" i="17"/>
  <c r="K126" i="17"/>
  <c r="K120" i="17" s="1"/>
  <c r="J126" i="17"/>
  <c r="G126" i="17"/>
  <c r="F126" i="17"/>
  <c r="E126" i="17"/>
  <c r="C126" i="17" s="1"/>
  <c r="D126" i="17"/>
  <c r="H125" i="17"/>
  <c r="D125" i="17"/>
  <c r="C125" i="17"/>
  <c r="H124" i="17"/>
  <c r="C124" i="17"/>
  <c r="H123" i="17"/>
  <c r="C123" i="17"/>
  <c r="H122" i="17"/>
  <c r="C122" i="17"/>
  <c r="L121" i="17"/>
  <c r="L120" i="17" s="1"/>
  <c r="K121" i="17"/>
  <c r="J121" i="17"/>
  <c r="G121" i="17"/>
  <c r="F121" i="17"/>
  <c r="F120" i="17" s="1"/>
  <c r="E121" i="17"/>
  <c r="D121" i="17"/>
  <c r="D120" i="17"/>
  <c r="H119" i="17"/>
  <c r="C119" i="17"/>
  <c r="H118" i="17"/>
  <c r="C118" i="17"/>
  <c r="I114" i="17"/>
  <c r="H117" i="17"/>
  <c r="C117" i="17"/>
  <c r="H116" i="17"/>
  <c r="C116" i="17"/>
  <c r="H115" i="17"/>
  <c r="C115" i="17"/>
  <c r="L114" i="17"/>
  <c r="K114" i="17"/>
  <c r="J114" i="17"/>
  <c r="G114" i="17"/>
  <c r="F114" i="17"/>
  <c r="E114" i="17"/>
  <c r="D114" i="17"/>
  <c r="H113" i="17"/>
  <c r="C113" i="17"/>
  <c r="H112" i="17"/>
  <c r="C112" i="17"/>
  <c r="H111" i="17"/>
  <c r="C111" i="17"/>
  <c r="H110" i="17"/>
  <c r="D110" i="17"/>
  <c r="C110" i="17" s="1"/>
  <c r="H109" i="17"/>
  <c r="C109" i="17"/>
  <c r="L108" i="17"/>
  <c r="K108" i="17"/>
  <c r="J108" i="17"/>
  <c r="G108" i="17"/>
  <c r="F108" i="17"/>
  <c r="E108" i="17"/>
  <c r="H107" i="17"/>
  <c r="C107" i="17"/>
  <c r="H106" i="17"/>
  <c r="C106" i="17"/>
  <c r="H105" i="17"/>
  <c r="C105" i="17"/>
  <c r="H104" i="17"/>
  <c r="C104" i="17"/>
  <c r="H103" i="17"/>
  <c r="C103" i="17"/>
  <c r="I99" i="17"/>
  <c r="H102" i="17"/>
  <c r="C102" i="17"/>
  <c r="H101" i="17"/>
  <c r="C101" i="17"/>
  <c r="H100" i="17"/>
  <c r="C100" i="17"/>
  <c r="L99" i="17"/>
  <c r="K99" i="17"/>
  <c r="J99" i="17"/>
  <c r="G99" i="17"/>
  <c r="F99" i="17"/>
  <c r="E99" i="17"/>
  <c r="D99" i="17"/>
  <c r="H98" i="17"/>
  <c r="C98" i="17"/>
  <c r="H97" i="17"/>
  <c r="C97" i="17"/>
  <c r="H96" i="17"/>
  <c r="C96" i="17"/>
  <c r="I91" i="17"/>
  <c r="H95" i="17"/>
  <c r="C95" i="17"/>
  <c r="H94" i="17"/>
  <c r="C94" i="17"/>
  <c r="H93" i="17"/>
  <c r="D93" i="17"/>
  <c r="C93" i="17"/>
  <c r="H92" i="17"/>
  <c r="D92" i="17"/>
  <c r="C92" i="17"/>
  <c r="L91" i="17"/>
  <c r="K91" i="17"/>
  <c r="J91" i="17"/>
  <c r="G91" i="17"/>
  <c r="F91" i="17"/>
  <c r="E91" i="17"/>
  <c r="H90" i="17"/>
  <c r="C90" i="17"/>
  <c r="H89" i="17"/>
  <c r="C89" i="17"/>
  <c r="H88" i="17"/>
  <c r="C88" i="17"/>
  <c r="H87" i="17"/>
  <c r="C87" i="17"/>
  <c r="I85" i="17"/>
  <c r="C86" i="17"/>
  <c r="L85" i="17"/>
  <c r="K85" i="17"/>
  <c r="K83" i="17" s="1"/>
  <c r="J85" i="17"/>
  <c r="G85" i="17"/>
  <c r="F85" i="17"/>
  <c r="E85" i="17"/>
  <c r="E83" i="17" s="1"/>
  <c r="D85" i="17"/>
  <c r="C84" i="17"/>
  <c r="G83" i="17"/>
  <c r="H82" i="17"/>
  <c r="D82" i="17"/>
  <c r="C82" i="17" s="1"/>
  <c r="H81" i="17"/>
  <c r="D81" i="17"/>
  <c r="C81" i="17"/>
  <c r="L80" i="17"/>
  <c r="K80" i="17"/>
  <c r="K76" i="17" s="1"/>
  <c r="J80" i="17"/>
  <c r="I80" i="17"/>
  <c r="G80" i="17"/>
  <c r="F80" i="17"/>
  <c r="E80" i="17"/>
  <c r="H79" i="17"/>
  <c r="C79" i="17"/>
  <c r="H78" i="17"/>
  <c r="C78" i="17"/>
  <c r="L77" i="17"/>
  <c r="K77" i="17"/>
  <c r="J77" i="17"/>
  <c r="J76" i="17" s="1"/>
  <c r="G77" i="17"/>
  <c r="G76" i="17" s="1"/>
  <c r="F77" i="17"/>
  <c r="E77" i="17"/>
  <c r="D77" i="17"/>
  <c r="L76" i="17"/>
  <c r="F76" i="17"/>
  <c r="H74" i="17"/>
  <c r="C74" i="17"/>
  <c r="H73" i="17"/>
  <c r="C73" i="17"/>
  <c r="H72" i="17"/>
  <c r="C72" i="17"/>
  <c r="H71" i="17"/>
  <c r="C71" i="17"/>
  <c r="H70" i="17"/>
  <c r="C70" i="17"/>
  <c r="L69" i="17"/>
  <c r="L67" i="17" s="1"/>
  <c r="K69" i="17"/>
  <c r="K67" i="17" s="1"/>
  <c r="J69" i="17"/>
  <c r="J67" i="17" s="1"/>
  <c r="G69" i="17"/>
  <c r="F69" i="17"/>
  <c r="F67" i="17" s="1"/>
  <c r="E69" i="17"/>
  <c r="E67" i="17" s="1"/>
  <c r="D69" i="17"/>
  <c r="H68" i="17"/>
  <c r="D68" i="17"/>
  <c r="C68" i="17"/>
  <c r="G67" i="17"/>
  <c r="D67" i="17"/>
  <c r="H66" i="17"/>
  <c r="D66" i="17"/>
  <c r="C66" i="17"/>
  <c r="H65" i="17"/>
  <c r="C65" i="17"/>
  <c r="H64" i="17"/>
  <c r="C64" i="17"/>
  <c r="H63" i="17"/>
  <c r="C63" i="17"/>
  <c r="H62" i="17"/>
  <c r="C62" i="17"/>
  <c r="H61" i="17"/>
  <c r="C61" i="17"/>
  <c r="H60" i="17"/>
  <c r="C60" i="17"/>
  <c r="H59" i="17"/>
  <c r="C59" i="17"/>
  <c r="L58" i="17"/>
  <c r="K58" i="17"/>
  <c r="J58" i="17"/>
  <c r="G58" i="17"/>
  <c r="F58" i="17"/>
  <c r="E58" i="17"/>
  <c r="D58" i="17"/>
  <c r="H57" i="17"/>
  <c r="C57" i="17"/>
  <c r="H56" i="17"/>
  <c r="C56" i="17"/>
  <c r="L55" i="17"/>
  <c r="L54" i="17" s="1"/>
  <c r="K55" i="17"/>
  <c r="J55" i="17"/>
  <c r="J54" i="17" s="1"/>
  <c r="J53" i="17" s="1"/>
  <c r="G55" i="17"/>
  <c r="G54" i="17" s="1"/>
  <c r="G53" i="17" s="1"/>
  <c r="F55" i="17"/>
  <c r="F54" i="17" s="1"/>
  <c r="F53" i="17" s="1"/>
  <c r="E55" i="17"/>
  <c r="D55" i="17"/>
  <c r="C55" i="17"/>
  <c r="E54" i="17"/>
  <c r="H47" i="17"/>
  <c r="C47" i="17"/>
  <c r="H46" i="17"/>
  <c r="C46" i="17"/>
  <c r="L45" i="17"/>
  <c r="H45" i="17" s="1"/>
  <c r="G45" i="17"/>
  <c r="C45" i="17"/>
  <c r="H44" i="17"/>
  <c r="C44" i="17"/>
  <c r="K43" i="17"/>
  <c r="J43" i="17"/>
  <c r="I43" i="17"/>
  <c r="H43" i="17" s="1"/>
  <c r="F43" i="17"/>
  <c r="E43" i="17"/>
  <c r="D43" i="17"/>
  <c r="C43" i="17" s="1"/>
  <c r="H42" i="17"/>
  <c r="C42" i="17"/>
  <c r="I41" i="17"/>
  <c r="H41" i="17" s="1"/>
  <c r="D41" i="17"/>
  <c r="C41" i="17"/>
  <c r="H40" i="17"/>
  <c r="C40" i="17"/>
  <c r="H39" i="17"/>
  <c r="C39" i="17"/>
  <c r="H38" i="17"/>
  <c r="C38" i="17"/>
  <c r="H37" i="17"/>
  <c r="C37" i="17"/>
  <c r="K36" i="17"/>
  <c r="H36" i="17" s="1"/>
  <c r="F36" i="17"/>
  <c r="C36" i="17"/>
  <c r="H35" i="17"/>
  <c r="C35" i="17"/>
  <c r="H34" i="17"/>
  <c r="C34" i="17"/>
  <c r="K33" i="17"/>
  <c r="H33" i="17" s="1"/>
  <c r="F33" i="17"/>
  <c r="C33" i="17"/>
  <c r="H32" i="17"/>
  <c r="C32" i="17"/>
  <c r="K31" i="17"/>
  <c r="H31" i="17"/>
  <c r="F31" i="17"/>
  <c r="F26" i="17" s="1"/>
  <c r="H30" i="17"/>
  <c r="C30" i="17"/>
  <c r="H29" i="17"/>
  <c r="C29" i="17"/>
  <c r="H28" i="17"/>
  <c r="C28" i="17"/>
  <c r="K27" i="17"/>
  <c r="H27" i="17" s="1"/>
  <c r="F27" i="17"/>
  <c r="C27" i="17"/>
  <c r="K26" i="17"/>
  <c r="H26" i="17" s="1"/>
  <c r="H25" i="17"/>
  <c r="C25" i="17"/>
  <c r="D24" i="17"/>
  <c r="C24" i="17"/>
  <c r="H23" i="17"/>
  <c r="C23" i="17"/>
  <c r="H22" i="17"/>
  <c r="C22" i="17"/>
  <c r="L21" i="17"/>
  <c r="L275" i="17" s="1"/>
  <c r="L274" i="17" s="1"/>
  <c r="K21" i="17"/>
  <c r="K275" i="17" s="1"/>
  <c r="K274" i="17" s="1"/>
  <c r="J21" i="17"/>
  <c r="J275" i="17" s="1"/>
  <c r="J274" i="17" s="1"/>
  <c r="I21" i="17"/>
  <c r="G21" i="17"/>
  <c r="F21" i="17"/>
  <c r="F275" i="17" s="1"/>
  <c r="F274" i="17" s="1"/>
  <c r="E21" i="17"/>
  <c r="C21" i="17" s="1"/>
  <c r="D21" i="17"/>
  <c r="G20" i="17"/>
  <c r="H284" i="16"/>
  <c r="C284" i="16"/>
  <c r="H283" i="16"/>
  <c r="C283" i="16"/>
  <c r="H282" i="16"/>
  <c r="C282" i="16"/>
  <c r="H281" i="16"/>
  <c r="C281" i="16"/>
  <c r="H280" i="16"/>
  <c r="C280" i="16"/>
  <c r="H279" i="16"/>
  <c r="C279" i="16"/>
  <c r="H278" i="16"/>
  <c r="C278" i="16"/>
  <c r="K276" i="16"/>
  <c r="C277" i="16"/>
  <c r="C276" i="16" s="1"/>
  <c r="L276" i="16"/>
  <c r="I276" i="16"/>
  <c r="G276" i="16"/>
  <c r="F276" i="16"/>
  <c r="E276" i="16"/>
  <c r="D276" i="16"/>
  <c r="G275" i="16"/>
  <c r="G274" i="16" s="1"/>
  <c r="H271" i="16"/>
  <c r="C271" i="16"/>
  <c r="K269" i="16"/>
  <c r="C270" i="16"/>
  <c r="L269" i="16"/>
  <c r="I269" i="16"/>
  <c r="G269" i="16"/>
  <c r="F269" i="16"/>
  <c r="E269" i="16"/>
  <c r="D269" i="16"/>
  <c r="K267" i="16"/>
  <c r="K266" i="16" s="1"/>
  <c r="K265" i="16" s="1"/>
  <c r="H268" i="16"/>
  <c r="C268" i="16"/>
  <c r="L267" i="16"/>
  <c r="L266" i="16" s="1"/>
  <c r="L265" i="16" s="1"/>
  <c r="I267" i="16"/>
  <c r="I266" i="16" s="1"/>
  <c r="G267" i="16"/>
  <c r="F267" i="16"/>
  <c r="E267" i="16"/>
  <c r="E266" i="16" s="1"/>
  <c r="E265" i="16" s="1"/>
  <c r="D267" i="16"/>
  <c r="G266" i="16"/>
  <c r="G265" i="16" s="1"/>
  <c r="F266" i="16"/>
  <c r="F265" i="16" s="1"/>
  <c r="J263" i="16"/>
  <c r="H264" i="16"/>
  <c r="C264" i="16"/>
  <c r="L263" i="16"/>
  <c r="K263" i="16"/>
  <c r="G263" i="16"/>
  <c r="F263" i="16"/>
  <c r="E263" i="16"/>
  <c r="D263" i="16"/>
  <c r="H262" i="16"/>
  <c r="C262" i="16"/>
  <c r="H261" i="16"/>
  <c r="C261" i="16"/>
  <c r="H260" i="16"/>
  <c r="C260" i="16"/>
  <c r="H259" i="16"/>
  <c r="C259" i="16"/>
  <c r="I257" i="16"/>
  <c r="H258" i="16"/>
  <c r="C258" i="16"/>
  <c r="L257" i="16"/>
  <c r="J257" i="16"/>
  <c r="G257" i="16"/>
  <c r="F257" i="16"/>
  <c r="F253" i="16" s="1"/>
  <c r="E257" i="16"/>
  <c r="D257" i="16"/>
  <c r="H256" i="16"/>
  <c r="C256" i="16"/>
  <c r="H255" i="16"/>
  <c r="C255" i="16"/>
  <c r="J253" i="16"/>
  <c r="H254" i="16"/>
  <c r="C254" i="16"/>
  <c r="L253" i="16"/>
  <c r="L252" i="16" s="1"/>
  <c r="G253" i="16"/>
  <c r="G252" i="16" s="1"/>
  <c r="E253" i="16"/>
  <c r="D253" i="16"/>
  <c r="D252" i="16" s="1"/>
  <c r="E252" i="16"/>
  <c r="K250" i="16"/>
  <c r="H251" i="16"/>
  <c r="C251" i="16"/>
  <c r="L250" i="16"/>
  <c r="I250" i="16"/>
  <c r="G250" i="16"/>
  <c r="F250" i="16"/>
  <c r="E250" i="16"/>
  <c r="D250" i="16"/>
  <c r="C250" i="16" s="1"/>
  <c r="H249" i="16"/>
  <c r="C249" i="16"/>
  <c r="H248" i="16"/>
  <c r="C248" i="16"/>
  <c r="H247" i="16"/>
  <c r="C247" i="16"/>
  <c r="I245" i="16"/>
  <c r="H246" i="16"/>
  <c r="C246" i="16"/>
  <c r="L245" i="16"/>
  <c r="J245" i="16"/>
  <c r="G245" i="16"/>
  <c r="F245" i="16"/>
  <c r="E245" i="16"/>
  <c r="D245" i="16"/>
  <c r="K241" i="16"/>
  <c r="H244" i="16"/>
  <c r="C244" i="16"/>
  <c r="H243" i="16"/>
  <c r="C243" i="16"/>
  <c r="J241" i="16"/>
  <c r="J240" i="16" s="1"/>
  <c r="H242" i="16"/>
  <c r="C242" i="16"/>
  <c r="L241" i="16"/>
  <c r="L240" i="16" s="1"/>
  <c r="G241" i="16"/>
  <c r="F241" i="16"/>
  <c r="E241" i="16"/>
  <c r="D241" i="16"/>
  <c r="D240" i="16" s="1"/>
  <c r="E240" i="16"/>
  <c r="H239" i="16"/>
  <c r="C239" i="16"/>
  <c r="H238" i="16"/>
  <c r="C238" i="16"/>
  <c r="H237" i="16"/>
  <c r="C237" i="16"/>
  <c r="H236" i="16"/>
  <c r="C236" i="16"/>
  <c r="H235" i="16"/>
  <c r="C235" i="16"/>
  <c r="K233" i="16"/>
  <c r="K232" i="16" s="1"/>
  <c r="C234" i="16"/>
  <c r="L233" i="16"/>
  <c r="G233" i="16"/>
  <c r="G232" i="16" s="1"/>
  <c r="F233" i="16"/>
  <c r="F232" i="16" s="1"/>
  <c r="E233" i="16"/>
  <c r="D233" i="16"/>
  <c r="L232" i="16"/>
  <c r="D232" i="16"/>
  <c r="H231" i="16"/>
  <c r="C231" i="16"/>
  <c r="H230" i="16"/>
  <c r="C230" i="16"/>
  <c r="H229" i="16"/>
  <c r="C229" i="16"/>
  <c r="K227" i="16"/>
  <c r="C228" i="16"/>
  <c r="L227" i="16"/>
  <c r="G227" i="16"/>
  <c r="F227" i="16"/>
  <c r="E227" i="16"/>
  <c r="D227" i="16"/>
  <c r="H226" i="16"/>
  <c r="C226" i="16"/>
  <c r="H225" i="16"/>
  <c r="C225" i="16"/>
  <c r="H224" i="16"/>
  <c r="C224" i="16"/>
  <c r="H223" i="16"/>
  <c r="C223" i="16"/>
  <c r="H222" i="16"/>
  <c r="C222" i="16"/>
  <c r="H221" i="16"/>
  <c r="C221" i="16"/>
  <c r="I219" i="16"/>
  <c r="H220" i="16"/>
  <c r="C220" i="16"/>
  <c r="L219" i="16"/>
  <c r="G219" i="16"/>
  <c r="F219" i="16"/>
  <c r="E219" i="16"/>
  <c r="D219" i="16"/>
  <c r="H218" i="16"/>
  <c r="C218" i="16"/>
  <c r="I216" i="16"/>
  <c r="H217" i="16"/>
  <c r="C217" i="16"/>
  <c r="L216" i="16"/>
  <c r="J216" i="16"/>
  <c r="G216" i="16"/>
  <c r="F216" i="16"/>
  <c r="C216" i="16" s="1"/>
  <c r="E216" i="16"/>
  <c r="D216" i="16"/>
  <c r="D212" i="16" s="1"/>
  <c r="K214" i="16"/>
  <c r="C215" i="16"/>
  <c r="L214" i="16"/>
  <c r="J214" i="16"/>
  <c r="I214" i="16"/>
  <c r="G214" i="16"/>
  <c r="G212" i="16" s="1"/>
  <c r="F214" i="16"/>
  <c r="E214" i="16"/>
  <c r="D214" i="16"/>
  <c r="H213" i="16"/>
  <c r="C213" i="16"/>
  <c r="L212" i="16"/>
  <c r="H210" i="16"/>
  <c r="C210" i="16"/>
  <c r="I208" i="16"/>
  <c r="H209" i="16"/>
  <c r="C209" i="16"/>
  <c r="L208" i="16"/>
  <c r="K208" i="16"/>
  <c r="J208" i="16"/>
  <c r="G208" i="16"/>
  <c r="F208" i="16"/>
  <c r="E208" i="16"/>
  <c r="D208" i="16"/>
  <c r="H207" i="16"/>
  <c r="C207" i="16"/>
  <c r="H206" i="16"/>
  <c r="D206" i="16"/>
  <c r="C206" i="16"/>
  <c r="H205" i="16"/>
  <c r="D205" i="16"/>
  <c r="D199" i="16" s="1"/>
  <c r="C205" i="16"/>
  <c r="H204" i="16"/>
  <c r="C204" i="16"/>
  <c r="H203" i="16"/>
  <c r="C203" i="16"/>
  <c r="H202" i="16"/>
  <c r="C202" i="16"/>
  <c r="H201" i="16"/>
  <c r="C201" i="16"/>
  <c r="I199" i="16"/>
  <c r="H200" i="16"/>
  <c r="C200" i="16"/>
  <c r="L199" i="16"/>
  <c r="G199" i="16"/>
  <c r="F199" i="16"/>
  <c r="E199" i="16"/>
  <c r="H198" i="16"/>
  <c r="C198" i="16"/>
  <c r="H197" i="16"/>
  <c r="C197" i="16"/>
  <c r="H196" i="16"/>
  <c r="C196" i="16"/>
  <c r="H195" i="16"/>
  <c r="C195" i="16"/>
  <c r="H194" i="16"/>
  <c r="C194" i="16"/>
  <c r="H193" i="16"/>
  <c r="C193" i="16"/>
  <c r="H192" i="16"/>
  <c r="C192" i="16"/>
  <c r="H191" i="16"/>
  <c r="C191" i="16"/>
  <c r="K188" i="16"/>
  <c r="C190" i="16"/>
  <c r="I188" i="16"/>
  <c r="H189" i="16"/>
  <c r="C189" i="16"/>
  <c r="L188" i="16"/>
  <c r="L187" i="16" s="1"/>
  <c r="L182" i="16" s="1"/>
  <c r="J188" i="16"/>
  <c r="G188" i="16"/>
  <c r="F188" i="16"/>
  <c r="F187" i="16" s="1"/>
  <c r="E188" i="16"/>
  <c r="E187" i="16" s="1"/>
  <c r="D188" i="16"/>
  <c r="H186" i="16"/>
  <c r="C186" i="16"/>
  <c r="H185" i="16"/>
  <c r="C185" i="16"/>
  <c r="K183" i="16"/>
  <c r="C184" i="16"/>
  <c r="L183" i="16"/>
  <c r="G183" i="16"/>
  <c r="F183" i="16"/>
  <c r="E183" i="16"/>
  <c r="D183" i="16"/>
  <c r="K179" i="16"/>
  <c r="K178" i="16" s="1"/>
  <c r="H180" i="16"/>
  <c r="C180" i="16"/>
  <c r="L179" i="16"/>
  <c r="L178" i="16" s="1"/>
  <c r="I179" i="16"/>
  <c r="I178" i="16" s="1"/>
  <c r="G179" i="16"/>
  <c r="F179" i="16"/>
  <c r="E179" i="16"/>
  <c r="E178" i="16" s="1"/>
  <c r="D179" i="16"/>
  <c r="G178" i="16"/>
  <c r="F178" i="16"/>
  <c r="H177" i="16"/>
  <c r="C177" i="16"/>
  <c r="I175" i="16"/>
  <c r="H176" i="16"/>
  <c r="C176" i="16"/>
  <c r="L175" i="16"/>
  <c r="J175" i="16"/>
  <c r="G175" i="16"/>
  <c r="F175" i="16"/>
  <c r="F174" i="16" s="1"/>
  <c r="E175" i="16"/>
  <c r="D175" i="16"/>
  <c r="H173" i="16"/>
  <c r="D173" i="16"/>
  <c r="C173" i="16"/>
  <c r="H172" i="16"/>
  <c r="I171" i="16"/>
  <c r="D172" i="16"/>
  <c r="C172" i="16" s="1"/>
  <c r="L171" i="16"/>
  <c r="J171" i="16"/>
  <c r="G171" i="16"/>
  <c r="F171" i="16"/>
  <c r="E171" i="16"/>
  <c r="H170" i="16"/>
  <c r="C170" i="16"/>
  <c r="H169" i="16"/>
  <c r="C169" i="16"/>
  <c r="H168" i="16"/>
  <c r="C168" i="16"/>
  <c r="K166" i="16"/>
  <c r="H167" i="16"/>
  <c r="C167" i="16"/>
  <c r="L166" i="16"/>
  <c r="G166" i="16"/>
  <c r="F166" i="16"/>
  <c r="E166" i="16"/>
  <c r="D166" i="16"/>
  <c r="H165" i="16"/>
  <c r="C165" i="16"/>
  <c r="H164" i="16"/>
  <c r="C164" i="16"/>
  <c r="K162" i="16"/>
  <c r="C163" i="16"/>
  <c r="L162" i="16"/>
  <c r="G162" i="16"/>
  <c r="F162" i="16"/>
  <c r="F161" i="16" s="1"/>
  <c r="F160" i="16" s="1"/>
  <c r="E162" i="16"/>
  <c r="D162" i="16"/>
  <c r="G161" i="16"/>
  <c r="G160" i="16" s="1"/>
  <c r="H159" i="16"/>
  <c r="C159" i="16"/>
  <c r="H158" i="16"/>
  <c r="C158" i="16"/>
  <c r="H157" i="16"/>
  <c r="C157" i="16"/>
  <c r="H156" i="16"/>
  <c r="C156" i="16"/>
  <c r="H155" i="16"/>
  <c r="C155" i="16"/>
  <c r="K153" i="16"/>
  <c r="K152" i="16" s="1"/>
  <c r="C154" i="16"/>
  <c r="L153" i="16"/>
  <c r="L152" i="16" s="1"/>
  <c r="G153" i="16"/>
  <c r="F153" i="16"/>
  <c r="F152" i="16" s="1"/>
  <c r="E153" i="16"/>
  <c r="D153" i="16"/>
  <c r="G152" i="16"/>
  <c r="D152" i="16"/>
  <c r="H151" i="16"/>
  <c r="C151" i="16"/>
  <c r="H150" i="16"/>
  <c r="F150" i="16"/>
  <c r="D150" i="16"/>
  <c r="C150" i="16"/>
  <c r="H149" i="16"/>
  <c r="C149" i="16"/>
  <c r="J147" i="16"/>
  <c r="H148" i="16"/>
  <c r="C148" i="16"/>
  <c r="L147" i="16"/>
  <c r="K147" i="16"/>
  <c r="G147" i="16"/>
  <c r="F147" i="16"/>
  <c r="E147" i="16"/>
  <c r="D147" i="16"/>
  <c r="C147" i="16" s="1"/>
  <c r="H146" i="16"/>
  <c r="C146" i="16"/>
  <c r="H145" i="16"/>
  <c r="C145" i="16"/>
  <c r="H144" i="16"/>
  <c r="C144" i="16"/>
  <c r="H143" i="16"/>
  <c r="C143" i="16"/>
  <c r="H142" i="16"/>
  <c r="C142" i="16"/>
  <c r="H141" i="16"/>
  <c r="C141" i="16"/>
  <c r="H140" i="16"/>
  <c r="C140" i="16"/>
  <c r="K138" i="16"/>
  <c r="C139" i="16"/>
  <c r="L138" i="16"/>
  <c r="G138" i="16"/>
  <c r="F138" i="16"/>
  <c r="E138" i="16"/>
  <c r="D138" i="16"/>
  <c r="H137" i="16"/>
  <c r="C137" i="16"/>
  <c r="H136" i="16"/>
  <c r="C136" i="16"/>
  <c r="I134" i="16"/>
  <c r="H135" i="16"/>
  <c r="C135" i="16"/>
  <c r="L134" i="16"/>
  <c r="G134" i="16"/>
  <c r="F134" i="16"/>
  <c r="E134" i="16"/>
  <c r="D134" i="16"/>
  <c r="H133" i="16"/>
  <c r="C133" i="16"/>
  <c r="I131" i="16"/>
  <c r="H132" i="16"/>
  <c r="C132" i="16"/>
  <c r="L131" i="16"/>
  <c r="J131" i="16"/>
  <c r="G131" i="16"/>
  <c r="F131" i="16"/>
  <c r="E131" i="16"/>
  <c r="D131" i="16"/>
  <c r="H130" i="16"/>
  <c r="C130" i="16"/>
  <c r="H129" i="16"/>
  <c r="C129" i="16"/>
  <c r="H128" i="16"/>
  <c r="C128" i="16"/>
  <c r="K126" i="16"/>
  <c r="H127" i="16"/>
  <c r="C127" i="16"/>
  <c r="L126" i="16"/>
  <c r="G126" i="16"/>
  <c r="F126" i="16"/>
  <c r="E126" i="16"/>
  <c r="D126" i="16"/>
  <c r="H125" i="16"/>
  <c r="D125" i="16"/>
  <c r="C125" i="16"/>
  <c r="H124" i="16"/>
  <c r="C124" i="16"/>
  <c r="H123" i="16"/>
  <c r="C123" i="16"/>
  <c r="J121" i="16"/>
  <c r="H122" i="16"/>
  <c r="C122" i="16"/>
  <c r="L121" i="16"/>
  <c r="L120" i="16" s="1"/>
  <c r="K121" i="16"/>
  <c r="G121" i="16"/>
  <c r="F121" i="16"/>
  <c r="E121" i="16"/>
  <c r="C121" i="16" s="1"/>
  <c r="D121" i="16"/>
  <c r="H119" i="16"/>
  <c r="C119" i="16"/>
  <c r="H118" i="16"/>
  <c r="C118" i="16"/>
  <c r="H117" i="16"/>
  <c r="C117" i="16"/>
  <c r="H116" i="16"/>
  <c r="C116" i="16"/>
  <c r="K114" i="16"/>
  <c r="H115" i="16"/>
  <c r="C115" i="16"/>
  <c r="L114" i="16"/>
  <c r="G114" i="16"/>
  <c r="F114" i="16"/>
  <c r="E114" i="16"/>
  <c r="D114" i="16"/>
  <c r="H113" i="16"/>
  <c r="C113" i="16"/>
  <c r="H112" i="16"/>
  <c r="C112" i="16"/>
  <c r="H111" i="16"/>
  <c r="C111" i="16"/>
  <c r="I108" i="16"/>
  <c r="H110" i="16"/>
  <c r="D110" i="16"/>
  <c r="C110" i="16"/>
  <c r="K108" i="16"/>
  <c r="H109" i="16"/>
  <c r="C109" i="16"/>
  <c r="L108" i="16"/>
  <c r="G108" i="16"/>
  <c r="F108" i="16"/>
  <c r="E108" i="16"/>
  <c r="D108" i="16"/>
  <c r="H107" i="16"/>
  <c r="C107" i="16"/>
  <c r="H106" i="16"/>
  <c r="C106" i="16"/>
  <c r="H105" i="16"/>
  <c r="C105" i="16"/>
  <c r="H104" i="16"/>
  <c r="C104" i="16"/>
  <c r="H103" i="16"/>
  <c r="C103" i="16"/>
  <c r="H102" i="16"/>
  <c r="C102" i="16"/>
  <c r="K99" i="16"/>
  <c r="C101" i="16"/>
  <c r="I99" i="16"/>
  <c r="H99" i="16" s="1"/>
  <c r="H100" i="16"/>
  <c r="C100" i="16"/>
  <c r="L99" i="16"/>
  <c r="J99" i="16"/>
  <c r="G99" i="16"/>
  <c r="F99" i="16"/>
  <c r="E99" i="16"/>
  <c r="D99" i="16"/>
  <c r="H98" i="16"/>
  <c r="C98" i="16"/>
  <c r="H97" i="16"/>
  <c r="C97" i="16"/>
  <c r="H96" i="16"/>
  <c r="C96" i="16"/>
  <c r="H95" i="16"/>
  <c r="C95" i="16"/>
  <c r="H94" i="16"/>
  <c r="C94" i="16"/>
  <c r="H93" i="16"/>
  <c r="C93" i="16"/>
  <c r="J91" i="16"/>
  <c r="H92" i="16"/>
  <c r="C92" i="16"/>
  <c r="L91" i="16"/>
  <c r="K91" i="16"/>
  <c r="G91" i="16"/>
  <c r="F91" i="16"/>
  <c r="E91" i="16"/>
  <c r="C91" i="16" s="1"/>
  <c r="D91" i="16"/>
  <c r="H90" i="16"/>
  <c r="C90" i="16"/>
  <c r="H89" i="16"/>
  <c r="C89" i="16"/>
  <c r="H88" i="16"/>
  <c r="C88" i="16"/>
  <c r="H87" i="16"/>
  <c r="C87" i="16"/>
  <c r="I85" i="16"/>
  <c r="H86" i="16"/>
  <c r="C86" i="16"/>
  <c r="L85" i="16"/>
  <c r="J85" i="16"/>
  <c r="G85" i="16"/>
  <c r="G83" i="16" s="1"/>
  <c r="F85" i="16"/>
  <c r="E85" i="16"/>
  <c r="E83" i="16" s="1"/>
  <c r="D85" i="16"/>
  <c r="C84" i="16"/>
  <c r="H82" i="16"/>
  <c r="C82" i="16"/>
  <c r="K80" i="16"/>
  <c r="C81" i="16"/>
  <c r="L80" i="16"/>
  <c r="I80" i="16"/>
  <c r="G80" i="16"/>
  <c r="F80" i="16"/>
  <c r="E80" i="16"/>
  <c r="D80" i="16"/>
  <c r="J77" i="16"/>
  <c r="C79" i="16"/>
  <c r="K77" i="16"/>
  <c r="C78" i="16"/>
  <c r="L77" i="16"/>
  <c r="L76" i="16" s="1"/>
  <c r="I77" i="16"/>
  <c r="G77" i="16"/>
  <c r="G76" i="16" s="1"/>
  <c r="F77" i="16"/>
  <c r="F76" i="16" s="1"/>
  <c r="E77" i="16"/>
  <c r="C77" i="16" s="1"/>
  <c r="D77" i="16"/>
  <c r="D76" i="16"/>
  <c r="H74" i="16"/>
  <c r="C74" i="16"/>
  <c r="H73" i="16"/>
  <c r="C73" i="16"/>
  <c r="H72" i="16"/>
  <c r="C72" i="16"/>
  <c r="H71" i="16"/>
  <c r="C71" i="16"/>
  <c r="K69" i="16"/>
  <c r="K67" i="16" s="1"/>
  <c r="H70" i="16"/>
  <c r="C70" i="16"/>
  <c r="L69" i="16"/>
  <c r="L67" i="16" s="1"/>
  <c r="G69" i="16"/>
  <c r="G67" i="16" s="1"/>
  <c r="F69" i="16"/>
  <c r="F67" i="16" s="1"/>
  <c r="E69" i="16"/>
  <c r="E67" i="16" s="1"/>
  <c r="D69" i="16"/>
  <c r="C69" i="16" s="1"/>
  <c r="H68" i="16"/>
  <c r="C68" i="16"/>
  <c r="H66" i="16"/>
  <c r="C66" i="16"/>
  <c r="H65" i="16"/>
  <c r="C65" i="16"/>
  <c r="H64" i="16"/>
  <c r="C64" i="16"/>
  <c r="H63" i="16"/>
  <c r="C63" i="16"/>
  <c r="H62" i="16"/>
  <c r="C62" i="16"/>
  <c r="H61" i="16"/>
  <c r="C61" i="16"/>
  <c r="H60" i="16"/>
  <c r="C60" i="16"/>
  <c r="K58" i="16"/>
  <c r="C59" i="16"/>
  <c r="L58" i="16"/>
  <c r="L54" i="16" s="1"/>
  <c r="L53" i="16" s="1"/>
  <c r="G58" i="16"/>
  <c r="F58" i="16"/>
  <c r="E58" i="16"/>
  <c r="D58" i="16"/>
  <c r="J55" i="16"/>
  <c r="C57" i="16"/>
  <c r="K55" i="16"/>
  <c r="C56" i="16"/>
  <c r="L55" i="16"/>
  <c r="I55" i="16"/>
  <c r="H55" i="16" s="1"/>
  <c r="G55" i="16"/>
  <c r="F55" i="16"/>
  <c r="F54" i="16" s="1"/>
  <c r="E55" i="16"/>
  <c r="D55" i="16"/>
  <c r="D54" i="16" s="1"/>
  <c r="G54" i="16"/>
  <c r="H47" i="16"/>
  <c r="C47" i="16"/>
  <c r="H46" i="16"/>
  <c r="C46" i="16"/>
  <c r="L45" i="16"/>
  <c r="H45" i="16" s="1"/>
  <c r="G45" i="16"/>
  <c r="C45" i="16" s="1"/>
  <c r="H44" i="16"/>
  <c r="C44" i="16"/>
  <c r="K43" i="16"/>
  <c r="J43" i="16"/>
  <c r="I43" i="16"/>
  <c r="F43" i="16"/>
  <c r="E43" i="16"/>
  <c r="C43" i="16" s="1"/>
  <c r="D43" i="16"/>
  <c r="H42" i="16"/>
  <c r="C42" i="16"/>
  <c r="I41" i="16"/>
  <c r="H41" i="16" s="1"/>
  <c r="D41" i="16"/>
  <c r="C41" i="16" s="1"/>
  <c r="H40" i="16"/>
  <c r="F40" i="16"/>
  <c r="C40" i="16"/>
  <c r="H39" i="16"/>
  <c r="C39" i="16"/>
  <c r="H38" i="16"/>
  <c r="C38" i="16"/>
  <c r="H37" i="16"/>
  <c r="C37" i="16"/>
  <c r="K36" i="16"/>
  <c r="H36" i="16"/>
  <c r="F36" i="16"/>
  <c r="C36" i="16" s="1"/>
  <c r="H35" i="16"/>
  <c r="C35" i="16"/>
  <c r="H34" i="16"/>
  <c r="C34" i="16"/>
  <c r="K33" i="16"/>
  <c r="H33" i="16" s="1"/>
  <c r="F33" i="16"/>
  <c r="C33" i="16" s="1"/>
  <c r="H32" i="16"/>
  <c r="C32" i="16"/>
  <c r="K31" i="16"/>
  <c r="H31" i="16" s="1"/>
  <c r="F31" i="16"/>
  <c r="C31" i="16" s="1"/>
  <c r="H30" i="16"/>
  <c r="C30" i="16"/>
  <c r="H29" i="16"/>
  <c r="C29" i="16"/>
  <c r="H28" i="16"/>
  <c r="C28" i="16"/>
  <c r="K27" i="16"/>
  <c r="H27" i="16" s="1"/>
  <c r="F27" i="16"/>
  <c r="C27" i="16" s="1"/>
  <c r="H25" i="16"/>
  <c r="C25" i="16"/>
  <c r="D24" i="16"/>
  <c r="C24" i="16"/>
  <c r="H23" i="16"/>
  <c r="C23" i="16"/>
  <c r="H22" i="16"/>
  <c r="C22" i="16"/>
  <c r="L21" i="16"/>
  <c r="L275" i="16" s="1"/>
  <c r="L274" i="16" s="1"/>
  <c r="K21" i="16"/>
  <c r="J21" i="16"/>
  <c r="I21" i="16"/>
  <c r="G21" i="16"/>
  <c r="G20" i="16" s="1"/>
  <c r="F21" i="16"/>
  <c r="E21" i="16"/>
  <c r="E275" i="16" s="1"/>
  <c r="E274" i="16" s="1"/>
  <c r="D21" i="16"/>
  <c r="D275" i="16" s="1"/>
  <c r="D274" i="16" s="1"/>
  <c r="L20" i="16"/>
  <c r="D20" i="16"/>
  <c r="F54" i="21" l="1"/>
  <c r="F53" i="21" s="1"/>
  <c r="C69" i="21"/>
  <c r="C108" i="21"/>
  <c r="F120" i="21"/>
  <c r="F75" i="21" s="1"/>
  <c r="C147" i="21"/>
  <c r="C162" i="21"/>
  <c r="L187" i="21"/>
  <c r="G252" i="21"/>
  <c r="C276" i="21"/>
  <c r="K182" i="21"/>
  <c r="L212" i="21"/>
  <c r="E20" i="21"/>
  <c r="F274" i="21"/>
  <c r="K26" i="21"/>
  <c r="H91" i="21"/>
  <c r="G120" i="21"/>
  <c r="C134" i="21"/>
  <c r="C138" i="21"/>
  <c r="K160" i="21"/>
  <c r="F161" i="21"/>
  <c r="F160" i="21" s="1"/>
  <c r="C166" i="21"/>
  <c r="H171" i="21"/>
  <c r="H179" i="21"/>
  <c r="I240" i="21"/>
  <c r="C257" i="21"/>
  <c r="E211" i="21"/>
  <c r="H43" i="21"/>
  <c r="C114" i="21"/>
  <c r="C126" i="21"/>
  <c r="C131" i="21"/>
  <c r="F181" i="21"/>
  <c r="G187" i="21"/>
  <c r="F212" i="21"/>
  <c r="F211" i="21" s="1"/>
  <c r="C227" i="21"/>
  <c r="K212" i="21"/>
  <c r="K211" i="21" s="1"/>
  <c r="C250" i="21"/>
  <c r="H257" i="21"/>
  <c r="C267" i="21"/>
  <c r="D20" i="19"/>
  <c r="K20" i="19"/>
  <c r="H55" i="19"/>
  <c r="G83" i="19"/>
  <c r="G75" i="19" s="1"/>
  <c r="G120" i="19"/>
  <c r="C134" i="19"/>
  <c r="J212" i="19"/>
  <c r="J211" i="19" s="1"/>
  <c r="J272" i="19" s="1"/>
  <c r="H219" i="19"/>
  <c r="C233" i="19"/>
  <c r="H257" i="19"/>
  <c r="L20" i="19"/>
  <c r="L275" i="19"/>
  <c r="L274" i="19" s="1"/>
  <c r="K26" i="19"/>
  <c r="H26" i="19" s="1"/>
  <c r="K54" i="19"/>
  <c r="K76" i="19"/>
  <c r="E83" i="19"/>
  <c r="C99" i="19"/>
  <c r="J120" i="19"/>
  <c r="J160" i="19"/>
  <c r="C166" i="19"/>
  <c r="C175" i="19"/>
  <c r="J174" i="19"/>
  <c r="F212" i="19"/>
  <c r="F211" i="19" s="1"/>
  <c r="G212" i="19"/>
  <c r="G211" i="19" s="1"/>
  <c r="C219" i="19"/>
  <c r="J252" i="19"/>
  <c r="C276" i="19"/>
  <c r="F83" i="19"/>
  <c r="L182" i="19"/>
  <c r="F274" i="19"/>
  <c r="D152" i="19"/>
  <c r="C152" i="19" s="1"/>
  <c r="G187" i="19"/>
  <c r="G182" i="19" s="1"/>
  <c r="J83" i="19"/>
  <c r="C126" i="19"/>
  <c r="C131" i="19"/>
  <c r="C138" i="19"/>
  <c r="F187" i="19"/>
  <c r="K187" i="19"/>
  <c r="H245" i="19"/>
  <c r="H276" i="19"/>
  <c r="C21" i="18"/>
  <c r="I54" i="18"/>
  <c r="C58" i="18"/>
  <c r="G83" i="18"/>
  <c r="G75" i="18" s="1"/>
  <c r="G52" i="18" s="1"/>
  <c r="F83" i="18"/>
  <c r="C114" i="18"/>
  <c r="E120" i="18"/>
  <c r="C162" i="18"/>
  <c r="K161" i="18"/>
  <c r="K160" i="18" s="1"/>
  <c r="J187" i="18"/>
  <c r="J182" i="18" s="1"/>
  <c r="G240" i="18"/>
  <c r="E253" i="18"/>
  <c r="E252" i="18" s="1"/>
  <c r="E20" i="18"/>
  <c r="D20" i="18"/>
  <c r="F26" i="18"/>
  <c r="C26" i="18" s="1"/>
  <c r="K26" i="18"/>
  <c r="E54" i="18"/>
  <c r="E53" i="18" s="1"/>
  <c r="H80" i="18"/>
  <c r="C91" i="18"/>
  <c r="H178" i="18"/>
  <c r="C179" i="18"/>
  <c r="C188" i="18"/>
  <c r="K187" i="18"/>
  <c r="C214" i="18"/>
  <c r="J212" i="18"/>
  <c r="J211" i="18" s="1"/>
  <c r="F212" i="18"/>
  <c r="F211" i="18" s="1"/>
  <c r="C227" i="18"/>
  <c r="H233" i="18"/>
  <c r="C267" i="18"/>
  <c r="F20" i="18"/>
  <c r="H43" i="18"/>
  <c r="L76" i="18"/>
  <c r="L75" i="18" s="1"/>
  <c r="L52" i="18" s="1"/>
  <c r="J75" i="18"/>
  <c r="E83" i="18"/>
  <c r="E75" i="18" s="1"/>
  <c r="L83" i="18"/>
  <c r="C99" i="18"/>
  <c r="L120" i="18"/>
  <c r="C134" i="18"/>
  <c r="H134" i="18"/>
  <c r="G161" i="18"/>
  <c r="G160" i="18" s="1"/>
  <c r="F182" i="18"/>
  <c r="C199" i="18"/>
  <c r="H199" i="18"/>
  <c r="H208" i="18"/>
  <c r="E211" i="18"/>
  <c r="L211" i="18"/>
  <c r="L272" i="18" s="1"/>
  <c r="L240" i="18"/>
  <c r="D275" i="18"/>
  <c r="C275" i="17"/>
  <c r="C274" i="17" s="1"/>
  <c r="L83" i="17"/>
  <c r="L75" i="17" s="1"/>
  <c r="E53" i="17"/>
  <c r="C263" i="17"/>
  <c r="L20" i="17"/>
  <c r="K54" i="17"/>
  <c r="E76" i="17"/>
  <c r="E75" i="17" s="1"/>
  <c r="H85" i="17"/>
  <c r="C99" i="17"/>
  <c r="C114" i="17"/>
  <c r="C121" i="17"/>
  <c r="G120" i="17"/>
  <c r="G75" i="17" s="1"/>
  <c r="G272" i="17" s="1"/>
  <c r="C131" i="17"/>
  <c r="F160" i="17"/>
  <c r="K161" i="17"/>
  <c r="K160" i="17" s="1"/>
  <c r="L174" i="17"/>
  <c r="J174" i="17"/>
  <c r="E187" i="17"/>
  <c r="J212" i="17"/>
  <c r="C245" i="17"/>
  <c r="C240" i="17"/>
  <c r="K20" i="17"/>
  <c r="D54" i="17"/>
  <c r="C54" i="17" s="1"/>
  <c r="C67" i="17"/>
  <c r="C166" i="17"/>
  <c r="G174" i="17"/>
  <c r="J187" i="17"/>
  <c r="J182" i="17" s="1"/>
  <c r="G212" i="17"/>
  <c r="G211" i="17" s="1"/>
  <c r="G181" i="17" s="1"/>
  <c r="H245" i="17"/>
  <c r="H263" i="17"/>
  <c r="D20" i="17"/>
  <c r="D275" i="17"/>
  <c r="D274" i="17" s="1"/>
  <c r="H21" i="17"/>
  <c r="C31" i="17"/>
  <c r="L53" i="17"/>
  <c r="L52" i="17" s="1"/>
  <c r="C58" i="17"/>
  <c r="H80" i="17"/>
  <c r="H91" i="17"/>
  <c r="H99" i="17"/>
  <c r="H114" i="17"/>
  <c r="C134" i="17"/>
  <c r="L161" i="17"/>
  <c r="L160" i="17" s="1"/>
  <c r="E174" i="17"/>
  <c r="K174" i="17"/>
  <c r="L187" i="17"/>
  <c r="L182" i="17" s="1"/>
  <c r="C199" i="17"/>
  <c r="C208" i="17"/>
  <c r="C219" i="17"/>
  <c r="J240" i="17"/>
  <c r="D252" i="17"/>
  <c r="G53" i="16"/>
  <c r="F275" i="16"/>
  <c r="F274" i="16" s="1"/>
  <c r="K54" i="16"/>
  <c r="K53" i="16" s="1"/>
  <c r="C58" i="16"/>
  <c r="D83" i="16"/>
  <c r="C114" i="16"/>
  <c r="E120" i="16"/>
  <c r="C138" i="16"/>
  <c r="C162" i="16"/>
  <c r="C179" i="16"/>
  <c r="C245" i="16"/>
  <c r="C263" i="16"/>
  <c r="C267" i="16"/>
  <c r="C240" i="16"/>
  <c r="K76" i="16"/>
  <c r="C80" i="16"/>
  <c r="L83" i="16"/>
  <c r="C99" i="16"/>
  <c r="G120" i="16"/>
  <c r="G75" i="16" s="1"/>
  <c r="G52" i="16" s="1"/>
  <c r="C134" i="16"/>
  <c r="E174" i="16"/>
  <c r="L174" i="16"/>
  <c r="L272" i="16" s="1"/>
  <c r="G187" i="16"/>
  <c r="G182" i="16" s="1"/>
  <c r="H208" i="16"/>
  <c r="C214" i="16"/>
  <c r="C227" i="16"/>
  <c r="C233" i="16"/>
  <c r="H21" i="16"/>
  <c r="F26" i="16"/>
  <c r="F20" i="16" s="1"/>
  <c r="H43" i="16"/>
  <c r="C55" i="16"/>
  <c r="C85" i="16"/>
  <c r="C108" i="16"/>
  <c r="D120" i="16"/>
  <c r="C120" i="16" s="1"/>
  <c r="C126" i="16"/>
  <c r="C131" i="16"/>
  <c r="C153" i="16"/>
  <c r="C166" i="16"/>
  <c r="L161" i="16"/>
  <c r="L160" i="16" s="1"/>
  <c r="G174" i="16"/>
  <c r="C183" i="16"/>
  <c r="C208" i="16"/>
  <c r="F212" i="16"/>
  <c r="C219" i="16"/>
  <c r="C241" i="16"/>
  <c r="G240" i="16"/>
  <c r="G211" i="16" s="1"/>
  <c r="F240" i="16"/>
  <c r="C269" i="16"/>
  <c r="L52" i="16"/>
  <c r="H77" i="16"/>
  <c r="K161" i="16"/>
  <c r="F252" i="16"/>
  <c r="C252" i="16" s="1"/>
  <c r="C253" i="16"/>
  <c r="C26" i="17"/>
  <c r="C83" i="16"/>
  <c r="I174" i="16"/>
  <c r="K187" i="16"/>
  <c r="K182" i="16" s="1"/>
  <c r="K275" i="16"/>
  <c r="K274" i="16" s="1"/>
  <c r="F182" i="16"/>
  <c r="L181" i="16"/>
  <c r="L211" i="16"/>
  <c r="K240" i="16"/>
  <c r="I265" i="16"/>
  <c r="K53" i="17"/>
  <c r="F53" i="16"/>
  <c r="L75" i="16"/>
  <c r="H131" i="16"/>
  <c r="J187" i="16"/>
  <c r="H188" i="16"/>
  <c r="I187" i="16"/>
  <c r="C199" i="16"/>
  <c r="D187" i="16"/>
  <c r="H214" i="16"/>
  <c r="J252" i="16"/>
  <c r="J134" i="16"/>
  <c r="I162" i="16"/>
  <c r="I183" i="16"/>
  <c r="J199" i="16"/>
  <c r="H199" i="16" s="1"/>
  <c r="H192" i="17"/>
  <c r="I188" i="17"/>
  <c r="H277" i="17"/>
  <c r="H276" i="17" s="1"/>
  <c r="I276" i="17"/>
  <c r="C84" i="18"/>
  <c r="D83" i="18"/>
  <c r="H189" i="18"/>
  <c r="I188" i="18"/>
  <c r="J20" i="19"/>
  <c r="H43" i="19"/>
  <c r="I138" i="16"/>
  <c r="C219" i="18"/>
  <c r="D212" i="18"/>
  <c r="K245" i="18"/>
  <c r="H246" i="18"/>
  <c r="K257" i="18"/>
  <c r="K253" i="18" s="1"/>
  <c r="H258" i="18"/>
  <c r="H121" i="19"/>
  <c r="I120" i="19"/>
  <c r="H126" i="19"/>
  <c r="H175" i="19"/>
  <c r="J80" i="16"/>
  <c r="J76" i="16" s="1"/>
  <c r="H81" i="16"/>
  <c r="F83" i="16"/>
  <c r="H84" i="16"/>
  <c r="K85" i="16"/>
  <c r="H85" i="16" s="1"/>
  <c r="I126" i="16"/>
  <c r="J162" i="16"/>
  <c r="H163" i="16"/>
  <c r="I166" i="16"/>
  <c r="K171" i="16"/>
  <c r="H171" i="16" s="1"/>
  <c r="C175" i="16"/>
  <c r="K175" i="16"/>
  <c r="K174" i="16" s="1"/>
  <c r="J183" i="16"/>
  <c r="H184" i="16"/>
  <c r="C188" i="16"/>
  <c r="H190" i="16"/>
  <c r="K199" i="16"/>
  <c r="E212" i="16"/>
  <c r="H215" i="16"/>
  <c r="K216" i="16"/>
  <c r="H216" i="16" s="1"/>
  <c r="K219" i="16"/>
  <c r="J227" i="16"/>
  <c r="H228" i="16"/>
  <c r="J233" i="16"/>
  <c r="J232" i="16" s="1"/>
  <c r="H234" i="16"/>
  <c r="K245" i="16"/>
  <c r="H245" i="16" s="1"/>
  <c r="C257" i="16"/>
  <c r="K257" i="16"/>
  <c r="K253" i="16" s="1"/>
  <c r="K252" i="16" s="1"/>
  <c r="J269" i="16"/>
  <c r="H270" i="16"/>
  <c r="J276" i="16"/>
  <c r="H277" i="16"/>
  <c r="H276" i="16" s="1"/>
  <c r="C69" i="17"/>
  <c r="K75" i="17"/>
  <c r="D80" i="17"/>
  <c r="H84" i="17"/>
  <c r="F83" i="17"/>
  <c r="F75" i="17" s="1"/>
  <c r="I121" i="17"/>
  <c r="I134" i="17"/>
  <c r="H134" i="17" s="1"/>
  <c r="I138" i="17"/>
  <c r="H138" i="17" s="1"/>
  <c r="C152" i="17"/>
  <c r="H171" i="17"/>
  <c r="H179" i="17"/>
  <c r="I178" i="17"/>
  <c r="H178" i="17" s="1"/>
  <c r="H203" i="17"/>
  <c r="I199" i="17"/>
  <c r="H199" i="17" s="1"/>
  <c r="H208" i="17"/>
  <c r="L211" i="17"/>
  <c r="H215" i="17"/>
  <c r="I214" i="17"/>
  <c r="C232" i="17"/>
  <c r="H234" i="17"/>
  <c r="I233" i="17"/>
  <c r="H257" i="17"/>
  <c r="E275" i="17"/>
  <c r="E274" i="17" s="1"/>
  <c r="H26" i="18"/>
  <c r="H45" i="18"/>
  <c r="K55" i="18"/>
  <c r="F67" i="18"/>
  <c r="C67" i="18" s="1"/>
  <c r="C69" i="18"/>
  <c r="K77" i="18"/>
  <c r="K76" i="18" s="1"/>
  <c r="K99" i="18"/>
  <c r="G120" i="18"/>
  <c r="H132" i="18"/>
  <c r="I131" i="18"/>
  <c r="H131" i="18" s="1"/>
  <c r="C153" i="18"/>
  <c r="D152" i="18"/>
  <c r="C152" i="18" s="1"/>
  <c r="H216" i="18"/>
  <c r="I212" i="18"/>
  <c r="C233" i="18"/>
  <c r="D232" i="18"/>
  <c r="C232" i="18" s="1"/>
  <c r="D274" i="18"/>
  <c r="E20" i="19"/>
  <c r="C43" i="19"/>
  <c r="H59" i="19"/>
  <c r="I58" i="19"/>
  <c r="H77" i="19"/>
  <c r="H153" i="19"/>
  <c r="I152" i="19"/>
  <c r="H152" i="19" s="1"/>
  <c r="H184" i="19"/>
  <c r="I183" i="19"/>
  <c r="G181" i="19"/>
  <c r="I58" i="16"/>
  <c r="J219" i="16"/>
  <c r="I233" i="16"/>
  <c r="C214" i="17"/>
  <c r="H86" i="18"/>
  <c r="I85" i="18"/>
  <c r="H56" i="16"/>
  <c r="J58" i="16"/>
  <c r="J54" i="16" s="1"/>
  <c r="H59" i="16"/>
  <c r="I69" i="16"/>
  <c r="H69" i="16" s="1"/>
  <c r="H78" i="16"/>
  <c r="H101" i="16"/>
  <c r="I114" i="16"/>
  <c r="J138" i="16"/>
  <c r="H139" i="16"/>
  <c r="J153" i="16"/>
  <c r="J152" i="16" s="1"/>
  <c r="H154" i="16"/>
  <c r="D161" i="16"/>
  <c r="E20" i="16"/>
  <c r="C21" i="16"/>
  <c r="C275" i="16" s="1"/>
  <c r="C274" i="16" s="1"/>
  <c r="K26" i="16"/>
  <c r="E54" i="16"/>
  <c r="H57" i="16"/>
  <c r="I67" i="16"/>
  <c r="J69" i="16"/>
  <c r="J67" i="16" s="1"/>
  <c r="E76" i="16"/>
  <c r="I76" i="16"/>
  <c r="H79" i="16"/>
  <c r="I91" i="16"/>
  <c r="H91" i="16" s="1"/>
  <c r="J108" i="16"/>
  <c r="J114" i="16"/>
  <c r="I121" i="16"/>
  <c r="J126" i="16"/>
  <c r="I147" i="16"/>
  <c r="H147" i="16" s="1"/>
  <c r="E152" i="16"/>
  <c r="C152" i="16" s="1"/>
  <c r="E161" i="16"/>
  <c r="E160" i="16" s="1"/>
  <c r="J166" i="16"/>
  <c r="D171" i="16"/>
  <c r="C171" i="16" s="1"/>
  <c r="D178" i="16"/>
  <c r="J179" i="16"/>
  <c r="E182" i="16"/>
  <c r="D211" i="16"/>
  <c r="E232" i="16"/>
  <c r="C232" i="16" s="1"/>
  <c r="I241" i="16"/>
  <c r="J250" i="16"/>
  <c r="H250" i="16" s="1"/>
  <c r="I253" i="16"/>
  <c r="I263" i="16"/>
  <c r="H263" i="16" s="1"/>
  <c r="D266" i="16"/>
  <c r="J267" i="16"/>
  <c r="I275" i="16"/>
  <c r="I274" i="16" s="1"/>
  <c r="E20" i="17"/>
  <c r="G275" i="17"/>
  <c r="G274" i="17" s="1"/>
  <c r="I55" i="17"/>
  <c r="I58" i="17"/>
  <c r="H58" i="17" s="1"/>
  <c r="I69" i="17"/>
  <c r="H69" i="17" s="1"/>
  <c r="C85" i="17"/>
  <c r="E120" i="17"/>
  <c r="J120" i="17"/>
  <c r="I126" i="17"/>
  <c r="H126" i="17" s="1"/>
  <c r="H154" i="17"/>
  <c r="I153" i="17"/>
  <c r="D161" i="17"/>
  <c r="C175" i="17"/>
  <c r="D174" i="17"/>
  <c r="F178" i="17"/>
  <c r="F174" i="17" s="1"/>
  <c r="C179" i="17"/>
  <c r="L181" i="17"/>
  <c r="D211" i="17"/>
  <c r="K212" i="17"/>
  <c r="K211" i="17" s="1"/>
  <c r="K272" i="17" s="1"/>
  <c r="I253" i="17"/>
  <c r="C257" i="17"/>
  <c r="F253" i="17"/>
  <c r="F252" i="17" s="1"/>
  <c r="C252" i="17" s="1"/>
  <c r="C267" i="17"/>
  <c r="D266" i="17"/>
  <c r="H270" i="17"/>
  <c r="I269" i="17"/>
  <c r="K20" i="18"/>
  <c r="H21" i="18"/>
  <c r="H58" i="18"/>
  <c r="F75" i="18"/>
  <c r="K83" i="18"/>
  <c r="I91" i="18"/>
  <c r="H91" i="18" s="1"/>
  <c r="C121" i="18"/>
  <c r="D120" i="18"/>
  <c r="H154" i="18"/>
  <c r="I153" i="18"/>
  <c r="H162" i="18"/>
  <c r="H176" i="18"/>
  <c r="I175" i="18"/>
  <c r="K183" i="18"/>
  <c r="K182" i="18" s="1"/>
  <c r="E187" i="18"/>
  <c r="C187" i="18" s="1"/>
  <c r="C241" i="18"/>
  <c r="D240" i="18"/>
  <c r="C240" i="18" s="1"/>
  <c r="K263" i="18"/>
  <c r="H263" i="18" s="1"/>
  <c r="H264" i="18"/>
  <c r="K267" i="18"/>
  <c r="K266" i="18" s="1"/>
  <c r="K265" i="18" s="1"/>
  <c r="H268" i="18"/>
  <c r="C27" i="19"/>
  <c r="F26" i="19"/>
  <c r="C58" i="19"/>
  <c r="E54" i="19"/>
  <c r="K53" i="19"/>
  <c r="K99" i="19"/>
  <c r="H99" i="19" s="1"/>
  <c r="H100" i="19"/>
  <c r="K138" i="19"/>
  <c r="H138" i="19" s="1"/>
  <c r="H139" i="19"/>
  <c r="K166" i="19"/>
  <c r="H166" i="19" s="1"/>
  <c r="H167" i="19"/>
  <c r="H200" i="19"/>
  <c r="I199" i="19"/>
  <c r="H199" i="19" s="1"/>
  <c r="I153" i="16"/>
  <c r="I227" i="16"/>
  <c r="H227" i="16" s="1"/>
  <c r="C153" i="17"/>
  <c r="E182" i="17"/>
  <c r="C253" i="17"/>
  <c r="I53" i="18"/>
  <c r="H69" i="18"/>
  <c r="I67" i="18"/>
  <c r="H67" i="18" s="1"/>
  <c r="C77" i="18"/>
  <c r="K240" i="18"/>
  <c r="K269" i="18"/>
  <c r="H270" i="18"/>
  <c r="H242" i="19"/>
  <c r="I241" i="19"/>
  <c r="D67" i="16"/>
  <c r="C67" i="16" s="1"/>
  <c r="F120" i="16"/>
  <c r="K131" i="16"/>
  <c r="K120" i="16" s="1"/>
  <c r="K134" i="16"/>
  <c r="C26" i="16"/>
  <c r="F20" i="17"/>
  <c r="J20" i="17"/>
  <c r="C77" i="17"/>
  <c r="I77" i="17"/>
  <c r="J83" i="17"/>
  <c r="J75" i="17" s="1"/>
  <c r="H86" i="17"/>
  <c r="D91" i="17"/>
  <c r="I108" i="17"/>
  <c r="H108" i="17" s="1"/>
  <c r="H148" i="17"/>
  <c r="I147" i="17"/>
  <c r="H147" i="17" s="1"/>
  <c r="H163" i="17"/>
  <c r="I162" i="17"/>
  <c r="I174" i="17"/>
  <c r="H174" i="17" s="1"/>
  <c r="C183" i="17"/>
  <c r="I183" i="17"/>
  <c r="F187" i="17"/>
  <c r="F182" i="17" s="1"/>
  <c r="F181" i="17" s="1"/>
  <c r="C188" i="17"/>
  <c r="D187" i="17"/>
  <c r="E211" i="17"/>
  <c r="F212" i="17"/>
  <c r="F211" i="17" s="1"/>
  <c r="I216" i="17"/>
  <c r="H216" i="17" s="1"/>
  <c r="I219" i="17"/>
  <c r="H219" i="17" s="1"/>
  <c r="H228" i="17"/>
  <c r="I227" i="17"/>
  <c r="H227" i="17" s="1"/>
  <c r="C241" i="17"/>
  <c r="I241" i="17"/>
  <c r="H266" i="17"/>
  <c r="I265" i="17"/>
  <c r="H265" i="17" s="1"/>
  <c r="G275" i="18"/>
  <c r="G274" i="18" s="1"/>
  <c r="G20" i="18"/>
  <c r="C20" i="18" s="1"/>
  <c r="L20" i="18"/>
  <c r="C55" i="18"/>
  <c r="D54" i="18"/>
  <c r="H57" i="18"/>
  <c r="H79" i="18"/>
  <c r="C81" i="18"/>
  <c r="D80" i="18"/>
  <c r="C80" i="18" s="1"/>
  <c r="H92" i="18"/>
  <c r="H101" i="18"/>
  <c r="H105" i="18"/>
  <c r="C108" i="18"/>
  <c r="H108" i="18"/>
  <c r="K114" i="18"/>
  <c r="H118" i="18"/>
  <c r="K121" i="18"/>
  <c r="K120" i="18" s="1"/>
  <c r="H139" i="18"/>
  <c r="I138" i="18"/>
  <c r="H138" i="18" s="1"/>
  <c r="H167" i="18"/>
  <c r="I166" i="18"/>
  <c r="H166" i="18" s="1"/>
  <c r="C175" i="18"/>
  <c r="C178" i="18"/>
  <c r="J181" i="18"/>
  <c r="H214" i="18"/>
  <c r="H245" i="18"/>
  <c r="K250" i="18"/>
  <c r="H250" i="18" s="1"/>
  <c r="H251" i="18"/>
  <c r="H257" i="18"/>
  <c r="C265" i="18"/>
  <c r="E274" i="19"/>
  <c r="D53" i="19"/>
  <c r="K131" i="19"/>
  <c r="H131" i="19" s="1"/>
  <c r="H132" i="19"/>
  <c r="H134" i="19"/>
  <c r="C162" i="19"/>
  <c r="D161" i="19"/>
  <c r="K211" i="19"/>
  <c r="C267" i="19"/>
  <c r="E266" i="19"/>
  <c r="H270" i="19"/>
  <c r="I269" i="19"/>
  <c r="I77" i="18"/>
  <c r="I99" i="18"/>
  <c r="I114" i="18"/>
  <c r="H114" i="18" s="1"/>
  <c r="I121" i="18"/>
  <c r="D161" i="18"/>
  <c r="I171" i="18"/>
  <c r="H171" i="18" s="1"/>
  <c r="H200" i="18"/>
  <c r="K212" i="18"/>
  <c r="H220" i="18"/>
  <c r="H228" i="18"/>
  <c r="H234" i="18"/>
  <c r="I240" i="18"/>
  <c r="H242" i="18"/>
  <c r="C250" i="18"/>
  <c r="C252" i="18"/>
  <c r="I253" i="18"/>
  <c r="C263" i="18"/>
  <c r="C266" i="18"/>
  <c r="I266" i="18"/>
  <c r="C269" i="18"/>
  <c r="H277" i="18"/>
  <c r="H276" i="18" s="1"/>
  <c r="F20" i="19"/>
  <c r="C20" i="19" s="1"/>
  <c r="D275" i="19"/>
  <c r="D274" i="19" s="1"/>
  <c r="C21" i="19"/>
  <c r="C275" i="19" s="1"/>
  <c r="H21" i="19"/>
  <c r="J52" i="19"/>
  <c r="C77" i="19"/>
  <c r="E76" i="19"/>
  <c r="J75" i="19"/>
  <c r="H92" i="19"/>
  <c r="K91" i="19"/>
  <c r="H110" i="19"/>
  <c r="K108" i="19"/>
  <c r="H108" i="19" s="1"/>
  <c r="K120" i="19"/>
  <c r="F160" i="19"/>
  <c r="K162" i="19"/>
  <c r="K161" i="19" s="1"/>
  <c r="K160" i="19" s="1"/>
  <c r="H163" i="19"/>
  <c r="K182" i="19"/>
  <c r="H188" i="19"/>
  <c r="L211" i="19"/>
  <c r="L181" i="19" s="1"/>
  <c r="H217" i="19"/>
  <c r="I216" i="19"/>
  <c r="H216" i="19" s="1"/>
  <c r="H254" i="19"/>
  <c r="I253" i="19"/>
  <c r="D108" i="17"/>
  <c r="C108" i="17" s="1"/>
  <c r="H170" i="18"/>
  <c r="D174" i="18"/>
  <c r="C174" i="18" s="1"/>
  <c r="C183" i="18"/>
  <c r="G212" i="18"/>
  <c r="G211" i="18" s="1"/>
  <c r="L275" i="18"/>
  <c r="L274" i="18" s="1"/>
  <c r="I274" i="18"/>
  <c r="I275" i="19"/>
  <c r="I274" i="19" s="1"/>
  <c r="F53" i="19"/>
  <c r="H86" i="19"/>
  <c r="I85" i="19"/>
  <c r="F120" i="19"/>
  <c r="F75" i="19" s="1"/>
  <c r="C123" i="19"/>
  <c r="D121" i="19"/>
  <c r="C147" i="19"/>
  <c r="H147" i="19"/>
  <c r="L161" i="19"/>
  <c r="L160" i="19" s="1"/>
  <c r="C171" i="19"/>
  <c r="H171" i="19"/>
  <c r="F174" i="19"/>
  <c r="C174" i="19" s="1"/>
  <c r="C178" i="19"/>
  <c r="C179" i="19"/>
  <c r="H179" i="19"/>
  <c r="I178" i="19"/>
  <c r="H178" i="19" s="1"/>
  <c r="C186" i="19"/>
  <c r="F183" i="19"/>
  <c r="C188" i="19"/>
  <c r="E187" i="19"/>
  <c r="E182" i="19" s="1"/>
  <c r="C207" i="19"/>
  <c r="D187" i="19"/>
  <c r="H209" i="19"/>
  <c r="I208" i="19"/>
  <c r="H208" i="19" s="1"/>
  <c r="D211" i="19"/>
  <c r="C214" i="19"/>
  <c r="E212" i="19"/>
  <c r="H228" i="19"/>
  <c r="I227" i="19"/>
  <c r="H227" i="19" s="1"/>
  <c r="C232" i="19"/>
  <c r="H234" i="19"/>
  <c r="I233" i="19"/>
  <c r="K252" i="19"/>
  <c r="C257" i="19"/>
  <c r="E253" i="19"/>
  <c r="H264" i="19"/>
  <c r="I263" i="19"/>
  <c r="H263" i="19" s="1"/>
  <c r="K275" i="19"/>
  <c r="K274" i="19" s="1"/>
  <c r="H169" i="18"/>
  <c r="J174" i="18"/>
  <c r="J52" i="18" s="1"/>
  <c r="J51" i="18" s="1"/>
  <c r="H179" i="18"/>
  <c r="L182" i="18"/>
  <c r="L181" i="18" s="1"/>
  <c r="C208" i="18"/>
  <c r="C216" i="18"/>
  <c r="C68" i="19"/>
  <c r="D67" i="19"/>
  <c r="C67" i="19" s="1"/>
  <c r="H70" i="19"/>
  <c r="I69" i="19"/>
  <c r="H69" i="19" s="1"/>
  <c r="L75" i="19"/>
  <c r="H81" i="19"/>
  <c r="I80" i="19"/>
  <c r="H80" i="19" s="1"/>
  <c r="K83" i="19"/>
  <c r="K75" i="19" s="1"/>
  <c r="I91" i="19"/>
  <c r="H91" i="19" s="1"/>
  <c r="C91" i="19"/>
  <c r="C109" i="19"/>
  <c r="D108" i="19"/>
  <c r="C108" i="19" s="1"/>
  <c r="C114" i="19"/>
  <c r="H114" i="19"/>
  <c r="H164" i="19"/>
  <c r="I162" i="19"/>
  <c r="G174" i="19"/>
  <c r="H213" i="19"/>
  <c r="E240" i="19"/>
  <c r="C240" i="19" s="1"/>
  <c r="H251" i="19"/>
  <c r="I250" i="19"/>
  <c r="H250" i="19" s="1"/>
  <c r="H267" i="19"/>
  <c r="I266" i="19"/>
  <c r="C274" i="19"/>
  <c r="C80" i="21"/>
  <c r="D76" i="21"/>
  <c r="H81" i="21"/>
  <c r="I80" i="21"/>
  <c r="H68" i="19"/>
  <c r="H109" i="19"/>
  <c r="K275" i="21"/>
  <c r="K274" i="21" s="1"/>
  <c r="K20" i="21"/>
  <c r="H21" i="21"/>
  <c r="F20" i="21"/>
  <c r="C77" i="21"/>
  <c r="E76" i="21"/>
  <c r="E75" i="21" s="1"/>
  <c r="G275" i="21"/>
  <c r="G274" i="21" s="1"/>
  <c r="G20" i="21"/>
  <c r="J120" i="21"/>
  <c r="H127" i="21"/>
  <c r="I126" i="21"/>
  <c r="D160" i="21"/>
  <c r="C216" i="21"/>
  <c r="D212" i="21"/>
  <c r="H217" i="21"/>
  <c r="I216" i="21"/>
  <c r="J80" i="21"/>
  <c r="J76" i="21" s="1"/>
  <c r="G83" i="21"/>
  <c r="G75" i="21" s="1"/>
  <c r="G52" i="21" s="1"/>
  <c r="H87" i="21"/>
  <c r="C91" i="21"/>
  <c r="H100" i="21"/>
  <c r="I99" i="21"/>
  <c r="H114" i="21"/>
  <c r="H121" i="21"/>
  <c r="J126" i="21"/>
  <c r="H130" i="21"/>
  <c r="H137" i="21"/>
  <c r="H150" i="21"/>
  <c r="C153" i="21"/>
  <c r="D152" i="21"/>
  <c r="C152" i="21" s="1"/>
  <c r="H154" i="21"/>
  <c r="H158" i="21"/>
  <c r="H162" i="21"/>
  <c r="H167" i="21"/>
  <c r="C171" i="21"/>
  <c r="C175" i="21"/>
  <c r="H175" i="21"/>
  <c r="C178" i="21"/>
  <c r="L182" i="21"/>
  <c r="H186" i="21"/>
  <c r="C188" i="21"/>
  <c r="H189" i="21"/>
  <c r="H193" i="21"/>
  <c r="H197" i="21"/>
  <c r="H199" i="21"/>
  <c r="C205" i="21"/>
  <c r="D199" i="21"/>
  <c r="C199" i="21" s="1"/>
  <c r="D20" i="21"/>
  <c r="C20" i="21" s="1"/>
  <c r="D275" i="21"/>
  <c r="D274" i="21" s="1"/>
  <c r="L275" i="21"/>
  <c r="L274" i="21" s="1"/>
  <c r="L20" i="21"/>
  <c r="H55" i="21"/>
  <c r="L75" i="21"/>
  <c r="L52" i="21" s="1"/>
  <c r="D83" i="21"/>
  <c r="H86" i="21"/>
  <c r="I85" i="21"/>
  <c r="J99" i="21"/>
  <c r="J108" i="21"/>
  <c r="H108" i="21" s="1"/>
  <c r="J153" i="21"/>
  <c r="J152" i="21" s="1"/>
  <c r="J166" i="21"/>
  <c r="J161" i="21" s="1"/>
  <c r="J160" i="21" s="1"/>
  <c r="C179" i="21"/>
  <c r="G182" i="21"/>
  <c r="J188" i="21"/>
  <c r="J187" i="21" s="1"/>
  <c r="J182" i="21" s="1"/>
  <c r="L211" i="21"/>
  <c r="D265" i="21"/>
  <c r="H26" i="21"/>
  <c r="C55" i="21"/>
  <c r="E54" i="21"/>
  <c r="J54" i="21"/>
  <c r="J53" i="21" s="1"/>
  <c r="H59" i="21"/>
  <c r="I58" i="21"/>
  <c r="H58" i="21" s="1"/>
  <c r="H63" i="21"/>
  <c r="C67" i="21"/>
  <c r="H70" i="21"/>
  <c r="I69" i="21"/>
  <c r="H74" i="21"/>
  <c r="H77" i="21"/>
  <c r="I76" i="21"/>
  <c r="H82" i="21"/>
  <c r="K83" i="21"/>
  <c r="K75" i="21" s="1"/>
  <c r="J85" i="21"/>
  <c r="H89" i="21"/>
  <c r="H102" i="21"/>
  <c r="H111" i="21"/>
  <c r="C123" i="21"/>
  <c r="D121" i="21"/>
  <c r="H128" i="21"/>
  <c r="H131" i="21"/>
  <c r="H135" i="21"/>
  <c r="H138" i="21"/>
  <c r="H148" i="21"/>
  <c r="H156" i="21"/>
  <c r="H169" i="21"/>
  <c r="F174" i="21"/>
  <c r="C174" i="21" s="1"/>
  <c r="C183" i="21"/>
  <c r="H184" i="21"/>
  <c r="H191" i="21"/>
  <c r="H195" i="21"/>
  <c r="C208" i="21"/>
  <c r="H208" i="21"/>
  <c r="J212" i="21"/>
  <c r="I134" i="21"/>
  <c r="H134" i="21" s="1"/>
  <c r="I147" i="21"/>
  <c r="H147" i="21" s="1"/>
  <c r="I153" i="21"/>
  <c r="E161" i="21"/>
  <c r="E160" i="21" s="1"/>
  <c r="I166" i="21"/>
  <c r="H166" i="21" s="1"/>
  <c r="I178" i="21"/>
  <c r="H178" i="21" s="1"/>
  <c r="I183" i="21"/>
  <c r="I188" i="21"/>
  <c r="H213" i="21"/>
  <c r="J216" i="21"/>
  <c r="C219" i="21"/>
  <c r="H219" i="21"/>
  <c r="H229" i="21"/>
  <c r="C233" i="21"/>
  <c r="H235" i="21"/>
  <c r="H239" i="21"/>
  <c r="H254" i="21"/>
  <c r="J253" i="21"/>
  <c r="H267" i="21"/>
  <c r="C269" i="21"/>
  <c r="C275" i="21" s="1"/>
  <c r="C274" i="21" s="1"/>
  <c r="H270" i="21"/>
  <c r="H277" i="21"/>
  <c r="H276" i="21" s="1"/>
  <c r="J276" i="21"/>
  <c r="J274" i="21" s="1"/>
  <c r="H228" i="21"/>
  <c r="I227" i="21"/>
  <c r="H227" i="21" s="1"/>
  <c r="C232" i="21"/>
  <c r="H234" i="21"/>
  <c r="I233" i="21"/>
  <c r="H238" i="21"/>
  <c r="C241" i="21"/>
  <c r="D240" i="21"/>
  <c r="C240" i="21" s="1"/>
  <c r="C245" i="21"/>
  <c r="C253" i="21"/>
  <c r="D252" i="21"/>
  <c r="C214" i="21"/>
  <c r="H214" i="21"/>
  <c r="H218" i="21"/>
  <c r="J227" i="21"/>
  <c r="H231" i="21"/>
  <c r="J233" i="21"/>
  <c r="J232" i="21" s="1"/>
  <c r="H237" i="21"/>
  <c r="H242" i="21"/>
  <c r="J241" i="21"/>
  <c r="H251" i="21"/>
  <c r="J250" i="21"/>
  <c r="H250" i="21" s="1"/>
  <c r="I263" i="21"/>
  <c r="H263" i="21" s="1"/>
  <c r="E266" i="21"/>
  <c r="E265" i="21" s="1"/>
  <c r="E181" i="21" s="1"/>
  <c r="I266" i="21"/>
  <c r="I269" i="21"/>
  <c r="G51" i="21" l="1"/>
  <c r="G50" i="21" s="1"/>
  <c r="C252" i="21"/>
  <c r="G181" i="21"/>
  <c r="C83" i="21"/>
  <c r="L181" i="21"/>
  <c r="C161" i="21"/>
  <c r="C266" i="21"/>
  <c r="L51" i="21"/>
  <c r="L50" i="21" s="1"/>
  <c r="D187" i="21"/>
  <c r="K181" i="21"/>
  <c r="H80" i="21"/>
  <c r="I187" i="19"/>
  <c r="H187" i="19" s="1"/>
  <c r="J181" i="19"/>
  <c r="J51" i="19"/>
  <c r="J273" i="19" s="1"/>
  <c r="G52" i="19"/>
  <c r="G51" i="19" s="1"/>
  <c r="L272" i="19"/>
  <c r="C187" i="19"/>
  <c r="F182" i="19"/>
  <c r="F181" i="19" s="1"/>
  <c r="I76" i="19"/>
  <c r="H99" i="18"/>
  <c r="K252" i="18"/>
  <c r="F181" i="18"/>
  <c r="G272" i="18"/>
  <c r="D76" i="18"/>
  <c r="D75" i="18" s="1"/>
  <c r="C75" i="18" s="1"/>
  <c r="L51" i="18"/>
  <c r="C253" i="18"/>
  <c r="C83" i="18"/>
  <c r="E52" i="18"/>
  <c r="E52" i="17"/>
  <c r="E272" i="17"/>
  <c r="C20" i="17"/>
  <c r="C120" i="17"/>
  <c r="C178" i="17"/>
  <c r="C212" i="17"/>
  <c r="C174" i="17"/>
  <c r="L272" i="17"/>
  <c r="D53" i="17"/>
  <c r="K52" i="17"/>
  <c r="J211" i="17"/>
  <c r="J181" i="17" s="1"/>
  <c r="G181" i="16"/>
  <c r="G51" i="16" s="1"/>
  <c r="G272" i="16"/>
  <c r="J83" i="16"/>
  <c r="H219" i="16"/>
  <c r="F75" i="16"/>
  <c r="H134" i="16"/>
  <c r="D75" i="16"/>
  <c r="J120" i="16"/>
  <c r="J75" i="16" s="1"/>
  <c r="H58" i="16"/>
  <c r="H126" i="16"/>
  <c r="H80" i="16"/>
  <c r="K83" i="16"/>
  <c r="K75" i="16" s="1"/>
  <c r="F211" i="16"/>
  <c r="C211" i="16" s="1"/>
  <c r="K212" i="16"/>
  <c r="K211" i="16" s="1"/>
  <c r="H257" i="16"/>
  <c r="K52" i="21"/>
  <c r="K272" i="21"/>
  <c r="F52" i="17"/>
  <c r="F51" i="17" s="1"/>
  <c r="F272" i="17"/>
  <c r="J273" i="18"/>
  <c r="J50" i="18"/>
  <c r="L50" i="18"/>
  <c r="L273" i="18"/>
  <c r="K272" i="19"/>
  <c r="J52" i="17"/>
  <c r="K181" i="16"/>
  <c r="I187" i="21"/>
  <c r="H187" i="21" s="1"/>
  <c r="H188" i="21"/>
  <c r="G50" i="19"/>
  <c r="G273" i="19"/>
  <c r="C121" i="19"/>
  <c r="D120" i="19"/>
  <c r="C120" i="19" s="1"/>
  <c r="K181" i="19"/>
  <c r="C76" i="19"/>
  <c r="E75" i="19"/>
  <c r="I252" i="18"/>
  <c r="H253" i="18"/>
  <c r="D160" i="18"/>
  <c r="C160" i="18" s="1"/>
  <c r="C161" i="18"/>
  <c r="I76" i="18"/>
  <c r="H77" i="18"/>
  <c r="C266" i="19"/>
  <c r="E265" i="19"/>
  <c r="C265" i="19" s="1"/>
  <c r="H241" i="19"/>
  <c r="I240" i="19"/>
  <c r="H240" i="19" s="1"/>
  <c r="K52" i="19"/>
  <c r="H269" i="17"/>
  <c r="C266" i="17"/>
  <c r="D265" i="17"/>
  <c r="C265" i="17" s="1"/>
  <c r="H253" i="17"/>
  <c r="I252" i="17"/>
  <c r="H252" i="17" s="1"/>
  <c r="H179" i="16"/>
  <c r="J178" i="16"/>
  <c r="H121" i="16"/>
  <c r="I120" i="16"/>
  <c r="H67" i="16"/>
  <c r="H26" i="16"/>
  <c r="K20" i="16"/>
  <c r="D160" i="16"/>
  <c r="C160" i="16" s="1"/>
  <c r="C161" i="16"/>
  <c r="I83" i="18"/>
  <c r="H83" i="18" s="1"/>
  <c r="H85" i="18"/>
  <c r="H76" i="19"/>
  <c r="H121" i="17"/>
  <c r="I120" i="17"/>
  <c r="H120" i="17" s="1"/>
  <c r="C80" i="17"/>
  <c r="D76" i="17"/>
  <c r="E211" i="16"/>
  <c r="J275" i="16"/>
  <c r="J274" i="16" s="1"/>
  <c r="J53" i="16"/>
  <c r="D120" i="21"/>
  <c r="C120" i="21" s="1"/>
  <c r="C121" i="21"/>
  <c r="H69" i="21"/>
  <c r="I67" i="21"/>
  <c r="H67" i="21" s="1"/>
  <c r="H269" i="21"/>
  <c r="J252" i="21"/>
  <c r="H253" i="21"/>
  <c r="H183" i="21"/>
  <c r="I161" i="21"/>
  <c r="J83" i="21"/>
  <c r="J75" i="21" s="1"/>
  <c r="J52" i="21" s="1"/>
  <c r="H99" i="21"/>
  <c r="H216" i="21"/>
  <c r="I120" i="21"/>
  <c r="H120" i="21" s="1"/>
  <c r="H126" i="21"/>
  <c r="F52" i="21"/>
  <c r="F51" i="21" s="1"/>
  <c r="H275" i="21"/>
  <c r="H274" i="21" s="1"/>
  <c r="G272" i="19"/>
  <c r="I161" i="19"/>
  <c r="H162" i="19"/>
  <c r="L52" i="19"/>
  <c r="L51" i="19" s="1"/>
  <c r="H233" i="19"/>
  <c r="I232" i="19"/>
  <c r="H232" i="19" s="1"/>
  <c r="D83" i="19"/>
  <c r="H253" i="19"/>
  <c r="I252" i="19"/>
  <c r="H252" i="19" s="1"/>
  <c r="D182" i="19"/>
  <c r="I265" i="18"/>
  <c r="H265" i="18" s="1"/>
  <c r="H266" i="18"/>
  <c r="H240" i="18"/>
  <c r="K211" i="18"/>
  <c r="I120" i="18"/>
  <c r="H120" i="18" s="1"/>
  <c r="H121" i="18"/>
  <c r="H269" i="19"/>
  <c r="H275" i="19" s="1"/>
  <c r="H274" i="19" s="1"/>
  <c r="J272" i="18"/>
  <c r="I161" i="17"/>
  <c r="H162" i="17"/>
  <c r="H77" i="17"/>
  <c r="I76" i="17"/>
  <c r="E181" i="17"/>
  <c r="E51" i="17" s="1"/>
  <c r="E53" i="19"/>
  <c r="C53" i="19" s="1"/>
  <c r="C54" i="19"/>
  <c r="G181" i="18"/>
  <c r="G51" i="18" s="1"/>
  <c r="I161" i="18"/>
  <c r="C120" i="18"/>
  <c r="K275" i="18"/>
  <c r="K274" i="18" s="1"/>
  <c r="K181" i="17"/>
  <c r="I54" i="17"/>
  <c r="H55" i="17"/>
  <c r="I252" i="16"/>
  <c r="H253" i="16"/>
  <c r="J212" i="16"/>
  <c r="J211" i="16" s="1"/>
  <c r="C178" i="16"/>
  <c r="D174" i="16"/>
  <c r="C174" i="16" s="1"/>
  <c r="H76" i="16"/>
  <c r="H114" i="16"/>
  <c r="H267" i="18"/>
  <c r="I211" i="18"/>
  <c r="H212" i="18"/>
  <c r="K54" i="18"/>
  <c r="H55" i="18"/>
  <c r="J182" i="16"/>
  <c r="H166" i="16"/>
  <c r="H120" i="19"/>
  <c r="H188" i="18"/>
  <c r="I187" i="18"/>
  <c r="H187" i="16"/>
  <c r="E182" i="18"/>
  <c r="H108" i="16"/>
  <c r="D53" i="16"/>
  <c r="I83" i="16"/>
  <c r="H269" i="16"/>
  <c r="F272" i="21"/>
  <c r="I265" i="21"/>
  <c r="H265" i="21" s="1"/>
  <c r="H266" i="21"/>
  <c r="H241" i="21"/>
  <c r="J240" i="21"/>
  <c r="H240" i="21" s="1"/>
  <c r="I232" i="21"/>
  <c r="H232" i="21" s="1"/>
  <c r="H233" i="21"/>
  <c r="I212" i="21"/>
  <c r="I275" i="21"/>
  <c r="I274" i="21" s="1"/>
  <c r="I83" i="21"/>
  <c r="H83" i="21" s="1"/>
  <c r="H85" i="21"/>
  <c r="I54" i="21"/>
  <c r="G272" i="21"/>
  <c r="G273" i="21"/>
  <c r="C76" i="21"/>
  <c r="I212" i="19"/>
  <c r="C253" i="19"/>
  <c r="E252" i="19"/>
  <c r="E211" i="19"/>
  <c r="E181" i="19" s="1"/>
  <c r="C212" i="19"/>
  <c r="C183" i="19"/>
  <c r="J50" i="19"/>
  <c r="H269" i="18"/>
  <c r="H275" i="18" s="1"/>
  <c r="H274" i="18" s="1"/>
  <c r="C54" i="18"/>
  <c r="D53" i="18"/>
  <c r="H183" i="17"/>
  <c r="C91" i="17"/>
  <c r="D83" i="17"/>
  <c r="C83" i="17" s="1"/>
  <c r="F53" i="18"/>
  <c r="H153" i="16"/>
  <c r="I152" i="16"/>
  <c r="H152" i="16" s="1"/>
  <c r="K181" i="18"/>
  <c r="C211" i="17"/>
  <c r="C161" i="17"/>
  <c r="D160" i="17"/>
  <c r="C160" i="17" s="1"/>
  <c r="J266" i="16"/>
  <c r="H267" i="16"/>
  <c r="C76" i="16"/>
  <c r="E75" i="16"/>
  <c r="C75" i="16" s="1"/>
  <c r="I54" i="16"/>
  <c r="H233" i="16"/>
  <c r="I232" i="16"/>
  <c r="H232" i="16" s="1"/>
  <c r="I67" i="19"/>
  <c r="H67" i="19" s="1"/>
  <c r="K75" i="18"/>
  <c r="H214" i="17"/>
  <c r="I212" i="17"/>
  <c r="I83" i="17"/>
  <c r="H83" i="17" s="1"/>
  <c r="I174" i="19"/>
  <c r="H174" i="19" s="1"/>
  <c r="H183" i="18"/>
  <c r="H138" i="16"/>
  <c r="H183" i="16"/>
  <c r="I182" i="16"/>
  <c r="F52" i="16"/>
  <c r="H175" i="16"/>
  <c r="G52" i="17"/>
  <c r="G51" i="17" s="1"/>
  <c r="H76" i="21"/>
  <c r="L272" i="21"/>
  <c r="I174" i="21"/>
  <c r="H174" i="21" s="1"/>
  <c r="I152" i="21"/>
  <c r="H152" i="21" s="1"/>
  <c r="H153" i="21"/>
  <c r="I252" i="21"/>
  <c r="H252" i="21" s="1"/>
  <c r="C54" i="21"/>
  <c r="E53" i="21"/>
  <c r="C265" i="21"/>
  <c r="D211" i="21"/>
  <c r="C212" i="21"/>
  <c r="C160" i="21"/>
  <c r="H266" i="19"/>
  <c r="I265" i="19"/>
  <c r="H265" i="19" s="1"/>
  <c r="H85" i="19"/>
  <c r="I83" i="19"/>
  <c r="H83" i="19" s="1"/>
  <c r="F52" i="19"/>
  <c r="C161" i="19"/>
  <c r="D160" i="19"/>
  <c r="C160" i="19" s="1"/>
  <c r="C275" i="18"/>
  <c r="C274" i="18" s="1"/>
  <c r="H241" i="17"/>
  <c r="I240" i="17"/>
  <c r="H240" i="17" s="1"/>
  <c r="C187" i="17"/>
  <c r="D182" i="17"/>
  <c r="C76" i="18"/>
  <c r="C26" i="19"/>
  <c r="H175" i="18"/>
  <c r="I174" i="18"/>
  <c r="H174" i="18" s="1"/>
  <c r="I152" i="18"/>
  <c r="H152" i="18" s="1"/>
  <c r="H153" i="18"/>
  <c r="I275" i="17"/>
  <c r="I274" i="17" s="1"/>
  <c r="I152" i="17"/>
  <c r="H152" i="17" s="1"/>
  <c r="H153" i="17"/>
  <c r="I67" i="17"/>
  <c r="H67" i="17" s="1"/>
  <c r="D265" i="16"/>
  <c r="C265" i="16" s="1"/>
  <c r="C266" i="16"/>
  <c r="H241" i="16"/>
  <c r="I240" i="16"/>
  <c r="H240" i="16" s="1"/>
  <c r="E181" i="16"/>
  <c r="C54" i="16"/>
  <c r="E53" i="16"/>
  <c r="C20" i="16"/>
  <c r="I182" i="19"/>
  <c r="H183" i="19"/>
  <c r="H58" i="19"/>
  <c r="I54" i="19"/>
  <c r="H233" i="17"/>
  <c r="I232" i="17"/>
  <c r="H232" i="17" s="1"/>
  <c r="I212" i="16"/>
  <c r="J161" i="16"/>
  <c r="J160" i="16" s="1"/>
  <c r="C212" i="18"/>
  <c r="D211" i="18"/>
  <c r="I187" i="17"/>
  <c r="H187" i="17" s="1"/>
  <c r="H188" i="17"/>
  <c r="H162" i="16"/>
  <c r="I161" i="16"/>
  <c r="L51" i="17"/>
  <c r="C187" i="16"/>
  <c r="D182" i="16"/>
  <c r="D272" i="16" s="1"/>
  <c r="F181" i="16"/>
  <c r="C53" i="17"/>
  <c r="C212" i="16"/>
  <c r="K160" i="16"/>
  <c r="L51" i="16"/>
  <c r="D75" i="21" l="1"/>
  <c r="C75" i="21" s="1"/>
  <c r="I182" i="21"/>
  <c r="H182" i="21" s="1"/>
  <c r="K51" i="21"/>
  <c r="L273" i="21"/>
  <c r="C187" i="21"/>
  <c r="D182" i="21"/>
  <c r="C182" i="21" s="1"/>
  <c r="F272" i="19"/>
  <c r="K51" i="19"/>
  <c r="K273" i="19" s="1"/>
  <c r="F51" i="19"/>
  <c r="F50" i="19" s="1"/>
  <c r="H211" i="18"/>
  <c r="I182" i="17"/>
  <c r="J51" i="17"/>
  <c r="J272" i="17"/>
  <c r="K51" i="17"/>
  <c r="K50" i="17" s="1"/>
  <c r="G273" i="16"/>
  <c r="G50" i="16"/>
  <c r="H83" i="16"/>
  <c r="K272" i="16"/>
  <c r="H120" i="16"/>
  <c r="F272" i="16"/>
  <c r="K273" i="17"/>
  <c r="G50" i="18"/>
  <c r="G273" i="18"/>
  <c r="E50" i="17"/>
  <c r="E273" i="17"/>
  <c r="H182" i="17"/>
  <c r="C182" i="18"/>
  <c r="E181" i="18"/>
  <c r="E51" i="18" s="1"/>
  <c r="E272" i="18"/>
  <c r="H161" i="17"/>
  <c r="I160" i="17"/>
  <c r="H160" i="17" s="1"/>
  <c r="F50" i="17"/>
  <c r="F273" i="17"/>
  <c r="C211" i="21"/>
  <c r="K53" i="18"/>
  <c r="H54" i="18"/>
  <c r="H252" i="16"/>
  <c r="H161" i="19"/>
  <c r="I160" i="19"/>
  <c r="H160" i="19" s="1"/>
  <c r="L50" i="17"/>
  <c r="L273" i="17"/>
  <c r="I211" i="16"/>
  <c r="H211" i="16" s="1"/>
  <c r="H212" i="16"/>
  <c r="E52" i="16"/>
  <c r="E51" i="16" s="1"/>
  <c r="I211" i="17"/>
  <c r="H212" i="17"/>
  <c r="D52" i="21"/>
  <c r="H54" i="21"/>
  <c r="I53" i="21"/>
  <c r="I211" i="21"/>
  <c r="H212" i="21"/>
  <c r="D52" i="16"/>
  <c r="C53" i="16"/>
  <c r="E52" i="19"/>
  <c r="E51" i="19" s="1"/>
  <c r="H76" i="17"/>
  <c r="I75" i="17"/>
  <c r="H75" i="17" s="1"/>
  <c r="C83" i="19"/>
  <c r="D75" i="19"/>
  <c r="D272" i="19" s="1"/>
  <c r="F50" i="21"/>
  <c r="F273" i="21"/>
  <c r="E272" i="16"/>
  <c r="H275" i="17"/>
  <c r="H274" i="17" s="1"/>
  <c r="C211" i="19"/>
  <c r="J273" i="17"/>
  <c r="J50" i="17"/>
  <c r="K50" i="21"/>
  <c r="K273" i="21"/>
  <c r="J265" i="16"/>
  <c r="H265" i="16" s="1"/>
  <c r="H266" i="16"/>
  <c r="H161" i="16"/>
  <c r="I160" i="16"/>
  <c r="H160" i="16" s="1"/>
  <c r="C211" i="18"/>
  <c r="D181" i="18"/>
  <c r="C181" i="18" s="1"/>
  <c r="D272" i="18"/>
  <c r="D181" i="17"/>
  <c r="C181" i="17" s="1"/>
  <c r="C182" i="17"/>
  <c r="I75" i="21"/>
  <c r="H75" i="21" s="1"/>
  <c r="F51" i="16"/>
  <c r="C53" i="18"/>
  <c r="D52" i="18"/>
  <c r="H275" i="16"/>
  <c r="H274" i="16" s="1"/>
  <c r="H187" i="18"/>
  <c r="I182" i="18"/>
  <c r="I75" i="16"/>
  <c r="H75" i="16" s="1"/>
  <c r="H54" i="17"/>
  <c r="I53" i="17"/>
  <c r="H161" i="18"/>
  <c r="I160" i="18"/>
  <c r="H160" i="18" s="1"/>
  <c r="C182" i="19"/>
  <c r="D181" i="19"/>
  <c r="C181" i="19" s="1"/>
  <c r="L50" i="19"/>
  <c r="L273" i="19"/>
  <c r="J211" i="21"/>
  <c r="J181" i="21" s="1"/>
  <c r="J51" i="21" s="1"/>
  <c r="H76" i="18"/>
  <c r="I75" i="18"/>
  <c r="H252" i="18"/>
  <c r="K52" i="16"/>
  <c r="K51" i="16" s="1"/>
  <c r="H54" i="19"/>
  <c r="I53" i="19"/>
  <c r="L50" i="16"/>
  <c r="L273" i="16"/>
  <c r="D181" i="16"/>
  <c r="C181" i="16" s="1"/>
  <c r="C182" i="16"/>
  <c r="C272" i="16" s="1"/>
  <c r="H182" i="19"/>
  <c r="E52" i="21"/>
  <c r="E51" i="21" s="1"/>
  <c r="C53" i="21"/>
  <c r="E272" i="21"/>
  <c r="G50" i="17"/>
  <c r="G273" i="17"/>
  <c r="I181" i="16"/>
  <c r="H182" i="16"/>
  <c r="I53" i="16"/>
  <c r="H54" i="16"/>
  <c r="F52" i="18"/>
  <c r="F51" i="18" s="1"/>
  <c r="F272" i="18"/>
  <c r="E272" i="19"/>
  <c r="C252" i="19"/>
  <c r="H212" i="19"/>
  <c r="I211" i="19"/>
  <c r="H211" i="19" s="1"/>
  <c r="I160" i="21"/>
  <c r="H160" i="21" s="1"/>
  <c r="H161" i="21"/>
  <c r="C76" i="17"/>
  <c r="D75" i="17"/>
  <c r="I75" i="19"/>
  <c r="H75" i="19" s="1"/>
  <c r="J174" i="16"/>
  <c r="H174" i="16" s="1"/>
  <c r="H178" i="16"/>
  <c r="K50" i="19"/>
  <c r="D181" i="21" l="1"/>
  <c r="C181" i="21" s="1"/>
  <c r="I181" i="21"/>
  <c r="D272" i="21"/>
  <c r="I181" i="19"/>
  <c r="H181" i="19" s="1"/>
  <c r="F273" i="19"/>
  <c r="I272" i="18"/>
  <c r="J50" i="21"/>
  <c r="J24" i="21"/>
  <c r="J20" i="21" s="1"/>
  <c r="C52" i="18"/>
  <c r="D51" i="18"/>
  <c r="H211" i="17"/>
  <c r="I272" i="17"/>
  <c r="E273" i="21"/>
  <c r="E50" i="21"/>
  <c r="I52" i="17"/>
  <c r="H53" i="17"/>
  <c r="H182" i="18"/>
  <c r="I181" i="18"/>
  <c r="H181" i="18" s="1"/>
  <c r="F50" i="16"/>
  <c r="F273" i="16"/>
  <c r="C75" i="17"/>
  <c r="D272" i="17"/>
  <c r="D52" i="17"/>
  <c r="I272" i="21"/>
  <c r="F50" i="18"/>
  <c r="F273" i="18"/>
  <c r="I272" i="19"/>
  <c r="C272" i="17"/>
  <c r="C272" i="18"/>
  <c r="H53" i="21"/>
  <c r="I52" i="21"/>
  <c r="K52" i="18"/>
  <c r="K51" i="18" s="1"/>
  <c r="H53" i="18"/>
  <c r="K272" i="18"/>
  <c r="C272" i="21"/>
  <c r="E50" i="18"/>
  <c r="E273" i="18"/>
  <c r="E273" i="16"/>
  <c r="E50" i="16"/>
  <c r="I272" i="16"/>
  <c r="D51" i="16"/>
  <c r="C52" i="16"/>
  <c r="J52" i="16"/>
  <c r="H53" i="16"/>
  <c r="H272" i="16" s="1"/>
  <c r="I52" i="16"/>
  <c r="J181" i="16"/>
  <c r="H181" i="16" s="1"/>
  <c r="D51" i="21"/>
  <c r="C52" i="21"/>
  <c r="I181" i="17"/>
  <c r="H181" i="17" s="1"/>
  <c r="K50" i="16"/>
  <c r="K273" i="16"/>
  <c r="J272" i="21"/>
  <c r="H53" i="19"/>
  <c r="H272" i="19" s="1"/>
  <c r="I52" i="19"/>
  <c r="H75" i="18"/>
  <c r="I52" i="18"/>
  <c r="H181" i="21"/>
  <c r="C75" i="19"/>
  <c r="C272" i="19" s="1"/>
  <c r="D52" i="19"/>
  <c r="E273" i="19"/>
  <c r="E50" i="19"/>
  <c r="H211" i="21"/>
  <c r="H272" i="21" s="1"/>
  <c r="J272" i="16"/>
  <c r="J273" i="21" l="1"/>
  <c r="H52" i="19"/>
  <c r="I51" i="19"/>
  <c r="C52" i="17"/>
  <c r="D51" i="17"/>
  <c r="D51" i="19"/>
  <c r="C52" i="19"/>
  <c r="C51" i="21"/>
  <c r="D273" i="21"/>
  <c r="C273" i="21" s="1"/>
  <c r="D50" i="21"/>
  <c r="C50" i="21" s="1"/>
  <c r="H52" i="16"/>
  <c r="I51" i="16"/>
  <c r="J51" i="16"/>
  <c r="H52" i="17"/>
  <c r="I51" i="17"/>
  <c r="H52" i="18"/>
  <c r="I51" i="18"/>
  <c r="K50" i="18"/>
  <c r="K273" i="18"/>
  <c r="H272" i="17"/>
  <c r="C51" i="16"/>
  <c r="D273" i="16"/>
  <c r="C273" i="16" s="1"/>
  <c r="D50" i="16"/>
  <c r="C50" i="16" s="1"/>
  <c r="H52" i="21"/>
  <c r="I51" i="21"/>
  <c r="H272" i="18"/>
  <c r="C51" i="18"/>
  <c r="D50" i="18"/>
  <c r="C50" i="18" s="1"/>
  <c r="D273" i="18"/>
  <c r="C273" i="18" s="1"/>
  <c r="I24" i="17" l="1"/>
  <c r="H51" i="17"/>
  <c r="I50" i="17"/>
  <c r="H50" i="17" s="1"/>
  <c r="D50" i="19"/>
  <c r="C50" i="19" s="1"/>
  <c r="D273" i="19"/>
  <c r="C273" i="19" s="1"/>
  <c r="C51" i="19"/>
  <c r="J273" i="16"/>
  <c r="J50" i="16"/>
  <c r="J24" i="16"/>
  <c r="J20" i="16" s="1"/>
  <c r="H51" i="19"/>
  <c r="I50" i="19"/>
  <c r="H50" i="19" s="1"/>
  <c r="I24" i="19"/>
  <c r="I273" i="19" s="1"/>
  <c r="H273" i="19" s="1"/>
  <c r="D273" i="17"/>
  <c r="C273" i="17" s="1"/>
  <c r="D50" i="17"/>
  <c r="C50" i="17" s="1"/>
  <c r="C51" i="17"/>
  <c r="I50" i="18"/>
  <c r="H50" i="18" s="1"/>
  <c r="I24" i="18"/>
  <c r="I273" i="18" s="1"/>
  <c r="H273" i="18" s="1"/>
  <c r="H51" i="18"/>
  <c r="H51" i="16"/>
  <c r="I24" i="16"/>
  <c r="I50" i="16"/>
  <c r="H51" i="21"/>
  <c r="I50" i="21"/>
  <c r="H50" i="21" s="1"/>
  <c r="I24" i="21"/>
  <c r="H50" i="16" l="1"/>
  <c r="H24" i="16"/>
  <c r="I20" i="16"/>
  <c r="H20" i="16" s="1"/>
  <c r="H24" i="21"/>
  <c r="I20" i="21"/>
  <c r="H20" i="21" s="1"/>
  <c r="H24" i="17"/>
  <c r="I20" i="17"/>
  <c r="H20" i="17" s="1"/>
  <c r="I273" i="16"/>
  <c r="H273" i="16" s="1"/>
  <c r="H24" i="18"/>
  <c r="I20" i="18"/>
  <c r="H20" i="18" s="1"/>
  <c r="I273" i="21"/>
  <c r="H273" i="21" s="1"/>
  <c r="H24" i="19"/>
  <c r="I20" i="19"/>
  <c r="H20" i="19" s="1"/>
  <c r="I273" i="17"/>
  <c r="H273" i="17" s="1"/>
  <c r="H284" i="15" l="1"/>
  <c r="C284" i="15"/>
  <c r="H283" i="15"/>
  <c r="C283" i="15"/>
  <c r="H282" i="15"/>
  <c r="C282" i="15"/>
  <c r="H281" i="15"/>
  <c r="C281" i="15"/>
  <c r="H280" i="15"/>
  <c r="C280" i="15"/>
  <c r="H279" i="15"/>
  <c r="C279" i="15"/>
  <c r="H278" i="15"/>
  <c r="C278" i="15"/>
  <c r="H277" i="15"/>
  <c r="C277" i="15"/>
  <c r="C276" i="15" s="1"/>
  <c r="L276" i="15"/>
  <c r="K276" i="15"/>
  <c r="J276" i="15"/>
  <c r="I276" i="15"/>
  <c r="H276" i="15"/>
  <c r="G276" i="15"/>
  <c r="F276" i="15"/>
  <c r="E276" i="15"/>
  <c r="D276" i="15"/>
  <c r="H271" i="15"/>
  <c r="C271" i="15"/>
  <c r="H270" i="15"/>
  <c r="C270" i="15"/>
  <c r="L269" i="15"/>
  <c r="K269" i="15"/>
  <c r="J269" i="15"/>
  <c r="I269" i="15"/>
  <c r="G269" i="15"/>
  <c r="F269" i="15"/>
  <c r="E269" i="15"/>
  <c r="C269" i="15" s="1"/>
  <c r="D269" i="15"/>
  <c r="H268" i="15"/>
  <c r="C268" i="15"/>
  <c r="L267" i="15"/>
  <c r="K267" i="15"/>
  <c r="K266" i="15" s="1"/>
  <c r="J267" i="15"/>
  <c r="J266" i="15" s="1"/>
  <c r="J265" i="15" s="1"/>
  <c r="I267" i="15"/>
  <c r="I266" i="15" s="1"/>
  <c r="G267" i="15"/>
  <c r="G266" i="15" s="1"/>
  <c r="F267" i="15"/>
  <c r="F266" i="15" s="1"/>
  <c r="F265" i="15" s="1"/>
  <c r="E267" i="15"/>
  <c r="D267" i="15"/>
  <c r="C267" i="15" s="1"/>
  <c r="L266" i="15"/>
  <c r="L265" i="15" s="1"/>
  <c r="E266" i="15"/>
  <c r="E265" i="15" s="1"/>
  <c r="K265" i="15"/>
  <c r="G265" i="15"/>
  <c r="H264" i="15"/>
  <c r="C264" i="15"/>
  <c r="L263" i="15"/>
  <c r="K263" i="15"/>
  <c r="J263" i="15"/>
  <c r="H263" i="15" s="1"/>
  <c r="I263" i="15"/>
  <c r="G263" i="15"/>
  <c r="F263" i="15"/>
  <c r="E263" i="15"/>
  <c r="E252" i="15" s="1"/>
  <c r="D263" i="15"/>
  <c r="H262" i="15"/>
  <c r="C262" i="15"/>
  <c r="H261" i="15"/>
  <c r="C261" i="15"/>
  <c r="H260" i="15"/>
  <c r="C260" i="15"/>
  <c r="H259" i="15"/>
  <c r="C259" i="15"/>
  <c r="H258" i="15"/>
  <c r="C258" i="15"/>
  <c r="L257" i="15"/>
  <c r="K257" i="15"/>
  <c r="K253" i="15" s="1"/>
  <c r="K252" i="15" s="1"/>
  <c r="J257" i="15"/>
  <c r="I257" i="15"/>
  <c r="I253" i="15" s="1"/>
  <c r="I252" i="15" s="1"/>
  <c r="G257" i="15"/>
  <c r="G253" i="15" s="1"/>
  <c r="F257" i="15"/>
  <c r="E257" i="15"/>
  <c r="D257" i="15"/>
  <c r="C257" i="15" s="1"/>
  <c r="H256" i="15"/>
  <c r="C256" i="15"/>
  <c r="H255" i="15"/>
  <c r="C255" i="15"/>
  <c r="H254" i="15"/>
  <c r="C254" i="15"/>
  <c r="L253" i="15"/>
  <c r="L252" i="15" s="1"/>
  <c r="J253" i="15"/>
  <c r="F253" i="15"/>
  <c r="F252" i="15" s="1"/>
  <c r="E253" i="15"/>
  <c r="H251" i="15"/>
  <c r="C251" i="15"/>
  <c r="L250" i="15"/>
  <c r="K250" i="15"/>
  <c r="J250" i="15"/>
  <c r="I250" i="15"/>
  <c r="H250" i="15" s="1"/>
  <c r="G250" i="15"/>
  <c r="F250" i="15"/>
  <c r="E250" i="15"/>
  <c r="D250" i="15"/>
  <c r="H249" i="15"/>
  <c r="C249" i="15"/>
  <c r="H248" i="15"/>
  <c r="C248" i="15"/>
  <c r="H247" i="15"/>
  <c r="C247" i="15"/>
  <c r="H246" i="15"/>
  <c r="C246" i="15"/>
  <c r="L245" i="15"/>
  <c r="K245" i="15"/>
  <c r="J245" i="15"/>
  <c r="I245" i="15"/>
  <c r="H245" i="15" s="1"/>
  <c r="G245" i="15"/>
  <c r="F245" i="15"/>
  <c r="E245" i="15"/>
  <c r="D245" i="15"/>
  <c r="C245" i="15" s="1"/>
  <c r="H244" i="15"/>
  <c r="C244" i="15"/>
  <c r="H243" i="15"/>
  <c r="C243" i="15"/>
  <c r="H242" i="15"/>
  <c r="C242" i="15"/>
  <c r="L241" i="15"/>
  <c r="L240" i="15" s="1"/>
  <c r="K241" i="15"/>
  <c r="J241" i="15"/>
  <c r="I241" i="15"/>
  <c r="G241" i="15"/>
  <c r="G240" i="15" s="1"/>
  <c r="F241" i="15"/>
  <c r="E241" i="15"/>
  <c r="E240" i="15" s="1"/>
  <c r="D241" i="15"/>
  <c r="C241" i="15"/>
  <c r="D240" i="15"/>
  <c r="H239" i="15"/>
  <c r="C239" i="15"/>
  <c r="H238" i="15"/>
  <c r="C238" i="15"/>
  <c r="H237" i="15"/>
  <c r="C237" i="15"/>
  <c r="H236" i="15"/>
  <c r="C236" i="15"/>
  <c r="H235" i="15"/>
  <c r="C235" i="15"/>
  <c r="H234" i="15"/>
  <c r="C234" i="15"/>
  <c r="L233" i="15"/>
  <c r="K233" i="15"/>
  <c r="K232" i="15" s="1"/>
  <c r="J233" i="15"/>
  <c r="J232" i="15" s="1"/>
  <c r="I233" i="15"/>
  <c r="H233" i="15" s="1"/>
  <c r="G233" i="15"/>
  <c r="G232" i="15" s="1"/>
  <c r="F233" i="15"/>
  <c r="F232" i="15" s="1"/>
  <c r="E233" i="15"/>
  <c r="D233" i="15"/>
  <c r="C233" i="15" s="1"/>
  <c r="L232" i="15"/>
  <c r="E232" i="15"/>
  <c r="H231" i="15"/>
  <c r="C231" i="15"/>
  <c r="H230" i="15"/>
  <c r="C230" i="15"/>
  <c r="H229" i="15"/>
  <c r="C229" i="15"/>
  <c r="H228" i="15"/>
  <c r="C228" i="15"/>
  <c r="L227" i="15"/>
  <c r="K227" i="15"/>
  <c r="J227" i="15"/>
  <c r="I227" i="15"/>
  <c r="G227" i="15"/>
  <c r="F227" i="15"/>
  <c r="E227" i="15"/>
  <c r="C227" i="15" s="1"/>
  <c r="D227" i="15"/>
  <c r="H226" i="15"/>
  <c r="C226" i="15"/>
  <c r="H225" i="15"/>
  <c r="C225" i="15"/>
  <c r="H224" i="15"/>
  <c r="C224" i="15"/>
  <c r="H223" i="15"/>
  <c r="C223" i="15"/>
  <c r="H222" i="15"/>
  <c r="C222" i="15"/>
  <c r="H221" i="15"/>
  <c r="C221" i="15"/>
  <c r="H220" i="15"/>
  <c r="C220" i="15"/>
  <c r="L219" i="15"/>
  <c r="K219" i="15"/>
  <c r="J219" i="15"/>
  <c r="I219" i="15"/>
  <c r="H219" i="15" s="1"/>
  <c r="G219" i="15"/>
  <c r="F219" i="15"/>
  <c r="F212" i="15" s="1"/>
  <c r="E219" i="15"/>
  <c r="D219" i="15"/>
  <c r="C219" i="15" s="1"/>
  <c r="H218" i="15"/>
  <c r="C218" i="15"/>
  <c r="H217" i="15"/>
  <c r="C217" i="15"/>
  <c r="L216" i="15"/>
  <c r="K216" i="15"/>
  <c r="J216" i="15"/>
  <c r="I216" i="15"/>
  <c r="G216" i="15"/>
  <c r="F216" i="15"/>
  <c r="E216" i="15"/>
  <c r="D216" i="15"/>
  <c r="H215" i="15"/>
  <c r="C215" i="15"/>
  <c r="L214" i="15"/>
  <c r="L212" i="15" s="1"/>
  <c r="L211" i="15" s="1"/>
  <c r="K214" i="15"/>
  <c r="J214" i="15"/>
  <c r="I214" i="15"/>
  <c r="G214" i="15"/>
  <c r="F214" i="15"/>
  <c r="E214" i="15"/>
  <c r="D214" i="15"/>
  <c r="H213" i="15"/>
  <c r="C213" i="15"/>
  <c r="E212" i="15"/>
  <c r="H210" i="15"/>
  <c r="C210" i="15"/>
  <c r="H209" i="15"/>
  <c r="C209" i="15"/>
  <c r="L208" i="15"/>
  <c r="K208" i="15"/>
  <c r="J208" i="15"/>
  <c r="I208" i="15"/>
  <c r="G208" i="15"/>
  <c r="F208" i="15"/>
  <c r="E208" i="15"/>
  <c r="D208" i="15"/>
  <c r="H207" i="15"/>
  <c r="C207" i="15"/>
  <c r="H206" i="15"/>
  <c r="C206" i="15"/>
  <c r="H205" i="15"/>
  <c r="C205" i="15"/>
  <c r="H204" i="15"/>
  <c r="C204" i="15"/>
  <c r="H203" i="15"/>
  <c r="C203" i="15"/>
  <c r="H202" i="15"/>
  <c r="C202" i="15"/>
  <c r="H201" i="15"/>
  <c r="C201" i="15"/>
  <c r="H200" i="15"/>
  <c r="C200" i="15"/>
  <c r="L199" i="15"/>
  <c r="K199" i="15"/>
  <c r="J199" i="15"/>
  <c r="J187" i="15" s="1"/>
  <c r="J182" i="15" s="1"/>
  <c r="I199" i="15"/>
  <c r="G199" i="15"/>
  <c r="F199" i="15"/>
  <c r="E199" i="15"/>
  <c r="C199" i="15" s="1"/>
  <c r="D199" i="15"/>
  <c r="H198" i="15"/>
  <c r="C198" i="15"/>
  <c r="H197" i="15"/>
  <c r="C197" i="15"/>
  <c r="H196" i="15"/>
  <c r="C196" i="15"/>
  <c r="H195" i="15"/>
  <c r="C195" i="15"/>
  <c r="H194" i="15"/>
  <c r="C194" i="15"/>
  <c r="H193" i="15"/>
  <c r="C193" i="15"/>
  <c r="H192" i="15"/>
  <c r="C192" i="15"/>
  <c r="H191" i="15"/>
  <c r="C191" i="15"/>
  <c r="H190" i="15"/>
  <c r="C190" i="15"/>
  <c r="H189" i="15"/>
  <c r="C189" i="15"/>
  <c r="L188" i="15"/>
  <c r="K188" i="15"/>
  <c r="J188" i="15"/>
  <c r="I188" i="15"/>
  <c r="G188" i="15"/>
  <c r="F188" i="15"/>
  <c r="F187" i="15" s="1"/>
  <c r="E188" i="15"/>
  <c r="D188" i="15"/>
  <c r="L187" i="15"/>
  <c r="K187" i="15"/>
  <c r="G187" i="15"/>
  <c r="D187" i="15"/>
  <c r="D182" i="15" s="1"/>
  <c r="H186" i="15"/>
  <c r="C186" i="15"/>
  <c r="H185" i="15"/>
  <c r="C185" i="15"/>
  <c r="H184" i="15"/>
  <c r="C184" i="15"/>
  <c r="L183" i="15"/>
  <c r="K183" i="15"/>
  <c r="J183" i="15"/>
  <c r="I183" i="15"/>
  <c r="G183" i="15"/>
  <c r="G182" i="15" s="1"/>
  <c r="F183" i="15"/>
  <c r="F182" i="15" s="1"/>
  <c r="E183" i="15"/>
  <c r="D183" i="15"/>
  <c r="C183" i="15" s="1"/>
  <c r="L182" i="15"/>
  <c r="H180" i="15"/>
  <c r="C180" i="15"/>
  <c r="L179" i="15"/>
  <c r="K179" i="15"/>
  <c r="J179" i="15"/>
  <c r="I179" i="15"/>
  <c r="G179" i="15"/>
  <c r="G178" i="15" s="1"/>
  <c r="F179" i="15"/>
  <c r="E179" i="15"/>
  <c r="C179" i="15" s="1"/>
  <c r="D179" i="15"/>
  <c r="L178" i="15"/>
  <c r="J178" i="15"/>
  <c r="J174" i="15" s="1"/>
  <c r="I178" i="15"/>
  <c r="F178" i="15"/>
  <c r="D178" i="15"/>
  <c r="H177" i="15"/>
  <c r="C177" i="15"/>
  <c r="H176" i="15"/>
  <c r="C176" i="15"/>
  <c r="L175" i="15"/>
  <c r="K175" i="15"/>
  <c r="J175" i="15"/>
  <c r="I175" i="15"/>
  <c r="G175" i="15"/>
  <c r="F175" i="15"/>
  <c r="E175" i="15"/>
  <c r="D175" i="15"/>
  <c r="C175" i="15" s="1"/>
  <c r="L174" i="15"/>
  <c r="F174" i="15"/>
  <c r="H173" i="15"/>
  <c r="C173" i="15"/>
  <c r="H172" i="15"/>
  <c r="C172" i="15"/>
  <c r="L171" i="15"/>
  <c r="K171" i="15"/>
  <c r="H171" i="15" s="1"/>
  <c r="J171" i="15"/>
  <c r="I171" i="15"/>
  <c r="G171" i="15"/>
  <c r="F171" i="15"/>
  <c r="C171" i="15" s="1"/>
  <c r="E171" i="15"/>
  <c r="D171" i="15"/>
  <c r="H170" i="15"/>
  <c r="C170" i="15"/>
  <c r="H169" i="15"/>
  <c r="C169" i="15"/>
  <c r="H168" i="15"/>
  <c r="C168" i="15"/>
  <c r="H167" i="15"/>
  <c r="C167" i="15"/>
  <c r="L166" i="15"/>
  <c r="L161" i="15" s="1"/>
  <c r="L160" i="15" s="1"/>
  <c r="K166" i="15"/>
  <c r="J166" i="15"/>
  <c r="I166" i="15"/>
  <c r="G166" i="15"/>
  <c r="G161" i="15" s="1"/>
  <c r="G160" i="15" s="1"/>
  <c r="F166" i="15"/>
  <c r="E166" i="15"/>
  <c r="D166" i="15"/>
  <c r="H165" i="15"/>
  <c r="C165" i="15"/>
  <c r="H164" i="15"/>
  <c r="C164" i="15"/>
  <c r="H163" i="15"/>
  <c r="C163" i="15"/>
  <c r="L162" i="15"/>
  <c r="K162" i="15"/>
  <c r="J162" i="15"/>
  <c r="I162" i="15"/>
  <c r="G162" i="15"/>
  <c r="F162" i="15"/>
  <c r="F161" i="15" s="1"/>
  <c r="F160" i="15" s="1"/>
  <c r="E162" i="15"/>
  <c r="D162" i="15"/>
  <c r="K161" i="15"/>
  <c r="J161" i="15"/>
  <c r="J160" i="15" s="1"/>
  <c r="D161" i="15"/>
  <c r="D160" i="15"/>
  <c r="H159" i="15"/>
  <c r="C159" i="15"/>
  <c r="H158" i="15"/>
  <c r="C158" i="15"/>
  <c r="H157" i="15"/>
  <c r="C157" i="15"/>
  <c r="H156" i="15"/>
  <c r="C156" i="15"/>
  <c r="H155" i="15"/>
  <c r="C155" i="15"/>
  <c r="H154" i="15"/>
  <c r="C154" i="15"/>
  <c r="L153" i="15"/>
  <c r="L152" i="15" s="1"/>
  <c r="K153" i="15"/>
  <c r="K152" i="15" s="1"/>
  <c r="J153" i="15"/>
  <c r="I153" i="15"/>
  <c r="G153" i="15"/>
  <c r="G152" i="15" s="1"/>
  <c r="F153" i="15"/>
  <c r="E153" i="15"/>
  <c r="D153" i="15"/>
  <c r="D152" i="15" s="1"/>
  <c r="C153" i="15"/>
  <c r="J152" i="15"/>
  <c r="I152" i="15"/>
  <c r="F152" i="15"/>
  <c r="E152" i="15"/>
  <c r="H151" i="15"/>
  <c r="C151" i="15"/>
  <c r="H150" i="15"/>
  <c r="C150" i="15"/>
  <c r="H149" i="15"/>
  <c r="C149" i="15"/>
  <c r="H148" i="15"/>
  <c r="C148" i="15"/>
  <c r="L147" i="15"/>
  <c r="K147" i="15"/>
  <c r="H147" i="15" s="1"/>
  <c r="J147" i="15"/>
  <c r="I147" i="15"/>
  <c r="G147" i="15"/>
  <c r="F147" i="15"/>
  <c r="C147" i="15" s="1"/>
  <c r="E147" i="15"/>
  <c r="D147" i="15"/>
  <c r="H146" i="15"/>
  <c r="C146" i="15"/>
  <c r="H145" i="15"/>
  <c r="C145" i="15"/>
  <c r="H144" i="15"/>
  <c r="C144" i="15"/>
  <c r="H143" i="15"/>
  <c r="C143" i="15"/>
  <c r="H142" i="15"/>
  <c r="C142" i="15"/>
  <c r="H141" i="15"/>
  <c r="C141" i="15"/>
  <c r="H140" i="15"/>
  <c r="C140" i="15"/>
  <c r="H139" i="15"/>
  <c r="C139" i="15"/>
  <c r="L138" i="15"/>
  <c r="K138" i="15"/>
  <c r="J138" i="15"/>
  <c r="I138" i="15"/>
  <c r="G138" i="15"/>
  <c r="F138" i="15"/>
  <c r="E138" i="15"/>
  <c r="D138" i="15"/>
  <c r="D120" i="15" s="1"/>
  <c r="H137" i="15"/>
  <c r="C137" i="15"/>
  <c r="H136" i="15"/>
  <c r="C136" i="15"/>
  <c r="H135" i="15"/>
  <c r="C135" i="15"/>
  <c r="L134" i="15"/>
  <c r="K134" i="15"/>
  <c r="J134" i="15"/>
  <c r="I134" i="15"/>
  <c r="G134" i="15"/>
  <c r="F134" i="15"/>
  <c r="E134" i="15"/>
  <c r="C134" i="15" s="1"/>
  <c r="D134" i="15"/>
  <c r="H133" i="15"/>
  <c r="C133" i="15"/>
  <c r="H132" i="15"/>
  <c r="C132" i="15"/>
  <c r="L131" i="15"/>
  <c r="K131" i="15"/>
  <c r="J131" i="15"/>
  <c r="I131" i="15"/>
  <c r="G131" i="15"/>
  <c r="F131" i="15"/>
  <c r="E131" i="15"/>
  <c r="D131" i="15"/>
  <c r="C131" i="15" s="1"/>
  <c r="H130" i="15"/>
  <c r="C130" i="15"/>
  <c r="H129" i="15"/>
  <c r="C129" i="15"/>
  <c r="H128" i="15"/>
  <c r="C128" i="15"/>
  <c r="H127" i="15"/>
  <c r="C127" i="15"/>
  <c r="L126" i="15"/>
  <c r="K126" i="15"/>
  <c r="J126" i="15"/>
  <c r="I126" i="15"/>
  <c r="G126" i="15"/>
  <c r="F126" i="15"/>
  <c r="E126" i="15"/>
  <c r="D126" i="15"/>
  <c r="H125" i="15"/>
  <c r="C125" i="15"/>
  <c r="H124" i="15"/>
  <c r="C124" i="15"/>
  <c r="H123" i="15"/>
  <c r="C123" i="15"/>
  <c r="H122" i="15"/>
  <c r="C122" i="15"/>
  <c r="L121" i="15"/>
  <c r="K121" i="15"/>
  <c r="J121" i="15"/>
  <c r="I121" i="15"/>
  <c r="G121" i="15"/>
  <c r="F121" i="15"/>
  <c r="F120" i="15" s="1"/>
  <c r="E121" i="15"/>
  <c r="D121" i="15"/>
  <c r="J120" i="15"/>
  <c r="H119" i="15"/>
  <c r="C119" i="15"/>
  <c r="H118" i="15"/>
  <c r="C118" i="15"/>
  <c r="H117" i="15"/>
  <c r="C117" i="15"/>
  <c r="H116" i="15"/>
  <c r="C116" i="15"/>
  <c r="H115" i="15"/>
  <c r="C115" i="15"/>
  <c r="L114" i="15"/>
  <c r="K114" i="15"/>
  <c r="J114" i="15"/>
  <c r="I114" i="15"/>
  <c r="H114" i="15" s="1"/>
  <c r="G114" i="15"/>
  <c r="F114" i="15"/>
  <c r="E114" i="15"/>
  <c r="D114" i="15"/>
  <c r="H113" i="15"/>
  <c r="C113" i="15"/>
  <c r="H112" i="15"/>
  <c r="C112" i="15"/>
  <c r="H111" i="15"/>
  <c r="C111" i="15"/>
  <c r="H110" i="15"/>
  <c r="C110" i="15"/>
  <c r="H109" i="15"/>
  <c r="C109" i="15"/>
  <c r="L108" i="15"/>
  <c r="K108" i="15"/>
  <c r="J108" i="15"/>
  <c r="I108" i="15"/>
  <c r="G108" i="15"/>
  <c r="F108" i="15"/>
  <c r="E108" i="15"/>
  <c r="D108" i="15"/>
  <c r="H107" i="15"/>
  <c r="C107" i="15"/>
  <c r="H106" i="15"/>
  <c r="C106" i="15"/>
  <c r="H105" i="15"/>
  <c r="C105" i="15"/>
  <c r="H104" i="15"/>
  <c r="C104" i="15"/>
  <c r="H103" i="15"/>
  <c r="C103" i="15"/>
  <c r="H102" i="15"/>
  <c r="C102" i="15"/>
  <c r="H101" i="15"/>
  <c r="C101" i="15"/>
  <c r="H100" i="15"/>
  <c r="C100" i="15"/>
  <c r="L99" i="15"/>
  <c r="K99" i="15"/>
  <c r="J99" i="15"/>
  <c r="I99" i="15"/>
  <c r="G99" i="15"/>
  <c r="G83" i="15" s="1"/>
  <c r="F99" i="15"/>
  <c r="C99" i="15" s="1"/>
  <c r="E99" i="15"/>
  <c r="D99" i="15"/>
  <c r="H98" i="15"/>
  <c r="C98" i="15"/>
  <c r="H97" i="15"/>
  <c r="C97" i="15"/>
  <c r="H96" i="15"/>
  <c r="C96" i="15"/>
  <c r="H95" i="15"/>
  <c r="C95" i="15"/>
  <c r="H94" i="15"/>
  <c r="C94" i="15"/>
  <c r="H93" i="15"/>
  <c r="C93" i="15"/>
  <c r="H92" i="15"/>
  <c r="C92" i="15"/>
  <c r="L91" i="15"/>
  <c r="K91" i="15"/>
  <c r="J91" i="15"/>
  <c r="I91" i="15"/>
  <c r="G91" i="15"/>
  <c r="F91" i="15"/>
  <c r="E91" i="15"/>
  <c r="D91" i="15"/>
  <c r="C91" i="15" s="1"/>
  <c r="H90" i="15"/>
  <c r="C90" i="15"/>
  <c r="H89" i="15"/>
  <c r="C89" i="15"/>
  <c r="H88" i="15"/>
  <c r="C88" i="15"/>
  <c r="H87" i="15"/>
  <c r="C87" i="15"/>
  <c r="H86" i="15"/>
  <c r="C86" i="15"/>
  <c r="L85" i="15"/>
  <c r="K85" i="15"/>
  <c r="J85" i="15"/>
  <c r="J83" i="15" s="1"/>
  <c r="I85" i="15"/>
  <c r="G85" i="15"/>
  <c r="F85" i="15"/>
  <c r="E85" i="15"/>
  <c r="D85" i="15"/>
  <c r="C85" i="15" s="1"/>
  <c r="H84" i="15"/>
  <c r="C84" i="15"/>
  <c r="L83" i="15"/>
  <c r="D83" i="15"/>
  <c r="H82" i="15"/>
  <c r="C82" i="15"/>
  <c r="H81" i="15"/>
  <c r="C81" i="15"/>
  <c r="L80" i="15"/>
  <c r="K80" i="15"/>
  <c r="J80" i="15"/>
  <c r="I80" i="15"/>
  <c r="H80" i="15" s="1"/>
  <c r="G80" i="15"/>
  <c r="F80" i="15"/>
  <c r="E80" i="15"/>
  <c r="D80" i="15"/>
  <c r="H79" i="15"/>
  <c r="C79" i="15"/>
  <c r="H78" i="15"/>
  <c r="C78" i="15"/>
  <c r="L77" i="15"/>
  <c r="L76" i="15" s="1"/>
  <c r="K77" i="15"/>
  <c r="J77" i="15"/>
  <c r="J76" i="15" s="1"/>
  <c r="J75" i="15" s="1"/>
  <c r="I77" i="15"/>
  <c r="I76" i="15" s="1"/>
  <c r="G77" i="15"/>
  <c r="G76" i="15" s="1"/>
  <c r="F77" i="15"/>
  <c r="E77" i="15"/>
  <c r="E76" i="15" s="1"/>
  <c r="D77" i="15"/>
  <c r="D76" i="15" s="1"/>
  <c r="F76" i="15"/>
  <c r="H74" i="15"/>
  <c r="C74" i="15"/>
  <c r="H73" i="15"/>
  <c r="C73" i="15"/>
  <c r="H72" i="15"/>
  <c r="C72" i="15"/>
  <c r="H71" i="15"/>
  <c r="C71" i="15"/>
  <c r="H70" i="15"/>
  <c r="C70" i="15"/>
  <c r="L69" i="15"/>
  <c r="L67" i="15" s="1"/>
  <c r="K69" i="15"/>
  <c r="J69" i="15"/>
  <c r="I69" i="15"/>
  <c r="I67" i="15" s="1"/>
  <c r="G69" i="15"/>
  <c r="G67" i="15" s="1"/>
  <c r="F69" i="15"/>
  <c r="E69" i="15"/>
  <c r="D69" i="15"/>
  <c r="D67" i="15" s="1"/>
  <c r="C67" i="15" s="1"/>
  <c r="C69" i="15"/>
  <c r="H68" i="15"/>
  <c r="C68" i="15"/>
  <c r="K67" i="15"/>
  <c r="J67" i="15"/>
  <c r="F67" i="15"/>
  <c r="E67" i="15"/>
  <c r="H66" i="15"/>
  <c r="C66" i="15"/>
  <c r="H65" i="15"/>
  <c r="C65" i="15"/>
  <c r="H64" i="15"/>
  <c r="C64" i="15"/>
  <c r="H63" i="15"/>
  <c r="C63" i="15"/>
  <c r="H62" i="15"/>
  <c r="C62" i="15"/>
  <c r="H61" i="15"/>
  <c r="C61" i="15"/>
  <c r="H60" i="15"/>
  <c r="C60" i="15"/>
  <c r="H59" i="15"/>
  <c r="C59" i="15"/>
  <c r="L58" i="15"/>
  <c r="K58" i="15"/>
  <c r="J58" i="15"/>
  <c r="I58" i="15"/>
  <c r="G58" i="15"/>
  <c r="F58" i="15"/>
  <c r="E58" i="15"/>
  <c r="D58" i="15"/>
  <c r="H57" i="15"/>
  <c r="C57" i="15"/>
  <c r="H56" i="15"/>
  <c r="C56" i="15"/>
  <c r="L55" i="15"/>
  <c r="L54" i="15" s="1"/>
  <c r="K55" i="15"/>
  <c r="J55" i="15"/>
  <c r="I55" i="15"/>
  <c r="G55" i="15"/>
  <c r="G54" i="15" s="1"/>
  <c r="F55" i="15"/>
  <c r="E55" i="15"/>
  <c r="D55" i="15"/>
  <c r="D54" i="15" s="1"/>
  <c r="C55" i="15"/>
  <c r="J54" i="15"/>
  <c r="J53" i="15" s="1"/>
  <c r="F54" i="15"/>
  <c r="E54" i="15"/>
  <c r="E53" i="15" s="1"/>
  <c r="H47" i="15"/>
  <c r="C47" i="15"/>
  <c r="H46" i="15"/>
  <c r="C46" i="15"/>
  <c r="L45" i="15"/>
  <c r="L20" i="15" s="1"/>
  <c r="G45" i="15"/>
  <c r="C45" i="15" s="1"/>
  <c r="H44" i="15"/>
  <c r="C44" i="15"/>
  <c r="K43" i="15"/>
  <c r="J43" i="15"/>
  <c r="I43" i="15"/>
  <c r="H43" i="15" s="1"/>
  <c r="F43" i="15"/>
  <c r="E43" i="15"/>
  <c r="D43" i="15"/>
  <c r="H42" i="15"/>
  <c r="C42" i="15"/>
  <c r="I41" i="15"/>
  <c r="H41" i="15" s="1"/>
  <c r="D41" i="15"/>
  <c r="C41" i="15"/>
  <c r="H40" i="15"/>
  <c r="C40" i="15"/>
  <c r="H39" i="15"/>
  <c r="C39" i="15"/>
  <c r="H38" i="15"/>
  <c r="C38" i="15"/>
  <c r="H37" i="15"/>
  <c r="C37" i="15"/>
  <c r="K36" i="15"/>
  <c r="H36" i="15" s="1"/>
  <c r="F36" i="15"/>
  <c r="C36" i="15"/>
  <c r="H35" i="15"/>
  <c r="C35" i="15"/>
  <c r="H34" i="15"/>
  <c r="C34" i="15"/>
  <c r="K33" i="15"/>
  <c r="H33" i="15" s="1"/>
  <c r="F33" i="15"/>
  <c r="C33" i="15" s="1"/>
  <c r="H32" i="15"/>
  <c r="C32" i="15"/>
  <c r="K31" i="15"/>
  <c r="H31" i="15" s="1"/>
  <c r="F31" i="15"/>
  <c r="H30" i="15"/>
  <c r="C30" i="15"/>
  <c r="H29" i="15"/>
  <c r="C29" i="15"/>
  <c r="H28" i="15"/>
  <c r="C28" i="15"/>
  <c r="K27" i="15"/>
  <c r="H27" i="15" s="1"/>
  <c r="F27" i="15"/>
  <c r="C27" i="15"/>
  <c r="H25" i="15"/>
  <c r="C25" i="15"/>
  <c r="H23" i="15"/>
  <c r="C23" i="15"/>
  <c r="H22" i="15"/>
  <c r="C22" i="15"/>
  <c r="L21" i="15"/>
  <c r="L275" i="15" s="1"/>
  <c r="L274" i="15" s="1"/>
  <c r="K21" i="15"/>
  <c r="K275" i="15" s="1"/>
  <c r="K274" i="15" s="1"/>
  <c r="J21" i="15"/>
  <c r="I21" i="15"/>
  <c r="I275" i="15" s="1"/>
  <c r="G21" i="15"/>
  <c r="F21" i="15"/>
  <c r="E21" i="15"/>
  <c r="E275" i="15" s="1"/>
  <c r="D21" i="15"/>
  <c r="D275" i="15" s="1"/>
  <c r="D274" i="15" s="1"/>
  <c r="G20" i="15"/>
  <c r="E20" i="15"/>
  <c r="H284" i="14"/>
  <c r="C284" i="14"/>
  <c r="H283" i="14"/>
  <c r="C283" i="14"/>
  <c r="H282" i="14"/>
  <c r="C282" i="14"/>
  <c r="H281" i="14"/>
  <c r="C281" i="14"/>
  <c r="H280" i="14"/>
  <c r="C280" i="14"/>
  <c r="H279" i="14"/>
  <c r="C279" i="14"/>
  <c r="H278" i="14"/>
  <c r="C278" i="14"/>
  <c r="H277" i="14"/>
  <c r="H276" i="14" s="1"/>
  <c r="C277" i="14"/>
  <c r="C276" i="14" s="1"/>
  <c r="L276" i="14"/>
  <c r="K276" i="14"/>
  <c r="J276" i="14"/>
  <c r="I276" i="14"/>
  <c r="G276" i="14"/>
  <c r="F276" i="14"/>
  <c r="E276" i="14"/>
  <c r="D276" i="14"/>
  <c r="H271" i="14"/>
  <c r="C271" i="14"/>
  <c r="H270" i="14"/>
  <c r="C270" i="14"/>
  <c r="L269" i="14"/>
  <c r="K269" i="14"/>
  <c r="H269" i="14" s="1"/>
  <c r="J269" i="14"/>
  <c r="I269" i="14"/>
  <c r="G269" i="14"/>
  <c r="F269" i="14"/>
  <c r="E269" i="14"/>
  <c r="D269" i="14"/>
  <c r="H268" i="14"/>
  <c r="C268" i="14"/>
  <c r="L267" i="14"/>
  <c r="L266" i="14" s="1"/>
  <c r="L265" i="14" s="1"/>
  <c r="K267" i="14"/>
  <c r="J267" i="14"/>
  <c r="I267" i="14"/>
  <c r="I266" i="14" s="1"/>
  <c r="G267" i="14"/>
  <c r="G266" i="14" s="1"/>
  <c r="G265" i="14" s="1"/>
  <c r="F267" i="14"/>
  <c r="F266" i="14" s="1"/>
  <c r="F265" i="14" s="1"/>
  <c r="E267" i="14"/>
  <c r="E266" i="14" s="1"/>
  <c r="E265" i="14" s="1"/>
  <c r="D267" i="14"/>
  <c r="K266" i="14"/>
  <c r="K265" i="14" s="1"/>
  <c r="J266" i="14"/>
  <c r="J265" i="14" s="1"/>
  <c r="H264" i="14"/>
  <c r="C264" i="14"/>
  <c r="L263" i="14"/>
  <c r="K263" i="14"/>
  <c r="J263" i="14"/>
  <c r="J252" i="14" s="1"/>
  <c r="I263" i="14"/>
  <c r="H263" i="14" s="1"/>
  <c r="G263" i="14"/>
  <c r="F263" i="14"/>
  <c r="E263" i="14"/>
  <c r="D263" i="14"/>
  <c r="H262" i="14"/>
  <c r="C262" i="14"/>
  <c r="H261" i="14"/>
  <c r="C261" i="14"/>
  <c r="H260" i="14"/>
  <c r="C260" i="14"/>
  <c r="H259" i="14"/>
  <c r="C259" i="14"/>
  <c r="H258" i="14"/>
  <c r="C258" i="14"/>
  <c r="L257" i="14"/>
  <c r="L253" i="14" s="1"/>
  <c r="L252" i="14" s="1"/>
  <c r="K257" i="14"/>
  <c r="J257" i="14"/>
  <c r="I257" i="14"/>
  <c r="I253" i="14" s="1"/>
  <c r="H257" i="14"/>
  <c r="G257" i="14"/>
  <c r="F257" i="14"/>
  <c r="E257" i="14"/>
  <c r="E253" i="14" s="1"/>
  <c r="E252" i="14" s="1"/>
  <c r="D257" i="14"/>
  <c r="C257" i="14" s="1"/>
  <c r="H256" i="14"/>
  <c r="C256" i="14"/>
  <c r="H255" i="14"/>
  <c r="C255" i="14"/>
  <c r="H254" i="14"/>
  <c r="C254" i="14"/>
  <c r="K253" i="14"/>
  <c r="J253" i="14"/>
  <c r="G253" i="14"/>
  <c r="G252" i="14" s="1"/>
  <c r="F253" i="14"/>
  <c r="K252" i="14"/>
  <c r="F252" i="14"/>
  <c r="H251" i="14"/>
  <c r="C251" i="14"/>
  <c r="L250" i="14"/>
  <c r="K250" i="14"/>
  <c r="J250" i="14"/>
  <c r="I250" i="14"/>
  <c r="G250" i="14"/>
  <c r="F250" i="14"/>
  <c r="E250" i="14"/>
  <c r="D250" i="14"/>
  <c r="H249" i="14"/>
  <c r="C249" i="14"/>
  <c r="H248" i="14"/>
  <c r="C248" i="14"/>
  <c r="H247" i="14"/>
  <c r="C247" i="14"/>
  <c r="H246" i="14"/>
  <c r="C246" i="14"/>
  <c r="L245" i="14"/>
  <c r="K245" i="14"/>
  <c r="K240" i="14" s="1"/>
  <c r="J245" i="14"/>
  <c r="J240" i="14" s="1"/>
  <c r="I245" i="14"/>
  <c r="H245" i="14" s="1"/>
  <c r="G245" i="14"/>
  <c r="G240" i="14" s="1"/>
  <c r="F245" i="14"/>
  <c r="E245" i="14"/>
  <c r="D245" i="14"/>
  <c r="H244" i="14"/>
  <c r="C244" i="14"/>
  <c r="H243" i="14"/>
  <c r="C243" i="14"/>
  <c r="H242" i="14"/>
  <c r="C242" i="14"/>
  <c r="L241" i="14"/>
  <c r="K241" i="14"/>
  <c r="J241" i="14"/>
  <c r="I241" i="14"/>
  <c r="H241" i="14" s="1"/>
  <c r="G241" i="14"/>
  <c r="F241" i="14"/>
  <c r="F240" i="14" s="1"/>
  <c r="E241" i="14"/>
  <c r="E240" i="14" s="1"/>
  <c r="D241" i="14"/>
  <c r="I240" i="14"/>
  <c r="H239" i="14"/>
  <c r="C239" i="14"/>
  <c r="H238" i="14"/>
  <c r="C238" i="14"/>
  <c r="H237" i="14"/>
  <c r="C237" i="14"/>
  <c r="H236" i="14"/>
  <c r="C236" i="14"/>
  <c r="H235" i="14"/>
  <c r="C235" i="14"/>
  <c r="H234" i="14"/>
  <c r="C234" i="14"/>
  <c r="L233" i="14"/>
  <c r="L232" i="14" s="1"/>
  <c r="K233" i="14"/>
  <c r="J233" i="14"/>
  <c r="I233" i="14"/>
  <c r="H233" i="14"/>
  <c r="G233" i="14"/>
  <c r="F233" i="14"/>
  <c r="E233" i="14"/>
  <c r="E232" i="14" s="1"/>
  <c r="D233" i="14"/>
  <c r="K232" i="14"/>
  <c r="J232" i="14"/>
  <c r="I232" i="14"/>
  <c r="G232" i="14"/>
  <c r="F232" i="14"/>
  <c r="H231" i="14"/>
  <c r="C231" i="14"/>
  <c r="H230" i="14"/>
  <c r="C230" i="14"/>
  <c r="H229" i="14"/>
  <c r="C229" i="14"/>
  <c r="H228" i="14"/>
  <c r="C228" i="14"/>
  <c r="L227" i="14"/>
  <c r="K227" i="14"/>
  <c r="H227" i="14" s="1"/>
  <c r="J227" i="14"/>
  <c r="I227" i="14"/>
  <c r="G227" i="14"/>
  <c r="F227" i="14"/>
  <c r="E227" i="14"/>
  <c r="D227" i="14"/>
  <c r="H226" i="14"/>
  <c r="C226" i="14"/>
  <c r="H225" i="14"/>
  <c r="C225" i="14"/>
  <c r="H224" i="14"/>
  <c r="C224" i="14"/>
  <c r="H223" i="14"/>
  <c r="C223" i="14"/>
  <c r="H222" i="14"/>
  <c r="C222" i="14"/>
  <c r="H221" i="14"/>
  <c r="C221" i="14"/>
  <c r="H220" i="14"/>
  <c r="C220" i="14"/>
  <c r="L219" i="14"/>
  <c r="K219" i="14"/>
  <c r="J219" i="14"/>
  <c r="H219" i="14" s="1"/>
  <c r="I219" i="14"/>
  <c r="G219" i="14"/>
  <c r="F219" i="14"/>
  <c r="E219" i="14"/>
  <c r="D219" i="14"/>
  <c r="H218" i="14"/>
  <c r="C218" i="14"/>
  <c r="H217" i="14"/>
  <c r="C217" i="14"/>
  <c r="L216" i="14"/>
  <c r="K216" i="14"/>
  <c r="K212" i="14" s="1"/>
  <c r="K211" i="14" s="1"/>
  <c r="J216" i="14"/>
  <c r="I216" i="14"/>
  <c r="G216" i="14"/>
  <c r="G212" i="14" s="1"/>
  <c r="F216" i="14"/>
  <c r="C216" i="14" s="1"/>
  <c r="E216" i="14"/>
  <c r="D216" i="14"/>
  <c r="H215" i="14"/>
  <c r="C215" i="14"/>
  <c r="L214" i="14"/>
  <c r="K214" i="14"/>
  <c r="J214" i="14"/>
  <c r="I214" i="14"/>
  <c r="G214" i="14"/>
  <c r="F214" i="14"/>
  <c r="E214" i="14"/>
  <c r="E212" i="14" s="1"/>
  <c r="D214" i="14"/>
  <c r="H213" i="14"/>
  <c r="C213" i="14"/>
  <c r="I212" i="14"/>
  <c r="I211" i="14" s="1"/>
  <c r="H210" i="14"/>
  <c r="C210" i="14"/>
  <c r="H209" i="14"/>
  <c r="C209" i="14"/>
  <c r="L208" i="14"/>
  <c r="K208" i="14"/>
  <c r="J208" i="14"/>
  <c r="I208" i="14"/>
  <c r="G208" i="14"/>
  <c r="F208" i="14"/>
  <c r="E208" i="14"/>
  <c r="D208" i="14"/>
  <c r="H207" i="14"/>
  <c r="C207" i="14"/>
  <c r="H206" i="14"/>
  <c r="C206" i="14"/>
  <c r="H205" i="14"/>
  <c r="C205" i="14"/>
  <c r="H204" i="14"/>
  <c r="C204" i="14"/>
  <c r="H203" i="14"/>
  <c r="C203" i="14"/>
  <c r="H202" i="14"/>
  <c r="C202" i="14"/>
  <c r="H201" i="14"/>
  <c r="C201" i="14"/>
  <c r="H200" i="14"/>
  <c r="C200" i="14"/>
  <c r="L199" i="14"/>
  <c r="K199" i="14"/>
  <c r="J199" i="14"/>
  <c r="I199" i="14"/>
  <c r="H199" i="14" s="1"/>
  <c r="G199" i="14"/>
  <c r="F199" i="14"/>
  <c r="E199" i="14"/>
  <c r="D199" i="14"/>
  <c r="H198" i="14"/>
  <c r="C198" i="14"/>
  <c r="H197" i="14"/>
  <c r="C197" i="14"/>
  <c r="H196" i="14"/>
  <c r="C196" i="14"/>
  <c r="H195" i="14"/>
  <c r="C195" i="14"/>
  <c r="H194" i="14"/>
  <c r="C194" i="14"/>
  <c r="H193" i="14"/>
  <c r="C193" i="14"/>
  <c r="H192" i="14"/>
  <c r="C192" i="14"/>
  <c r="H191" i="14"/>
  <c r="C191" i="14"/>
  <c r="H190" i="14"/>
  <c r="C190" i="14"/>
  <c r="H189" i="14"/>
  <c r="C189" i="14"/>
  <c r="L188" i="14"/>
  <c r="K188" i="14"/>
  <c r="K187" i="14" s="1"/>
  <c r="K182" i="14" s="1"/>
  <c r="J188" i="14"/>
  <c r="I188" i="14"/>
  <c r="G188" i="14"/>
  <c r="G187" i="14" s="1"/>
  <c r="F188" i="14"/>
  <c r="E188" i="14"/>
  <c r="E187" i="14" s="1"/>
  <c r="D188" i="14"/>
  <c r="H186" i="14"/>
  <c r="C186" i="14"/>
  <c r="H185" i="14"/>
  <c r="C185" i="14"/>
  <c r="H184" i="14"/>
  <c r="C184" i="14"/>
  <c r="L183" i="14"/>
  <c r="K183" i="14"/>
  <c r="J183" i="14"/>
  <c r="H183" i="14" s="1"/>
  <c r="I183" i="14"/>
  <c r="G183" i="14"/>
  <c r="F183" i="14"/>
  <c r="E183" i="14"/>
  <c r="D183" i="14"/>
  <c r="H180" i="14"/>
  <c r="C180" i="14"/>
  <c r="L179" i="14"/>
  <c r="L178" i="14" s="1"/>
  <c r="K179" i="14"/>
  <c r="J179" i="14"/>
  <c r="I179" i="14"/>
  <c r="I178" i="14" s="1"/>
  <c r="H178" i="14" s="1"/>
  <c r="G179" i="14"/>
  <c r="F179" i="14"/>
  <c r="F178" i="14" s="1"/>
  <c r="F174" i="14" s="1"/>
  <c r="E179" i="14"/>
  <c r="E178" i="14" s="1"/>
  <c r="D179" i="14"/>
  <c r="K178" i="14"/>
  <c r="J178" i="14"/>
  <c r="G178" i="14"/>
  <c r="H177" i="14"/>
  <c r="C177" i="14"/>
  <c r="H176" i="14"/>
  <c r="C176" i="14"/>
  <c r="L175" i="14"/>
  <c r="K175" i="14"/>
  <c r="K174" i="14" s="1"/>
  <c r="J175" i="14"/>
  <c r="J174" i="14" s="1"/>
  <c r="I175" i="14"/>
  <c r="G175" i="14"/>
  <c r="F175" i="14"/>
  <c r="E175" i="14"/>
  <c r="E174" i="14" s="1"/>
  <c r="D175" i="14"/>
  <c r="G174" i="14"/>
  <c r="H173" i="14"/>
  <c r="C173" i="14"/>
  <c r="H172" i="14"/>
  <c r="C172" i="14"/>
  <c r="L171" i="14"/>
  <c r="K171" i="14"/>
  <c r="J171" i="14"/>
  <c r="I171" i="14"/>
  <c r="H171" i="14" s="1"/>
  <c r="G171" i="14"/>
  <c r="F171" i="14"/>
  <c r="E171" i="14"/>
  <c r="D171" i="14"/>
  <c r="H170" i="14"/>
  <c r="C170" i="14"/>
  <c r="H169" i="14"/>
  <c r="C169" i="14"/>
  <c r="H168" i="14"/>
  <c r="C168" i="14"/>
  <c r="H167" i="14"/>
  <c r="C167" i="14"/>
  <c r="L166" i="14"/>
  <c r="K166" i="14"/>
  <c r="J166" i="14"/>
  <c r="J161" i="14" s="1"/>
  <c r="J160" i="14" s="1"/>
  <c r="I166" i="14"/>
  <c r="G166" i="14"/>
  <c r="F166" i="14"/>
  <c r="E166" i="14"/>
  <c r="D166" i="14"/>
  <c r="C166" i="14" s="1"/>
  <c r="H165" i="14"/>
  <c r="C165" i="14"/>
  <c r="H164" i="14"/>
  <c r="C164" i="14"/>
  <c r="H163" i="14"/>
  <c r="C163" i="14"/>
  <c r="L162" i="14"/>
  <c r="L161" i="14" s="1"/>
  <c r="L160" i="14" s="1"/>
  <c r="K162" i="14"/>
  <c r="J162" i="14"/>
  <c r="I162" i="14"/>
  <c r="I161" i="14" s="1"/>
  <c r="G162" i="14"/>
  <c r="G161" i="14" s="1"/>
  <c r="G160" i="14" s="1"/>
  <c r="F162" i="14"/>
  <c r="E162" i="14"/>
  <c r="D162" i="14"/>
  <c r="C162" i="14"/>
  <c r="F161" i="14"/>
  <c r="E161" i="14"/>
  <c r="E160" i="14" s="1"/>
  <c r="H159" i="14"/>
  <c r="C159" i="14"/>
  <c r="H158" i="14"/>
  <c r="C158" i="14"/>
  <c r="H157" i="14"/>
  <c r="C157" i="14"/>
  <c r="H156" i="14"/>
  <c r="C156" i="14"/>
  <c r="H155" i="14"/>
  <c r="C155" i="14"/>
  <c r="H154" i="14"/>
  <c r="C154" i="14"/>
  <c r="L153" i="14"/>
  <c r="K153" i="14"/>
  <c r="J153" i="14"/>
  <c r="J152" i="14" s="1"/>
  <c r="I153" i="14"/>
  <c r="G153" i="14"/>
  <c r="G152" i="14" s="1"/>
  <c r="F153" i="14"/>
  <c r="F152" i="14" s="1"/>
  <c r="E153" i="14"/>
  <c r="E152" i="14" s="1"/>
  <c r="D153" i="14"/>
  <c r="D152" i="14" s="1"/>
  <c r="C152" i="14" s="1"/>
  <c r="L152" i="14"/>
  <c r="K152" i="14"/>
  <c r="H151" i="14"/>
  <c r="C151" i="14"/>
  <c r="H150" i="14"/>
  <c r="C150" i="14"/>
  <c r="H149" i="14"/>
  <c r="C149" i="14"/>
  <c r="H148" i="14"/>
  <c r="C148" i="14"/>
  <c r="L147" i="14"/>
  <c r="K147" i="14"/>
  <c r="J147" i="14"/>
  <c r="I147" i="14"/>
  <c r="H147" i="14" s="1"/>
  <c r="G147" i="14"/>
  <c r="F147" i="14"/>
  <c r="E147" i="14"/>
  <c r="D147" i="14"/>
  <c r="C147" i="14" s="1"/>
  <c r="H146" i="14"/>
  <c r="C146" i="14"/>
  <c r="H145" i="14"/>
  <c r="C145" i="14"/>
  <c r="H144" i="14"/>
  <c r="C144" i="14"/>
  <c r="H143" i="14"/>
  <c r="C143" i="14"/>
  <c r="H142" i="14"/>
  <c r="C142" i="14"/>
  <c r="H141" i="14"/>
  <c r="C141" i="14"/>
  <c r="H140" i="14"/>
  <c r="C140" i="14"/>
  <c r="H139" i="14"/>
  <c r="C139" i="14"/>
  <c r="L138" i="14"/>
  <c r="K138" i="14"/>
  <c r="J138" i="14"/>
  <c r="I138" i="14"/>
  <c r="G138" i="14"/>
  <c r="F138" i="14"/>
  <c r="E138" i="14"/>
  <c r="D138" i="14"/>
  <c r="C138" i="14" s="1"/>
  <c r="H137" i="14"/>
  <c r="C137" i="14"/>
  <c r="H136" i="14"/>
  <c r="C136" i="14"/>
  <c r="H135" i="14"/>
  <c r="C135" i="14"/>
  <c r="L134" i="14"/>
  <c r="L120" i="14" s="1"/>
  <c r="K134" i="14"/>
  <c r="J134" i="14"/>
  <c r="I134" i="14"/>
  <c r="G134" i="14"/>
  <c r="G120" i="14" s="1"/>
  <c r="F134" i="14"/>
  <c r="E134" i="14"/>
  <c r="D134" i="14"/>
  <c r="C134" i="14"/>
  <c r="H133" i="14"/>
  <c r="C133" i="14"/>
  <c r="H132" i="14"/>
  <c r="C132" i="14"/>
  <c r="L131" i="14"/>
  <c r="K131" i="14"/>
  <c r="J131" i="14"/>
  <c r="I131" i="14"/>
  <c r="H131" i="14" s="1"/>
  <c r="G131" i="14"/>
  <c r="F131" i="14"/>
  <c r="E131" i="14"/>
  <c r="D131" i="14"/>
  <c r="H130" i="14"/>
  <c r="C130" i="14"/>
  <c r="H129" i="14"/>
  <c r="C129" i="14"/>
  <c r="H128" i="14"/>
  <c r="C128" i="14"/>
  <c r="H127" i="14"/>
  <c r="C127" i="14"/>
  <c r="L126" i="14"/>
  <c r="K126" i="14"/>
  <c r="J126" i="14"/>
  <c r="I126" i="14"/>
  <c r="G126" i="14"/>
  <c r="F126" i="14"/>
  <c r="E126" i="14"/>
  <c r="D126" i="14"/>
  <c r="C126" i="14" s="1"/>
  <c r="H125" i="14"/>
  <c r="C125" i="14"/>
  <c r="H124" i="14"/>
  <c r="C124" i="14"/>
  <c r="H123" i="14"/>
  <c r="C123" i="14"/>
  <c r="H122" i="14"/>
  <c r="C122" i="14"/>
  <c r="L121" i="14"/>
  <c r="K121" i="14"/>
  <c r="J121" i="14"/>
  <c r="I121" i="14"/>
  <c r="G121" i="14"/>
  <c r="F121" i="14"/>
  <c r="E121" i="14"/>
  <c r="D121" i="14"/>
  <c r="D120" i="14"/>
  <c r="H119" i="14"/>
  <c r="C119" i="14"/>
  <c r="H118" i="14"/>
  <c r="C118" i="14"/>
  <c r="H117" i="14"/>
  <c r="C117" i="14"/>
  <c r="H116" i="14"/>
  <c r="C116" i="14"/>
  <c r="H115" i="14"/>
  <c r="C115" i="14"/>
  <c r="L114" i="14"/>
  <c r="K114" i="14"/>
  <c r="H114" i="14" s="1"/>
  <c r="J114" i="14"/>
  <c r="I114" i="14"/>
  <c r="G114" i="14"/>
  <c r="F114" i="14"/>
  <c r="C114" i="14" s="1"/>
  <c r="E114" i="14"/>
  <c r="D114" i="14"/>
  <c r="H113" i="14"/>
  <c r="C113" i="14"/>
  <c r="H112" i="14"/>
  <c r="C112" i="14"/>
  <c r="H111" i="14"/>
  <c r="C111" i="14"/>
  <c r="H110" i="14"/>
  <c r="C110" i="14"/>
  <c r="H109" i="14"/>
  <c r="C109" i="14"/>
  <c r="L108" i="14"/>
  <c r="K108" i="14"/>
  <c r="J108" i="14"/>
  <c r="I108" i="14"/>
  <c r="G108" i="14"/>
  <c r="F108" i="14"/>
  <c r="E108" i="14"/>
  <c r="C108" i="14" s="1"/>
  <c r="D108" i="14"/>
  <c r="H107" i="14"/>
  <c r="C107" i="14"/>
  <c r="H106" i="14"/>
  <c r="C106" i="14"/>
  <c r="H105" i="14"/>
  <c r="C105" i="14"/>
  <c r="H104" i="14"/>
  <c r="C104" i="14"/>
  <c r="H103" i="14"/>
  <c r="C103" i="14"/>
  <c r="H102" i="14"/>
  <c r="C102" i="14"/>
  <c r="H101" i="14"/>
  <c r="C101" i="14"/>
  <c r="H100" i="14"/>
  <c r="C100" i="14"/>
  <c r="L99" i="14"/>
  <c r="K99" i="14"/>
  <c r="J99" i="14"/>
  <c r="I99" i="14"/>
  <c r="G99" i="14"/>
  <c r="F99" i="14"/>
  <c r="E99" i="14"/>
  <c r="D99" i="14"/>
  <c r="H98" i="14"/>
  <c r="C98" i="14"/>
  <c r="H97" i="14"/>
  <c r="C97" i="14"/>
  <c r="H96" i="14"/>
  <c r="C96" i="14"/>
  <c r="H95" i="14"/>
  <c r="C95" i="14"/>
  <c r="H94" i="14"/>
  <c r="C94" i="14"/>
  <c r="H93" i="14"/>
  <c r="C93" i="14"/>
  <c r="H92" i="14"/>
  <c r="C92" i="14"/>
  <c r="L91" i="14"/>
  <c r="K91" i="14"/>
  <c r="J91" i="14"/>
  <c r="J83" i="14" s="1"/>
  <c r="I91" i="14"/>
  <c r="G91" i="14"/>
  <c r="F91" i="14"/>
  <c r="E91" i="14"/>
  <c r="E83" i="14" s="1"/>
  <c r="D91" i="14"/>
  <c r="C91" i="14" s="1"/>
  <c r="H90" i="14"/>
  <c r="C90" i="14"/>
  <c r="H89" i="14"/>
  <c r="C89" i="14"/>
  <c r="H88" i="14"/>
  <c r="C88" i="14"/>
  <c r="H87" i="14"/>
  <c r="C87" i="14"/>
  <c r="H86" i="14"/>
  <c r="C86" i="14"/>
  <c r="L85" i="14"/>
  <c r="K85" i="14"/>
  <c r="J85" i="14"/>
  <c r="I85" i="14"/>
  <c r="G85" i="14"/>
  <c r="F85" i="14"/>
  <c r="F83" i="14" s="1"/>
  <c r="E85" i="14"/>
  <c r="D85" i="14"/>
  <c r="H84" i="14"/>
  <c r="C84" i="14"/>
  <c r="H82" i="14"/>
  <c r="C82" i="14"/>
  <c r="H81" i="14"/>
  <c r="C81" i="14"/>
  <c r="L80" i="14"/>
  <c r="K80" i="14"/>
  <c r="H80" i="14" s="1"/>
  <c r="J80" i="14"/>
  <c r="I80" i="14"/>
  <c r="G80" i="14"/>
  <c r="F80" i="14"/>
  <c r="C80" i="14" s="1"/>
  <c r="E80" i="14"/>
  <c r="D80" i="14"/>
  <c r="H79" i="14"/>
  <c r="C79" i="14"/>
  <c r="H78" i="14"/>
  <c r="C78" i="14"/>
  <c r="L77" i="14"/>
  <c r="K77" i="14"/>
  <c r="J77" i="14"/>
  <c r="J76" i="14" s="1"/>
  <c r="I77" i="14"/>
  <c r="G77" i="14"/>
  <c r="G76" i="14" s="1"/>
  <c r="F77" i="14"/>
  <c r="E77" i="14"/>
  <c r="E76" i="14" s="1"/>
  <c r="D77" i="14"/>
  <c r="K76" i="14"/>
  <c r="H74" i="14"/>
  <c r="C74" i="14"/>
  <c r="H73" i="14"/>
  <c r="C73" i="14"/>
  <c r="H72" i="14"/>
  <c r="C72" i="14"/>
  <c r="H71" i="14"/>
  <c r="C71" i="14"/>
  <c r="H70" i="14"/>
  <c r="C70" i="14"/>
  <c r="L69" i="14"/>
  <c r="K69" i="14"/>
  <c r="J69" i="14"/>
  <c r="J67" i="14" s="1"/>
  <c r="I69" i="14"/>
  <c r="H69" i="14" s="1"/>
  <c r="G69" i="14"/>
  <c r="F69" i="14"/>
  <c r="F67" i="14" s="1"/>
  <c r="E69" i="14"/>
  <c r="E67" i="14" s="1"/>
  <c r="D69" i="14"/>
  <c r="C69" i="14" s="1"/>
  <c r="H68" i="14"/>
  <c r="C68" i="14"/>
  <c r="L67" i="14"/>
  <c r="K67" i="14"/>
  <c r="G67" i="14"/>
  <c r="H66" i="14"/>
  <c r="C66" i="14"/>
  <c r="H65" i="14"/>
  <c r="C65" i="14"/>
  <c r="H64" i="14"/>
  <c r="C64" i="14"/>
  <c r="H63" i="14"/>
  <c r="C63" i="14"/>
  <c r="H62" i="14"/>
  <c r="C62" i="14"/>
  <c r="H61" i="14"/>
  <c r="C61" i="14"/>
  <c r="H60" i="14"/>
  <c r="C60" i="14"/>
  <c r="H59" i="14"/>
  <c r="C59" i="14"/>
  <c r="L58" i="14"/>
  <c r="L54" i="14" s="1"/>
  <c r="L53" i="14" s="1"/>
  <c r="K58" i="14"/>
  <c r="J58" i="14"/>
  <c r="I58" i="14"/>
  <c r="G58" i="14"/>
  <c r="G54" i="14" s="1"/>
  <c r="G53" i="14" s="1"/>
  <c r="F58" i="14"/>
  <c r="E58" i="14"/>
  <c r="D58" i="14"/>
  <c r="C58" i="14"/>
  <c r="H57" i="14"/>
  <c r="C57" i="14"/>
  <c r="H56" i="14"/>
  <c r="C56" i="14"/>
  <c r="L55" i="14"/>
  <c r="K55" i="14"/>
  <c r="K54" i="14" s="1"/>
  <c r="K53" i="14" s="1"/>
  <c r="J55" i="14"/>
  <c r="J54" i="14" s="1"/>
  <c r="I55" i="14"/>
  <c r="G55" i="14"/>
  <c r="F55" i="14"/>
  <c r="F54" i="14" s="1"/>
  <c r="E55" i="14"/>
  <c r="E54" i="14" s="1"/>
  <c r="D55" i="14"/>
  <c r="C55" i="14" s="1"/>
  <c r="E53" i="14"/>
  <c r="H47" i="14"/>
  <c r="C47" i="14"/>
  <c r="H46" i="14"/>
  <c r="C46" i="14"/>
  <c r="L45" i="14"/>
  <c r="G45" i="14"/>
  <c r="H44" i="14"/>
  <c r="C44" i="14"/>
  <c r="K43" i="14"/>
  <c r="J43" i="14"/>
  <c r="I43" i="14"/>
  <c r="F43" i="14"/>
  <c r="E43" i="14"/>
  <c r="E20" i="14" s="1"/>
  <c r="D43" i="14"/>
  <c r="H42" i="14"/>
  <c r="C42" i="14"/>
  <c r="I41" i="14"/>
  <c r="H41" i="14" s="1"/>
  <c r="D41" i="14"/>
  <c r="C41" i="14"/>
  <c r="H40" i="14"/>
  <c r="C40" i="14"/>
  <c r="H39" i="14"/>
  <c r="C39" i="14"/>
  <c r="H38" i="14"/>
  <c r="C38" i="14"/>
  <c r="H37" i="14"/>
  <c r="C37" i="14"/>
  <c r="K36" i="14"/>
  <c r="H36" i="14" s="1"/>
  <c r="F36" i="14"/>
  <c r="H35" i="14"/>
  <c r="C35" i="14"/>
  <c r="H34" i="14"/>
  <c r="C34" i="14"/>
  <c r="K33" i="14"/>
  <c r="H33" i="14" s="1"/>
  <c r="F33" i="14"/>
  <c r="C33" i="14"/>
  <c r="H32" i="14"/>
  <c r="C32" i="14"/>
  <c r="K31" i="14"/>
  <c r="H31" i="14"/>
  <c r="F31" i="14"/>
  <c r="C31" i="14" s="1"/>
  <c r="H30" i="14"/>
  <c r="C30" i="14"/>
  <c r="H29" i="14"/>
  <c r="C29" i="14"/>
  <c r="H28" i="14"/>
  <c r="C28" i="14"/>
  <c r="K27" i="14"/>
  <c r="H27" i="14" s="1"/>
  <c r="F27" i="14"/>
  <c r="C27" i="14" s="1"/>
  <c r="H25" i="14"/>
  <c r="C25" i="14"/>
  <c r="H23" i="14"/>
  <c r="C23" i="14"/>
  <c r="H22" i="14"/>
  <c r="C22" i="14"/>
  <c r="L21" i="14"/>
  <c r="L20" i="14" s="1"/>
  <c r="K21" i="14"/>
  <c r="J21" i="14"/>
  <c r="J275" i="14" s="1"/>
  <c r="I21" i="14"/>
  <c r="I275" i="14" s="1"/>
  <c r="G21" i="14"/>
  <c r="F21" i="14"/>
  <c r="F275" i="14" s="1"/>
  <c r="E21" i="14"/>
  <c r="E275" i="14" s="1"/>
  <c r="D21" i="14"/>
  <c r="C21" i="14"/>
  <c r="H284" i="12"/>
  <c r="C284" i="12"/>
  <c r="H283" i="12"/>
  <c r="C283" i="12"/>
  <c r="H282" i="12"/>
  <c r="C282" i="12"/>
  <c r="H281" i="12"/>
  <c r="C281" i="12"/>
  <c r="H280" i="12"/>
  <c r="C280" i="12"/>
  <c r="H279" i="12"/>
  <c r="C279" i="12"/>
  <c r="H278" i="12"/>
  <c r="C278" i="12"/>
  <c r="H277" i="12"/>
  <c r="C277" i="12"/>
  <c r="L276" i="12"/>
  <c r="K276" i="12"/>
  <c r="J276" i="12"/>
  <c r="I276" i="12"/>
  <c r="H276" i="12"/>
  <c r="G276" i="12"/>
  <c r="F276" i="12"/>
  <c r="E276" i="12"/>
  <c r="D276" i="12"/>
  <c r="H271" i="12"/>
  <c r="C271" i="12"/>
  <c r="I270" i="12"/>
  <c r="H270" i="12" s="1"/>
  <c r="D270" i="12"/>
  <c r="C270" i="12"/>
  <c r="L269" i="12"/>
  <c r="K269" i="12"/>
  <c r="J269" i="12"/>
  <c r="I269" i="12"/>
  <c r="H269" i="12" s="1"/>
  <c r="G269" i="12"/>
  <c r="F269" i="12"/>
  <c r="E269" i="12"/>
  <c r="D269" i="12"/>
  <c r="H268" i="12"/>
  <c r="C268" i="12"/>
  <c r="L267" i="12"/>
  <c r="L266" i="12" s="1"/>
  <c r="L265" i="12" s="1"/>
  <c r="K267" i="12"/>
  <c r="H267" i="12" s="1"/>
  <c r="J267" i="12"/>
  <c r="I267" i="12"/>
  <c r="I266" i="12" s="1"/>
  <c r="G267" i="12"/>
  <c r="G266" i="12" s="1"/>
  <c r="G265" i="12" s="1"/>
  <c r="F267" i="12"/>
  <c r="E267" i="12"/>
  <c r="E266" i="12" s="1"/>
  <c r="E265" i="12" s="1"/>
  <c r="D267" i="12"/>
  <c r="K266" i="12"/>
  <c r="K265" i="12" s="1"/>
  <c r="J266" i="12"/>
  <c r="J265" i="12" s="1"/>
  <c r="F266" i="12"/>
  <c r="F265" i="12" s="1"/>
  <c r="I265" i="12"/>
  <c r="H264" i="12"/>
  <c r="C264" i="12"/>
  <c r="L263" i="12"/>
  <c r="K263" i="12"/>
  <c r="J263" i="12"/>
  <c r="I263" i="12"/>
  <c r="G263" i="12"/>
  <c r="F263" i="12"/>
  <c r="F252" i="12" s="1"/>
  <c r="E263" i="12"/>
  <c r="D263" i="12"/>
  <c r="H262" i="12"/>
  <c r="C262" i="12"/>
  <c r="H261" i="12"/>
  <c r="C261" i="12"/>
  <c r="H260" i="12"/>
  <c r="C260" i="12"/>
  <c r="H259" i="12"/>
  <c r="C259" i="12"/>
  <c r="H258" i="12"/>
  <c r="C258" i="12"/>
  <c r="L257" i="12"/>
  <c r="L253" i="12" s="1"/>
  <c r="L252" i="12" s="1"/>
  <c r="K257" i="12"/>
  <c r="J257" i="12"/>
  <c r="I257" i="12"/>
  <c r="I253" i="12" s="1"/>
  <c r="G257" i="12"/>
  <c r="F257" i="12"/>
  <c r="E257" i="12"/>
  <c r="E253" i="12" s="1"/>
  <c r="D257" i="12"/>
  <c r="H256" i="12"/>
  <c r="C256" i="12"/>
  <c r="H255" i="12"/>
  <c r="C255" i="12"/>
  <c r="H254" i="12"/>
  <c r="C254" i="12"/>
  <c r="K253" i="12"/>
  <c r="J253" i="12"/>
  <c r="G253" i="12"/>
  <c r="F253" i="12"/>
  <c r="K252" i="12"/>
  <c r="J252" i="12"/>
  <c r="G252" i="12"/>
  <c r="H251" i="12"/>
  <c r="C251" i="12"/>
  <c r="L250" i="12"/>
  <c r="K250" i="12"/>
  <c r="J250" i="12"/>
  <c r="I250" i="12"/>
  <c r="G250" i="12"/>
  <c r="F250" i="12"/>
  <c r="E250" i="12"/>
  <c r="D250" i="12"/>
  <c r="H249" i="12"/>
  <c r="C249" i="12"/>
  <c r="H248" i="12"/>
  <c r="C248" i="12"/>
  <c r="H247" i="12"/>
  <c r="C247" i="12"/>
  <c r="H246" i="12"/>
  <c r="C246" i="12"/>
  <c r="L245" i="12"/>
  <c r="K245" i="12"/>
  <c r="J245" i="12"/>
  <c r="H245" i="12" s="1"/>
  <c r="I245" i="12"/>
  <c r="G245" i="12"/>
  <c r="F245" i="12"/>
  <c r="F240" i="12" s="1"/>
  <c r="E245" i="12"/>
  <c r="D245" i="12"/>
  <c r="H244" i="12"/>
  <c r="C244" i="12"/>
  <c r="H243" i="12"/>
  <c r="C243" i="12"/>
  <c r="H242" i="12"/>
  <c r="C242" i="12"/>
  <c r="L241" i="12"/>
  <c r="K241" i="12"/>
  <c r="J241" i="12"/>
  <c r="I241" i="12"/>
  <c r="H241" i="12" s="1"/>
  <c r="G241" i="12"/>
  <c r="F241" i="12"/>
  <c r="E241" i="12"/>
  <c r="D241" i="12"/>
  <c r="K240" i="12"/>
  <c r="G240" i="12"/>
  <c r="H239" i="12"/>
  <c r="C239" i="12"/>
  <c r="H238" i="12"/>
  <c r="C238" i="12"/>
  <c r="H237" i="12"/>
  <c r="C237" i="12"/>
  <c r="H236" i="12"/>
  <c r="C236" i="12"/>
  <c r="H235" i="12"/>
  <c r="C235" i="12"/>
  <c r="H234" i="12"/>
  <c r="C234" i="12"/>
  <c r="L233" i="12"/>
  <c r="L232" i="12" s="1"/>
  <c r="K233" i="12"/>
  <c r="J233" i="12"/>
  <c r="J232" i="12" s="1"/>
  <c r="I233" i="12"/>
  <c r="G233" i="12"/>
  <c r="F233" i="12"/>
  <c r="E233" i="12"/>
  <c r="E232" i="12" s="1"/>
  <c r="D233" i="12"/>
  <c r="K232" i="12"/>
  <c r="G232" i="12"/>
  <c r="F232" i="12"/>
  <c r="H231" i="12"/>
  <c r="C231" i="12"/>
  <c r="H230" i="12"/>
  <c r="C230" i="12"/>
  <c r="H229" i="12"/>
  <c r="C229" i="12"/>
  <c r="H228" i="12"/>
  <c r="C228" i="12"/>
  <c r="L227" i="12"/>
  <c r="K227" i="12"/>
  <c r="J227" i="12"/>
  <c r="H227" i="12" s="1"/>
  <c r="I227" i="12"/>
  <c r="G227" i="12"/>
  <c r="F227" i="12"/>
  <c r="E227" i="12"/>
  <c r="D227" i="12"/>
  <c r="H226" i="12"/>
  <c r="C226" i="12"/>
  <c r="H225" i="12"/>
  <c r="C225" i="12"/>
  <c r="H224" i="12"/>
  <c r="C224" i="12"/>
  <c r="H223" i="12"/>
  <c r="C223" i="12"/>
  <c r="H222" i="12"/>
  <c r="C222" i="12"/>
  <c r="H221" i="12"/>
  <c r="C221" i="12"/>
  <c r="H220" i="12"/>
  <c r="C220" i="12"/>
  <c r="L219" i="12"/>
  <c r="K219" i="12"/>
  <c r="J219" i="12"/>
  <c r="I219" i="12"/>
  <c r="I212" i="12" s="1"/>
  <c r="G219" i="12"/>
  <c r="F219" i="12"/>
  <c r="E219" i="12"/>
  <c r="D219" i="12"/>
  <c r="H218" i="12"/>
  <c r="C218" i="12"/>
  <c r="H217" i="12"/>
  <c r="C217" i="12"/>
  <c r="L216" i="12"/>
  <c r="K216" i="12"/>
  <c r="J216" i="12"/>
  <c r="I216" i="12"/>
  <c r="G216" i="12"/>
  <c r="F216" i="12"/>
  <c r="E216" i="12"/>
  <c r="D216" i="12"/>
  <c r="H215" i="12"/>
  <c r="C215" i="12"/>
  <c r="L214" i="12"/>
  <c r="K214" i="12"/>
  <c r="K212" i="12" s="1"/>
  <c r="K211" i="12" s="1"/>
  <c r="J214" i="12"/>
  <c r="I214" i="12"/>
  <c r="G214" i="12"/>
  <c r="F214" i="12"/>
  <c r="C214" i="12" s="1"/>
  <c r="E214" i="12"/>
  <c r="D214" i="12"/>
  <c r="H213" i="12"/>
  <c r="C213" i="12"/>
  <c r="G212" i="12"/>
  <c r="H210" i="12"/>
  <c r="C210" i="12"/>
  <c r="H209" i="12"/>
  <c r="C209" i="12"/>
  <c r="L208" i="12"/>
  <c r="K208" i="12"/>
  <c r="J208" i="12"/>
  <c r="I208" i="12"/>
  <c r="G208" i="12"/>
  <c r="F208" i="12"/>
  <c r="C208" i="12" s="1"/>
  <c r="E208" i="12"/>
  <c r="D208" i="12"/>
  <c r="H207" i="12"/>
  <c r="C207" i="12"/>
  <c r="H206" i="12"/>
  <c r="C206" i="12"/>
  <c r="H205" i="12"/>
  <c r="C205" i="12"/>
  <c r="H204" i="12"/>
  <c r="C204" i="12"/>
  <c r="H203" i="12"/>
  <c r="C203" i="12"/>
  <c r="H202" i="12"/>
  <c r="C202" i="12"/>
  <c r="H201" i="12"/>
  <c r="C201" i="12"/>
  <c r="H200" i="12"/>
  <c r="C200" i="12"/>
  <c r="L199" i="12"/>
  <c r="K199" i="12"/>
  <c r="J199" i="12"/>
  <c r="I199" i="12"/>
  <c r="G199" i="12"/>
  <c r="F199" i="12"/>
  <c r="E199" i="12"/>
  <c r="D199" i="12"/>
  <c r="H198" i="12"/>
  <c r="C198" i="12"/>
  <c r="H197" i="12"/>
  <c r="C197" i="12"/>
  <c r="H196" i="12"/>
  <c r="C196" i="12"/>
  <c r="H195" i="12"/>
  <c r="C195" i="12"/>
  <c r="H194" i="12"/>
  <c r="C194" i="12"/>
  <c r="H193" i="12"/>
  <c r="C193" i="12"/>
  <c r="H192" i="12"/>
  <c r="C192" i="12"/>
  <c r="H191" i="12"/>
  <c r="C191" i="12"/>
  <c r="H190" i="12"/>
  <c r="C190" i="12"/>
  <c r="H189" i="12"/>
  <c r="C189" i="12"/>
  <c r="L188" i="12"/>
  <c r="K188" i="12"/>
  <c r="J188" i="12"/>
  <c r="J187" i="12" s="1"/>
  <c r="I188" i="12"/>
  <c r="G188" i="12"/>
  <c r="F188" i="12"/>
  <c r="E188" i="12"/>
  <c r="D188" i="12"/>
  <c r="C188" i="12" s="1"/>
  <c r="I187" i="12"/>
  <c r="H186" i="12"/>
  <c r="C186" i="12"/>
  <c r="H185" i="12"/>
  <c r="C185" i="12"/>
  <c r="H184" i="12"/>
  <c r="C184" i="12"/>
  <c r="L183" i="12"/>
  <c r="K183" i="12"/>
  <c r="J183" i="12"/>
  <c r="J182" i="12" s="1"/>
  <c r="I183" i="12"/>
  <c r="G183" i="12"/>
  <c r="F183" i="12"/>
  <c r="E183" i="12"/>
  <c r="D183" i="12"/>
  <c r="H180" i="12"/>
  <c r="C180" i="12"/>
  <c r="L179" i="12"/>
  <c r="L178" i="12" s="1"/>
  <c r="K179" i="12"/>
  <c r="J179" i="12"/>
  <c r="J178" i="12" s="1"/>
  <c r="J174" i="12" s="1"/>
  <c r="I179" i="12"/>
  <c r="I178" i="12" s="1"/>
  <c r="G179" i="12"/>
  <c r="F179" i="12"/>
  <c r="E179" i="12"/>
  <c r="E178" i="12" s="1"/>
  <c r="D179" i="12"/>
  <c r="K178" i="12"/>
  <c r="G178" i="12"/>
  <c r="G174" i="12" s="1"/>
  <c r="F178" i="12"/>
  <c r="H177" i="12"/>
  <c r="C177" i="12"/>
  <c r="H176" i="12"/>
  <c r="C176" i="12"/>
  <c r="L175" i="12"/>
  <c r="L174" i="12" s="1"/>
  <c r="K175" i="12"/>
  <c r="J175" i="12"/>
  <c r="H175" i="12" s="1"/>
  <c r="I175" i="12"/>
  <c r="I174" i="12" s="1"/>
  <c r="G175" i="12"/>
  <c r="F175" i="12"/>
  <c r="E175" i="12"/>
  <c r="D175" i="12"/>
  <c r="F174" i="12"/>
  <c r="H173" i="12"/>
  <c r="C173" i="12"/>
  <c r="H172" i="12"/>
  <c r="C172" i="12"/>
  <c r="L171" i="12"/>
  <c r="K171" i="12"/>
  <c r="J171" i="12"/>
  <c r="I171" i="12"/>
  <c r="H171" i="12" s="1"/>
  <c r="G171" i="12"/>
  <c r="F171" i="12"/>
  <c r="E171" i="12"/>
  <c r="D171" i="12"/>
  <c r="H170" i="12"/>
  <c r="C170" i="12"/>
  <c r="H169" i="12"/>
  <c r="C169" i="12"/>
  <c r="H168" i="12"/>
  <c r="C168" i="12"/>
  <c r="H167" i="12"/>
  <c r="C167" i="12"/>
  <c r="L166" i="12"/>
  <c r="K166" i="12"/>
  <c r="J166" i="12"/>
  <c r="I166" i="12"/>
  <c r="G166" i="12"/>
  <c r="F166" i="12"/>
  <c r="E166" i="12"/>
  <c r="D166" i="12"/>
  <c r="D161" i="12" s="1"/>
  <c r="H165" i="12"/>
  <c r="C165" i="12"/>
  <c r="H164" i="12"/>
  <c r="C164" i="12"/>
  <c r="H163" i="12"/>
  <c r="C163" i="12"/>
  <c r="L162" i="12"/>
  <c r="K162" i="12"/>
  <c r="J162" i="12"/>
  <c r="J161" i="12" s="1"/>
  <c r="J160" i="12" s="1"/>
  <c r="I162" i="12"/>
  <c r="G162" i="12"/>
  <c r="F162" i="12"/>
  <c r="E162" i="12"/>
  <c r="D162" i="12"/>
  <c r="L161" i="12"/>
  <c r="L160" i="12" s="1"/>
  <c r="I161" i="12"/>
  <c r="E161" i="12"/>
  <c r="H159" i="12"/>
  <c r="C159" i="12"/>
  <c r="H158" i="12"/>
  <c r="C158" i="12"/>
  <c r="H157" i="12"/>
  <c r="C157" i="12"/>
  <c r="H156" i="12"/>
  <c r="C156" i="12"/>
  <c r="H155" i="12"/>
  <c r="C155" i="12"/>
  <c r="H154" i="12"/>
  <c r="C154" i="12"/>
  <c r="L153" i="12"/>
  <c r="L152" i="12" s="1"/>
  <c r="K153" i="12"/>
  <c r="K152" i="12" s="1"/>
  <c r="J153" i="12"/>
  <c r="I153" i="12"/>
  <c r="G153" i="12"/>
  <c r="F153" i="12"/>
  <c r="F152" i="12" s="1"/>
  <c r="E153" i="12"/>
  <c r="E152" i="12" s="1"/>
  <c r="D153" i="12"/>
  <c r="J152" i="12"/>
  <c r="G152" i="12"/>
  <c r="H151" i="12"/>
  <c r="C151" i="12"/>
  <c r="H150" i="12"/>
  <c r="C150" i="12"/>
  <c r="H149" i="12"/>
  <c r="C149" i="12"/>
  <c r="H148" i="12"/>
  <c r="C148" i="12"/>
  <c r="L147" i="12"/>
  <c r="K147" i="12"/>
  <c r="J147" i="12"/>
  <c r="I147" i="12"/>
  <c r="H147" i="12" s="1"/>
  <c r="G147" i="12"/>
  <c r="F147" i="12"/>
  <c r="E147" i="12"/>
  <c r="D147" i="12"/>
  <c r="H146" i="12"/>
  <c r="C146" i="12"/>
  <c r="H145" i="12"/>
  <c r="C145" i="12"/>
  <c r="H144" i="12"/>
  <c r="C144" i="12"/>
  <c r="H143" i="12"/>
  <c r="C143" i="12"/>
  <c r="H142" i="12"/>
  <c r="C142" i="12"/>
  <c r="H141" i="12"/>
  <c r="C141" i="12"/>
  <c r="H140" i="12"/>
  <c r="C140" i="12"/>
  <c r="H139" i="12"/>
  <c r="C139" i="12"/>
  <c r="L138" i="12"/>
  <c r="K138" i="12"/>
  <c r="J138" i="12"/>
  <c r="I138" i="12"/>
  <c r="G138" i="12"/>
  <c r="C138" i="12" s="1"/>
  <c r="F138" i="12"/>
  <c r="E138" i="12"/>
  <c r="D138" i="12"/>
  <c r="H137" i="12"/>
  <c r="C137" i="12"/>
  <c r="H136" i="12"/>
  <c r="C136" i="12"/>
  <c r="H135" i="12"/>
  <c r="C135" i="12"/>
  <c r="L134" i="12"/>
  <c r="K134" i="12"/>
  <c r="K120" i="12" s="1"/>
  <c r="J134" i="12"/>
  <c r="I134" i="12"/>
  <c r="G134" i="12"/>
  <c r="F134" i="12"/>
  <c r="E134" i="12"/>
  <c r="D134" i="12"/>
  <c r="H133" i="12"/>
  <c r="C133" i="12"/>
  <c r="H132" i="12"/>
  <c r="C132" i="12"/>
  <c r="L131" i="12"/>
  <c r="K131" i="12"/>
  <c r="J131" i="12"/>
  <c r="I131" i="12"/>
  <c r="H131" i="12" s="1"/>
  <c r="G131" i="12"/>
  <c r="F131" i="12"/>
  <c r="E131" i="12"/>
  <c r="D131" i="12"/>
  <c r="H130" i="12"/>
  <c r="C130" i="12"/>
  <c r="H129" i="12"/>
  <c r="C129" i="12"/>
  <c r="H128" i="12"/>
  <c r="C128" i="12"/>
  <c r="H127" i="12"/>
  <c r="C127" i="12"/>
  <c r="L126" i="12"/>
  <c r="K126" i="12"/>
  <c r="J126" i="12"/>
  <c r="I126" i="12"/>
  <c r="G126" i="12"/>
  <c r="F126" i="12"/>
  <c r="E126" i="12"/>
  <c r="D126" i="12"/>
  <c r="C126" i="12"/>
  <c r="H125" i="12"/>
  <c r="C125" i="12"/>
  <c r="H124" i="12"/>
  <c r="C124" i="12"/>
  <c r="H123" i="12"/>
  <c r="C123" i="12"/>
  <c r="H122" i="12"/>
  <c r="C122" i="12"/>
  <c r="L121" i="12"/>
  <c r="K121" i="12"/>
  <c r="J121" i="12"/>
  <c r="I121" i="12"/>
  <c r="H121" i="12" s="1"/>
  <c r="G121" i="12"/>
  <c r="F121" i="12"/>
  <c r="E121" i="12"/>
  <c r="D121" i="12"/>
  <c r="J120" i="12"/>
  <c r="H119" i="12"/>
  <c r="C119" i="12"/>
  <c r="H118" i="12"/>
  <c r="C118" i="12"/>
  <c r="H117" i="12"/>
  <c r="C117" i="12"/>
  <c r="H116" i="12"/>
  <c r="C116" i="12"/>
  <c r="H115" i="12"/>
  <c r="C115" i="12"/>
  <c r="L114" i="12"/>
  <c r="K114" i="12"/>
  <c r="J114" i="12"/>
  <c r="I114" i="12"/>
  <c r="G114" i="12"/>
  <c r="F114" i="12"/>
  <c r="E114" i="12"/>
  <c r="D114" i="12"/>
  <c r="H113" i="12"/>
  <c r="C113" i="12"/>
  <c r="H112" i="12"/>
  <c r="C112" i="12"/>
  <c r="H111" i="12"/>
  <c r="C111" i="12"/>
  <c r="H110" i="12"/>
  <c r="C110" i="12"/>
  <c r="H109" i="12"/>
  <c r="C109" i="12"/>
  <c r="L108" i="12"/>
  <c r="K108" i="12"/>
  <c r="J108" i="12"/>
  <c r="I108" i="12"/>
  <c r="G108" i="12"/>
  <c r="F108" i="12"/>
  <c r="E108" i="12"/>
  <c r="D108" i="12"/>
  <c r="C108" i="12" s="1"/>
  <c r="H107" i="12"/>
  <c r="C107" i="12"/>
  <c r="H106" i="12"/>
  <c r="C106" i="12"/>
  <c r="H105" i="12"/>
  <c r="C105" i="12"/>
  <c r="H104" i="12"/>
  <c r="C104" i="12"/>
  <c r="H103" i="12"/>
  <c r="C103" i="12"/>
  <c r="H102" i="12"/>
  <c r="C102" i="12"/>
  <c r="H101" i="12"/>
  <c r="C101" i="12"/>
  <c r="H100" i="12"/>
  <c r="C100" i="12"/>
  <c r="L99" i="12"/>
  <c r="K99" i="12"/>
  <c r="J99" i="12"/>
  <c r="I99" i="12"/>
  <c r="G99" i="12"/>
  <c r="F99" i="12"/>
  <c r="E99" i="12"/>
  <c r="D99" i="12"/>
  <c r="H98" i="12"/>
  <c r="C98" i="12"/>
  <c r="H97" i="12"/>
  <c r="C97" i="12"/>
  <c r="H96" i="12"/>
  <c r="C96" i="12"/>
  <c r="H95" i="12"/>
  <c r="C95" i="12"/>
  <c r="H94" i="12"/>
  <c r="C94" i="12"/>
  <c r="H93" i="12"/>
  <c r="C93" i="12"/>
  <c r="H92" i="12"/>
  <c r="C92" i="12"/>
  <c r="L91" i="12"/>
  <c r="K91" i="12"/>
  <c r="J91" i="12"/>
  <c r="I91" i="12"/>
  <c r="H91" i="12" s="1"/>
  <c r="G91" i="12"/>
  <c r="F91" i="12"/>
  <c r="E91" i="12"/>
  <c r="D91" i="12"/>
  <c r="H90" i="12"/>
  <c r="C90" i="12"/>
  <c r="H89" i="12"/>
  <c r="C89" i="12"/>
  <c r="H88" i="12"/>
  <c r="C88" i="12"/>
  <c r="H87" i="12"/>
  <c r="C87" i="12"/>
  <c r="H86" i="12"/>
  <c r="C86" i="12"/>
  <c r="L85" i="12"/>
  <c r="K85" i="12"/>
  <c r="J85" i="12"/>
  <c r="I85" i="12"/>
  <c r="H85" i="12" s="1"/>
  <c r="G85" i="12"/>
  <c r="F85" i="12"/>
  <c r="E85" i="12"/>
  <c r="D85" i="12"/>
  <c r="H84" i="12"/>
  <c r="C84" i="12"/>
  <c r="H82" i="12"/>
  <c r="C82" i="12"/>
  <c r="H81" i="12"/>
  <c r="C81" i="12"/>
  <c r="L80" i="12"/>
  <c r="K80" i="12"/>
  <c r="J80" i="12"/>
  <c r="I80" i="12"/>
  <c r="G80" i="12"/>
  <c r="F80" i="12"/>
  <c r="E80" i="12"/>
  <c r="C80" i="12" s="1"/>
  <c r="D80" i="12"/>
  <c r="H79" i="12"/>
  <c r="C79" i="12"/>
  <c r="H78" i="12"/>
  <c r="C78" i="12"/>
  <c r="L77" i="12"/>
  <c r="K77" i="12"/>
  <c r="J77" i="12"/>
  <c r="J76" i="12" s="1"/>
  <c r="I77" i="12"/>
  <c r="G77" i="12"/>
  <c r="F77" i="12"/>
  <c r="F76" i="12" s="1"/>
  <c r="E77" i="12"/>
  <c r="D77" i="12"/>
  <c r="G76" i="12"/>
  <c r="H74" i="12"/>
  <c r="C74" i="12"/>
  <c r="H73" i="12"/>
  <c r="C73" i="12"/>
  <c r="H72" i="12"/>
  <c r="C72" i="12"/>
  <c r="H71" i="12"/>
  <c r="C71" i="12"/>
  <c r="H70" i="12"/>
  <c r="C70" i="12"/>
  <c r="L69" i="12"/>
  <c r="L67" i="12" s="1"/>
  <c r="K69" i="12"/>
  <c r="K67" i="12" s="1"/>
  <c r="J69" i="12"/>
  <c r="I69" i="12"/>
  <c r="G69" i="12"/>
  <c r="G67" i="12" s="1"/>
  <c r="F69" i="12"/>
  <c r="F67" i="12" s="1"/>
  <c r="E69" i="12"/>
  <c r="D69" i="12"/>
  <c r="H68" i="12"/>
  <c r="C68" i="12"/>
  <c r="J67" i="12"/>
  <c r="I67" i="12"/>
  <c r="E67" i="12"/>
  <c r="D67" i="12"/>
  <c r="H66" i="12"/>
  <c r="C66" i="12"/>
  <c r="H65" i="12"/>
  <c r="C65" i="12"/>
  <c r="H64" i="12"/>
  <c r="C64" i="12"/>
  <c r="H63" i="12"/>
  <c r="C63" i="12"/>
  <c r="H62" i="12"/>
  <c r="C62" i="12"/>
  <c r="H61" i="12"/>
  <c r="C61" i="12"/>
  <c r="H60" i="12"/>
  <c r="C60" i="12"/>
  <c r="H59" i="12"/>
  <c r="C59" i="12"/>
  <c r="L58" i="12"/>
  <c r="K58" i="12"/>
  <c r="J58" i="12"/>
  <c r="I58" i="12"/>
  <c r="G58" i="12"/>
  <c r="F58" i="12"/>
  <c r="E58" i="12"/>
  <c r="D58" i="12"/>
  <c r="H57" i="12"/>
  <c r="C57" i="12"/>
  <c r="H56" i="12"/>
  <c r="C56" i="12"/>
  <c r="L55" i="12"/>
  <c r="L54" i="12" s="1"/>
  <c r="K55" i="12"/>
  <c r="J55" i="12"/>
  <c r="H55" i="12" s="1"/>
  <c r="I55" i="12"/>
  <c r="I54" i="12" s="1"/>
  <c r="G55" i="12"/>
  <c r="F55" i="12"/>
  <c r="F54" i="12" s="1"/>
  <c r="F53" i="12" s="1"/>
  <c r="E55" i="12"/>
  <c r="D55" i="12"/>
  <c r="K54" i="12"/>
  <c r="G54" i="12"/>
  <c r="H47" i="12"/>
  <c r="C47" i="12"/>
  <c r="H46" i="12"/>
  <c r="C46" i="12"/>
  <c r="L45" i="12"/>
  <c r="G45" i="12"/>
  <c r="C45" i="12" s="1"/>
  <c r="H44" i="12"/>
  <c r="C44" i="12"/>
  <c r="K43" i="12"/>
  <c r="J43" i="12"/>
  <c r="I43" i="12"/>
  <c r="F43" i="12"/>
  <c r="E43" i="12"/>
  <c r="E20" i="12" s="1"/>
  <c r="D43" i="12"/>
  <c r="H42" i="12"/>
  <c r="C42" i="12"/>
  <c r="I41" i="12"/>
  <c r="H41" i="12" s="1"/>
  <c r="D41" i="12"/>
  <c r="C41" i="12"/>
  <c r="H40" i="12"/>
  <c r="C40" i="12"/>
  <c r="H39" i="12"/>
  <c r="C39" i="12"/>
  <c r="H38" i="12"/>
  <c r="C38" i="12"/>
  <c r="H37" i="12"/>
  <c r="C37" i="12"/>
  <c r="K36" i="12"/>
  <c r="H36" i="12" s="1"/>
  <c r="F36" i="12"/>
  <c r="C36" i="12" s="1"/>
  <c r="H35" i="12"/>
  <c r="C35" i="12"/>
  <c r="H34" i="12"/>
  <c r="C34" i="12"/>
  <c r="K33" i="12"/>
  <c r="F33" i="12"/>
  <c r="C33" i="12"/>
  <c r="H32" i="12"/>
  <c r="C32" i="12"/>
  <c r="K31" i="12"/>
  <c r="H31" i="12"/>
  <c r="F31" i="12"/>
  <c r="H30" i="12"/>
  <c r="C30" i="12"/>
  <c r="H29" i="12"/>
  <c r="C29" i="12"/>
  <c r="H28" i="12"/>
  <c r="C28" i="12"/>
  <c r="K27" i="12"/>
  <c r="H27" i="12" s="1"/>
  <c r="F27" i="12"/>
  <c r="C27" i="12" s="1"/>
  <c r="H25" i="12"/>
  <c r="C25" i="12"/>
  <c r="H23" i="12"/>
  <c r="C23" i="12"/>
  <c r="H22" i="12"/>
  <c r="C22" i="12"/>
  <c r="L21" i="12"/>
  <c r="L275" i="12" s="1"/>
  <c r="L274" i="12" s="1"/>
  <c r="K21" i="12"/>
  <c r="J21" i="12"/>
  <c r="I21" i="12"/>
  <c r="G21" i="12"/>
  <c r="F21" i="12"/>
  <c r="E21" i="12"/>
  <c r="D21" i="12"/>
  <c r="D275" i="12" s="1"/>
  <c r="D274" i="12" s="1"/>
  <c r="L20" i="12"/>
  <c r="H284" i="11"/>
  <c r="C284" i="11"/>
  <c r="H283" i="11"/>
  <c r="C283" i="11"/>
  <c r="H282" i="11"/>
  <c r="C282" i="11"/>
  <c r="H281" i="11"/>
  <c r="C281" i="11"/>
  <c r="H280" i="11"/>
  <c r="C280" i="11"/>
  <c r="H279" i="11"/>
  <c r="C279" i="11"/>
  <c r="H278" i="11"/>
  <c r="C278" i="11"/>
  <c r="C276" i="11" s="1"/>
  <c r="H277" i="11"/>
  <c r="C277" i="11"/>
  <c r="L276" i="11"/>
  <c r="K276" i="11"/>
  <c r="J276" i="11"/>
  <c r="I276" i="11"/>
  <c r="G276" i="11"/>
  <c r="F276" i="11"/>
  <c r="E276" i="11"/>
  <c r="D276" i="11"/>
  <c r="J274" i="11"/>
  <c r="H271" i="11"/>
  <c r="C271" i="11"/>
  <c r="H270" i="11"/>
  <c r="C270" i="11"/>
  <c r="L269" i="11"/>
  <c r="K269" i="11"/>
  <c r="J269" i="11"/>
  <c r="I269" i="11"/>
  <c r="H269" i="11" s="1"/>
  <c r="G269" i="11"/>
  <c r="F269" i="11"/>
  <c r="E269" i="11"/>
  <c r="D269" i="11"/>
  <c r="H268" i="11"/>
  <c r="C268" i="11"/>
  <c r="L267" i="11"/>
  <c r="L266" i="11" s="1"/>
  <c r="K267" i="11"/>
  <c r="K266" i="11" s="1"/>
  <c r="K265" i="11" s="1"/>
  <c r="J267" i="11"/>
  <c r="I267" i="11"/>
  <c r="G267" i="11"/>
  <c r="G266" i="11" s="1"/>
  <c r="G265" i="11" s="1"/>
  <c r="F267" i="11"/>
  <c r="F266" i="11" s="1"/>
  <c r="F265" i="11" s="1"/>
  <c r="E267" i="11"/>
  <c r="E266" i="11" s="1"/>
  <c r="E265" i="11" s="1"/>
  <c r="D267" i="11"/>
  <c r="J266" i="11"/>
  <c r="J265" i="11" s="1"/>
  <c r="L265" i="11"/>
  <c r="H264" i="11"/>
  <c r="C264" i="11"/>
  <c r="L263" i="11"/>
  <c r="K263" i="11"/>
  <c r="J263" i="11"/>
  <c r="I263" i="11"/>
  <c r="G263" i="11"/>
  <c r="F263" i="11"/>
  <c r="E263" i="11"/>
  <c r="D263" i="11"/>
  <c r="C263" i="11" s="1"/>
  <c r="H262" i="11"/>
  <c r="C262" i="11"/>
  <c r="H261" i="11"/>
  <c r="C261" i="11"/>
  <c r="H260" i="11"/>
  <c r="C260" i="11"/>
  <c r="H259" i="11"/>
  <c r="C259" i="11"/>
  <c r="H258" i="11"/>
  <c r="C258" i="11"/>
  <c r="L257" i="11"/>
  <c r="K257" i="11"/>
  <c r="J257" i="11"/>
  <c r="J253" i="11" s="1"/>
  <c r="J252" i="11" s="1"/>
  <c r="I257" i="11"/>
  <c r="I253" i="11" s="1"/>
  <c r="I252" i="11" s="1"/>
  <c r="G257" i="11"/>
  <c r="F257" i="11"/>
  <c r="E257" i="11"/>
  <c r="E253" i="11" s="1"/>
  <c r="E252" i="11" s="1"/>
  <c r="D257" i="11"/>
  <c r="C257" i="11" s="1"/>
  <c r="H256" i="11"/>
  <c r="C256" i="11"/>
  <c r="H255" i="11"/>
  <c r="C255" i="11"/>
  <c r="H254" i="11"/>
  <c r="C254" i="11"/>
  <c r="L253" i="11"/>
  <c r="L252" i="11" s="1"/>
  <c r="G253" i="11"/>
  <c r="F253" i="11"/>
  <c r="F252" i="11" s="1"/>
  <c r="H251" i="11"/>
  <c r="C251" i="11"/>
  <c r="L250" i="11"/>
  <c r="K250" i="11"/>
  <c r="J250" i="11"/>
  <c r="I250" i="11"/>
  <c r="G250" i="11"/>
  <c r="F250" i="11"/>
  <c r="E250" i="11"/>
  <c r="D250" i="11"/>
  <c r="H249" i="11"/>
  <c r="C249" i="11"/>
  <c r="H248" i="11"/>
  <c r="C248" i="11"/>
  <c r="H247" i="11"/>
  <c r="C247" i="11"/>
  <c r="H246" i="11"/>
  <c r="C246" i="11"/>
  <c r="L245" i="11"/>
  <c r="K245" i="11"/>
  <c r="J245" i="11"/>
  <c r="I245" i="11"/>
  <c r="G245" i="11"/>
  <c r="F245" i="11"/>
  <c r="E245" i="11"/>
  <c r="D245" i="11"/>
  <c r="C245" i="11" s="1"/>
  <c r="H244" i="11"/>
  <c r="C244" i="11"/>
  <c r="H243" i="11"/>
  <c r="C243" i="11"/>
  <c r="H242" i="11"/>
  <c r="C242" i="11"/>
  <c r="L241" i="11"/>
  <c r="L240" i="11" s="1"/>
  <c r="K241" i="11"/>
  <c r="J241" i="11"/>
  <c r="J240" i="11" s="1"/>
  <c r="I241" i="11"/>
  <c r="I240" i="11" s="1"/>
  <c r="G241" i="11"/>
  <c r="F241" i="11"/>
  <c r="E241" i="11"/>
  <c r="E240" i="11" s="1"/>
  <c r="D241" i="11"/>
  <c r="D240" i="11" s="1"/>
  <c r="F240" i="11"/>
  <c r="H239" i="11"/>
  <c r="C239" i="11"/>
  <c r="H238" i="11"/>
  <c r="C238" i="11"/>
  <c r="H237" i="11"/>
  <c r="C237" i="11"/>
  <c r="H236" i="11"/>
  <c r="C236" i="11"/>
  <c r="H235" i="11"/>
  <c r="C235" i="11"/>
  <c r="H234" i="11"/>
  <c r="C234" i="11"/>
  <c r="L233" i="11"/>
  <c r="L232" i="11" s="1"/>
  <c r="K233" i="11"/>
  <c r="J233" i="11"/>
  <c r="J232" i="11" s="1"/>
  <c r="I233" i="11"/>
  <c r="G233" i="11"/>
  <c r="G232" i="11" s="1"/>
  <c r="F233" i="11"/>
  <c r="F232" i="11" s="1"/>
  <c r="E233" i="11"/>
  <c r="C233" i="11" s="1"/>
  <c r="D233" i="11"/>
  <c r="D232" i="11" s="1"/>
  <c r="I232" i="11"/>
  <c r="H231" i="11"/>
  <c r="C231" i="11"/>
  <c r="H230" i="11"/>
  <c r="C230" i="11"/>
  <c r="H229" i="11"/>
  <c r="C229" i="11"/>
  <c r="H228" i="11"/>
  <c r="C228" i="11"/>
  <c r="L227" i="11"/>
  <c r="K227" i="11"/>
  <c r="H227" i="11" s="1"/>
  <c r="J227" i="11"/>
  <c r="I227" i="11"/>
  <c r="G227" i="11"/>
  <c r="F227" i="11"/>
  <c r="C227" i="11" s="1"/>
  <c r="E227" i="11"/>
  <c r="D227" i="11"/>
  <c r="H226" i="11"/>
  <c r="C226" i="11"/>
  <c r="H225" i="11"/>
  <c r="C225" i="11"/>
  <c r="H224" i="11"/>
  <c r="C224" i="11"/>
  <c r="H223" i="11"/>
  <c r="C223" i="11"/>
  <c r="H222" i="11"/>
  <c r="C222" i="11"/>
  <c r="H221" i="11"/>
  <c r="C221" i="11"/>
  <c r="H220" i="11"/>
  <c r="C220" i="11"/>
  <c r="L219" i="11"/>
  <c r="K219" i="11"/>
  <c r="J219" i="11"/>
  <c r="J212" i="11" s="1"/>
  <c r="I219" i="11"/>
  <c r="G219" i="11"/>
  <c r="F219" i="11"/>
  <c r="E219" i="11"/>
  <c r="C219" i="11" s="1"/>
  <c r="D219" i="11"/>
  <c r="H218" i="11"/>
  <c r="C218" i="11"/>
  <c r="H217" i="11"/>
  <c r="C217" i="11"/>
  <c r="L216" i="11"/>
  <c r="K216" i="11"/>
  <c r="J216" i="11"/>
  <c r="I216" i="11"/>
  <c r="G216" i="11"/>
  <c r="F216" i="11"/>
  <c r="E216" i="11"/>
  <c r="D216" i="11"/>
  <c r="H215" i="11"/>
  <c r="C215" i="11"/>
  <c r="L214" i="11"/>
  <c r="K214" i="11"/>
  <c r="J214" i="11"/>
  <c r="I214" i="11"/>
  <c r="H214" i="11" s="1"/>
  <c r="G214" i="11"/>
  <c r="F214" i="11"/>
  <c r="E214" i="11"/>
  <c r="E212" i="11" s="1"/>
  <c r="D214" i="11"/>
  <c r="H213" i="11"/>
  <c r="C213" i="11"/>
  <c r="F212" i="11"/>
  <c r="H210" i="11"/>
  <c r="C210" i="11"/>
  <c r="H209" i="11"/>
  <c r="C209" i="11"/>
  <c r="L208" i="11"/>
  <c r="K208" i="11"/>
  <c r="J208" i="11"/>
  <c r="I208" i="11"/>
  <c r="G208" i="11"/>
  <c r="F208" i="11"/>
  <c r="E208" i="11"/>
  <c r="D208" i="11"/>
  <c r="H207" i="11"/>
  <c r="C207" i="11"/>
  <c r="H206" i="11"/>
  <c r="C206" i="11"/>
  <c r="H205" i="11"/>
  <c r="C205" i="11"/>
  <c r="H204" i="11"/>
  <c r="C204" i="11"/>
  <c r="H203" i="11"/>
  <c r="C203" i="11"/>
  <c r="H202" i="11"/>
  <c r="C202" i="11"/>
  <c r="H201" i="11"/>
  <c r="C201" i="11"/>
  <c r="H200" i="11"/>
  <c r="C200" i="11"/>
  <c r="L199" i="11"/>
  <c r="K199" i="11"/>
  <c r="J199" i="11"/>
  <c r="I199" i="11"/>
  <c r="G199" i="11"/>
  <c r="F199" i="11"/>
  <c r="E199" i="11"/>
  <c r="C199" i="11" s="1"/>
  <c r="D199" i="11"/>
  <c r="H198" i="11"/>
  <c r="C198" i="11"/>
  <c r="H197" i="11"/>
  <c r="C197" i="11"/>
  <c r="H196" i="11"/>
  <c r="C196" i="11"/>
  <c r="H195" i="11"/>
  <c r="C195" i="11"/>
  <c r="H194" i="11"/>
  <c r="C194" i="11"/>
  <c r="H193" i="11"/>
  <c r="C193" i="11"/>
  <c r="H192" i="11"/>
  <c r="C192" i="11"/>
  <c r="H191" i="11"/>
  <c r="C191" i="11"/>
  <c r="H190" i="11"/>
  <c r="C190" i="11"/>
  <c r="H189" i="11"/>
  <c r="C189" i="11"/>
  <c r="L188" i="11"/>
  <c r="K188" i="11"/>
  <c r="J188" i="11"/>
  <c r="I188" i="11"/>
  <c r="G188" i="11"/>
  <c r="F188" i="11"/>
  <c r="F187" i="11" s="1"/>
  <c r="E188" i="11"/>
  <c r="D188" i="11"/>
  <c r="L187" i="11"/>
  <c r="D187" i="11"/>
  <c r="H186" i="11"/>
  <c r="C186" i="11"/>
  <c r="H185" i="11"/>
  <c r="C185" i="11"/>
  <c r="H184" i="11"/>
  <c r="C184" i="11"/>
  <c r="L183" i="11"/>
  <c r="L182" i="11" s="1"/>
  <c r="K183" i="11"/>
  <c r="J183" i="11"/>
  <c r="I183" i="11"/>
  <c r="G183" i="11"/>
  <c r="F183" i="11"/>
  <c r="C183" i="11" s="1"/>
  <c r="E183" i="11"/>
  <c r="D183" i="11"/>
  <c r="H180" i="11"/>
  <c r="C180" i="11"/>
  <c r="L179" i="11"/>
  <c r="L178" i="11" s="1"/>
  <c r="K179" i="11"/>
  <c r="J179" i="11"/>
  <c r="J178" i="11" s="1"/>
  <c r="J174" i="11" s="1"/>
  <c r="I179" i="11"/>
  <c r="G179" i="11"/>
  <c r="G178" i="11" s="1"/>
  <c r="F179" i="11"/>
  <c r="F178" i="11" s="1"/>
  <c r="E179" i="11"/>
  <c r="C179" i="11" s="1"/>
  <c r="D179" i="11"/>
  <c r="D178" i="11" s="1"/>
  <c r="I178" i="11"/>
  <c r="I174" i="11" s="1"/>
  <c r="H177" i="11"/>
  <c r="C177" i="11"/>
  <c r="H176" i="11"/>
  <c r="C176" i="11"/>
  <c r="L175" i="11"/>
  <c r="K175" i="11"/>
  <c r="J175" i="11"/>
  <c r="I175" i="11"/>
  <c r="G175" i="11"/>
  <c r="F175" i="11"/>
  <c r="F174" i="11" s="1"/>
  <c r="E175" i="11"/>
  <c r="D175" i="11"/>
  <c r="D174" i="11" s="1"/>
  <c r="H173" i="11"/>
  <c r="C173" i="11"/>
  <c r="H172" i="11"/>
  <c r="C172" i="11"/>
  <c r="L171" i="11"/>
  <c r="K171" i="11"/>
  <c r="H171" i="11" s="1"/>
  <c r="J171" i="11"/>
  <c r="I171" i="11"/>
  <c r="G171" i="11"/>
  <c r="F171" i="11"/>
  <c r="C171" i="11" s="1"/>
  <c r="E171" i="11"/>
  <c r="D171" i="11"/>
  <c r="H170" i="11"/>
  <c r="C170" i="11"/>
  <c r="H169" i="11"/>
  <c r="C169" i="11"/>
  <c r="H168" i="11"/>
  <c r="C168" i="11"/>
  <c r="H167" i="11"/>
  <c r="C167" i="11"/>
  <c r="L166" i="11"/>
  <c r="L161" i="11" s="1"/>
  <c r="L160" i="11" s="1"/>
  <c r="K166" i="11"/>
  <c r="J166" i="11"/>
  <c r="I166" i="11"/>
  <c r="G166" i="11"/>
  <c r="F166" i="11"/>
  <c r="E166" i="11"/>
  <c r="D166" i="11"/>
  <c r="D161" i="11" s="1"/>
  <c r="D160" i="11" s="1"/>
  <c r="H165" i="11"/>
  <c r="C165" i="11"/>
  <c r="H164" i="11"/>
  <c r="C164" i="11"/>
  <c r="H163" i="11"/>
  <c r="C163" i="11"/>
  <c r="L162" i="11"/>
  <c r="K162" i="11"/>
  <c r="J162" i="11"/>
  <c r="J161" i="11" s="1"/>
  <c r="J160" i="11" s="1"/>
  <c r="I162" i="11"/>
  <c r="G162" i="11"/>
  <c r="F162" i="11"/>
  <c r="F161" i="11" s="1"/>
  <c r="E162" i="11"/>
  <c r="D162" i="11"/>
  <c r="K161" i="11"/>
  <c r="G161" i="11"/>
  <c r="G160" i="11" s="1"/>
  <c r="H159" i="11"/>
  <c r="C159" i="11"/>
  <c r="H158" i="11"/>
  <c r="C158" i="11"/>
  <c r="H157" i="11"/>
  <c r="C157" i="11"/>
  <c r="H156" i="11"/>
  <c r="C156" i="11"/>
  <c r="H155" i="11"/>
  <c r="C155" i="11"/>
  <c r="H154" i="11"/>
  <c r="C154" i="11"/>
  <c r="L153" i="11"/>
  <c r="L152" i="11" s="1"/>
  <c r="K153" i="11"/>
  <c r="J153" i="11"/>
  <c r="J152" i="11" s="1"/>
  <c r="I153" i="11"/>
  <c r="G153" i="11"/>
  <c r="G152" i="11" s="1"/>
  <c r="F153" i="11"/>
  <c r="F152" i="11" s="1"/>
  <c r="E153" i="11"/>
  <c r="C153" i="11" s="1"/>
  <c r="D153" i="11"/>
  <c r="D152" i="11" s="1"/>
  <c r="I152" i="11"/>
  <c r="H151" i="11"/>
  <c r="C151" i="11"/>
  <c r="H150" i="11"/>
  <c r="C150" i="11"/>
  <c r="H149" i="11"/>
  <c r="C149" i="11"/>
  <c r="H148" i="11"/>
  <c r="C148" i="11"/>
  <c r="L147" i="11"/>
  <c r="K147" i="11"/>
  <c r="H147" i="11" s="1"/>
  <c r="J147" i="11"/>
  <c r="I147" i="11"/>
  <c r="G147" i="11"/>
  <c r="F147" i="11"/>
  <c r="C147" i="11" s="1"/>
  <c r="E147" i="11"/>
  <c r="D147" i="11"/>
  <c r="H146" i="11"/>
  <c r="C146" i="11"/>
  <c r="H145" i="11"/>
  <c r="C145" i="11"/>
  <c r="H144" i="11"/>
  <c r="C144" i="11"/>
  <c r="H143" i="11"/>
  <c r="C143" i="11"/>
  <c r="H142" i="11"/>
  <c r="C142" i="11"/>
  <c r="H141" i="11"/>
  <c r="C141" i="11"/>
  <c r="H140" i="11"/>
  <c r="C140" i="11"/>
  <c r="H139" i="11"/>
  <c r="C139" i="11"/>
  <c r="L138" i="11"/>
  <c r="K138" i="11"/>
  <c r="J138" i="11"/>
  <c r="I138" i="11"/>
  <c r="G138" i="11"/>
  <c r="F138" i="11"/>
  <c r="E138" i="11"/>
  <c r="D138" i="11"/>
  <c r="H137" i="11"/>
  <c r="C137" i="11"/>
  <c r="H136" i="11"/>
  <c r="C136" i="11"/>
  <c r="H135" i="11"/>
  <c r="C135" i="11"/>
  <c r="L134" i="11"/>
  <c r="K134" i="11"/>
  <c r="J134" i="11"/>
  <c r="I134" i="11"/>
  <c r="G134" i="11"/>
  <c r="F134" i="11"/>
  <c r="E134" i="11"/>
  <c r="C134" i="11" s="1"/>
  <c r="D134" i="11"/>
  <c r="H133" i="11"/>
  <c r="C133" i="11"/>
  <c r="H132" i="11"/>
  <c r="C132" i="11"/>
  <c r="L131" i="11"/>
  <c r="K131" i="11"/>
  <c r="J131" i="11"/>
  <c r="I131" i="11"/>
  <c r="G131" i="11"/>
  <c r="F131" i="11"/>
  <c r="E131" i="11"/>
  <c r="C131" i="11" s="1"/>
  <c r="D131" i="11"/>
  <c r="H130" i="11"/>
  <c r="C130" i="11"/>
  <c r="H129" i="11"/>
  <c r="C129" i="11"/>
  <c r="H128" i="11"/>
  <c r="C128" i="11"/>
  <c r="H127" i="11"/>
  <c r="C127" i="11"/>
  <c r="L126" i="11"/>
  <c r="K126" i="11"/>
  <c r="J126" i="11"/>
  <c r="I126" i="11"/>
  <c r="G126" i="11"/>
  <c r="F126" i="11"/>
  <c r="E126" i="11"/>
  <c r="D126" i="11"/>
  <c r="H125" i="11"/>
  <c r="C125" i="11"/>
  <c r="H124" i="11"/>
  <c r="C124" i="11"/>
  <c r="H123" i="11"/>
  <c r="C123" i="11"/>
  <c r="H122" i="11"/>
  <c r="C122" i="11"/>
  <c r="L121" i="11"/>
  <c r="K121" i="11"/>
  <c r="J121" i="11"/>
  <c r="I121" i="11"/>
  <c r="G121" i="11"/>
  <c r="F121" i="11"/>
  <c r="F120" i="11" s="1"/>
  <c r="E121" i="11"/>
  <c r="D121" i="11"/>
  <c r="J120" i="11"/>
  <c r="H119" i="11"/>
  <c r="C119" i="11"/>
  <c r="H118" i="11"/>
  <c r="C118" i="11"/>
  <c r="H117" i="11"/>
  <c r="C117" i="11"/>
  <c r="H116" i="11"/>
  <c r="C116" i="11"/>
  <c r="H115" i="11"/>
  <c r="C115" i="11"/>
  <c r="L114" i="11"/>
  <c r="K114" i="11"/>
  <c r="J114" i="11"/>
  <c r="I114" i="11"/>
  <c r="G114" i="11"/>
  <c r="F114" i="11"/>
  <c r="E114" i="11"/>
  <c r="D114" i="11"/>
  <c r="H113" i="11"/>
  <c r="C113" i="11"/>
  <c r="H112" i="11"/>
  <c r="C112" i="11"/>
  <c r="H111" i="11"/>
  <c r="C111" i="11"/>
  <c r="H110" i="11"/>
  <c r="C110" i="11"/>
  <c r="H109" i="11"/>
  <c r="C109" i="11"/>
  <c r="L108" i="11"/>
  <c r="K108" i="11"/>
  <c r="J108" i="11"/>
  <c r="I108" i="11"/>
  <c r="G108" i="11"/>
  <c r="F108" i="11"/>
  <c r="E108" i="11"/>
  <c r="D108" i="11"/>
  <c r="H107" i="11"/>
  <c r="C107" i="11"/>
  <c r="H106" i="11"/>
  <c r="C106" i="11"/>
  <c r="H105" i="11"/>
  <c r="C105" i="11"/>
  <c r="H104" i="11"/>
  <c r="C104" i="11"/>
  <c r="H103" i="11"/>
  <c r="C103" i="11"/>
  <c r="H102" i="11"/>
  <c r="C102" i="11"/>
  <c r="H101" i="11"/>
  <c r="C101" i="11"/>
  <c r="H100" i="11"/>
  <c r="C100" i="11"/>
  <c r="L99" i="11"/>
  <c r="K99" i="11"/>
  <c r="J99" i="11"/>
  <c r="I99" i="11"/>
  <c r="G99" i="11"/>
  <c r="F99" i="11"/>
  <c r="E99" i="11"/>
  <c r="C99" i="11" s="1"/>
  <c r="D99" i="11"/>
  <c r="H98" i="11"/>
  <c r="C98" i="11"/>
  <c r="H97" i="11"/>
  <c r="C97" i="11"/>
  <c r="H96" i="11"/>
  <c r="C96" i="11"/>
  <c r="H95" i="11"/>
  <c r="C95" i="11"/>
  <c r="H94" i="11"/>
  <c r="C94" i="11"/>
  <c r="H93" i="11"/>
  <c r="C93" i="11"/>
  <c r="H92" i="11"/>
  <c r="C92" i="11"/>
  <c r="L91" i="11"/>
  <c r="K91" i="11"/>
  <c r="J91" i="11"/>
  <c r="I91" i="11"/>
  <c r="G91" i="11"/>
  <c r="F91" i="11"/>
  <c r="E91" i="11"/>
  <c r="D91" i="11"/>
  <c r="C91" i="11" s="1"/>
  <c r="H90" i="11"/>
  <c r="C90" i="11"/>
  <c r="H89" i="11"/>
  <c r="C89" i="11"/>
  <c r="H88" i="11"/>
  <c r="C88" i="11"/>
  <c r="H87" i="11"/>
  <c r="C87" i="11"/>
  <c r="H86" i="11"/>
  <c r="C86" i="11"/>
  <c r="L85" i="11"/>
  <c r="L83" i="11" s="1"/>
  <c r="K85" i="11"/>
  <c r="J85" i="11"/>
  <c r="I85" i="11"/>
  <c r="G85" i="11"/>
  <c r="G83" i="11" s="1"/>
  <c r="F85" i="11"/>
  <c r="E85" i="11"/>
  <c r="D85" i="11"/>
  <c r="H84" i="11"/>
  <c r="C84" i="11"/>
  <c r="K83" i="11"/>
  <c r="D83" i="11"/>
  <c r="H82" i="11"/>
  <c r="C82" i="11"/>
  <c r="H81" i="11"/>
  <c r="C81" i="11"/>
  <c r="L80" i="11"/>
  <c r="K80" i="11"/>
  <c r="J80" i="11"/>
  <c r="I80" i="11"/>
  <c r="H80" i="11" s="1"/>
  <c r="G80" i="11"/>
  <c r="F80" i="11"/>
  <c r="E80" i="11"/>
  <c r="D80" i="11"/>
  <c r="H79" i="11"/>
  <c r="C79" i="11"/>
  <c r="H78" i="11"/>
  <c r="C78" i="11"/>
  <c r="L77" i="11"/>
  <c r="L76" i="11" s="1"/>
  <c r="K77" i="11"/>
  <c r="J77" i="11"/>
  <c r="J76" i="11" s="1"/>
  <c r="I77" i="11"/>
  <c r="G77" i="11"/>
  <c r="G76" i="11" s="1"/>
  <c r="F77" i="11"/>
  <c r="E77" i="11"/>
  <c r="D77" i="11"/>
  <c r="D76" i="11" s="1"/>
  <c r="F76" i="11"/>
  <c r="E76" i="11"/>
  <c r="H74" i="11"/>
  <c r="C74" i="11"/>
  <c r="H73" i="11"/>
  <c r="C73" i="11"/>
  <c r="H72" i="11"/>
  <c r="C72" i="11"/>
  <c r="H71" i="11"/>
  <c r="C71" i="11"/>
  <c r="H70" i="11"/>
  <c r="C70" i="11"/>
  <c r="L69" i="11"/>
  <c r="L67" i="11" s="1"/>
  <c r="K69" i="11"/>
  <c r="H69" i="11" s="1"/>
  <c r="J69" i="11"/>
  <c r="I69" i="11"/>
  <c r="G69" i="11"/>
  <c r="G67" i="11" s="1"/>
  <c r="G53" i="11" s="1"/>
  <c r="F69" i="11"/>
  <c r="F67" i="11" s="1"/>
  <c r="E69" i="11"/>
  <c r="D69" i="11"/>
  <c r="H68" i="11"/>
  <c r="C68" i="11"/>
  <c r="J67" i="11"/>
  <c r="I67" i="11"/>
  <c r="E67" i="11"/>
  <c r="D67" i="11"/>
  <c r="C67" i="11" s="1"/>
  <c r="H66" i="11"/>
  <c r="C66" i="11"/>
  <c r="H65" i="11"/>
  <c r="C65" i="11"/>
  <c r="H64" i="11"/>
  <c r="C64" i="11"/>
  <c r="H63" i="11"/>
  <c r="C63" i="11"/>
  <c r="H62" i="11"/>
  <c r="C62" i="11"/>
  <c r="H61" i="11"/>
  <c r="C61" i="11"/>
  <c r="H60" i="11"/>
  <c r="C60" i="11"/>
  <c r="H59" i="11"/>
  <c r="C59" i="11"/>
  <c r="L58" i="11"/>
  <c r="K58" i="11"/>
  <c r="J58" i="11"/>
  <c r="I58" i="11"/>
  <c r="G58" i="11"/>
  <c r="F58" i="11"/>
  <c r="E58" i="11"/>
  <c r="C58" i="11" s="1"/>
  <c r="D58" i="11"/>
  <c r="H57" i="11"/>
  <c r="C57" i="11"/>
  <c r="H56" i="11"/>
  <c r="C56" i="11"/>
  <c r="L55" i="11"/>
  <c r="L54" i="11" s="1"/>
  <c r="K55" i="11"/>
  <c r="J55" i="11"/>
  <c r="J54" i="11" s="1"/>
  <c r="J53" i="11" s="1"/>
  <c r="I55" i="11"/>
  <c r="G55" i="11"/>
  <c r="G54" i="11" s="1"/>
  <c r="F55" i="11"/>
  <c r="F54" i="11" s="1"/>
  <c r="F53" i="11" s="1"/>
  <c r="E55" i="11"/>
  <c r="C55" i="11" s="1"/>
  <c r="D55" i="11"/>
  <c r="D54" i="11" s="1"/>
  <c r="I54" i="11"/>
  <c r="H47" i="11"/>
  <c r="C47" i="11"/>
  <c r="H46" i="11"/>
  <c r="C46" i="11"/>
  <c r="L45" i="11"/>
  <c r="H45" i="11"/>
  <c r="G45" i="11"/>
  <c r="C45" i="11"/>
  <c r="H44" i="11"/>
  <c r="C44" i="11"/>
  <c r="K43" i="11"/>
  <c r="J43" i="11"/>
  <c r="I43" i="11"/>
  <c r="H43" i="11"/>
  <c r="F43" i="11"/>
  <c r="E43" i="11"/>
  <c r="D43" i="11"/>
  <c r="C43" i="11"/>
  <c r="H42" i="11"/>
  <c r="C42" i="11"/>
  <c r="I41" i="11"/>
  <c r="H41" i="11"/>
  <c r="D41" i="11"/>
  <c r="C41" i="11"/>
  <c r="H40" i="11"/>
  <c r="C40" i="11"/>
  <c r="H39" i="11"/>
  <c r="C39" i="11"/>
  <c r="H38" i="11"/>
  <c r="C38" i="11"/>
  <c r="H37" i="11"/>
  <c r="C37" i="11"/>
  <c r="K36" i="11"/>
  <c r="H36" i="11"/>
  <c r="F36" i="11"/>
  <c r="C36" i="11"/>
  <c r="H35" i="11"/>
  <c r="C35" i="11"/>
  <c r="H34" i="11"/>
  <c r="C34" i="11"/>
  <c r="K33" i="11"/>
  <c r="H33" i="11"/>
  <c r="F33" i="11"/>
  <c r="C33" i="11"/>
  <c r="H32" i="11"/>
  <c r="C32" i="11"/>
  <c r="K31" i="11"/>
  <c r="H31" i="11"/>
  <c r="F31" i="11"/>
  <c r="F26" i="11" s="1"/>
  <c r="C31" i="11"/>
  <c r="H30" i="11"/>
  <c r="C30" i="11"/>
  <c r="H29" i="11"/>
  <c r="C29" i="11"/>
  <c r="H28" i="11"/>
  <c r="C28" i="11"/>
  <c r="K27" i="11"/>
  <c r="H27" i="11"/>
  <c r="F27" i="11"/>
  <c r="C27" i="11"/>
  <c r="K26" i="11"/>
  <c r="H26" i="11"/>
  <c r="H25" i="11"/>
  <c r="C25" i="11"/>
  <c r="H23" i="11"/>
  <c r="C23" i="11"/>
  <c r="H22" i="11"/>
  <c r="C22" i="11"/>
  <c r="L21" i="11"/>
  <c r="L275" i="11" s="1"/>
  <c r="L274" i="11" s="1"/>
  <c r="K21" i="11"/>
  <c r="K275" i="11" s="1"/>
  <c r="K274" i="11" s="1"/>
  <c r="J21" i="11"/>
  <c r="J275" i="11" s="1"/>
  <c r="I21" i="11"/>
  <c r="G21" i="11"/>
  <c r="G275" i="11" s="1"/>
  <c r="G274" i="11" s="1"/>
  <c r="F21" i="11"/>
  <c r="F275" i="11" s="1"/>
  <c r="F274" i="11" s="1"/>
  <c r="E21" i="11"/>
  <c r="D21" i="11"/>
  <c r="L20" i="11"/>
  <c r="K20" i="11"/>
  <c r="H284" i="10"/>
  <c r="C284" i="10"/>
  <c r="H283" i="10"/>
  <c r="C283" i="10"/>
  <c r="H282" i="10"/>
  <c r="C282" i="10"/>
  <c r="H281" i="10"/>
  <c r="C281" i="10"/>
  <c r="H280" i="10"/>
  <c r="C280" i="10"/>
  <c r="H279" i="10"/>
  <c r="C279" i="10"/>
  <c r="H278" i="10"/>
  <c r="C278" i="10"/>
  <c r="H277" i="10"/>
  <c r="C277" i="10"/>
  <c r="L276" i="10"/>
  <c r="K276" i="10"/>
  <c r="J276" i="10"/>
  <c r="G276" i="10"/>
  <c r="F276" i="10"/>
  <c r="E276" i="10"/>
  <c r="D276" i="10"/>
  <c r="H271" i="10"/>
  <c r="C271" i="10"/>
  <c r="H270" i="10"/>
  <c r="C270" i="10"/>
  <c r="L269" i="10"/>
  <c r="K269" i="10"/>
  <c r="J269" i="10"/>
  <c r="I269" i="10"/>
  <c r="H269" i="10" s="1"/>
  <c r="G269" i="10"/>
  <c r="F269" i="10"/>
  <c r="E269" i="10"/>
  <c r="C269" i="10" s="1"/>
  <c r="D269" i="10"/>
  <c r="I267" i="10"/>
  <c r="H268" i="10"/>
  <c r="C268" i="10"/>
  <c r="L267" i="10"/>
  <c r="K267" i="10"/>
  <c r="K266" i="10" s="1"/>
  <c r="K265" i="10" s="1"/>
  <c r="J267" i="10"/>
  <c r="J266" i="10" s="1"/>
  <c r="G267" i="10"/>
  <c r="G266" i="10" s="1"/>
  <c r="G265" i="10" s="1"/>
  <c r="F267" i="10"/>
  <c r="E267" i="10"/>
  <c r="D267" i="10"/>
  <c r="L266" i="10"/>
  <c r="L265" i="10" s="1"/>
  <c r="E266" i="10"/>
  <c r="E265" i="10" s="1"/>
  <c r="D266" i="10"/>
  <c r="J265" i="10"/>
  <c r="C264" i="10"/>
  <c r="L263" i="10"/>
  <c r="K263" i="10"/>
  <c r="J263" i="10"/>
  <c r="G263" i="10"/>
  <c r="F263" i="10"/>
  <c r="E263" i="10"/>
  <c r="D263" i="10"/>
  <c r="C263" i="10"/>
  <c r="H262" i="10"/>
  <c r="C262" i="10"/>
  <c r="H261" i="10"/>
  <c r="C261" i="10"/>
  <c r="H260" i="10"/>
  <c r="C260" i="10"/>
  <c r="H259" i="10"/>
  <c r="C259" i="10"/>
  <c r="C258" i="10"/>
  <c r="L257" i="10"/>
  <c r="L253" i="10" s="1"/>
  <c r="L252" i="10" s="1"/>
  <c r="K257" i="10"/>
  <c r="J257" i="10"/>
  <c r="G257" i="10"/>
  <c r="C257" i="10" s="1"/>
  <c r="F257" i="10"/>
  <c r="E257" i="10"/>
  <c r="D257" i="10"/>
  <c r="D253" i="10" s="1"/>
  <c r="H256" i="10"/>
  <c r="C256" i="10"/>
  <c r="H255" i="10"/>
  <c r="C255" i="10"/>
  <c r="H254" i="10"/>
  <c r="C254" i="10"/>
  <c r="K253" i="10"/>
  <c r="J253" i="10"/>
  <c r="J252" i="10" s="1"/>
  <c r="F253" i="10"/>
  <c r="F252" i="10" s="1"/>
  <c r="E253" i="10"/>
  <c r="E252" i="10"/>
  <c r="D252" i="10"/>
  <c r="H251" i="10"/>
  <c r="C251" i="10"/>
  <c r="L250" i="10"/>
  <c r="K250" i="10"/>
  <c r="J250" i="10"/>
  <c r="I250" i="10"/>
  <c r="H250" i="10" s="1"/>
  <c r="G250" i="10"/>
  <c r="F250" i="10"/>
  <c r="E250" i="10"/>
  <c r="D250" i="10"/>
  <c r="H249" i="10"/>
  <c r="C249" i="10"/>
  <c r="H248" i="10"/>
  <c r="C248" i="10"/>
  <c r="H247" i="10"/>
  <c r="C247" i="10"/>
  <c r="C246" i="10"/>
  <c r="L245" i="10"/>
  <c r="K245" i="10"/>
  <c r="J245" i="10"/>
  <c r="G245" i="10"/>
  <c r="F245" i="10"/>
  <c r="E245" i="10"/>
  <c r="D245" i="10"/>
  <c r="C245" i="10"/>
  <c r="H244" i="10"/>
  <c r="C244" i="10"/>
  <c r="H243" i="10"/>
  <c r="C243" i="10"/>
  <c r="I241" i="10"/>
  <c r="H242" i="10"/>
  <c r="C242" i="10"/>
  <c r="L241" i="10"/>
  <c r="K241" i="10"/>
  <c r="K240" i="10" s="1"/>
  <c r="J241" i="10"/>
  <c r="J240" i="10" s="1"/>
  <c r="G241" i="10"/>
  <c r="F241" i="10"/>
  <c r="F240" i="10" s="1"/>
  <c r="E241" i="10"/>
  <c r="D241" i="10"/>
  <c r="L240" i="10"/>
  <c r="E240" i="10"/>
  <c r="D240" i="10"/>
  <c r="H239" i="10"/>
  <c r="C239" i="10"/>
  <c r="H238" i="10"/>
  <c r="C238" i="10"/>
  <c r="H237" i="10"/>
  <c r="C237" i="10"/>
  <c r="I233" i="10"/>
  <c r="H236" i="10"/>
  <c r="C236" i="10"/>
  <c r="H235" i="10"/>
  <c r="C235" i="10"/>
  <c r="H234" i="10"/>
  <c r="C234" i="10"/>
  <c r="L233" i="10"/>
  <c r="L232" i="10" s="1"/>
  <c r="K233" i="10"/>
  <c r="J233" i="10"/>
  <c r="G233" i="10"/>
  <c r="F233" i="10"/>
  <c r="E233" i="10"/>
  <c r="E232" i="10" s="1"/>
  <c r="D233" i="10"/>
  <c r="K232" i="10"/>
  <c r="J232" i="10"/>
  <c r="G232" i="10"/>
  <c r="F232" i="10"/>
  <c r="H231" i="10"/>
  <c r="C231" i="10"/>
  <c r="I227" i="10"/>
  <c r="H227" i="10" s="1"/>
  <c r="H230" i="10"/>
  <c r="C230" i="10"/>
  <c r="H229" i="10"/>
  <c r="C229" i="10"/>
  <c r="H228" i="10"/>
  <c r="C228" i="10"/>
  <c r="L227" i="10"/>
  <c r="K227" i="10"/>
  <c r="J227" i="10"/>
  <c r="G227" i="10"/>
  <c r="F227" i="10"/>
  <c r="E227" i="10"/>
  <c r="D227" i="10"/>
  <c r="C227" i="10" s="1"/>
  <c r="H226" i="10"/>
  <c r="C226" i="10"/>
  <c r="H225" i="10"/>
  <c r="C225" i="10"/>
  <c r="H224" i="10"/>
  <c r="C224" i="10"/>
  <c r="H223" i="10"/>
  <c r="C223" i="10"/>
  <c r="H222" i="10"/>
  <c r="C222" i="10"/>
  <c r="H221" i="10"/>
  <c r="C221" i="10"/>
  <c r="C220" i="10"/>
  <c r="L219" i="10"/>
  <c r="K219" i="10"/>
  <c r="J219" i="10"/>
  <c r="G219" i="10"/>
  <c r="C219" i="10" s="1"/>
  <c r="F219" i="10"/>
  <c r="E219" i="10"/>
  <c r="D219" i="10"/>
  <c r="H218" i="10"/>
  <c r="C218" i="10"/>
  <c r="C217" i="10"/>
  <c r="L216" i="10"/>
  <c r="K216" i="10"/>
  <c r="K212" i="10" s="1"/>
  <c r="K211" i="10" s="1"/>
  <c r="J216" i="10"/>
  <c r="G216" i="10"/>
  <c r="F216" i="10"/>
  <c r="E216" i="10"/>
  <c r="D216" i="10"/>
  <c r="C216" i="10" s="1"/>
  <c r="H215" i="10"/>
  <c r="C215" i="10"/>
  <c r="L214" i="10"/>
  <c r="L212" i="10" s="1"/>
  <c r="K214" i="10"/>
  <c r="J214" i="10"/>
  <c r="I214" i="10"/>
  <c r="H214" i="10"/>
  <c r="G214" i="10"/>
  <c r="F214" i="10"/>
  <c r="E214" i="10"/>
  <c r="D214" i="10"/>
  <c r="H213" i="10"/>
  <c r="C213" i="10"/>
  <c r="J212" i="10"/>
  <c r="J211" i="10" s="1"/>
  <c r="F212" i="10"/>
  <c r="F211" i="10" s="1"/>
  <c r="E212" i="10"/>
  <c r="E211" i="10" s="1"/>
  <c r="L211" i="10"/>
  <c r="H210" i="10"/>
  <c r="C210" i="10"/>
  <c r="H209" i="10"/>
  <c r="C209" i="10"/>
  <c r="L208" i="10"/>
  <c r="K208" i="10"/>
  <c r="J208" i="10"/>
  <c r="G208" i="10"/>
  <c r="F208" i="10"/>
  <c r="E208" i="10"/>
  <c r="D208" i="10"/>
  <c r="C208" i="10"/>
  <c r="H207" i="10"/>
  <c r="C207" i="10"/>
  <c r="H206" i="10"/>
  <c r="C206" i="10"/>
  <c r="H205" i="10"/>
  <c r="C205" i="10"/>
  <c r="H204" i="10"/>
  <c r="C204" i="10"/>
  <c r="H203" i="10"/>
  <c r="C203" i="10"/>
  <c r="H202" i="10"/>
  <c r="C202" i="10"/>
  <c r="H201" i="10"/>
  <c r="C201" i="10"/>
  <c r="H200" i="10"/>
  <c r="C200" i="10"/>
  <c r="L199" i="10"/>
  <c r="K199" i="10"/>
  <c r="J199" i="10"/>
  <c r="I199" i="10"/>
  <c r="H199" i="10" s="1"/>
  <c r="G199" i="10"/>
  <c r="F199" i="10"/>
  <c r="E199" i="10"/>
  <c r="C199" i="10" s="1"/>
  <c r="D199" i="10"/>
  <c r="H198" i="10"/>
  <c r="C198" i="10"/>
  <c r="H197" i="10"/>
  <c r="C197" i="10"/>
  <c r="H196" i="10"/>
  <c r="C196" i="10"/>
  <c r="H195" i="10"/>
  <c r="C195" i="10"/>
  <c r="H194" i="10"/>
  <c r="C194" i="10"/>
  <c r="H193" i="10"/>
  <c r="C193" i="10"/>
  <c r="H192" i="10"/>
  <c r="C192" i="10"/>
  <c r="C191" i="10"/>
  <c r="H190" i="10"/>
  <c r="C190" i="10"/>
  <c r="H189" i="10"/>
  <c r="C189" i="10"/>
  <c r="L188" i="10"/>
  <c r="K188" i="10"/>
  <c r="J188" i="10"/>
  <c r="J187" i="10" s="1"/>
  <c r="G188" i="10"/>
  <c r="F188" i="10"/>
  <c r="F187" i="10" s="1"/>
  <c r="E188" i="10"/>
  <c r="C188" i="10" s="1"/>
  <c r="D188" i="10"/>
  <c r="L187" i="10"/>
  <c r="K187" i="10"/>
  <c r="G187" i="10"/>
  <c r="D187" i="10"/>
  <c r="H186" i="10"/>
  <c r="C186" i="10"/>
  <c r="H185" i="10"/>
  <c r="C185" i="10"/>
  <c r="I183" i="10"/>
  <c r="H184" i="10"/>
  <c r="C184" i="10"/>
  <c r="L183" i="10"/>
  <c r="K183" i="10"/>
  <c r="K182" i="10" s="1"/>
  <c r="J183" i="10"/>
  <c r="G183" i="10"/>
  <c r="G182" i="10" s="1"/>
  <c r="F183" i="10"/>
  <c r="E183" i="10"/>
  <c r="D183" i="10"/>
  <c r="L182" i="10"/>
  <c r="L181" i="10" s="1"/>
  <c r="D182" i="10"/>
  <c r="H180" i="10"/>
  <c r="C180" i="10"/>
  <c r="L179" i="10"/>
  <c r="L178" i="10" s="1"/>
  <c r="L174" i="10" s="1"/>
  <c r="K179" i="10"/>
  <c r="K178" i="10" s="1"/>
  <c r="K174" i="10" s="1"/>
  <c r="J179" i="10"/>
  <c r="G179" i="10"/>
  <c r="G178" i="10" s="1"/>
  <c r="G174" i="10" s="1"/>
  <c r="F179" i="10"/>
  <c r="E179" i="10"/>
  <c r="D179" i="10"/>
  <c r="D178" i="10" s="1"/>
  <c r="C179" i="10"/>
  <c r="J178" i="10"/>
  <c r="F178" i="10"/>
  <c r="E178" i="10"/>
  <c r="H177" i="10"/>
  <c r="C177" i="10"/>
  <c r="H176" i="10"/>
  <c r="C176" i="10"/>
  <c r="L175" i="10"/>
  <c r="K175" i="10"/>
  <c r="J175" i="10"/>
  <c r="J174" i="10" s="1"/>
  <c r="I175" i="10"/>
  <c r="H175" i="10" s="1"/>
  <c r="G175" i="10"/>
  <c r="F175" i="10"/>
  <c r="F174" i="10" s="1"/>
  <c r="E175" i="10"/>
  <c r="C175" i="10" s="1"/>
  <c r="D175" i="10"/>
  <c r="H173" i="10"/>
  <c r="C173" i="10"/>
  <c r="H172" i="10"/>
  <c r="C172" i="10"/>
  <c r="L171" i="10"/>
  <c r="K171" i="10"/>
  <c r="J171" i="10"/>
  <c r="G171" i="10"/>
  <c r="F171" i="10"/>
  <c r="E171" i="10"/>
  <c r="D171" i="10"/>
  <c r="C171" i="10"/>
  <c r="H170" i="10"/>
  <c r="C170" i="10"/>
  <c r="H169" i="10"/>
  <c r="C169" i="10"/>
  <c r="H168" i="10"/>
  <c r="C168" i="10"/>
  <c r="H167" i="10"/>
  <c r="C167" i="10"/>
  <c r="L166" i="10"/>
  <c r="K166" i="10"/>
  <c r="J166" i="10"/>
  <c r="I166" i="10"/>
  <c r="H166" i="10" s="1"/>
  <c r="G166" i="10"/>
  <c r="F166" i="10"/>
  <c r="E166" i="10"/>
  <c r="C166" i="10" s="1"/>
  <c r="D166" i="10"/>
  <c r="H165" i="10"/>
  <c r="C165" i="10"/>
  <c r="H164" i="10"/>
  <c r="C164" i="10"/>
  <c r="H163" i="10"/>
  <c r="C163" i="10"/>
  <c r="L162" i="10"/>
  <c r="L161" i="10" s="1"/>
  <c r="L160" i="10" s="1"/>
  <c r="K162" i="10"/>
  <c r="J162" i="10"/>
  <c r="I162" i="10"/>
  <c r="I161" i="10" s="1"/>
  <c r="H162" i="10"/>
  <c r="G162" i="10"/>
  <c r="F162" i="10"/>
  <c r="E162" i="10"/>
  <c r="E161" i="10" s="1"/>
  <c r="E160" i="10" s="1"/>
  <c r="D162" i="10"/>
  <c r="C162" i="10" s="1"/>
  <c r="K161" i="10"/>
  <c r="K160" i="10" s="1"/>
  <c r="J161" i="10"/>
  <c r="J160" i="10" s="1"/>
  <c r="G161" i="10"/>
  <c r="G160" i="10" s="1"/>
  <c r="F161" i="10"/>
  <c r="F160" i="10" s="1"/>
  <c r="H159" i="10"/>
  <c r="C159" i="10"/>
  <c r="H158" i="10"/>
  <c r="C158" i="10"/>
  <c r="C157" i="10"/>
  <c r="H156" i="10"/>
  <c r="C156" i="10"/>
  <c r="H155" i="10"/>
  <c r="C155" i="10"/>
  <c r="H154" i="10"/>
  <c r="C154" i="10"/>
  <c r="L153" i="10"/>
  <c r="L152" i="10" s="1"/>
  <c r="K153" i="10"/>
  <c r="J153" i="10"/>
  <c r="G153" i="10"/>
  <c r="F153" i="10"/>
  <c r="E153" i="10"/>
  <c r="E152" i="10" s="1"/>
  <c r="D153" i="10"/>
  <c r="K152" i="10"/>
  <c r="J152" i="10"/>
  <c r="G152" i="10"/>
  <c r="F152" i="10"/>
  <c r="H151" i="10"/>
  <c r="C151" i="10"/>
  <c r="H150" i="10"/>
  <c r="C150" i="10"/>
  <c r="H149" i="10"/>
  <c r="C149" i="10"/>
  <c r="H148" i="10"/>
  <c r="C148" i="10"/>
  <c r="L147" i="10"/>
  <c r="L120" i="10" s="1"/>
  <c r="K147" i="10"/>
  <c r="J147" i="10"/>
  <c r="I147" i="10"/>
  <c r="H147" i="10"/>
  <c r="G147" i="10"/>
  <c r="F147" i="10"/>
  <c r="E147" i="10"/>
  <c r="D147" i="10"/>
  <c r="H146" i="10"/>
  <c r="C146" i="10"/>
  <c r="H145" i="10"/>
  <c r="C145" i="10"/>
  <c r="H144" i="10"/>
  <c r="C144" i="10"/>
  <c r="H143" i="10"/>
  <c r="C143" i="10"/>
  <c r="H142" i="10"/>
  <c r="C142" i="10"/>
  <c r="H141" i="10"/>
  <c r="C141" i="10"/>
  <c r="H140" i="10"/>
  <c r="C140" i="10"/>
  <c r="I138" i="10"/>
  <c r="H138" i="10" s="1"/>
  <c r="H139" i="10"/>
  <c r="C139" i="10"/>
  <c r="L138" i="10"/>
  <c r="K138" i="10"/>
  <c r="J138" i="10"/>
  <c r="G138" i="10"/>
  <c r="F138" i="10"/>
  <c r="C138" i="10" s="1"/>
  <c r="E138" i="10"/>
  <c r="D138" i="10"/>
  <c r="H137" i="10"/>
  <c r="C137" i="10"/>
  <c r="H136" i="10"/>
  <c r="C136" i="10"/>
  <c r="H135" i="10"/>
  <c r="C135" i="10"/>
  <c r="L134" i="10"/>
  <c r="K134" i="10"/>
  <c r="J134" i="10"/>
  <c r="G134" i="10"/>
  <c r="F134" i="10"/>
  <c r="E134" i="10"/>
  <c r="C134" i="10" s="1"/>
  <c r="D134" i="10"/>
  <c r="H133" i="10"/>
  <c r="C133" i="10"/>
  <c r="H132" i="10"/>
  <c r="C132" i="10"/>
  <c r="L131" i="10"/>
  <c r="K131" i="10"/>
  <c r="J131" i="10"/>
  <c r="I131" i="10"/>
  <c r="H131" i="10" s="1"/>
  <c r="G131" i="10"/>
  <c r="F131" i="10"/>
  <c r="E131" i="10"/>
  <c r="C131" i="10" s="1"/>
  <c r="D131" i="10"/>
  <c r="H130" i="10"/>
  <c r="C130" i="10"/>
  <c r="H129" i="10"/>
  <c r="C129" i="10"/>
  <c r="H128" i="10"/>
  <c r="C128" i="10"/>
  <c r="C127" i="10"/>
  <c r="L126" i="10"/>
  <c r="K126" i="10"/>
  <c r="K120" i="10" s="1"/>
  <c r="J126" i="10"/>
  <c r="G126" i="10"/>
  <c r="G120" i="10" s="1"/>
  <c r="F126" i="10"/>
  <c r="E126" i="10"/>
  <c r="D126" i="10"/>
  <c r="C126" i="10"/>
  <c r="H125" i="10"/>
  <c r="C125" i="10"/>
  <c r="H124" i="10"/>
  <c r="C124" i="10"/>
  <c r="H123" i="10"/>
  <c r="C123" i="10"/>
  <c r="H122" i="10"/>
  <c r="C122" i="10"/>
  <c r="L121" i="10"/>
  <c r="K121" i="10"/>
  <c r="J121" i="10"/>
  <c r="J120" i="10" s="1"/>
  <c r="G121" i="10"/>
  <c r="F121" i="10"/>
  <c r="F120" i="10" s="1"/>
  <c r="E121" i="10"/>
  <c r="D121" i="10"/>
  <c r="H119" i="10"/>
  <c r="C119" i="10"/>
  <c r="C118" i="10"/>
  <c r="H117" i="10"/>
  <c r="C117" i="10"/>
  <c r="H116" i="10"/>
  <c r="C116" i="10"/>
  <c r="H115" i="10"/>
  <c r="C115" i="10"/>
  <c r="L114" i="10"/>
  <c r="K114" i="10"/>
  <c r="J114" i="10"/>
  <c r="G114" i="10"/>
  <c r="F114" i="10"/>
  <c r="E114" i="10"/>
  <c r="D114" i="10"/>
  <c r="C114" i="10" s="1"/>
  <c r="H113" i="10"/>
  <c r="C113" i="10"/>
  <c r="H112" i="10"/>
  <c r="C112" i="10"/>
  <c r="H111" i="10"/>
  <c r="C111" i="10"/>
  <c r="H110" i="10"/>
  <c r="C110" i="10"/>
  <c r="H109" i="10"/>
  <c r="C109" i="10"/>
  <c r="L108" i="10"/>
  <c r="K108" i="10"/>
  <c r="J108" i="10"/>
  <c r="I108" i="10"/>
  <c r="H108" i="10" s="1"/>
  <c r="G108" i="10"/>
  <c r="F108" i="10"/>
  <c r="E108" i="10"/>
  <c r="C108" i="10" s="1"/>
  <c r="D108" i="10"/>
  <c r="H107" i="10"/>
  <c r="C107" i="10"/>
  <c r="H106" i="10"/>
  <c r="C106" i="10"/>
  <c r="H105" i="10"/>
  <c r="C105" i="10"/>
  <c r="H104" i="10"/>
  <c r="C104" i="10"/>
  <c r="H103" i="10"/>
  <c r="C103" i="10"/>
  <c r="H102" i="10"/>
  <c r="C102" i="10"/>
  <c r="H101" i="10"/>
  <c r="C101" i="10"/>
  <c r="C100" i="10"/>
  <c r="L99" i="10"/>
  <c r="K99" i="10"/>
  <c r="J99" i="10"/>
  <c r="G99" i="10"/>
  <c r="F99" i="10"/>
  <c r="E99" i="10"/>
  <c r="D99" i="10"/>
  <c r="C99" i="10"/>
  <c r="H98" i="10"/>
  <c r="D98" i="10"/>
  <c r="C98" i="10"/>
  <c r="H97" i="10"/>
  <c r="C97" i="10"/>
  <c r="H96" i="10"/>
  <c r="C96" i="10"/>
  <c r="H95" i="10"/>
  <c r="C95" i="10"/>
  <c r="H94" i="10"/>
  <c r="C94" i="10"/>
  <c r="H93" i="10"/>
  <c r="C93" i="10"/>
  <c r="C92" i="10"/>
  <c r="L91" i="10"/>
  <c r="K91" i="10"/>
  <c r="K83" i="10" s="1"/>
  <c r="J91" i="10"/>
  <c r="G91" i="10"/>
  <c r="G83" i="10" s="1"/>
  <c r="F91" i="10"/>
  <c r="E91" i="10"/>
  <c r="D91" i="10"/>
  <c r="C91" i="10"/>
  <c r="H90" i="10"/>
  <c r="C90" i="10"/>
  <c r="C89" i="10"/>
  <c r="H88" i="10"/>
  <c r="C88" i="10"/>
  <c r="H87" i="10"/>
  <c r="C87" i="10"/>
  <c r="H86" i="10"/>
  <c r="C86" i="10"/>
  <c r="L85" i="10"/>
  <c r="L83" i="10" s="1"/>
  <c r="K85" i="10"/>
  <c r="J85" i="10"/>
  <c r="G85" i="10"/>
  <c r="F85" i="10"/>
  <c r="E85" i="10"/>
  <c r="D85" i="10"/>
  <c r="H84" i="10"/>
  <c r="C84" i="10"/>
  <c r="J83" i="10"/>
  <c r="F83" i="10"/>
  <c r="E83" i="10"/>
  <c r="H82" i="10"/>
  <c r="C82" i="10"/>
  <c r="H81" i="10"/>
  <c r="C81" i="10"/>
  <c r="L80" i="10"/>
  <c r="K80" i="10"/>
  <c r="J80" i="10"/>
  <c r="I80" i="10"/>
  <c r="H80" i="10" s="1"/>
  <c r="G80" i="10"/>
  <c r="F80" i="10"/>
  <c r="E80" i="10"/>
  <c r="C80" i="10" s="1"/>
  <c r="D80" i="10"/>
  <c r="H79" i="10"/>
  <c r="C79" i="10"/>
  <c r="H78" i="10"/>
  <c r="C78" i="10"/>
  <c r="L77" i="10"/>
  <c r="K77" i="10"/>
  <c r="J77" i="10"/>
  <c r="J76" i="10" s="1"/>
  <c r="I77" i="10"/>
  <c r="G77" i="10"/>
  <c r="F77" i="10"/>
  <c r="F76" i="10" s="1"/>
  <c r="E77" i="10"/>
  <c r="D77" i="10"/>
  <c r="L76" i="10"/>
  <c r="L75" i="10" s="1"/>
  <c r="K76" i="10"/>
  <c r="G76" i="10"/>
  <c r="D76" i="10"/>
  <c r="H74" i="10"/>
  <c r="C74" i="10"/>
  <c r="H73" i="10"/>
  <c r="C73" i="10"/>
  <c r="H72" i="10"/>
  <c r="C72" i="10"/>
  <c r="H71" i="10"/>
  <c r="C71" i="10"/>
  <c r="H70" i="10"/>
  <c r="C70" i="10"/>
  <c r="L69" i="10"/>
  <c r="K69" i="10"/>
  <c r="J69" i="10"/>
  <c r="J67" i="10" s="1"/>
  <c r="G69" i="10"/>
  <c r="F69" i="10"/>
  <c r="E69" i="10"/>
  <c r="D69" i="10"/>
  <c r="C68" i="10"/>
  <c r="L67" i="10"/>
  <c r="K67" i="10"/>
  <c r="G67" i="10"/>
  <c r="E67" i="10"/>
  <c r="D67" i="10"/>
  <c r="H66" i="10"/>
  <c r="C66" i="10"/>
  <c r="H65" i="10"/>
  <c r="C65" i="10"/>
  <c r="H64" i="10"/>
  <c r="C64" i="10"/>
  <c r="H63" i="10"/>
  <c r="C63" i="10"/>
  <c r="H62" i="10"/>
  <c r="C62" i="10"/>
  <c r="H61" i="10"/>
  <c r="C61" i="10"/>
  <c r="H60" i="10"/>
  <c r="C60" i="10"/>
  <c r="H59" i="10"/>
  <c r="C59" i="10"/>
  <c r="L58" i="10"/>
  <c r="K58" i="10"/>
  <c r="J58" i="10"/>
  <c r="G58" i="10"/>
  <c r="F58" i="10"/>
  <c r="E58" i="10"/>
  <c r="C58" i="10" s="1"/>
  <c r="D58" i="10"/>
  <c r="H57" i="10"/>
  <c r="C57" i="10"/>
  <c r="H56" i="10"/>
  <c r="C56" i="10"/>
  <c r="L55" i="10"/>
  <c r="K55" i="10"/>
  <c r="J55" i="10"/>
  <c r="J54" i="10" s="1"/>
  <c r="J53" i="10" s="1"/>
  <c r="I55" i="10"/>
  <c r="G55" i="10"/>
  <c r="F55" i="10"/>
  <c r="F54" i="10" s="1"/>
  <c r="E55" i="10"/>
  <c r="D55" i="10"/>
  <c r="L54" i="10"/>
  <c r="L53" i="10" s="1"/>
  <c r="L52" i="10" s="1"/>
  <c r="L51" i="10" s="1"/>
  <c r="L50" i="10" s="1"/>
  <c r="K54" i="10"/>
  <c r="K53" i="10" s="1"/>
  <c r="G54" i="10"/>
  <c r="D54" i="10"/>
  <c r="D53" i="10" s="1"/>
  <c r="H47" i="10"/>
  <c r="C47" i="10"/>
  <c r="H46" i="10"/>
  <c r="C46" i="10"/>
  <c r="L45" i="10"/>
  <c r="H45" i="10"/>
  <c r="G45" i="10"/>
  <c r="C45" i="10"/>
  <c r="H44" i="10"/>
  <c r="C44" i="10"/>
  <c r="K43" i="10"/>
  <c r="J43" i="10"/>
  <c r="I43" i="10"/>
  <c r="F43" i="10"/>
  <c r="E43" i="10"/>
  <c r="C43" i="10" s="1"/>
  <c r="D43" i="10"/>
  <c r="H42" i="10"/>
  <c r="C42" i="10"/>
  <c r="I41" i="10"/>
  <c r="H41" i="10"/>
  <c r="D41" i="10"/>
  <c r="C41" i="10"/>
  <c r="H40" i="10"/>
  <c r="C40" i="10"/>
  <c r="H39" i="10"/>
  <c r="C39" i="10"/>
  <c r="H38" i="10"/>
  <c r="C38" i="10"/>
  <c r="H37" i="10"/>
  <c r="C37" i="10"/>
  <c r="K36" i="10"/>
  <c r="H36" i="10"/>
  <c r="F36" i="10"/>
  <c r="C36" i="10"/>
  <c r="H35" i="10"/>
  <c r="C35" i="10"/>
  <c r="H34" i="10"/>
  <c r="C34" i="10"/>
  <c r="K33" i="10"/>
  <c r="H33" i="10"/>
  <c r="F33" i="10"/>
  <c r="C33" i="10"/>
  <c r="H32" i="10"/>
  <c r="C32" i="10"/>
  <c r="K31" i="10"/>
  <c r="K26" i="10" s="1"/>
  <c r="H31" i="10"/>
  <c r="F31" i="10"/>
  <c r="C31" i="10"/>
  <c r="H30" i="10"/>
  <c r="C30" i="10"/>
  <c r="H29" i="10"/>
  <c r="C29" i="10"/>
  <c r="H28" i="10"/>
  <c r="C28" i="10"/>
  <c r="K27" i="10"/>
  <c r="H27" i="10"/>
  <c r="F27" i="10"/>
  <c r="C27" i="10"/>
  <c r="F26" i="10"/>
  <c r="C26" i="10"/>
  <c r="H25" i="10"/>
  <c r="C25" i="10"/>
  <c r="D24" i="10"/>
  <c r="C24" i="10"/>
  <c r="H23" i="10"/>
  <c r="C23" i="10"/>
  <c r="H22" i="10"/>
  <c r="C22" i="10"/>
  <c r="L21" i="10"/>
  <c r="L275" i="10" s="1"/>
  <c r="L274" i="10" s="1"/>
  <c r="K21" i="10"/>
  <c r="J21" i="10"/>
  <c r="J275" i="10" s="1"/>
  <c r="J274" i="10" s="1"/>
  <c r="I21" i="10"/>
  <c r="G21" i="10"/>
  <c r="F21" i="10"/>
  <c r="F275" i="10" s="1"/>
  <c r="F274" i="10" s="1"/>
  <c r="E21" i="10"/>
  <c r="E275" i="10" s="1"/>
  <c r="E274" i="10" s="1"/>
  <c r="D21" i="10"/>
  <c r="D275" i="10" s="1"/>
  <c r="D274" i="10" s="1"/>
  <c r="C21" i="10"/>
  <c r="C275" i="10" s="1"/>
  <c r="F20" i="10"/>
  <c r="H284" i="9"/>
  <c r="C284" i="9"/>
  <c r="H283" i="9"/>
  <c r="C283" i="9"/>
  <c r="H282" i="9"/>
  <c r="C282" i="9"/>
  <c r="H281" i="9"/>
  <c r="C281" i="9"/>
  <c r="H280" i="9"/>
  <c r="C280" i="9"/>
  <c r="H279" i="9"/>
  <c r="C279" i="9"/>
  <c r="C276" i="9" s="1"/>
  <c r="H278" i="9"/>
  <c r="C278" i="9"/>
  <c r="C277" i="9"/>
  <c r="L276" i="9"/>
  <c r="K276" i="9"/>
  <c r="J276" i="9"/>
  <c r="G276" i="9"/>
  <c r="F276" i="9"/>
  <c r="E276" i="9"/>
  <c r="D276" i="9"/>
  <c r="H271" i="9"/>
  <c r="C271" i="9"/>
  <c r="C270" i="9"/>
  <c r="L269" i="9"/>
  <c r="K269" i="9"/>
  <c r="J269" i="9"/>
  <c r="G269" i="9"/>
  <c r="F269" i="9"/>
  <c r="E269" i="9"/>
  <c r="D269" i="9"/>
  <c r="C269" i="9" s="1"/>
  <c r="H268" i="9"/>
  <c r="C268" i="9"/>
  <c r="L267" i="9"/>
  <c r="L266" i="9" s="1"/>
  <c r="L265" i="9" s="1"/>
  <c r="K267" i="9"/>
  <c r="J267" i="9"/>
  <c r="I267" i="9"/>
  <c r="I266" i="9" s="1"/>
  <c r="G267" i="9"/>
  <c r="F267" i="9"/>
  <c r="F266" i="9" s="1"/>
  <c r="F265" i="9" s="1"/>
  <c r="E267" i="9"/>
  <c r="E266" i="9" s="1"/>
  <c r="E265" i="9" s="1"/>
  <c r="D267" i="9"/>
  <c r="K266" i="9"/>
  <c r="K265" i="9" s="1"/>
  <c r="J266" i="9"/>
  <c r="J265" i="9" s="1"/>
  <c r="G266" i="9"/>
  <c r="G265" i="9" s="1"/>
  <c r="H264" i="9"/>
  <c r="C264" i="9"/>
  <c r="L263" i="9"/>
  <c r="K263" i="9"/>
  <c r="J263" i="9"/>
  <c r="I263" i="9"/>
  <c r="G263" i="9"/>
  <c r="F263" i="9"/>
  <c r="E263" i="9"/>
  <c r="D263" i="9"/>
  <c r="H262" i="9"/>
  <c r="C262" i="9"/>
  <c r="H261" i="9"/>
  <c r="C261" i="9"/>
  <c r="H260" i="9"/>
  <c r="C260" i="9"/>
  <c r="H259" i="9"/>
  <c r="C259" i="9"/>
  <c r="H258" i="9"/>
  <c r="C258" i="9"/>
  <c r="L257" i="9"/>
  <c r="K257" i="9"/>
  <c r="K253" i="9" s="1"/>
  <c r="J257" i="9"/>
  <c r="J253" i="9" s="1"/>
  <c r="J252" i="9" s="1"/>
  <c r="G257" i="9"/>
  <c r="G253" i="9" s="1"/>
  <c r="F257" i="9"/>
  <c r="E257" i="9"/>
  <c r="D257" i="9"/>
  <c r="D253" i="9" s="1"/>
  <c r="D252" i="9" s="1"/>
  <c r="H256" i="9"/>
  <c r="C256" i="9"/>
  <c r="H255" i="9"/>
  <c r="C255" i="9"/>
  <c r="H254" i="9"/>
  <c r="C254" i="9"/>
  <c r="L253" i="9"/>
  <c r="L252" i="9" s="1"/>
  <c r="E253" i="9"/>
  <c r="K252" i="9"/>
  <c r="H251" i="9"/>
  <c r="C251" i="9"/>
  <c r="L250" i="9"/>
  <c r="K250" i="9"/>
  <c r="H250" i="9" s="1"/>
  <c r="J250" i="9"/>
  <c r="I250" i="9"/>
  <c r="G250" i="9"/>
  <c r="F250" i="9"/>
  <c r="E250" i="9"/>
  <c r="D250" i="9"/>
  <c r="H249" i="9"/>
  <c r="C249" i="9"/>
  <c r="H248" i="9"/>
  <c r="C248" i="9"/>
  <c r="H247" i="9"/>
  <c r="C247" i="9"/>
  <c r="I245" i="9"/>
  <c r="H246" i="9"/>
  <c r="C246" i="9"/>
  <c r="L245" i="9"/>
  <c r="K245" i="9"/>
  <c r="J245" i="9"/>
  <c r="G245" i="9"/>
  <c r="F245" i="9"/>
  <c r="E245" i="9"/>
  <c r="D245" i="9"/>
  <c r="D240" i="9" s="1"/>
  <c r="H244" i="9"/>
  <c r="C244" i="9"/>
  <c r="H243" i="9"/>
  <c r="C243" i="9"/>
  <c r="H242" i="9"/>
  <c r="C242" i="9"/>
  <c r="L241" i="9"/>
  <c r="K241" i="9"/>
  <c r="J241" i="9"/>
  <c r="I241" i="9"/>
  <c r="G241" i="9"/>
  <c r="F241" i="9"/>
  <c r="F240" i="9" s="1"/>
  <c r="E241" i="9"/>
  <c r="D241" i="9"/>
  <c r="L240" i="9"/>
  <c r="K240" i="9"/>
  <c r="G240" i="9"/>
  <c r="H239" i="9"/>
  <c r="C239" i="9"/>
  <c r="H238" i="9"/>
  <c r="C238" i="9"/>
  <c r="H237" i="9"/>
  <c r="C237" i="9"/>
  <c r="H236" i="9"/>
  <c r="C236" i="9"/>
  <c r="H235" i="9"/>
  <c r="C235" i="9"/>
  <c r="C234" i="9"/>
  <c r="L233" i="9"/>
  <c r="L232" i="9" s="1"/>
  <c r="K233" i="9"/>
  <c r="K232" i="9" s="1"/>
  <c r="J233" i="9"/>
  <c r="J232" i="9" s="1"/>
  <c r="G233" i="9"/>
  <c r="G232" i="9" s="1"/>
  <c r="F233" i="9"/>
  <c r="E233" i="9"/>
  <c r="D233" i="9"/>
  <c r="D232" i="9" s="1"/>
  <c r="C233" i="9"/>
  <c r="F232" i="9"/>
  <c r="E232" i="9"/>
  <c r="H231" i="9"/>
  <c r="C231" i="9"/>
  <c r="H230" i="9"/>
  <c r="C230" i="9"/>
  <c r="H229" i="9"/>
  <c r="C229" i="9"/>
  <c r="C228" i="9"/>
  <c r="L227" i="9"/>
  <c r="K227" i="9"/>
  <c r="J227" i="9"/>
  <c r="G227" i="9"/>
  <c r="F227" i="9"/>
  <c r="E227" i="9"/>
  <c r="C227" i="9" s="1"/>
  <c r="D227" i="9"/>
  <c r="H226" i="9"/>
  <c r="C226" i="9"/>
  <c r="H225" i="9"/>
  <c r="C225" i="9"/>
  <c r="H224" i="9"/>
  <c r="C224" i="9"/>
  <c r="H223" i="9"/>
  <c r="C223" i="9"/>
  <c r="H222" i="9"/>
  <c r="C222" i="9"/>
  <c r="H221" i="9"/>
  <c r="C221" i="9"/>
  <c r="I219" i="9"/>
  <c r="H220" i="9"/>
  <c r="C220" i="9"/>
  <c r="L219" i="9"/>
  <c r="K219" i="9"/>
  <c r="J219" i="9"/>
  <c r="G219" i="9"/>
  <c r="F219" i="9"/>
  <c r="E219" i="9"/>
  <c r="D219" i="9"/>
  <c r="H218" i="9"/>
  <c r="C218" i="9"/>
  <c r="I216" i="9"/>
  <c r="H217" i="9"/>
  <c r="C217" i="9"/>
  <c r="L216" i="9"/>
  <c r="K216" i="9"/>
  <c r="J216" i="9"/>
  <c r="G216" i="9"/>
  <c r="F216" i="9"/>
  <c r="E216" i="9"/>
  <c r="D216" i="9"/>
  <c r="C215" i="9"/>
  <c r="L214" i="9"/>
  <c r="K214" i="9"/>
  <c r="J214" i="9"/>
  <c r="G214" i="9"/>
  <c r="G212" i="9" s="1"/>
  <c r="F214" i="9"/>
  <c r="E214" i="9"/>
  <c r="E212" i="9" s="1"/>
  <c r="D214" i="9"/>
  <c r="C214" i="9" s="1"/>
  <c r="H213" i="9"/>
  <c r="C213" i="9"/>
  <c r="L212" i="9"/>
  <c r="H210" i="9"/>
  <c r="C210" i="9"/>
  <c r="I208" i="9"/>
  <c r="H209" i="9"/>
  <c r="C209" i="9"/>
  <c r="L208" i="9"/>
  <c r="K208" i="9"/>
  <c r="J208" i="9"/>
  <c r="G208" i="9"/>
  <c r="F208" i="9"/>
  <c r="C208" i="9" s="1"/>
  <c r="E208" i="9"/>
  <c r="D208" i="9"/>
  <c r="H207" i="9"/>
  <c r="C207" i="9"/>
  <c r="H206" i="9"/>
  <c r="C206" i="9"/>
  <c r="H205" i="9"/>
  <c r="C205" i="9"/>
  <c r="H204" i="9"/>
  <c r="C204" i="9"/>
  <c r="C203" i="9"/>
  <c r="H202" i="9"/>
  <c r="C202" i="9"/>
  <c r="H201" i="9"/>
  <c r="C201" i="9"/>
  <c r="H200" i="9"/>
  <c r="C200" i="9"/>
  <c r="L199" i="9"/>
  <c r="K199" i="9"/>
  <c r="J199" i="9"/>
  <c r="G199" i="9"/>
  <c r="F199" i="9"/>
  <c r="E199" i="9"/>
  <c r="D199" i="9"/>
  <c r="C199" i="9" s="1"/>
  <c r="H198" i="9"/>
  <c r="C198" i="9"/>
  <c r="H197" i="9"/>
  <c r="C197" i="9"/>
  <c r="H196" i="9"/>
  <c r="C196" i="9"/>
  <c r="H195" i="9"/>
  <c r="C195" i="9"/>
  <c r="H194" i="9"/>
  <c r="C194" i="9"/>
  <c r="H193" i="9"/>
  <c r="C193" i="9"/>
  <c r="C192" i="9"/>
  <c r="H191" i="9"/>
  <c r="C191" i="9"/>
  <c r="H190" i="9"/>
  <c r="C190" i="9"/>
  <c r="H189" i="9"/>
  <c r="C189" i="9"/>
  <c r="L188" i="9"/>
  <c r="L187" i="9" s="1"/>
  <c r="L182" i="9" s="1"/>
  <c r="K188" i="9"/>
  <c r="J188" i="9"/>
  <c r="G188" i="9"/>
  <c r="F188" i="9"/>
  <c r="E188" i="9"/>
  <c r="D188" i="9"/>
  <c r="K187" i="9"/>
  <c r="G187" i="9"/>
  <c r="G182" i="9" s="1"/>
  <c r="H186" i="9"/>
  <c r="C186" i="9"/>
  <c r="H185" i="9"/>
  <c r="C185" i="9"/>
  <c r="H184" i="9"/>
  <c r="C184" i="9"/>
  <c r="L183" i="9"/>
  <c r="K183" i="9"/>
  <c r="K182" i="9" s="1"/>
  <c r="J183" i="9"/>
  <c r="G183" i="9"/>
  <c r="F183" i="9"/>
  <c r="E183" i="9"/>
  <c r="D183" i="9"/>
  <c r="I179" i="9"/>
  <c r="H180" i="9"/>
  <c r="C180" i="9"/>
  <c r="L179" i="9"/>
  <c r="L178" i="9" s="1"/>
  <c r="K179" i="9"/>
  <c r="K178" i="9" s="1"/>
  <c r="K174" i="9" s="1"/>
  <c r="J179" i="9"/>
  <c r="J178" i="9" s="1"/>
  <c r="G179" i="9"/>
  <c r="G178" i="9" s="1"/>
  <c r="F179" i="9"/>
  <c r="F178" i="9" s="1"/>
  <c r="F174" i="9" s="1"/>
  <c r="E179" i="9"/>
  <c r="E178" i="9" s="1"/>
  <c r="D179" i="9"/>
  <c r="D178" i="9"/>
  <c r="H177" i="9"/>
  <c r="C177" i="9"/>
  <c r="H176" i="9"/>
  <c r="C176" i="9"/>
  <c r="L175" i="9"/>
  <c r="K175" i="9"/>
  <c r="J175" i="9"/>
  <c r="G175" i="9"/>
  <c r="F175" i="9"/>
  <c r="E175" i="9"/>
  <c r="D175" i="9"/>
  <c r="H173" i="9"/>
  <c r="C173" i="9"/>
  <c r="H172" i="9"/>
  <c r="C172" i="9"/>
  <c r="L171" i="9"/>
  <c r="K171" i="9"/>
  <c r="J171" i="9"/>
  <c r="G171" i="9"/>
  <c r="F171" i="9"/>
  <c r="E171" i="9"/>
  <c r="D171" i="9"/>
  <c r="H170" i="9"/>
  <c r="C170" i="9"/>
  <c r="H169" i="9"/>
  <c r="C169" i="9"/>
  <c r="H168" i="9"/>
  <c r="C168" i="9"/>
  <c r="H167" i="9"/>
  <c r="C167" i="9"/>
  <c r="L166" i="9"/>
  <c r="K166" i="9"/>
  <c r="J166" i="9"/>
  <c r="G166" i="9"/>
  <c r="F166" i="9"/>
  <c r="E166" i="9"/>
  <c r="D166" i="9"/>
  <c r="H165" i="9"/>
  <c r="C165" i="9"/>
  <c r="H164" i="9"/>
  <c r="C164" i="9"/>
  <c r="C163" i="9"/>
  <c r="L162" i="9"/>
  <c r="K162" i="9"/>
  <c r="K161" i="9" s="1"/>
  <c r="K160" i="9" s="1"/>
  <c r="J162" i="9"/>
  <c r="G162" i="9"/>
  <c r="G161" i="9" s="1"/>
  <c r="F162" i="9"/>
  <c r="E162" i="9"/>
  <c r="C162" i="9" s="1"/>
  <c r="D162" i="9"/>
  <c r="G160" i="9"/>
  <c r="H159" i="9"/>
  <c r="C159" i="9"/>
  <c r="H158" i="9"/>
  <c r="C158" i="9"/>
  <c r="H157" i="9"/>
  <c r="C157" i="9"/>
  <c r="H156" i="9"/>
  <c r="C156" i="9"/>
  <c r="H155" i="9"/>
  <c r="C155" i="9"/>
  <c r="C154" i="9"/>
  <c r="L153" i="9"/>
  <c r="L152" i="9" s="1"/>
  <c r="K153" i="9"/>
  <c r="K152" i="9" s="1"/>
  <c r="J153" i="9"/>
  <c r="G153" i="9"/>
  <c r="G152" i="9" s="1"/>
  <c r="F153" i="9"/>
  <c r="F152" i="9" s="1"/>
  <c r="E153" i="9"/>
  <c r="D153" i="9"/>
  <c r="D152" i="9" s="1"/>
  <c r="J152" i="9"/>
  <c r="E152" i="9"/>
  <c r="H151" i="9"/>
  <c r="C151" i="9"/>
  <c r="H150" i="9"/>
  <c r="C150" i="9"/>
  <c r="H149" i="9"/>
  <c r="C149" i="9"/>
  <c r="C148" i="9"/>
  <c r="L147" i="9"/>
  <c r="K147" i="9"/>
  <c r="J147" i="9"/>
  <c r="G147" i="9"/>
  <c r="F147" i="9"/>
  <c r="E147" i="9"/>
  <c r="D147" i="9"/>
  <c r="C147" i="9" s="1"/>
  <c r="H146" i="9"/>
  <c r="C146" i="9"/>
  <c r="H145" i="9"/>
  <c r="C145" i="9"/>
  <c r="H144" i="9"/>
  <c r="C144" i="9"/>
  <c r="H143" i="9"/>
  <c r="C143" i="9"/>
  <c r="H142" i="9"/>
  <c r="C142" i="9"/>
  <c r="H141" i="9"/>
  <c r="C141" i="9"/>
  <c r="H140" i="9"/>
  <c r="C140" i="9"/>
  <c r="H139" i="9"/>
  <c r="C139" i="9"/>
  <c r="L138" i="9"/>
  <c r="K138" i="9"/>
  <c r="J138" i="9"/>
  <c r="G138" i="9"/>
  <c r="F138" i="9"/>
  <c r="E138" i="9"/>
  <c r="D138" i="9"/>
  <c r="H137" i="9"/>
  <c r="C137" i="9"/>
  <c r="H136" i="9"/>
  <c r="C136" i="9"/>
  <c r="H135" i="9"/>
  <c r="C135" i="9"/>
  <c r="L134" i="9"/>
  <c r="K134" i="9"/>
  <c r="J134" i="9"/>
  <c r="G134" i="9"/>
  <c r="F134" i="9"/>
  <c r="E134" i="9"/>
  <c r="D134" i="9"/>
  <c r="H133" i="9"/>
  <c r="C133" i="9"/>
  <c r="H132" i="9"/>
  <c r="C132" i="9"/>
  <c r="L131" i="9"/>
  <c r="K131" i="9"/>
  <c r="J131" i="9"/>
  <c r="G131" i="9"/>
  <c r="F131" i="9"/>
  <c r="E131" i="9"/>
  <c r="D131" i="9"/>
  <c r="C131" i="9" s="1"/>
  <c r="H130" i="9"/>
  <c r="C130" i="9"/>
  <c r="H129" i="9"/>
  <c r="C129" i="9"/>
  <c r="H128" i="9"/>
  <c r="C128" i="9"/>
  <c r="H127" i="9"/>
  <c r="C127" i="9"/>
  <c r="L126" i="9"/>
  <c r="K126" i="9"/>
  <c r="J126" i="9"/>
  <c r="G126" i="9"/>
  <c r="F126" i="9"/>
  <c r="E126" i="9"/>
  <c r="D126" i="9"/>
  <c r="H125" i="9"/>
  <c r="C125" i="9"/>
  <c r="H124" i="9"/>
  <c r="C124" i="9"/>
  <c r="H123" i="9"/>
  <c r="C123" i="9"/>
  <c r="H122" i="9"/>
  <c r="C122" i="9"/>
  <c r="L121" i="9"/>
  <c r="K121" i="9"/>
  <c r="J121" i="9"/>
  <c r="G121" i="9"/>
  <c r="F121" i="9"/>
  <c r="F120" i="9" s="1"/>
  <c r="E121" i="9"/>
  <c r="D121" i="9"/>
  <c r="H119" i="9"/>
  <c r="C119" i="9"/>
  <c r="H118" i="9"/>
  <c r="C118" i="9"/>
  <c r="H117" i="9"/>
  <c r="C117" i="9"/>
  <c r="H116" i="9"/>
  <c r="C116" i="9"/>
  <c r="C115" i="9"/>
  <c r="L114" i="9"/>
  <c r="K114" i="9"/>
  <c r="J114" i="9"/>
  <c r="G114" i="9"/>
  <c r="G83" i="9" s="1"/>
  <c r="F114" i="9"/>
  <c r="E114" i="9"/>
  <c r="D114" i="9"/>
  <c r="C114" i="9"/>
  <c r="H113" i="9"/>
  <c r="C113" i="9"/>
  <c r="H112" i="9"/>
  <c r="C112" i="9"/>
  <c r="H111" i="9"/>
  <c r="C111" i="9"/>
  <c r="H110" i="9"/>
  <c r="C110" i="9"/>
  <c r="H109" i="9"/>
  <c r="C109" i="9"/>
  <c r="L108" i="9"/>
  <c r="K108" i="9"/>
  <c r="J108" i="9"/>
  <c r="G108" i="9"/>
  <c r="F108" i="9"/>
  <c r="E108" i="9"/>
  <c r="D108" i="9"/>
  <c r="H107" i="9"/>
  <c r="C107" i="9"/>
  <c r="H106" i="9"/>
  <c r="C106" i="9"/>
  <c r="H105" i="9"/>
  <c r="C105" i="9"/>
  <c r="H104" i="9"/>
  <c r="C104" i="9"/>
  <c r="H103" i="9"/>
  <c r="C103" i="9"/>
  <c r="H102" i="9"/>
  <c r="C102" i="9"/>
  <c r="H101" i="9"/>
  <c r="C101" i="9"/>
  <c r="H100" i="9"/>
  <c r="C100" i="9"/>
  <c r="L99" i="9"/>
  <c r="K99" i="9"/>
  <c r="J99" i="9"/>
  <c r="G99" i="9"/>
  <c r="F99" i="9"/>
  <c r="E99" i="9"/>
  <c r="D99" i="9"/>
  <c r="C99" i="9" s="1"/>
  <c r="H98" i="9"/>
  <c r="C98" i="9"/>
  <c r="H97" i="9"/>
  <c r="C97" i="9"/>
  <c r="H96" i="9"/>
  <c r="C96" i="9"/>
  <c r="H95" i="9"/>
  <c r="C95" i="9"/>
  <c r="H94" i="9"/>
  <c r="C94" i="9"/>
  <c r="H93" i="9"/>
  <c r="C93" i="9"/>
  <c r="H92" i="9"/>
  <c r="C92" i="9"/>
  <c r="L91" i="9"/>
  <c r="K91" i="9"/>
  <c r="J91" i="9"/>
  <c r="I91" i="9"/>
  <c r="G91" i="9"/>
  <c r="F91" i="9"/>
  <c r="E91" i="9"/>
  <c r="D91" i="9"/>
  <c r="H90" i="9"/>
  <c r="C90" i="9"/>
  <c r="H89" i="9"/>
  <c r="C89" i="9"/>
  <c r="H88" i="9"/>
  <c r="C88" i="9"/>
  <c r="H87" i="9"/>
  <c r="C87" i="9"/>
  <c r="I85" i="9"/>
  <c r="H86" i="9"/>
  <c r="C86" i="9"/>
  <c r="L85" i="9"/>
  <c r="K85" i="9"/>
  <c r="K83" i="9" s="1"/>
  <c r="J85" i="9"/>
  <c r="G85" i="9"/>
  <c r="F85" i="9"/>
  <c r="E85" i="9"/>
  <c r="D85" i="9"/>
  <c r="C85" i="9" s="1"/>
  <c r="C84" i="9"/>
  <c r="H82" i="9"/>
  <c r="C82" i="9"/>
  <c r="C81" i="9"/>
  <c r="L80" i="9"/>
  <c r="K80" i="9"/>
  <c r="J80" i="9"/>
  <c r="G80" i="9"/>
  <c r="F80" i="9"/>
  <c r="E80" i="9"/>
  <c r="D80" i="9"/>
  <c r="C80" i="9" s="1"/>
  <c r="H79" i="9"/>
  <c r="C79" i="9"/>
  <c r="C78" i="9"/>
  <c r="L77" i="9"/>
  <c r="K77" i="9"/>
  <c r="J77" i="9"/>
  <c r="J76" i="9" s="1"/>
  <c r="G77" i="9"/>
  <c r="G76" i="9" s="1"/>
  <c r="F77" i="9"/>
  <c r="E77" i="9"/>
  <c r="D77" i="9"/>
  <c r="F76" i="9"/>
  <c r="E76" i="9"/>
  <c r="H74" i="9"/>
  <c r="C74" i="9"/>
  <c r="H73" i="9"/>
  <c r="C73" i="9"/>
  <c r="H72" i="9"/>
  <c r="C72" i="9"/>
  <c r="H71" i="9"/>
  <c r="C71" i="9"/>
  <c r="H70" i="9"/>
  <c r="C70" i="9"/>
  <c r="L69" i="9"/>
  <c r="L67" i="9" s="1"/>
  <c r="K69" i="9"/>
  <c r="K67" i="9" s="1"/>
  <c r="J69" i="9"/>
  <c r="J67" i="9" s="1"/>
  <c r="G69" i="9"/>
  <c r="F69" i="9"/>
  <c r="F67" i="9" s="1"/>
  <c r="E69" i="9"/>
  <c r="E67" i="9" s="1"/>
  <c r="D69" i="9"/>
  <c r="H68" i="9"/>
  <c r="C68" i="9"/>
  <c r="G67" i="9"/>
  <c r="H66" i="9"/>
  <c r="C66" i="9"/>
  <c r="H65" i="9"/>
  <c r="C65" i="9"/>
  <c r="H64" i="9"/>
  <c r="C64" i="9"/>
  <c r="H63" i="9"/>
  <c r="C63" i="9"/>
  <c r="H62" i="9"/>
  <c r="C62" i="9"/>
  <c r="H61" i="9"/>
  <c r="C61" i="9"/>
  <c r="H60" i="9"/>
  <c r="C60" i="9"/>
  <c r="C59" i="9"/>
  <c r="L58" i="9"/>
  <c r="K58" i="9"/>
  <c r="J58" i="9"/>
  <c r="G58" i="9"/>
  <c r="C58" i="9" s="1"/>
  <c r="F58" i="9"/>
  <c r="E58" i="9"/>
  <c r="D58" i="9"/>
  <c r="H57" i="9"/>
  <c r="C57" i="9"/>
  <c r="C56" i="9"/>
  <c r="L55" i="9"/>
  <c r="L54" i="9" s="1"/>
  <c r="L53" i="9" s="1"/>
  <c r="K55" i="9"/>
  <c r="J55" i="9"/>
  <c r="G55" i="9"/>
  <c r="F55" i="9"/>
  <c r="F54" i="9" s="1"/>
  <c r="F53" i="9" s="1"/>
  <c r="E55" i="9"/>
  <c r="D55" i="9"/>
  <c r="J54" i="9"/>
  <c r="J53" i="9" s="1"/>
  <c r="E54" i="9"/>
  <c r="H47" i="9"/>
  <c r="C47" i="9"/>
  <c r="H46" i="9"/>
  <c r="C46" i="9"/>
  <c r="L45" i="9"/>
  <c r="L20" i="9" s="1"/>
  <c r="H45" i="9"/>
  <c r="G45" i="9"/>
  <c r="C45" i="9"/>
  <c r="H44" i="9"/>
  <c r="C44" i="9"/>
  <c r="K43" i="9"/>
  <c r="J43" i="9"/>
  <c r="I43" i="9"/>
  <c r="H43" i="9"/>
  <c r="F43" i="9"/>
  <c r="E43" i="9"/>
  <c r="D43" i="9"/>
  <c r="C43" i="9"/>
  <c r="H42" i="9"/>
  <c r="C42" i="9"/>
  <c r="I41" i="9"/>
  <c r="H41" i="9"/>
  <c r="D41" i="9"/>
  <c r="C41" i="9"/>
  <c r="H40" i="9"/>
  <c r="C40" i="9"/>
  <c r="H39" i="9"/>
  <c r="C39" i="9"/>
  <c r="H38" i="9"/>
  <c r="C38" i="9"/>
  <c r="H37" i="9"/>
  <c r="C37" i="9"/>
  <c r="K36" i="9"/>
  <c r="H36" i="9"/>
  <c r="F36" i="9"/>
  <c r="C36" i="9"/>
  <c r="H35" i="9"/>
  <c r="C35" i="9"/>
  <c r="H34" i="9"/>
  <c r="C34" i="9"/>
  <c r="K33" i="9"/>
  <c r="H33" i="9"/>
  <c r="F33" i="9"/>
  <c r="C33" i="9"/>
  <c r="H32" i="9"/>
  <c r="C32" i="9"/>
  <c r="K31" i="9"/>
  <c r="H31" i="9"/>
  <c r="F31" i="9"/>
  <c r="F26" i="9" s="1"/>
  <c r="C31" i="9"/>
  <c r="H30" i="9"/>
  <c r="C30" i="9"/>
  <c r="H29" i="9"/>
  <c r="C29" i="9"/>
  <c r="H28" i="9"/>
  <c r="C28" i="9"/>
  <c r="K27" i="9"/>
  <c r="H27" i="9"/>
  <c r="F27" i="9"/>
  <c r="C27" i="9"/>
  <c r="K26" i="9"/>
  <c r="K20" i="9" s="1"/>
  <c r="H26" i="9"/>
  <c r="H25" i="9"/>
  <c r="C25" i="9"/>
  <c r="D24" i="9"/>
  <c r="C24" i="9"/>
  <c r="H23" i="9"/>
  <c r="C23" i="9"/>
  <c r="H22" i="9"/>
  <c r="C22" i="9"/>
  <c r="L21" i="9"/>
  <c r="K21" i="9"/>
  <c r="J21" i="9"/>
  <c r="J20" i="9" s="1"/>
  <c r="I21" i="9"/>
  <c r="G21" i="9"/>
  <c r="G275" i="9" s="1"/>
  <c r="F21" i="9"/>
  <c r="E21" i="9"/>
  <c r="D21" i="9"/>
  <c r="D275" i="9" s="1"/>
  <c r="D274" i="9" s="1"/>
  <c r="G20" i="9"/>
  <c r="D20" i="9"/>
  <c r="E174" i="15" l="1"/>
  <c r="L53" i="15"/>
  <c r="C80" i="15"/>
  <c r="F83" i="15"/>
  <c r="H91" i="15"/>
  <c r="C114" i="15"/>
  <c r="C121" i="15"/>
  <c r="L120" i="15"/>
  <c r="H131" i="15"/>
  <c r="H138" i="15"/>
  <c r="H166" i="15"/>
  <c r="E178" i="15"/>
  <c r="I212" i="15"/>
  <c r="C214" i="15"/>
  <c r="H214" i="15"/>
  <c r="J212" i="15"/>
  <c r="I232" i="15"/>
  <c r="H232" i="15" s="1"/>
  <c r="C43" i="15"/>
  <c r="F53" i="15"/>
  <c r="F52" i="15" s="1"/>
  <c r="C58" i="15"/>
  <c r="H85" i="15"/>
  <c r="C166" i="15"/>
  <c r="D174" i="15"/>
  <c r="I240" i="15"/>
  <c r="H241" i="15"/>
  <c r="D253" i="15"/>
  <c r="D252" i="15" s="1"/>
  <c r="D272" i="15" s="1"/>
  <c r="C263" i="15"/>
  <c r="H67" i="15"/>
  <c r="F75" i="15"/>
  <c r="H69" i="15"/>
  <c r="C77" i="15"/>
  <c r="L75" i="15"/>
  <c r="L272" i="15" s="1"/>
  <c r="C126" i="15"/>
  <c r="H134" i="15"/>
  <c r="C152" i="15"/>
  <c r="H199" i="15"/>
  <c r="H208" i="15"/>
  <c r="D212" i="15"/>
  <c r="H216" i="15"/>
  <c r="D232" i="15"/>
  <c r="F240" i="15"/>
  <c r="F211" i="15" s="1"/>
  <c r="D266" i="15"/>
  <c r="D265" i="15" s="1"/>
  <c r="C265" i="15" s="1"/>
  <c r="G211" i="14"/>
  <c r="I252" i="14"/>
  <c r="H252" i="14" s="1"/>
  <c r="H253" i="14"/>
  <c r="E211" i="14"/>
  <c r="E181" i="14" s="1"/>
  <c r="I274" i="14"/>
  <c r="D54" i="14"/>
  <c r="D67" i="14"/>
  <c r="J53" i="14"/>
  <c r="H214" i="14"/>
  <c r="C227" i="14"/>
  <c r="E274" i="14"/>
  <c r="J274" i="14"/>
  <c r="K26" i="14"/>
  <c r="H43" i="14"/>
  <c r="D76" i="14"/>
  <c r="H85" i="14"/>
  <c r="H99" i="14"/>
  <c r="G83" i="14"/>
  <c r="L83" i="14"/>
  <c r="H138" i="14"/>
  <c r="H166" i="14"/>
  <c r="I187" i="14"/>
  <c r="I182" i="14" s="1"/>
  <c r="G182" i="14"/>
  <c r="G181" i="14" s="1"/>
  <c r="C208" i="14"/>
  <c r="L212" i="14"/>
  <c r="H232" i="14"/>
  <c r="C245" i="14"/>
  <c r="H267" i="14"/>
  <c r="L275" i="14"/>
  <c r="L274" i="14" s="1"/>
  <c r="F274" i="14"/>
  <c r="L76" i="14"/>
  <c r="L75" i="14" s="1"/>
  <c r="K83" i="14"/>
  <c r="D161" i="14"/>
  <c r="D160" i="14" s="1"/>
  <c r="H208" i="14"/>
  <c r="C250" i="14"/>
  <c r="D253" i="14"/>
  <c r="J20" i="14"/>
  <c r="H58" i="14"/>
  <c r="I67" i="14"/>
  <c r="H67" i="14" s="1"/>
  <c r="F76" i="14"/>
  <c r="D83" i="14"/>
  <c r="C121" i="14"/>
  <c r="H134" i="14"/>
  <c r="H179" i="14"/>
  <c r="E182" i="14"/>
  <c r="L187" i="14"/>
  <c r="L182" i="14" s="1"/>
  <c r="H216" i="14"/>
  <c r="H250" i="14"/>
  <c r="C263" i="14"/>
  <c r="K53" i="12"/>
  <c r="C58" i="12"/>
  <c r="H69" i="12"/>
  <c r="L76" i="12"/>
  <c r="L75" i="12" s="1"/>
  <c r="L52" i="12" s="1"/>
  <c r="L51" i="12" s="1"/>
  <c r="K76" i="12"/>
  <c r="L83" i="12"/>
  <c r="H126" i="12"/>
  <c r="C131" i="12"/>
  <c r="H138" i="12"/>
  <c r="C147" i="12"/>
  <c r="L187" i="12"/>
  <c r="E212" i="12"/>
  <c r="J240" i="12"/>
  <c r="C250" i="12"/>
  <c r="H265" i="12"/>
  <c r="G53" i="12"/>
  <c r="H43" i="12"/>
  <c r="L53" i="12"/>
  <c r="E83" i="12"/>
  <c r="H99" i="12"/>
  <c r="G83" i="12"/>
  <c r="C166" i="12"/>
  <c r="K174" i="12"/>
  <c r="H188" i="12"/>
  <c r="F212" i="12"/>
  <c r="F211" i="12" s="1"/>
  <c r="C216" i="12"/>
  <c r="C227" i="12"/>
  <c r="C245" i="12"/>
  <c r="H263" i="12"/>
  <c r="C276" i="12"/>
  <c r="G20" i="12"/>
  <c r="C43" i="12"/>
  <c r="E54" i="12"/>
  <c r="E53" i="12" s="1"/>
  <c r="E76" i="12"/>
  <c r="H108" i="12"/>
  <c r="C114" i="12"/>
  <c r="E174" i="12"/>
  <c r="E182" i="12"/>
  <c r="E187" i="12"/>
  <c r="J212" i="12"/>
  <c r="J211" i="12" s="1"/>
  <c r="J181" i="12" s="1"/>
  <c r="H257" i="12"/>
  <c r="J211" i="11"/>
  <c r="C69" i="11"/>
  <c r="F75" i="11"/>
  <c r="F52" i="11" s="1"/>
  <c r="C80" i="11"/>
  <c r="H99" i="11"/>
  <c r="F83" i="11"/>
  <c r="H114" i="11"/>
  <c r="C121" i="11"/>
  <c r="L120" i="11"/>
  <c r="H131" i="11"/>
  <c r="H138" i="11"/>
  <c r="F160" i="11"/>
  <c r="H166" i="11"/>
  <c r="C175" i="11"/>
  <c r="H199" i="11"/>
  <c r="H245" i="11"/>
  <c r="H263" i="11"/>
  <c r="F211" i="11"/>
  <c r="F272" i="11" s="1"/>
  <c r="D275" i="11"/>
  <c r="D274" i="11" s="1"/>
  <c r="L53" i="11"/>
  <c r="H91" i="11"/>
  <c r="C114" i="11"/>
  <c r="D120" i="11"/>
  <c r="H126" i="11"/>
  <c r="C138" i="11"/>
  <c r="E152" i="11"/>
  <c r="C152" i="11" s="1"/>
  <c r="E178" i="11"/>
  <c r="E174" i="11" s="1"/>
  <c r="D182" i="11"/>
  <c r="C188" i="11"/>
  <c r="G187" i="11"/>
  <c r="C216" i="11"/>
  <c r="H216" i="11"/>
  <c r="G212" i="11"/>
  <c r="L212" i="11"/>
  <c r="L211" i="11" s="1"/>
  <c r="L272" i="11" s="1"/>
  <c r="E232" i="11"/>
  <c r="E211" i="11" s="1"/>
  <c r="D253" i="11"/>
  <c r="H257" i="11"/>
  <c r="J83" i="11"/>
  <c r="J75" i="11" s="1"/>
  <c r="J52" i="11" s="1"/>
  <c r="J51" i="11" s="1"/>
  <c r="F182" i="11"/>
  <c r="G20" i="11"/>
  <c r="H58" i="11"/>
  <c r="C77" i="11"/>
  <c r="L75" i="11"/>
  <c r="H85" i="11"/>
  <c r="C126" i="11"/>
  <c r="H134" i="11"/>
  <c r="E187" i="11"/>
  <c r="J187" i="11"/>
  <c r="J182" i="11" s="1"/>
  <c r="J181" i="11" s="1"/>
  <c r="C208" i="11"/>
  <c r="H208" i="11"/>
  <c r="D212" i="11"/>
  <c r="C241" i="11"/>
  <c r="C250" i="11"/>
  <c r="H250" i="11"/>
  <c r="H276" i="11"/>
  <c r="E275" i="9"/>
  <c r="E274" i="9" s="1"/>
  <c r="D76" i="9"/>
  <c r="J120" i="9"/>
  <c r="K120" i="9"/>
  <c r="C153" i="9"/>
  <c r="E161" i="9"/>
  <c r="E160" i="9" s="1"/>
  <c r="H263" i="9"/>
  <c r="D54" i="9"/>
  <c r="C54" i="9" s="1"/>
  <c r="E174" i="9"/>
  <c r="G174" i="9"/>
  <c r="J187" i="9"/>
  <c r="D212" i="9"/>
  <c r="D211" i="9" s="1"/>
  <c r="C219" i="9"/>
  <c r="C77" i="9"/>
  <c r="C178" i="9"/>
  <c r="C55" i="9"/>
  <c r="H85" i="9"/>
  <c r="C126" i="9"/>
  <c r="C138" i="9"/>
  <c r="F161" i="9"/>
  <c r="F160" i="9" s="1"/>
  <c r="C232" i="9"/>
  <c r="C250" i="9"/>
  <c r="C263" i="9"/>
  <c r="K275" i="9"/>
  <c r="K274" i="9" s="1"/>
  <c r="K76" i="9"/>
  <c r="H91" i="9"/>
  <c r="G274" i="9"/>
  <c r="L275" i="9"/>
  <c r="L274" i="9" s="1"/>
  <c r="L76" i="9"/>
  <c r="C108" i="9"/>
  <c r="E120" i="9"/>
  <c r="C134" i="9"/>
  <c r="C166" i="9"/>
  <c r="J161" i="9"/>
  <c r="J160" i="9" s="1"/>
  <c r="L174" i="9"/>
  <c r="C179" i="9"/>
  <c r="J174" i="9"/>
  <c r="E187" i="9"/>
  <c r="G211" i="9"/>
  <c r="C245" i="9"/>
  <c r="G252" i="9"/>
  <c r="G181" i="9" s="1"/>
  <c r="H267" i="9"/>
  <c r="C183" i="9"/>
  <c r="E182" i="9"/>
  <c r="J182" i="9"/>
  <c r="H68" i="10"/>
  <c r="C147" i="10"/>
  <c r="D120" i="10"/>
  <c r="H21" i="9"/>
  <c r="E53" i="9"/>
  <c r="G54" i="9"/>
  <c r="G53" i="9" s="1"/>
  <c r="F75" i="9"/>
  <c r="C76" i="9"/>
  <c r="H78" i="9"/>
  <c r="I77" i="9"/>
  <c r="F83" i="9"/>
  <c r="L83" i="9"/>
  <c r="I99" i="9"/>
  <c r="H99" i="9" s="1"/>
  <c r="H115" i="9"/>
  <c r="I114" i="9"/>
  <c r="H114" i="9" s="1"/>
  <c r="L120" i="9"/>
  <c r="I126" i="9"/>
  <c r="H126" i="9" s="1"/>
  <c r="G120" i="9"/>
  <c r="G75" i="9" s="1"/>
  <c r="C152" i="9"/>
  <c r="H154" i="9"/>
  <c r="I153" i="9"/>
  <c r="D161" i="9"/>
  <c r="H163" i="9"/>
  <c r="I162" i="9"/>
  <c r="C171" i="9"/>
  <c r="H179" i="9"/>
  <c r="I178" i="9"/>
  <c r="H178" i="9" s="1"/>
  <c r="H203" i="9"/>
  <c r="I199" i="9"/>
  <c r="H199" i="9" s="1"/>
  <c r="H208" i="9"/>
  <c r="L211" i="9"/>
  <c r="L181" i="9" s="1"/>
  <c r="J212" i="9"/>
  <c r="H215" i="9"/>
  <c r="I214" i="9"/>
  <c r="E252" i="9"/>
  <c r="I257" i="9"/>
  <c r="E20" i="10"/>
  <c r="H26" i="10"/>
  <c r="H55" i="10"/>
  <c r="H77" i="10"/>
  <c r="I76" i="10"/>
  <c r="J182" i="10"/>
  <c r="J181" i="10" s="1"/>
  <c r="C153" i="10"/>
  <c r="D152" i="10"/>
  <c r="C152" i="10" s="1"/>
  <c r="C21" i="9"/>
  <c r="C275" i="9" s="1"/>
  <c r="C274" i="9" s="1"/>
  <c r="E20" i="9"/>
  <c r="C26" i="9"/>
  <c r="H56" i="9"/>
  <c r="I55" i="9"/>
  <c r="H81" i="9"/>
  <c r="I80" i="9"/>
  <c r="H80" i="9" s="1"/>
  <c r="H84" i="9"/>
  <c r="C121" i="9"/>
  <c r="D120" i="9"/>
  <c r="I138" i="9"/>
  <c r="H138" i="9" s="1"/>
  <c r="I171" i="9"/>
  <c r="H171" i="9" s="1"/>
  <c r="K212" i="9"/>
  <c r="K211" i="9" s="1"/>
  <c r="H234" i="9"/>
  <c r="I233" i="9"/>
  <c r="H241" i="9"/>
  <c r="I240" i="9"/>
  <c r="H240" i="9" s="1"/>
  <c r="C257" i="9"/>
  <c r="F253" i="9"/>
  <c r="F252" i="9" s="1"/>
  <c r="C267" i="9"/>
  <c r="D266" i="9"/>
  <c r="H270" i="9"/>
  <c r="I269" i="9"/>
  <c r="H43" i="10"/>
  <c r="J20" i="10"/>
  <c r="G53" i="10"/>
  <c r="G52" i="10" s="1"/>
  <c r="C55" i="10"/>
  <c r="E54" i="10"/>
  <c r="I69" i="10"/>
  <c r="H69" i="10" s="1"/>
  <c r="G75" i="10"/>
  <c r="C77" i="10"/>
  <c r="E76" i="10"/>
  <c r="J75" i="10"/>
  <c r="J52" i="10" s="1"/>
  <c r="J51" i="10" s="1"/>
  <c r="H89" i="10"/>
  <c r="I85" i="10"/>
  <c r="H157" i="10"/>
  <c r="I153" i="10"/>
  <c r="C178" i="10"/>
  <c r="D174" i="10"/>
  <c r="H183" i="10"/>
  <c r="H191" i="10"/>
  <c r="I188" i="10"/>
  <c r="I212" i="10"/>
  <c r="I232" i="10"/>
  <c r="H232" i="10" s="1"/>
  <c r="H233" i="10"/>
  <c r="C69" i="9"/>
  <c r="D67" i="9"/>
  <c r="C67" i="9" s="1"/>
  <c r="C91" i="9"/>
  <c r="E83" i="9"/>
  <c r="E75" i="9" s="1"/>
  <c r="H192" i="9"/>
  <c r="I188" i="9"/>
  <c r="F212" i="9"/>
  <c r="F211" i="9" s="1"/>
  <c r="C216" i="9"/>
  <c r="H277" i="9"/>
  <c r="H276" i="9" s="1"/>
  <c r="I276" i="9"/>
  <c r="G20" i="10"/>
  <c r="G275" i="10"/>
  <c r="G274" i="10" s="1"/>
  <c r="C85" i="10"/>
  <c r="D83" i="10"/>
  <c r="C83" i="10" s="1"/>
  <c r="H118" i="10"/>
  <c r="I114" i="10"/>
  <c r="H114" i="10" s="1"/>
  <c r="C121" i="10"/>
  <c r="E120" i="10"/>
  <c r="F20" i="9"/>
  <c r="K54" i="9"/>
  <c r="K53" i="9" s="1"/>
  <c r="H59" i="9"/>
  <c r="I58" i="9"/>
  <c r="H58" i="9" s="1"/>
  <c r="J75" i="9"/>
  <c r="J52" i="9" s="1"/>
  <c r="L75" i="9"/>
  <c r="L52" i="9" s="1"/>
  <c r="J83" i="9"/>
  <c r="H148" i="9"/>
  <c r="I147" i="9"/>
  <c r="H147" i="9" s="1"/>
  <c r="L161" i="9"/>
  <c r="L160" i="9" s="1"/>
  <c r="C175" i="9"/>
  <c r="D174" i="9"/>
  <c r="I183" i="9"/>
  <c r="F187" i="9"/>
  <c r="F182" i="9" s="1"/>
  <c r="F181" i="9" s="1"/>
  <c r="C188" i="9"/>
  <c r="D187" i="9"/>
  <c r="E211" i="9"/>
  <c r="E272" i="9" s="1"/>
  <c r="H216" i="9"/>
  <c r="H219" i="9"/>
  <c r="H228" i="9"/>
  <c r="I227" i="9"/>
  <c r="H227" i="9" s="1"/>
  <c r="C241" i="9"/>
  <c r="E240" i="9"/>
  <c r="C240" i="9" s="1"/>
  <c r="J240" i="9"/>
  <c r="H245" i="9"/>
  <c r="H266" i="9"/>
  <c r="I265" i="9"/>
  <c r="H265" i="9" s="1"/>
  <c r="K275" i="10"/>
  <c r="K274" i="10" s="1"/>
  <c r="K20" i="10"/>
  <c r="H21" i="10"/>
  <c r="H275" i="10" s="1"/>
  <c r="F53" i="10"/>
  <c r="F52" i="10" s="1"/>
  <c r="I58" i="10"/>
  <c r="H58" i="10" s="1"/>
  <c r="F67" i="10"/>
  <c r="C67" i="10" s="1"/>
  <c r="C69" i="10"/>
  <c r="K75" i="10"/>
  <c r="K52" i="10" s="1"/>
  <c r="F75" i="10"/>
  <c r="H92" i="10"/>
  <c r="I91" i="10"/>
  <c r="H91" i="10" s="1"/>
  <c r="H100" i="10"/>
  <c r="I99" i="10"/>
  <c r="H99" i="10" s="1"/>
  <c r="I121" i="10"/>
  <c r="H127" i="10"/>
  <c r="I126" i="10"/>
  <c r="H126" i="10" s="1"/>
  <c r="I134" i="10"/>
  <c r="H134" i="10" s="1"/>
  <c r="H161" i="10"/>
  <c r="F182" i="10"/>
  <c r="C187" i="11"/>
  <c r="I69" i="9"/>
  <c r="D83" i="9"/>
  <c r="C83" i="9" s="1"/>
  <c r="I108" i="9"/>
  <c r="H108" i="9" s="1"/>
  <c r="I121" i="9"/>
  <c r="I131" i="9"/>
  <c r="H131" i="9" s="1"/>
  <c r="I134" i="9"/>
  <c r="H134" i="9" s="1"/>
  <c r="I166" i="9"/>
  <c r="H166" i="9" s="1"/>
  <c r="I175" i="9"/>
  <c r="F275" i="9"/>
  <c r="F274" i="9" s="1"/>
  <c r="J275" i="9"/>
  <c r="J274" i="9" s="1"/>
  <c r="C183" i="10"/>
  <c r="H217" i="10"/>
  <c r="I216" i="10"/>
  <c r="H216" i="10" s="1"/>
  <c r="H241" i="10"/>
  <c r="C252" i="10"/>
  <c r="G253" i="10"/>
  <c r="G252" i="10" s="1"/>
  <c r="K54" i="11"/>
  <c r="H54" i="11" s="1"/>
  <c r="H55" i="11"/>
  <c r="C76" i="11"/>
  <c r="D75" i="11"/>
  <c r="I120" i="11"/>
  <c r="C162" i="11"/>
  <c r="E161" i="11"/>
  <c r="C178" i="11"/>
  <c r="C212" i="11"/>
  <c r="D211" i="11"/>
  <c r="C232" i="11"/>
  <c r="G240" i="11"/>
  <c r="G211" i="11" s="1"/>
  <c r="F120" i="12"/>
  <c r="F75" i="12" s="1"/>
  <c r="F52" i="12" s="1"/>
  <c r="F51" i="12" s="1"/>
  <c r="F50" i="12" s="1"/>
  <c r="C134" i="12"/>
  <c r="C175" i="12"/>
  <c r="C257" i="12"/>
  <c r="D253" i="12"/>
  <c r="C45" i="14"/>
  <c r="H246" i="10"/>
  <c r="I245" i="10"/>
  <c r="E275" i="11"/>
  <c r="E274" i="11" s="1"/>
  <c r="C21" i="11"/>
  <c r="E20" i="11"/>
  <c r="I53" i="11"/>
  <c r="C85" i="11"/>
  <c r="C108" i="11"/>
  <c r="E83" i="11"/>
  <c r="C83" i="11" s="1"/>
  <c r="H162" i="11"/>
  <c r="I161" i="11"/>
  <c r="G182" i="11"/>
  <c r="H188" i="11"/>
  <c r="I187" i="11"/>
  <c r="K240" i="11"/>
  <c r="H241" i="11"/>
  <c r="I275" i="10"/>
  <c r="D161" i="10"/>
  <c r="I171" i="10"/>
  <c r="H171" i="10" s="1"/>
  <c r="E174" i="10"/>
  <c r="I179" i="10"/>
  <c r="E187" i="10"/>
  <c r="I208" i="10"/>
  <c r="H208" i="10" s="1"/>
  <c r="H220" i="10"/>
  <c r="I219" i="10"/>
  <c r="H219" i="10" s="1"/>
  <c r="C233" i="10"/>
  <c r="D232" i="10"/>
  <c r="C232" i="10" s="1"/>
  <c r="H258" i="10"/>
  <c r="I257" i="10"/>
  <c r="H257" i="10" s="1"/>
  <c r="D265" i="10"/>
  <c r="F272" i="10"/>
  <c r="H276" i="10"/>
  <c r="H274" i="10" s="1"/>
  <c r="E54" i="11"/>
  <c r="E53" i="11" s="1"/>
  <c r="K67" i="11"/>
  <c r="H67" i="11" s="1"/>
  <c r="I76" i="11"/>
  <c r="K120" i="11"/>
  <c r="H121" i="11"/>
  <c r="K160" i="11"/>
  <c r="C166" i="11"/>
  <c r="H175" i="11"/>
  <c r="E182" i="11"/>
  <c r="K187" i="11"/>
  <c r="I212" i="11"/>
  <c r="C214" i="11"/>
  <c r="C240" i="11"/>
  <c r="K253" i="11"/>
  <c r="H67" i="12"/>
  <c r="I53" i="12"/>
  <c r="I76" i="12"/>
  <c r="H77" i="12"/>
  <c r="C85" i="12"/>
  <c r="D83" i="12"/>
  <c r="G120" i="12"/>
  <c r="G75" i="12" s="1"/>
  <c r="E252" i="12"/>
  <c r="I252" i="12"/>
  <c r="H253" i="12"/>
  <c r="C214" i="10"/>
  <c r="D212" i="10"/>
  <c r="F266" i="10"/>
  <c r="F265" i="10" s="1"/>
  <c r="C267" i="10"/>
  <c r="F275" i="12"/>
  <c r="F274" i="12" s="1"/>
  <c r="C21" i="12"/>
  <c r="H33" i="12"/>
  <c r="K26" i="12"/>
  <c r="C199" i="12"/>
  <c r="D187" i="12"/>
  <c r="D182" i="12" s="1"/>
  <c r="H199" i="12"/>
  <c r="C267" i="12"/>
  <c r="D266" i="12"/>
  <c r="K275" i="12"/>
  <c r="K274" i="12" s="1"/>
  <c r="D20" i="10"/>
  <c r="C20" i="10" s="1"/>
  <c r="L20" i="10"/>
  <c r="L273" i="10"/>
  <c r="G212" i="10"/>
  <c r="C241" i="10"/>
  <c r="G240" i="10"/>
  <c r="C240" i="10" s="1"/>
  <c r="C250" i="10"/>
  <c r="K252" i="10"/>
  <c r="K272" i="10" s="1"/>
  <c r="H264" i="10"/>
  <c r="I263" i="10"/>
  <c r="H263" i="10" s="1"/>
  <c r="H267" i="10"/>
  <c r="I266" i="10"/>
  <c r="L272" i="10"/>
  <c r="I274" i="10"/>
  <c r="I276" i="10"/>
  <c r="C276" i="10"/>
  <c r="C274" i="10" s="1"/>
  <c r="H21" i="11"/>
  <c r="H275" i="11" s="1"/>
  <c r="H274" i="11" s="1"/>
  <c r="I275" i="11"/>
  <c r="I274" i="11" s="1"/>
  <c r="C26" i="11"/>
  <c r="D53" i="11"/>
  <c r="K76" i="11"/>
  <c r="H77" i="11"/>
  <c r="H108" i="11"/>
  <c r="I83" i="11"/>
  <c r="E120" i="11"/>
  <c r="C120" i="11" s="1"/>
  <c r="G120" i="11"/>
  <c r="G75" i="11" s="1"/>
  <c r="K152" i="11"/>
  <c r="H152" i="11" s="1"/>
  <c r="H153" i="11"/>
  <c r="G174" i="11"/>
  <c r="C174" i="11" s="1"/>
  <c r="L174" i="11"/>
  <c r="L52" i="11" s="1"/>
  <c r="K178" i="11"/>
  <c r="K174" i="11" s="1"/>
  <c r="H179" i="11"/>
  <c r="K182" i="11"/>
  <c r="H183" i="11"/>
  <c r="K212" i="11"/>
  <c r="H219" i="11"/>
  <c r="K232" i="11"/>
  <c r="H232" i="11" s="1"/>
  <c r="H233" i="11"/>
  <c r="H240" i="11"/>
  <c r="G252" i="11"/>
  <c r="I266" i="11"/>
  <c r="H267" i="11"/>
  <c r="H58" i="12"/>
  <c r="J54" i="12"/>
  <c r="J53" i="12" s="1"/>
  <c r="I83" i="12"/>
  <c r="I152" i="12"/>
  <c r="H152" i="12" s="1"/>
  <c r="H153" i="12"/>
  <c r="I160" i="12"/>
  <c r="I182" i="12"/>
  <c r="H183" i="12"/>
  <c r="I232" i="12"/>
  <c r="H233" i="12"/>
  <c r="C31" i="12"/>
  <c r="F26" i="12"/>
  <c r="F20" i="12" s="1"/>
  <c r="C55" i="12"/>
  <c r="D54" i="12"/>
  <c r="J83" i="12"/>
  <c r="J75" i="12" s="1"/>
  <c r="J272" i="12" s="1"/>
  <c r="D160" i="12"/>
  <c r="F161" i="12"/>
  <c r="F160" i="12" s="1"/>
  <c r="K161" i="12"/>
  <c r="K160" i="12" s="1"/>
  <c r="H174" i="12"/>
  <c r="G211" i="12"/>
  <c r="C241" i="12"/>
  <c r="D240" i="12"/>
  <c r="L240" i="12"/>
  <c r="H266" i="12"/>
  <c r="K120" i="14"/>
  <c r="K75" i="14" s="1"/>
  <c r="H126" i="14"/>
  <c r="C183" i="14"/>
  <c r="C269" i="11"/>
  <c r="I275" i="12"/>
  <c r="I274" i="12" s="1"/>
  <c r="C69" i="12"/>
  <c r="H80" i="12"/>
  <c r="C99" i="12"/>
  <c r="F83" i="12"/>
  <c r="K83" i="12"/>
  <c r="K75" i="12" s="1"/>
  <c r="K52" i="12" s="1"/>
  <c r="C121" i="12"/>
  <c r="D120" i="12"/>
  <c r="L120" i="12"/>
  <c r="H134" i="12"/>
  <c r="E160" i="12"/>
  <c r="C162" i="12"/>
  <c r="G161" i="12"/>
  <c r="G160" i="12" s="1"/>
  <c r="H166" i="12"/>
  <c r="C171" i="12"/>
  <c r="C179" i="12"/>
  <c r="D178" i="12"/>
  <c r="C178" i="12" s="1"/>
  <c r="H179" i="12"/>
  <c r="F187" i="12"/>
  <c r="F182" i="12" s="1"/>
  <c r="F181" i="12" s="1"/>
  <c r="K187" i="12"/>
  <c r="H208" i="12"/>
  <c r="H216" i="12"/>
  <c r="C219" i="12"/>
  <c r="D212" i="12"/>
  <c r="H219" i="12"/>
  <c r="L212" i="12"/>
  <c r="L211" i="12" s="1"/>
  <c r="E240" i="12"/>
  <c r="E211" i="12" s="1"/>
  <c r="E181" i="12" s="1"/>
  <c r="I240" i="12"/>
  <c r="H250" i="12"/>
  <c r="G275" i="12"/>
  <c r="G274" i="12" s="1"/>
  <c r="H55" i="14"/>
  <c r="I54" i="14"/>
  <c r="F20" i="11"/>
  <c r="J20" i="11"/>
  <c r="C267" i="11"/>
  <c r="D266" i="11"/>
  <c r="E275" i="12"/>
  <c r="E274" i="12" s="1"/>
  <c r="J20" i="12"/>
  <c r="H45" i="12"/>
  <c r="C67" i="12"/>
  <c r="C77" i="12"/>
  <c r="D76" i="12"/>
  <c r="C91" i="12"/>
  <c r="H114" i="12"/>
  <c r="E120" i="12"/>
  <c r="E75" i="12" s="1"/>
  <c r="I120" i="12"/>
  <c r="H120" i="12" s="1"/>
  <c r="C153" i="12"/>
  <c r="D152" i="12"/>
  <c r="C152" i="12" s="1"/>
  <c r="H162" i="12"/>
  <c r="H178" i="12"/>
  <c r="C183" i="12"/>
  <c r="L182" i="12"/>
  <c r="L181" i="12" s="1"/>
  <c r="G187" i="12"/>
  <c r="G182" i="12" s="1"/>
  <c r="H214" i="12"/>
  <c r="C233" i="12"/>
  <c r="D232" i="12"/>
  <c r="C232" i="12" s="1"/>
  <c r="C263" i="12"/>
  <c r="C269" i="12"/>
  <c r="J275" i="12"/>
  <c r="J274" i="12" s="1"/>
  <c r="G275" i="14"/>
  <c r="G274" i="14" s="1"/>
  <c r="G20" i="14"/>
  <c r="C67" i="14"/>
  <c r="H21" i="12"/>
  <c r="H275" i="12" s="1"/>
  <c r="H274" i="12" s="1"/>
  <c r="F26" i="14"/>
  <c r="C36" i="14"/>
  <c r="F53" i="14"/>
  <c r="H121" i="14"/>
  <c r="I120" i="14"/>
  <c r="K161" i="14"/>
  <c r="K160" i="14" s="1"/>
  <c r="H162" i="14"/>
  <c r="C31" i="15"/>
  <c r="F26" i="15"/>
  <c r="F20" i="15" s="1"/>
  <c r="K275" i="14"/>
  <c r="K274" i="14" s="1"/>
  <c r="K20" i="14"/>
  <c r="H21" i="14"/>
  <c r="H275" i="14" s="1"/>
  <c r="H274" i="14" s="1"/>
  <c r="H91" i="14"/>
  <c r="I83" i="14"/>
  <c r="D275" i="14"/>
  <c r="D274" i="14" s="1"/>
  <c r="C43" i="14"/>
  <c r="E120" i="14"/>
  <c r="E75" i="14" s="1"/>
  <c r="J120" i="14"/>
  <c r="J75" i="14" s="1"/>
  <c r="F160" i="14"/>
  <c r="C160" i="14" s="1"/>
  <c r="C161" i="14"/>
  <c r="C214" i="14"/>
  <c r="F212" i="14"/>
  <c r="F211" i="14" s="1"/>
  <c r="C219" i="14"/>
  <c r="D212" i="14"/>
  <c r="G75" i="14"/>
  <c r="G52" i="14" s="1"/>
  <c r="C77" i="14"/>
  <c r="H77" i="14"/>
  <c r="I76" i="14"/>
  <c r="C85" i="14"/>
  <c r="C99" i="14"/>
  <c r="F120" i="14"/>
  <c r="F75" i="14" s="1"/>
  <c r="C131" i="14"/>
  <c r="C153" i="14"/>
  <c r="H153" i="14"/>
  <c r="I152" i="14"/>
  <c r="H152" i="14" s="1"/>
  <c r="H161" i="14"/>
  <c r="I160" i="14"/>
  <c r="H160" i="14" s="1"/>
  <c r="C171" i="14"/>
  <c r="C199" i="14"/>
  <c r="D187" i="14"/>
  <c r="D182" i="14" s="1"/>
  <c r="E274" i="15"/>
  <c r="J275" i="15"/>
  <c r="J274" i="15" s="1"/>
  <c r="J20" i="15"/>
  <c r="H26" i="14"/>
  <c r="C83" i="14"/>
  <c r="H108" i="14"/>
  <c r="I174" i="14"/>
  <c r="H175" i="14"/>
  <c r="C179" i="14"/>
  <c r="D178" i="14"/>
  <c r="H188" i="14"/>
  <c r="J187" i="14"/>
  <c r="H266" i="14"/>
  <c r="I265" i="14"/>
  <c r="H265" i="14" s="1"/>
  <c r="C241" i="14"/>
  <c r="D240" i="14"/>
  <c r="C240" i="14" s="1"/>
  <c r="L240" i="14"/>
  <c r="L211" i="14" s="1"/>
  <c r="L272" i="14" s="1"/>
  <c r="G272" i="14"/>
  <c r="F275" i="15"/>
  <c r="F274" i="15" s="1"/>
  <c r="K76" i="15"/>
  <c r="H77" i="15"/>
  <c r="H126" i="15"/>
  <c r="I120" i="15"/>
  <c r="C138" i="15"/>
  <c r="E120" i="15"/>
  <c r="G252" i="15"/>
  <c r="G272" i="15" s="1"/>
  <c r="H45" i="14"/>
  <c r="F187" i="14"/>
  <c r="F182" i="14" s="1"/>
  <c r="F181" i="14" s="1"/>
  <c r="C188" i="14"/>
  <c r="K181" i="14"/>
  <c r="J212" i="14"/>
  <c r="C233" i="14"/>
  <c r="D232" i="14"/>
  <c r="C232" i="14" s="1"/>
  <c r="C269" i="14"/>
  <c r="C275" i="14" s="1"/>
  <c r="C274" i="14" s="1"/>
  <c r="G275" i="15"/>
  <c r="G274" i="15" s="1"/>
  <c r="K26" i="15"/>
  <c r="H45" i="15"/>
  <c r="G53" i="15"/>
  <c r="H175" i="15"/>
  <c r="C175" i="14"/>
  <c r="L174" i="14"/>
  <c r="H240" i="14"/>
  <c r="C253" i="14"/>
  <c r="D252" i="14"/>
  <c r="C252" i="14" s="1"/>
  <c r="C267" i="14"/>
  <c r="D266" i="14"/>
  <c r="I274" i="15"/>
  <c r="C54" i="15"/>
  <c r="D53" i="15"/>
  <c r="H58" i="15"/>
  <c r="I54" i="15"/>
  <c r="H99" i="15"/>
  <c r="K83" i="15"/>
  <c r="H162" i="15"/>
  <c r="I161" i="15"/>
  <c r="I211" i="15"/>
  <c r="C21" i="15"/>
  <c r="C275" i="15" s="1"/>
  <c r="C274" i="15" s="1"/>
  <c r="C162" i="15"/>
  <c r="E161" i="15"/>
  <c r="G174" i="15"/>
  <c r="L181" i="15"/>
  <c r="K212" i="15"/>
  <c r="H212" i="15" s="1"/>
  <c r="C266" i="15"/>
  <c r="H269" i="15"/>
  <c r="H21" i="15"/>
  <c r="J52" i="15"/>
  <c r="K54" i="15"/>
  <c r="K53" i="15" s="1"/>
  <c r="H55" i="15"/>
  <c r="C76" i="15"/>
  <c r="D75" i="15"/>
  <c r="H108" i="15"/>
  <c r="I83" i="15"/>
  <c r="K120" i="15"/>
  <c r="H121" i="15"/>
  <c r="K160" i="15"/>
  <c r="I174" i="15"/>
  <c r="C188" i="15"/>
  <c r="H188" i="15"/>
  <c r="I187" i="15"/>
  <c r="C216" i="15"/>
  <c r="G212" i="15"/>
  <c r="G211" i="15" s="1"/>
  <c r="H227" i="15"/>
  <c r="C232" i="15"/>
  <c r="K240" i="15"/>
  <c r="H257" i="15"/>
  <c r="H267" i="15"/>
  <c r="I75" i="15"/>
  <c r="C108" i="15"/>
  <c r="E83" i="15"/>
  <c r="C83" i="15" s="1"/>
  <c r="G120" i="15"/>
  <c r="G75" i="15" s="1"/>
  <c r="H152" i="15"/>
  <c r="H153" i="15"/>
  <c r="C178" i="15"/>
  <c r="K178" i="15"/>
  <c r="K174" i="15" s="1"/>
  <c r="H179" i="15"/>
  <c r="K182" i="15"/>
  <c r="H183" i="15"/>
  <c r="E187" i="15"/>
  <c r="C208" i="15"/>
  <c r="E211" i="15"/>
  <c r="C240" i="15"/>
  <c r="C250" i="15"/>
  <c r="H253" i="15"/>
  <c r="H266" i="15"/>
  <c r="I265" i="15"/>
  <c r="H265" i="15" s="1"/>
  <c r="D211" i="15"/>
  <c r="J240" i="15"/>
  <c r="J211" i="15" s="1"/>
  <c r="J252" i="15"/>
  <c r="C252" i="15"/>
  <c r="F181" i="15" l="1"/>
  <c r="F51" i="15" s="1"/>
  <c r="F50" i="15" s="1"/>
  <c r="F272" i="15"/>
  <c r="L51" i="15"/>
  <c r="L50" i="15" s="1"/>
  <c r="C174" i="15"/>
  <c r="L52" i="15"/>
  <c r="G181" i="15"/>
  <c r="K75" i="15"/>
  <c r="H75" i="15" s="1"/>
  <c r="J181" i="15"/>
  <c r="H83" i="15"/>
  <c r="C253" i="15"/>
  <c r="L181" i="14"/>
  <c r="D75" i="14"/>
  <c r="C76" i="14"/>
  <c r="L52" i="14"/>
  <c r="L51" i="14" s="1"/>
  <c r="L50" i="14" s="1"/>
  <c r="J52" i="14"/>
  <c r="H83" i="14"/>
  <c r="D53" i="14"/>
  <c r="C54" i="14"/>
  <c r="F272" i="14"/>
  <c r="E52" i="12"/>
  <c r="G52" i="12"/>
  <c r="H212" i="12"/>
  <c r="H240" i="12"/>
  <c r="L181" i="11"/>
  <c r="H83" i="11"/>
  <c r="E75" i="11"/>
  <c r="C75" i="11" s="1"/>
  <c r="F181" i="11"/>
  <c r="F51" i="11" s="1"/>
  <c r="H174" i="11"/>
  <c r="D252" i="11"/>
  <c r="D272" i="11" s="1"/>
  <c r="C253" i="11"/>
  <c r="L51" i="11"/>
  <c r="G52" i="11"/>
  <c r="E181" i="11"/>
  <c r="C174" i="9"/>
  <c r="C253" i="9"/>
  <c r="G272" i="9"/>
  <c r="F52" i="9"/>
  <c r="F51" i="9" s="1"/>
  <c r="F50" i="9" s="1"/>
  <c r="F272" i="9"/>
  <c r="K75" i="9"/>
  <c r="K52" i="9" s="1"/>
  <c r="K51" i="9" s="1"/>
  <c r="C182" i="14"/>
  <c r="J273" i="11"/>
  <c r="J50" i="11"/>
  <c r="L50" i="12"/>
  <c r="L273" i="12"/>
  <c r="E272" i="14"/>
  <c r="C75" i="14"/>
  <c r="E52" i="14"/>
  <c r="E51" i="14" s="1"/>
  <c r="E51" i="12"/>
  <c r="G272" i="12"/>
  <c r="L50" i="11"/>
  <c r="L273" i="11"/>
  <c r="E272" i="12"/>
  <c r="J273" i="10"/>
  <c r="J50" i="10"/>
  <c r="F273" i="9"/>
  <c r="J272" i="15"/>
  <c r="L273" i="14"/>
  <c r="K52" i="14"/>
  <c r="K51" i="14" s="1"/>
  <c r="K272" i="14"/>
  <c r="J51" i="15"/>
  <c r="C266" i="14"/>
  <c r="D265" i="14"/>
  <c r="C265" i="14" s="1"/>
  <c r="C178" i="14"/>
  <c r="D174" i="14"/>
  <c r="C212" i="14"/>
  <c r="D211" i="14"/>
  <c r="C211" i="14" s="1"/>
  <c r="I181" i="14"/>
  <c r="J52" i="12"/>
  <c r="J51" i="12" s="1"/>
  <c r="G272" i="11"/>
  <c r="H76" i="12"/>
  <c r="I75" i="12"/>
  <c r="H75" i="12" s="1"/>
  <c r="K252" i="11"/>
  <c r="H253" i="11"/>
  <c r="C187" i="10"/>
  <c r="E182" i="10"/>
  <c r="G181" i="11"/>
  <c r="G51" i="11" s="1"/>
  <c r="L272" i="12"/>
  <c r="C182" i="11"/>
  <c r="I174" i="9"/>
  <c r="H174" i="9" s="1"/>
  <c r="H175" i="9"/>
  <c r="I120" i="9"/>
  <c r="H120" i="9" s="1"/>
  <c r="H121" i="9"/>
  <c r="H183" i="9"/>
  <c r="H212" i="10"/>
  <c r="I152" i="10"/>
  <c r="H152" i="10" s="1"/>
  <c r="H153" i="10"/>
  <c r="H269" i="9"/>
  <c r="H275" i="9" s="1"/>
  <c r="H274" i="9" s="1"/>
  <c r="C266" i="9"/>
  <c r="D265" i="9"/>
  <c r="C265" i="9" s="1"/>
  <c r="K181" i="9"/>
  <c r="H76" i="10"/>
  <c r="C161" i="9"/>
  <c r="D160" i="9"/>
  <c r="C160" i="9" s="1"/>
  <c r="H77" i="9"/>
  <c r="I76" i="9"/>
  <c r="H252" i="15"/>
  <c r="C187" i="15"/>
  <c r="E182" i="15"/>
  <c r="H76" i="15"/>
  <c r="H275" i="15"/>
  <c r="H274" i="15" s="1"/>
  <c r="H240" i="15"/>
  <c r="H178" i="15"/>
  <c r="E75" i="15"/>
  <c r="D52" i="15"/>
  <c r="C53" i="15"/>
  <c r="L273" i="15"/>
  <c r="H120" i="15"/>
  <c r="G51" i="14"/>
  <c r="F20" i="14"/>
  <c r="C26" i="14"/>
  <c r="C182" i="12"/>
  <c r="C266" i="11"/>
  <c r="D265" i="11"/>
  <c r="C160" i="12"/>
  <c r="D53" i="12"/>
  <c r="C54" i="12"/>
  <c r="K211" i="11"/>
  <c r="K181" i="11" s="1"/>
  <c r="D52" i="11"/>
  <c r="C53" i="11"/>
  <c r="H26" i="12"/>
  <c r="H252" i="12"/>
  <c r="C83" i="12"/>
  <c r="I52" i="12"/>
  <c r="H53" i="12"/>
  <c r="J272" i="11"/>
  <c r="H212" i="11"/>
  <c r="I211" i="11"/>
  <c r="H178" i="11"/>
  <c r="H76" i="11"/>
  <c r="I75" i="11"/>
  <c r="C265" i="10"/>
  <c r="I253" i="10"/>
  <c r="H161" i="11"/>
  <c r="I160" i="11"/>
  <c r="H160" i="11" s="1"/>
  <c r="C253" i="12"/>
  <c r="D252" i="12"/>
  <c r="C211" i="11"/>
  <c r="J272" i="10"/>
  <c r="I160" i="10"/>
  <c r="H160" i="10" s="1"/>
  <c r="C187" i="9"/>
  <c r="D182" i="9"/>
  <c r="H188" i="10"/>
  <c r="I187" i="10"/>
  <c r="K181" i="10"/>
  <c r="K51" i="10" s="1"/>
  <c r="C76" i="10"/>
  <c r="E75" i="10"/>
  <c r="C211" i="9"/>
  <c r="I83" i="9"/>
  <c r="H83" i="9" s="1"/>
  <c r="H55" i="9"/>
  <c r="I54" i="9"/>
  <c r="H214" i="9"/>
  <c r="I212" i="9"/>
  <c r="H153" i="9"/>
  <c r="I152" i="9"/>
  <c r="H152" i="9" s="1"/>
  <c r="G52" i="9"/>
  <c r="G51" i="9" s="1"/>
  <c r="C120" i="10"/>
  <c r="E181" i="9"/>
  <c r="D181" i="15"/>
  <c r="C211" i="15"/>
  <c r="C212" i="15"/>
  <c r="H174" i="15"/>
  <c r="K211" i="15"/>
  <c r="H26" i="15"/>
  <c r="K20" i="15"/>
  <c r="D272" i="14"/>
  <c r="H212" i="14"/>
  <c r="J211" i="14"/>
  <c r="J182" i="14"/>
  <c r="H187" i="14"/>
  <c r="C187" i="14"/>
  <c r="H76" i="14"/>
  <c r="I75" i="14"/>
  <c r="C120" i="14"/>
  <c r="H54" i="12"/>
  <c r="C240" i="12"/>
  <c r="C161" i="12"/>
  <c r="H161" i="12"/>
  <c r="H83" i="12"/>
  <c r="C54" i="11"/>
  <c r="I265" i="10"/>
  <c r="H265" i="10" s="1"/>
  <c r="H266" i="10"/>
  <c r="G211" i="10"/>
  <c r="C266" i="12"/>
  <c r="D265" i="12"/>
  <c r="C265" i="12" s="1"/>
  <c r="C187" i="12"/>
  <c r="C212" i="10"/>
  <c r="D211" i="10"/>
  <c r="C266" i="10"/>
  <c r="I178" i="10"/>
  <c r="H179" i="10"/>
  <c r="C161" i="10"/>
  <c r="D160" i="10"/>
  <c r="C160" i="10" s="1"/>
  <c r="H187" i="11"/>
  <c r="I182" i="11"/>
  <c r="H245" i="10"/>
  <c r="I240" i="10"/>
  <c r="H240" i="10" s="1"/>
  <c r="H120" i="11"/>
  <c r="K53" i="11"/>
  <c r="C253" i="10"/>
  <c r="H121" i="10"/>
  <c r="I120" i="10"/>
  <c r="H120" i="10" s="1"/>
  <c r="L51" i="9"/>
  <c r="C174" i="10"/>
  <c r="I83" i="10"/>
  <c r="H83" i="10" s="1"/>
  <c r="H85" i="10"/>
  <c r="E53" i="10"/>
  <c r="C54" i="10"/>
  <c r="H233" i="9"/>
  <c r="I232" i="9"/>
  <c r="H232" i="9" s="1"/>
  <c r="C212" i="9"/>
  <c r="C20" i="9"/>
  <c r="D75" i="10"/>
  <c r="H257" i="9"/>
  <c r="I253" i="9"/>
  <c r="H162" i="9"/>
  <c r="I161" i="9"/>
  <c r="D75" i="9"/>
  <c r="C75" i="9" s="1"/>
  <c r="E52" i="9"/>
  <c r="L272" i="9"/>
  <c r="H187" i="15"/>
  <c r="I182" i="15"/>
  <c r="K52" i="15"/>
  <c r="C161" i="15"/>
  <c r="E160" i="15"/>
  <c r="C160" i="15" s="1"/>
  <c r="H161" i="15"/>
  <c r="I160" i="15"/>
  <c r="H160" i="15" s="1"/>
  <c r="H54" i="15"/>
  <c r="I53" i="15"/>
  <c r="G52" i="15"/>
  <c r="G51" i="15" s="1"/>
  <c r="C120" i="15"/>
  <c r="H174" i="14"/>
  <c r="F273" i="15"/>
  <c r="C26" i="15"/>
  <c r="H120" i="14"/>
  <c r="F52" i="14"/>
  <c r="F51" i="14" s="1"/>
  <c r="F50" i="14" s="1"/>
  <c r="C53" i="14"/>
  <c r="G181" i="12"/>
  <c r="G51" i="12" s="1"/>
  <c r="C76" i="12"/>
  <c r="D75" i="12"/>
  <c r="C75" i="12" s="1"/>
  <c r="H54" i="14"/>
  <c r="I53" i="14"/>
  <c r="C212" i="12"/>
  <c r="D211" i="12"/>
  <c r="C211" i="12" s="1"/>
  <c r="K182" i="12"/>
  <c r="H187" i="12"/>
  <c r="C120" i="12"/>
  <c r="F272" i="12"/>
  <c r="F273" i="12"/>
  <c r="C26" i="12"/>
  <c r="H232" i="12"/>
  <c r="I211" i="12"/>
  <c r="H211" i="12" s="1"/>
  <c r="H160" i="12"/>
  <c r="H266" i="11"/>
  <c r="I265" i="11"/>
  <c r="H265" i="11" s="1"/>
  <c r="K75" i="11"/>
  <c r="C275" i="12"/>
  <c r="C274" i="12" s="1"/>
  <c r="K20" i="12"/>
  <c r="C275" i="11"/>
  <c r="C274" i="11" s="1"/>
  <c r="D174" i="12"/>
  <c r="C174" i="12" s="1"/>
  <c r="C161" i="11"/>
  <c r="E160" i="11"/>
  <c r="H69" i="9"/>
  <c r="I67" i="9"/>
  <c r="H67" i="9" s="1"/>
  <c r="F181" i="10"/>
  <c r="F51" i="10" s="1"/>
  <c r="I187" i="9"/>
  <c r="H187" i="9" s="1"/>
  <c r="H188" i="9"/>
  <c r="I275" i="9"/>
  <c r="I274" i="9" s="1"/>
  <c r="D272" i="9"/>
  <c r="C120" i="9"/>
  <c r="D53" i="9"/>
  <c r="I54" i="10"/>
  <c r="C252" i="9"/>
  <c r="J211" i="9"/>
  <c r="J272" i="9" s="1"/>
  <c r="I67" i="10"/>
  <c r="H67" i="10" s="1"/>
  <c r="K272" i="15" l="1"/>
  <c r="K181" i="15"/>
  <c r="K51" i="15" s="1"/>
  <c r="F50" i="11"/>
  <c r="F273" i="11"/>
  <c r="C252" i="11"/>
  <c r="I52" i="11"/>
  <c r="E51" i="9"/>
  <c r="E273" i="9" s="1"/>
  <c r="K272" i="9"/>
  <c r="G50" i="12"/>
  <c r="G273" i="12"/>
  <c r="G50" i="11"/>
  <c r="G273" i="11"/>
  <c r="F50" i="10"/>
  <c r="F273" i="10"/>
  <c r="K50" i="10"/>
  <c r="K273" i="10"/>
  <c r="H53" i="14"/>
  <c r="I52" i="14"/>
  <c r="G181" i="10"/>
  <c r="G51" i="10" s="1"/>
  <c r="G272" i="10"/>
  <c r="I211" i="9"/>
  <c r="H211" i="9" s="1"/>
  <c r="H212" i="9"/>
  <c r="D272" i="12"/>
  <c r="C252" i="12"/>
  <c r="I272" i="12"/>
  <c r="I181" i="12"/>
  <c r="I51" i="12" s="1"/>
  <c r="D181" i="12"/>
  <c r="C181" i="12" s="1"/>
  <c r="G50" i="14"/>
  <c r="G273" i="14"/>
  <c r="D51" i="15"/>
  <c r="E181" i="10"/>
  <c r="C182" i="10"/>
  <c r="E272" i="10"/>
  <c r="K272" i="11"/>
  <c r="H252" i="11"/>
  <c r="J50" i="12"/>
  <c r="J273" i="12"/>
  <c r="C174" i="14"/>
  <c r="C272" i="14" s="1"/>
  <c r="D52" i="14"/>
  <c r="E273" i="14"/>
  <c r="E50" i="14"/>
  <c r="K50" i="9"/>
  <c r="K273" i="9"/>
  <c r="K181" i="12"/>
  <c r="K51" i="12" s="1"/>
  <c r="K272" i="12"/>
  <c r="G50" i="15"/>
  <c r="G273" i="15"/>
  <c r="H182" i="15"/>
  <c r="I181" i="15"/>
  <c r="H181" i="15" s="1"/>
  <c r="E50" i="9"/>
  <c r="H253" i="9"/>
  <c r="I252" i="9"/>
  <c r="E52" i="10"/>
  <c r="E51" i="10" s="1"/>
  <c r="C53" i="10"/>
  <c r="L50" i="9"/>
  <c r="L273" i="9"/>
  <c r="K52" i="11"/>
  <c r="K51" i="11" s="1"/>
  <c r="C211" i="10"/>
  <c r="D272" i="10"/>
  <c r="D181" i="10"/>
  <c r="G50" i="9"/>
  <c r="G273" i="9"/>
  <c r="H187" i="10"/>
  <c r="I182" i="10"/>
  <c r="H253" i="10"/>
  <c r="I252" i="10"/>
  <c r="H272" i="12"/>
  <c r="H182" i="12"/>
  <c r="F273" i="14"/>
  <c r="E52" i="15"/>
  <c r="J181" i="9"/>
  <c r="J51" i="9" s="1"/>
  <c r="I211" i="10"/>
  <c r="H211" i="10" s="1"/>
  <c r="H211" i="15"/>
  <c r="D181" i="14"/>
  <c r="C181" i="14" s="1"/>
  <c r="H54" i="10"/>
  <c r="I53" i="10"/>
  <c r="C160" i="11"/>
  <c r="C272" i="11" s="1"/>
  <c r="E272" i="11"/>
  <c r="H53" i="15"/>
  <c r="I52" i="15"/>
  <c r="H182" i="11"/>
  <c r="I181" i="11"/>
  <c r="H181" i="11" s="1"/>
  <c r="H75" i="14"/>
  <c r="I272" i="14"/>
  <c r="J181" i="14"/>
  <c r="J51" i="14" s="1"/>
  <c r="H182" i="14"/>
  <c r="H54" i="9"/>
  <c r="I53" i="9"/>
  <c r="H211" i="11"/>
  <c r="I272" i="11"/>
  <c r="H52" i="12"/>
  <c r="C265" i="11"/>
  <c r="D181" i="11"/>
  <c r="C181" i="11" s="1"/>
  <c r="C182" i="15"/>
  <c r="E181" i="15"/>
  <c r="C181" i="15" s="1"/>
  <c r="H53" i="11"/>
  <c r="E52" i="11"/>
  <c r="E51" i="11" s="1"/>
  <c r="I272" i="15"/>
  <c r="J273" i="15"/>
  <c r="J50" i="15"/>
  <c r="K50" i="14"/>
  <c r="K273" i="14"/>
  <c r="D52" i="9"/>
  <c r="C53" i="9"/>
  <c r="H161" i="9"/>
  <c r="I160" i="9"/>
  <c r="H160" i="9" s="1"/>
  <c r="C75" i="10"/>
  <c r="D52" i="10"/>
  <c r="H178" i="10"/>
  <c r="I174" i="10"/>
  <c r="H174" i="10" s="1"/>
  <c r="H211" i="14"/>
  <c r="J272" i="14"/>
  <c r="D181" i="9"/>
  <c r="C181" i="9" s="1"/>
  <c r="C182" i="9"/>
  <c r="H75" i="11"/>
  <c r="C53" i="12"/>
  <c r="D52" i="12"/>
  <c r="H76" i="9"/>
  <c r="I75" i="9"/>
  <c r="H75" i="9" s="1"/>
  <c r="I75" i="10"/>
  <c r="H75" i="10" s="1"/>
  <c r="I182" i="9"/>
  <c r="C75" i="15"/>
  <c r="E273" i="12"/>
  <c r="E50" i="12"/>
  <c r="E272" i="15"/>
  <c r="C272" i="15" l="1"/>
  <c r="E51" i="15"/>
  <c r="E273" i="15" s="1"/>
  <c r="H181" i="14"/>
  <c r="H272" i="14"/>
  <c r="H52" i="11"/>
  <c r="D51" i="11"/>
  <c r="C52" i="11"/>
  <c r="C272" i="9"/>
  <c r="E50" i="15"/>
  <c r="G273" i="10"/>
  <c r="G50" i="10"/>
  <c r="H182" i="9"/>
  <c r="I181" i="9"/>
  <c r="H181" i="9" s="1"/>
  <c r="E273" i="11"/>
  <c r="E50" i="11"/>
  <c r="I273" i="12"/>
  <c r="I50" i="12"/>
  <c r="I24" i="12"/>
  <c r="H51" i="12"/>
  <c r="H53" i="9"/>
  <c r="I52" i="9"/>
  <c r="J273" i="14"/>
  <c r="J50" i="14"/>
  <c r="H252" i="10"/>
  <c r="I272" i="10"/>
  <c r="C272" i="10"/>
  <c r="C52" i="15"/>
  <c r="H181" i="12"/>
  <c r="K50" i="15"/>
  <c r="K273" i="15"/>
  <c r="H52" i="14"/>
  <c r="I51" i="14"/>
  <c r="C52" i="9"/>
  <c r="D51" i="9"/>
  <c r="H53" i="10"/>
  <c r="I52" i="10"/>
  <c r="D51" i="14"/>
  <c r="C52" i="14"/>
  <c r="C52" i="12"/>
  <c r="D51" i="12"/>
  <c r="H52" i="15"/>
  <c r="I51" i="15"/>
  <c r="K50" i="11"/>
  <c r="K273" i="11"/>
  <c r="E273" i="10"/>
  <c r="E50" i="10"/>
  <c r="K50" i="12"/>
  <c r="K273" i="12"/>
  <c r="H272" i="11"/>
  <c r="D50" i="15"/>
  <c r="C50" i="15" s="1"/>
  <c r="D24" i="15"/>
  <c r="D273" i="15" s="1"/>
  <c r="C51" i="15"/>
  <c r="D51" i="10"/>
  <c r="C52" i="10"/>
  <c r="D50" i="11"/>
  <c r="C50" i="11" s="1"/>
  <c r="D24" i="11"/>
  <c r="D273" i="11" s="1"/>
  <c r="C273" i="11" s="1"/>
  <c r="C51" i="11"/>
  <c r="H272" i="15"/>
  <c r="J273" i="9"/>
  <c r="J50" i="9"/>
  <c r="I181" i="10"/>
  <c r="H181" i="10" s="1"/>
  <c r="H182" i="10"/>
  <c r="C181" i="10"/>
  <c r="H252" i="9"/>
  <c r="H272" i="9" s="1"/>
  <c r="I272" i="9"/>
  <c r="C272" i="12"/>
  <c r="I51" i="11"/>
  <c r="C273" i="15" l="1"/>
  <c r="I24" i="11"/>
  <c r="H51" i="11"/>
  <c r="I50" i="11"/>
  <c r="H50" i="11" s="1"/>
  <c r="H51" i="15"/>
  <c r="I24" i="15"/>
  <c r="I50" i="15"/>
  <c r="H50" i="15" s="1"/>
  <c r="D273" i="9"/>
  <c r="C273" i="9" s="1"/>
  <c r="D50" i="9"/>
  <c r="C50" i="9" s="1"/>
  <c r="C51" i="9"/>
  <c r="D273" i="10"/>
  <c r="C273" i="10" s="1"/>
  <c r="C51" i="10"/>
  <c r="D50" i="10"/>
  <c r="C50" i="10" s="1"/>
  <c r="D24" i="14"/>
  <c r="C51" i="14"/>
  <c r="D50" i="14"/>
  <c r="C50" i="14" s="1"/>
  <c r="H24" i="12"/>
  <c r="I20" i="12"/>
  <c r="H20" i="12" s="1"/>
  <c r="D20" i="11"/>
  <c r="C20" i="11" s="1"/>
  <c r="C24" i="11"/>
  <c r="C51" i="12"/>
  <c r="D50" i="12"/>
  <c r="C50" i="12" s="1"/>
  <c r="D24" i="12"/>
  <c r="H52" i="10"/>
  <c r="I51" i="10"/>
  <c r="I273" i="14"/>
  <c r="H273" i="14" s="1"/>
  <c r="H51" i="14"/>
  <c r="I50" i="14"/>
  <c r="H50" i="14" s="1"/>
  <c r="I24" i="14"/>
  <c r="H272" i="10"/>
  <c r="H52" i="9"/>
  <c r="I51" i="9"/>
  <c r="H50" i="12"/>
  <c r="C24" i="15"/>
  <c r="D20" i="15"/>
  <c r="C20" i="15" s="1"/>
  <c r="H273" i="12"/>
  <c r="I24" i="9" l="1"/>
  <c r="I273" i="9" s="1"/>
  <c r="H273" i="9" s="1"/>
  <c r="H51" i="9"/>
  <c r="I50" i="9"/>
  <c r="H50" i="9" s="1"/>
  <c r="C24" i="12"/>
  <c r="D20" i="12"/>
  <c r="C20" i="12" s="1"/>
  <c r="H24" i="11"/>
  <c r="I20" i="11"/>
  <c r="H20" i="11" s="1"/>
  <c r="I20" i="14"/>
  <c r="H20" i="14" s="1"/>
  <c r="H24" i="14"/>
  <c r="H51" i="10"/>
  <c r="I50" i="10"/>
  <c r="H50" i="10" s="1"/>
  <c r="I24" i="10"/>
  <c r="I273" i="10" s="1"/>
  <c r="H273" i="10" s="1"/>
  <c r="D273" i="12"/>
  <c r="C273" i="12" s="1"/>
  <c r="C24" i="14"/>
  <c r="D20" i="14"/>
  <c r="C20" i="14" s="1"/>
  <c r="H24" i="15"/>
  <c r="I20" i="15"/>
  <c r="H20" i="15" s="1"/>
  <c r="D273" i="14"/>
  <c r="C273" i="14" s="1"/>
  <c r="I273" i="15"/>
  <c r="H273" i="15" s="1"/>
  <c r="I273" i="11"/>
  <c r="H273" i="11" s="1"/>
  <c r="H24" i="10" l="1"/>
  <c r="I20" i="10"/>
  <c r="H20" i="10" s="1"/>
  <c r="H24" i="9"/>
  <c r="I20" i="9"/>
  <c r="H20" i="9" s="1"/>
  <c r="H284" i="8" l="1"/>
  <c r="C284" i="8"/>
  <c r="H283" i="8"/>
  <c r="C283" i="8"/>
  <c r="H282" i="8"/>
  <c r="C282" i="8"/>
  <c r="H281" i="8"/>
  <c r="C281" i="8"/>
  <c r="H280" i="8"/>
  <c r="C280" i="8"/>
  <c r="H279" i="8"/>
  <c r="C279" i="8"/>
  <c r="H278" i="8"/>
  <c r="C278" i="8"/>
  <c r="H277" i="8"/>
  <c r="C277" i="8"/>
  <c r="C276" i="8" s="1"/>
  <c r="L276" i="8"/>
  <c r="K276" i="8"/>
  <c r="J276" i="8"/>
  <c r="I276" i="8"/>
  <c r="H276" i="8"/>
  <c r="G276" i="8"/>
  <c r="F276" i="8"/>
  <c r="E276" i="8"/>
  <c r="D276" i="8"/>
  <c r="H271" i="8"/>
  <c r="C271" i="8"/>
  <c r="H270" i="8"/>
  <c r="C270" i="8"/>
  <c r="L269" i="8"/>
  <c r="K269" i="8"/>
  <c r="J269" i="8"/>
  <c r="I269" i="8"/>
  <c r="G269" i="8"/>
  <c r="F269" i="8"/>
  <c r="E269" i="8"/>
  <c r="C269" i="8" s="1"/>
  <c r="D269" i="8"/>
  <c r="H268" i="8"/>
  <c r="C268" i="8"/>
  <c r="L267" i="8"/>
  <c r="K267" i="8"/>
  <c r="K266" i="8" s="1"/>
  <c r="J267" i="8"/>
  <c r="J266" i="8" s="1"/>
  <c r="J265" i="8" s="1"/>
  <c r="I267" i="8"/>
  <c r="I266" i="8" s="1"/>
  <c r="G267" i="8"/>
  <c r="G266" i="8" s="1"/>
  <c r="G265" i="8" s="1"/>
  <c r="F267" i="8"/>
  <c r="F266" i="8" s="1"/>
  <c r="F265" i="8" s="1"/>
  <c r="E267" i="8"/>
  <c r="D267" i="8"/>
  <c r="C267" i="8" s="1"/>
  <c r="L266" i="8"/>
  <c r="L265" i="8" s="1"/>
  <c r="E266" i="8"/>
  <c r="E265" i="8" s="1"/>
  <c r="K265" i="8"/>
  <c r="H264" i="8"/>
  <c r="C264" i="8"/>
  <c r="L263" i="8"/>
  <c r="K263" i="8"/>
  <c r="J263" i="8"/>
  <c r="I263" i="8"/>
  <c r="G263" i="8"/>
  <c r="F263" i="8"/>
  <c r="F252" i="8" s="1"/>
  <c r="E263" i="8"/>
  <c r="D263" i="8"/>
  <c r="C263" i="8" s="1"/>
  <c r="H262" i="8"/>
  <c r="C262" i="8"/>
  <c r="H261" i="8"/>
  <c r="C261" i="8"/>
  <c r="H260" i="8"/>
  <c r="C260" i="8"/>
  <c r="H259" i="8"/>
  <c r="C259" i="8"/>
  <c r="H258" i="8"/>
  <c r="C258" i="8"/>
  <c r="L257" i="8"/>
  <c r="L253" i="8" s="1"/>
  <c r="L252" i="8" s="1"/>
  <c r="K257" i="8"/>
  <c r="J257" i="8"/>
  <c r="I257" i="8"/>
  <c r="G257" i="8"/>
  <c r="G253" i="8" s="1"/>
  <c r="F257" i="8"/>
  <c r="E257" i="8"/>
  <c r="D257" i="8"/>
  <c r="C257" i="8"/>
  <c r="H256" i="8"/>
  <c r="C256" i="8"/>
  <c r="H255" i="8"/>
  <c r="C255" i="8"/>
  <c r="H254" i="8"/>
  <c r="C254" i="8"/>
  <c r="K253" i="8"/>
  <c r="I253" i="8"/>
  <c r="F253" i="8"/>
  <c r="E253" i="8"/>
  <c r="E252" i="8" s="1"/>
  <c r="D253" i="8"/>
  <c r="I252" i="8"/>
  <c r="H251" i="8"/>
  <c r="C251" i="8"/>
  <c r="L250" i="8"/>
  <c r="K250" i="8"/>
  <c r="J250" i="8"/>
  <c r="I250" i="8"/>
  <c r="G250" i="8"/>
  <c r="F250" i="8"/>
  <c r="E250" i="8"/>
  <c r="D250" i="8"/>
  <c r="H249" i="8"/>
  <c r="C249" i="8"/>
  <c r="H248" i="8"/>
  <c r="C248" i="8"/>
  <c r="H247" i="8"/>
  <c r="C247" i="8"/>
  <c r="H246" i="8"/>
  <c r="C246" i="8"/>
  <c r="L245" i="8"/>
  <c r="K245" i="8"/>
  <c r="J245" i="8"/>
  <c r="J240" i="8" s="1"/>
  <c r="J211" i="8" s="1"/>
  <c r="I245" i="8"/>
  <c r="G245" i="8"/>
  <c r="F245" i="8"/>
  <c r="E245" i="8"/>
  <c r="C245" i="8" s="1"/>
  <c r="D245" i="8"/>
  <c r="H244" i="8"/>
  <c r="C244" i="8"/>
  <c r="H243" i="8"/>
  <c r="C243" i="8"/>
  <c r="H242" i="8"/>
  <c r="C242" i="8"/>
  <c r="L241" i="8"/>
  <c r="K241" i="8"/>
  <c r="J241" i="8"/>
  <c r="I241" i="8"/>
  <c r="G241" i="8"/>
  <c r="F241" i="8"/>
  <c r="F240" i="8" s="1"/>
  <c r="E241" i="8"/>
  <c r="D241" i="8"/>
  <c r="C241" i="8" s="1"/>
  <c r="L240" i="8"/>
  <c r="I240" i="8"/>
  <c r="H239" i="8"/>
  <c r="C239" i="8"/>
  <c r="H238" i="8"/>
  <c r="C238" i="8"/>
  <c r="H237" i="8"/>
  <c r="C237" i="8"/>
  <c r="H236" i="8"/>
  <c r="C236" i="8"/>
  <c r="H235" i="8"/>
  <c r="C235" i="8"/>
  <c r="H234" i="8"/>
  <c r="C234" i="8"/>
  <c r="L233" i="8"/>
  <c r="L232" i="8" s="1"/>
  <c r="K233" i="8"/>
  <c r="J233" i="8"/>
  <c r="I233" i="8"/>
  <c r="G233" i="8"/>
  <c r="G232" i="8" s="1"/>
  <c r="F233" i="8"/>
  <c r="E233" i="8"/>
  <c r="E232" i="8" s="1"/>
  <c r="D233" i="8"/>
  <c r="C233" i="8"/>
  <c r="J232" i="8"/>
  <c r="I232" i="8"/>
  <c r="F232" i="8"/>
  <c r="D232" i="8"/>
  <c r="H231" i="8"/>
  <c r="C231" i="8"/>
  <c r="H230" i="8"/>
  <c r="C230" i="8"/>
  <c r="H229" i="8"/>
  <c r="C229" i="8"/>
  <c r="H228" i="8"/>
  <c r="C228" i="8"/>
  <c r="L227" i="8"/>
  <c r="K227" i="8"/>
  <c r="H227" i="8" s="1"/>
  <c r="J227" i="8"/>
  <c r="I227" i="8"/>
  <c r="G227" i="8"/>
  <c r="F227" i="8"/>
  <c r="E227" i="8"/>
  <c r="D227" i="8"/>
  <c r="C227" i="8" s="1"/>
  <c r="H226" i="8"/>
  <c r="C226" i="8"/>
  <c r="H225" i="8"/>
  <c r="C225" i="8"/>
  <c r="H224" i="8"/>
  <c r="C224" i="8"/>
  <c r="H223" i="8"/>
  <c r="C223" i="8"/>
  <c r="H222" i="8"/>
  <c r="C222" i="8"/>
  <c r="H221" i="8"/>
  <c r="C221" i="8"/>
  <c r="H220" i="8"/>
  <c r="C220" i="8"/>
  <c r="L219" i="8"/>
  <c r="L212" i="8" s="1"/>
  <c r="K219" i="8"/>
  <c r="J219" i="8"/>
  <c r="I219" i="8"/>
  <c r="G219" i="8"/>
  <c r="G212" i="8" s="1"/>
  <c r="F219" i="8"/>
  <c r="E219" i="8"/>
  <c r="C219" i="8" s="1"/>
  <c r="D219" i="8"/>
  <c r="H218" i="8"/>
  <c r="C218" i="8"/>
  <c r="H217" i="8"/>
  <c r="C217" i="8"/>
  <c r="L216" i="8"/>
  <c r="K216" i="8"/>
  <c r="J216" i="8"/>
  <c r="I216" i="8"/>
  <c r="G216" i="8"/>
  <c r="F216" i="8"/>
  <c r="E216" i="8"/>
  <c r="D216" i="8"/>
  <c r="H215" i="8"/>
  <c r="C215" i="8"/>
  <c r="L214" i="8"/>
  <c r="K214" i="8"/>
  <c r="J214" i="8"/>
  <c r="I214" i="8"/>
  <c r="H214" i="8" s="1"/>
  <c r="G214" i="8"/>
  <c r="F214" i="8"/>
  <c r="F212" i="8" s="1"/>
  <c r="F211" i="8" s="1"/>
  <c r="E214" i="8"/>
  <c r="D214" i="8"/>
  <c r="D212" i="8" s="1"/>
  <c r="H213" i="8"/>
  <c r="C213" i="8"/>
  <c r="J212" i="8"/>
  <c r="H210" i="8"/>
  <c r="C210" i="8"/>
  <c r="H209" i="8"/>
  <c r="C209" i="8"/>
  <c r="L208" i="8"/>
  <c r="K208" i="8"/>
  <c r="J208" i="8"/>
  <c r="I208" i="8"/>
  <c r="G208" i="8"/>
  <c r="F208" i="8"/>
  <c r="E208" i="8"/>
  <c r="D208" i="8"/>
  <c r="H207" i="8"/>
  <c r="C207" i="8"/>
  <c r="H206" i="8"/>
  <c r="C206" i="8"/>
  <c r="H205" i="8"/>
  <c r="C205" i="8"/>
  <c r="H204" i="8"/>
  <c r="C204" i="8"/>
  <c r="H203" i="8"/>
  <c r="C203" i="8"/>
  <c r="H202" i="8"/>
  <c r="C202" i="8"/>
  <c r="H201" i="8"/>
  <c r="C201" i="8"/>
  <c r="H200" i="8"/>
  <c r="C200" i="8"/>
  <c r="L199" i="8"/>
  <c r="K199" i="8"/>
  <c r="H199" i="8" s="1"/>
  <c r="J199" i="8"/>
  <c r="I199" i="8"/>
  <c r="G199" i="8"/>
  <c r="F199" i="8"/>
  <c r="E199" i="8"/>
  <c r="D199" i="8"/>
  <c r="D187" i="8" s="1"/>
  <c r="D182" i="8" s="1"/>
  <c r="H198" i="8"/>
  <c r="C198" i="8"/>
  <c r="H197" i="8"/>
  <c r="C197" i="8"/>
  <c r="H196" i="8"/>
  <c r="C196" i="8"/>
  <c r="H195" i="8"/>
  <c r="C195" i="8"/>
  <c r="H194" i="8"/>
  <c r="C194" i="8"/>
  <c r="H193" i="8"/>
  <c r="C193" i="8"/>
  <c r="H192" i="8"/>
  <c r="C192" i="8"/>
  <c r="H191" i="8"/>
  <c r="C191" i="8"/>
  <c r="H190" i="8"/>
  <c r="C190" i="8"/>
  <c r="H189" i="8"/>
  <c r="C189" i="8"/>
  <c r="L188" i="8"/>
  <c r="K188" i="8"/>
  <c r="J188" i="8"/>
  <c r="I188" i="8"/>
  <c r="G188" i="8"/>
  <c r="G187" i="8" s="1"/>
  <c r="F188" i="8"/>
  <c r="E188" i="8"/>
  <c r="D188" i="8"/>
  <c r="L187" i="8"/>
  <c r="J187" i="8"/>
  <c r="F187" i="8"/>
  <c r="H186" i="8"/>
  <c r="C186" i="8"/>
  <c r="H185" i="8"/>
  <c r="C185" i="8"/>
  <c r="H184" i="8"/>
  <c r="C184" i="8"/>
  <c r="L183" i="8"/>
  <c r="L182" i="8" s="1"/>
  <c r="K183" i="8"/>
  <c r="J183" i="8"/>
  <c r="I183" i="8"/>
  <c r="G183" i="8"/>
  <c r="F183" i="8"/>
  <c r="F182" i="8" s="1"/>
  <c r="E183" i="8"/>
  <c r="D183" i="8"/>
  <c r="C183" i="8"/>
  <c r="J182" i="8"/>
  <c r="H180" i="8"/>
  <c r="C180" i="8"/>
  <c r="L179" i="8"/>
  <c r="L178" i="8" s="1"/>
  <c r="K179" i="8"/>
  <c r="J179" i="8"/>
  <c r="I179" i="8"/>
  <c r="G179" i="8"/>
  <c r="G178" i="8" s="1"/>
  <c r="F179" i="8"/>
  <c r="E179" i="8"/>
  <c r="E178" i="8" s="1"/>
  <c r="D179" i="8"/>
  <c r="D178" i="8" s="1"/>
  <c r="C179" i="8"/>
  <c r="J178" i="8"/>
  <c r="I178" i="8"/>
  <c r="F178" i="8"/>
  <c r="F174" i="8" s="1"/>
  <c r="H177" i="8"/>
  <c r="C177" i="8"/>
  <c r="H176" i="8"/>
  <c r="C176" i="8"/>
  <c r="L175" i="8"/>
  <c r="L174" i="8" s="1"/>
  <c r="K175" i="8"/>
  <c r="J175" i="8"/>
  <c r="I175" i="8"/>
  <c r="G175" i="8"/>
  <c r="F175" i="8"/>
  <c r="E175" i="8"/>
  <c r="C175" i="8" s="1"/>
  <c r="D175" i="8"/>
  <c r="J174" i="8"/>
  <c r="H173" i="8"/>
  <c r="C173" i="8"/>
  <c r="H172" i="8"/>
  <c r="C172" i="8"/>
  <c r="L171" i="8"/>
  <c r="K171" i="8"/>
  <c r="H171" i="8" s="1"/>
  <c r="J171" i="8"/>
  <c r="I171" i="8"/>
  <c r="G171" i="8"/>
  <c r="F171" i="8"/>
  <c r="F160" i="8" s="1"/>
  <c r="E171" i="8"/>
  <c r="D171" i="8"/>
  <c r="C171" i="8" s="1"/>
  <c r="H170" i="8"/>
  <c r="C170" i="8"/>
  <c r="H169" i="8"/>
  <c r="C169" i="8"/>
  <c r="H168" i="8"/>
  <c r="C168" i="8"/>
  <c r="H167" i="8"/>
  <c r="C167" i="8"/>
  <c r="L166" i="8"/>
  <c r="L161" i="8" s="1"/>
  <c r="L160" i="8" s="1"/>
  <c r="K166" i="8"/>
  <c r="J166" i="8"/>
  <c r="I166" i="8"/>
  <c r="G166" i="8"/>
  <c r="F166" i="8"/>
  <c r="E166" i="8"/>
  <c r="D166" i="8"/>
  <c r="H165" i="8"/>
  <c r="C165" i="8"/>
  <c r="H164" i="8"/>
  <c r="C164" i="8"/>
  <c r="H163" i="8"/>
  <c r="C163" i="8"/>
  <c r="L162" i="8"/>
  <c r="K162" i="8"/>
  <c r="J162" i="8"/>
  <c r="I162" i="8"/>
  <c r="G162" i="8"/>
  <c r="G161" i="8" s="1"/>
  <c r="G160" i="8" s="1"/>
  <c r="F162" i="8"/>
  <c r="E162" i="8"/>
  <c r="D162" i="8"/>
  <c r="K161" i="8"/>
  <c r="J161" i="8"/>
  <c r="J160" i="8" s="1"/>
  <c r="F161" i="8"/>
  <c r="D161" i="8"/>
  <c r="H159" i="8"/>
  <c r="C159" i="8"/>
  <c r="H158" i="8"/>
  <c r="C158" i="8"/>
  <c r="H157" i="8"/>
  <c r="C157" i="8"/>
  <c r="H156" i="8"/>
  <c r="C156" i="8"/>
  <c r="H155" i="8"/>
  <c r="C155" i="8"/>
  <c r="H154" i="8"/>
  <c r="C154" i="8"/>
  <c r="L153" i="8"/>
  <c r="L152" i="8" s="1"/>
  <c r="K153" i="8"/>
  <c r="K152" i="8" s="1"/>
  <c r="J153" i="8"/>
  <c r="I153" i="8"/>
  <c r="G153" i="8"/>
  <c r="G152" i="8" s="1"/>
  <c r="F153" i="8"/>
  <c r="E153" i="8"/>
  <c r="E152" i="8" s="1"/>
  <c r="D153" i="8"/>
  <c r="C153" i="8"/>
  <c r="J152" i="8"/>
  <c r="I152" i="8"/>
  <c r="F152" i="8"/>
  <c r="D152" i="8"/>
  <c r="H151" i="8"/>
  <c r="C151" i="8"/>
  <c r="H150" i="8"/>
  <c r="C150" i="8"/>
  <c r="H149" i="8"/>
  <c r="C149" i="8"/>
  <c r="H148" i="8"/>
  <c r="C148" i="8"/>
  <c r="L147" i="8"/>
  <c r="K147" i="8"/>
  <c r="H147" i="8" s="1"/>
  <c r="J147" i="8"/>
  <c r="I147" i="8"/>
  <c r="G147" i="8"/>
  <c r="F147" i="8"/>
  <c r="E147" i="8"/>
  <c r="D147" i="8"/>
  <c r="C147" i="8" s="1"/>
  <c r="H146" i="8"/>
  <c r="C146" i="8"/>
  <c r="H145" i="8"/>
  <c r="C145" i="8"/>
  <c r="H144" i="8"/>
  <c r="C144" i="8"/>
  <c r="H143" i="8"/>
  <c r="C143" i="8"/>
  <c r="H142" i="8"/>
  <c r="C142" i="8"/>
  <c r="H141" i="8"/>
  <c r="C141" i="8"/>
  <c r="H140" i="8"/>
  <c r="C140" i="8"/>
  <c r="H139" i="8"/>
  <c r="C139" i="8"/>
  <c r="L138" i="8"/>
  <c r="K138" i="8"/>
  <c r="J138" i="8"/>
  <c r="I138" i="8"/>
  <c r="G138" i="8"/>
  <c r="F138" i="8"/>
  <c r="E138" i="8"/>
  <c r="D138" i="8"/>
  <c r="H137" i="8"/>
  <c r="C137" i="8"/>
  <c r="H136" i="8"/>
  <c r="C136" i="8"/>
  <c r="H135" i="8"/>
  <c r="C135" i="8"/>
  <c r="L134" i="8"/>
  <c r="K134" i="8"/>
  <c r="J134" i="8"/>
  <c r="I134" i="8"/>
  <c r="G134" i="8"/>
  <c r="F134" i="8"/>
  <c r="E134" i="8"/>
  <c r="C134" i="8" s="1"/>
  <c r="D134" i="8"/>
  <c r="H133" i="8"/>
  <c r="C133" i="8"/>
  <c r="H132" i="8"/>
  <c r="C132" i="8"/>
  <c r="L131" i="8"/>
  <c r="K131" i="8"/>
  <c r="J131" i="8"/>
  <c r="I131" i="8"/>
  <c r="G131" i="8"/>
  <c r="F131" i="8"/>
  <c r="E131" i="8"/>
  <c r="C131" i="8" s="1"/>
  <c r="D131" i="8"/>
  <c r="H130" i="8"/>
  <c r="C130" i="8"/>
  <c r="H129" i="8"/>
  <c r="C129" i="8"/>
  <c r="H128" i="8"/>
  <c r="C128" i="8"/>
  <c r="H127" i="8"/>
  <c r="C127" i="8"/>
  <c r="L126" i="8"/>
  <c r="K126" i="8"/>
  <c r="J126" i="8"/>
  <c r="I126" i="8"/>
  <c r="G126" i="8"/>
  <c r="F126" i="8"/>
  <c r="E126" i="8"/>
  <c r="D126" i="8"/>
  <c r="H125" i="8"/>
  <c r="C125" i="8"/>
  <c r="H124" i="8"/>
  <c r="C124" i="8"/>
  <c r="H123" i="8"/>
  <c r="C123" i="8"/>
  <c r="H122" i="8"/>
  <c r="C122" i="8"/>
  <c r="L121" i="8"/>
  <c r="K121" i="8"/>
  <c r="J121" i="8"/>
  <c r="I121" i="8"/>
  <c r="G121" i="8"/>
  <c r="F121" i="8"/>
  <c r="F120" i="8" s="1"/>
  <c r="E121" i="8"/>
  <c r="D121" i="8"/>
  <c r="D120" i="8" s="1"/>
  <c r="J120" i="8"/>
  <c r="H119" i="8"/>
  <c r="C119" i="8"/>
  <c r="H118" i="8"/>
  <c r="C118" i="8"/>
  <c r="H117" i="8"/>
  <c r="C117" i="8"/>
  <c r="H116" i="8"/>
  <c r="C116" i="8"/>
  <c r="H115" i="8"/>
  <c r="C115" i="8"/>
  <c r="L114" i="8"/>
  <c r="K114" i="8"/>
  <c r="J114" i="8"/>
  <c r="I114" i="8"/>
  <c r="H114" i="8" s="1"/>
  <c r="G114" i="8"/>
  <c r="F114" i="8"/>
  <c r="E114" i="8"/>
  <c r="D114" i="8"/>
  <c r="H113" i="8"/>
  <c r="C113" i="8"/>
  <c r="H112" i="8"/>
  <c r="C112" i="8"/>
  <c r="H111" i="8"/>
  <c r="C111" i="8"/>
  <c r="H110" i="8"/>
  <c r="C110" i="8"/>
  <c r="H109" i="8"/>
  <c r="C109" i="8"/>
  <c r="L108" i="8"/>
  <c r="K108" i="8"/>
  <c r="J108" i="8"/>
  <c r="I108" i="8"/>
  <c r="G108" i="8"/>
  <c r="F108" i="8"/>
  <c r="E108" i="8"/>
  <c r="D108" i="8"/>
  <c r="H107" i="8"/>
  <c r="C107" i="8"/>
  <c r="H106" i="8"/>
  <c r="C106" i="8"/>
  <c r="H105" i="8"/>
  <c r="C105" i="8"/>
  <c r="H104" i="8"/>
  <c r="C104" i="8"/>
  <c r="H103" i="8"/>
  <c r="C103" i="8"/>
  <c r="H102" i="8"/>
  <c r="C102" i="8"/>
  <c r="H101" i="8"/>
  <c r="C101" i="8"/>
  <c r="H100" i="8"/>
  <c r="C100" i="8"/>
  <c r="L99" i="8"/>
  <c r="K99" i="8"/>
  <c r="H99" i="8" s="1"/>
  <c r="J99" i="8"/>
  <c r="I99" i="8"/>
  <c r="G99" i="8"/>
  <c r="F99" i="8"/>
  <c r="F83" i="8" s="1"/>
  <c r="E99" i="8"/>
  <c r="D99" i="8"/>
  <c r="C99" i="8" s="1"/>
  <c r="H98" i="8"/>
  <c r="C98" i="8"/>
  <c r="H97" i="8"/>
  <c r="C97" i="8"/>
  <c r="H96" i="8"/>
  <c r="C96" i="8"/>
  <c r="H95" i="8"/>
  <c r="C95" i="8"/>
  <c r="H94" i="8"/>
  <c r="C94" i="8"/>
  <c r="H93" i="8"/>
  <c r="C93" i="8"/>
  <c r="H92" i="8"/>
  <c r="C92" i="8"/>
  <c r="L91" i="8"/>
  <c r="K91" i="8"/>
  <c r="J91" i="8"/>
  <c r="J83" i="8" s="1"/>
  <c r="I91" i="8"/>
  <c r="G91" i="8"/>
  <c r="G83" i="8" s="1"/>
  <c r="F91" i="8"/>
  <c r="E91" i="8"/>
  <c r="C91" i="8" s="1"/>
  <c r="D91" i="8"/>
  <c r="H90" i="8"/>
  <c r="C90" i="8"/>
  <c r="H89" i="8"/>
  <c r="C89" i="8"/>
  <c r="H88" i="8"/>
  <c r="C88" i="8"/>
  <c r="H87" i="8"/>
  <c r="C87" i="8"/>
  <c r="H86" i="8"/>
  <c r="C86" i="8"/>
  <c r="L85" i="8"/>
  <c r="K85" i="8"/>
  <c r="J85" i="8"/>
  <c r="I85" i="8"/>
  <c r="G85" i="8"/>
  <c r="F85" i="8"/>
  <c r="E85" i="8"/>
  <c r="D85" i="8"/>
  <c r="C85" i="8" s="1"/>
  <c r="H84" i="8"/>
  <c r="C84" i="8"/>
  <c r="L83" i="8"/>
  <c r="H82" i="8"/>
  <c r="C82" i="8"/>
  <c r="H81" i="8"/>
  <c r="C81" i="8"/>
  <c r="L80" i="8"/>
  <c r="K80" i="8"/>
  <c r="J80" i="8"/>
  <c r="I80" i="8"/>
  <c r="G80" i="8"/>
  <c r="F80" i="8"/>
  <c r="E80" i="8"/>
  <c r="D80" i="8"/>
  <c r="H79" i="8"/>
  <c r="C79" i="8"/>
  <c r="H78" i="8"/>
  <c r="C78" i="8"/>
  <c r="L77" i="8"/>
  <c r="L76" i="8" s="1"/>
  <c r="K77" i="8"/>
  <c r="J77" i="8"/>
  <c r="J76" i="8" s="1"/>
  <c r="J75" i="8" s="1"/>
  <c r="I77" i="8"/>
  <c r="G77" i="8"/>
  <c r="G76" i="8" s="1"/>
  <c r="F77" i="8"/>
  <c r="E77" i="8"/>
  <c r="E76" i="8" s="1"/>
  <c r="D77" i="8"/>
  <c r="D76" i="8" s="1"/>
  <c r="C77" i="8"/>
  <c r="F76" i="8"/>
  <c r="H74" i="8"/>
  <c r="C74" i="8"/>
  <c r="H73" i="8"/>
  <c r="C73" i="8"/>
  <c r="H72" i="8"/>
  <c r="C72" i="8"/>
  <c r="H71" i="8"/>
  <c r="C71" i="8"/>
  <c r="H70" i="8"/>
  <c r="C70" i="8"/>
  <c r="L69" i="8"/>
  <c r="L67" i="8" s="1"/>
  <c r="K69" i="8"/>
  <c r="J69" i="8"/>
  <c r="J67" i="8" s="1"/>
  <c r="I69" i="8"/>
  <c r="G69" i="8"/>
  <c r="G67" i="8" s="1"/>
  <c r="F69" i="8"/>
  <c r="E69" i="8"/>
  <c r="E67" i="8" s="1"/>
  <c r="D69" i="8"/>
  <c r="H68" i="8"/>
  <c r="C68" i="8"/>
  <c r="I67" i="8"/>
  <c r="F67" i="8"/>
  <c r="D67" i="8"/>
  <c r="H66" i="8"/>
  <c r="C66" i="8"/>
  <c r="H65" i="8"/>
  <c r="C65" i="8"/>
  <c r="H64" i="8"/>
  <c r="C64" i="8"/>
  <c r="H63" i="8"/>
  <c r="C63" i="8"/>
  <c r="H62" i="8"/>
  <c r="C62" i="8"/>
  <c r="H61" i="8"/>
  <c r="C61" i="8"/>
  <c r="H60" i="8"/>
  <c r="C60" i="8"/>
  <c r="H59" i="8"/>
  <c r="C59" i="8"/>
  <c r="L58" i="8"/>
  <c r="K58" i="8"/>
  <c r="J58" i="8"/>
  <c r="I58" i="8"/>
  <c r="G58" i="8"/>
  <c r="F58" i="8"/>
  <c r="E58" i="8"/>
  <c r="D58" i="8"/>
  <c r="H57" i="8"/>
  <c r="C57" i="8"/>
  <c r="H56" i="8"/>
  <c r="C56" i="8"/>
  <c r="L55" i="8"/>
  <c r="L54" i="8" s="1"/>
  <c r="K55" i="8"/>
  <c r="J55" i="8"/>
  <c r="I55" i="8"/>
  <c r="I54" i="8" s="1"/>
  <c r="G55" i="8"/>
  <c r="G54" i="8" s="1"/>
  <c r="F55" i="8"/>
  <c r="F54" i="8" s="1"/>
  <c r="F53" i="8" s="1"/>
  <c r="E55" i="8"/>
  <c r="D55" i="8"/>
  <c r="D54" i="8" s="1"/>
  <c r="J54" i="8"/>
  <c r="E54" i="8"/>
  <c r="H47" i="8"/>
  <c r="C47" i="8"/>
  <c r="H46" i="8"/>
  <c r="C46" i="8"/>
  <c r="L45" i="8"/>
  <c r="H45" i="8" s="1"/>
  <c r="G45" i="8"/>
  <c r="C45" i="8" s="1"/>
  <c r="H44" i="8"/>
  <c r="C44" i="8"/>
  <c r="K43" i="8"/>
  <c r="J43" i="8"/>
  <c r="I43" i="8"/>
  <c r="H43" i="8" s="1"/>
  <c r="F43" i="8"/>
  <c r="E43" i="8"/>
  <c r="D43" i="8"/>
  <c r="C43" i="8" s="1"/>
  <c r="H42" i="8"/>
  <c r="C42" i="8"/>
  <c r="I41" i="8"/>
  <c r="H41" i="8" s="1"/>
  <c r="D41" i="8"/>
  <c r="C41" i="8" s="1"/>
  <c r="H40" i="8"/>
  <c r="C40" i="8"/>
  <c r="H39" i="8"/>
  <c r="C39" i="8"/>
  <c r="H38" i="8"/>
  <c r="C38" i="8"/>
  <c r="H37" i="8"/>
  <c r="C37" i="8"/>
  <c r="K36" i="8"/>
  <c r="H36" i="8" s="1"/>
  <c r="F36" i="8"/>
  <c r="C36" i="8" s="1"/>
  <c r="H35" i="8"/>
  <c r="C35" i="8"/>
  <c r="H34" i="8"/>
  <c r="C34" i="8"/>
  <c r="K33" i="8"/>
  <c r="H33" i="8" s="1"/>
  <c r="F33" i="8"/>
  <c r="C33" i="8" s="1"/>
  <c r="H32" i="8"/>
  <c r="C32" i="8"/>
  <c r="K31" i="8"/>
  <c r="F31" i="8"/>
  <c r="C31" i="8" s="1"/>
  <c r="H30" i="8"/>
  <c r="C30" i="8"/>
  <c r="H29" i="8"/>
  <c r="C29" i="8"/>
  <c r="H28" i="8"/>
  <c r="C28" i="8"/>
  <c r="K27" i="8"/>
  <c r="H27" i="8" s="1"/>
  <c r="F27" i="8"/>
  <c r="C27" i="8" s="1"/>
  <c r="H25" i="8"/>
  <c r="C25" i="8"/>
  <c r="H24" i="8"/>
  <c r="D24" i="8"/>
  <c r="C24" i="8" s="1"/>
  <c r="H23" i="8"/>
  <c r="C23" i="8"/>
  <c r="H22" i="8"/>
  <c r="C22" i="8"/>
  <c r="L21" i="8"/>
  <c r="L275" i="8" s="1"/>
  <c r="L274" i="8" s="1"/>
  <c r="K21" i="8"/>
  <c r="J21" i="8"/>
  <c r="J275" i="8" s="1"/>
  <c r="J274" i="8" s="1"/>
  <c r="I21" i="8"/>
  <c r="I275" i="8" s="1"/>
  <c r="G21" i="8"/>
  <c r="F21" i="8"/>
  <c r="F275" i="8" s="1"/>
  <c r="F274" i="8" s="1"/>
  <c r="E21" i="8"/>
  <c r="E275" i="8" s="1"/>
  <c r="D21" i="8"/>
  <c r="D275" i="8" s="1"/>
  <c r="D274" i="8" s="1"/>
  <c r="I20" i="8"/>
  <c r="H284" i="7"/>
  <c r="C284" i="7"/>
  <c r="H283" i="7"/>
  <c r="C283" i="7"/>
  <c r="H282" i="7"/>
  <c r="C282" i="7"/>
  <c r="H281" i="7"/>
  <c r="C281" i="7"/>
  <c r="H280" i="7"/>
  <c r="C280" i="7"/>
  <c r="H279" i="7"/>
  <c r="C279" i="7"/>
  <c r="H278" i="7"/>
  <c r="C278" i="7"/>
  <c r="H277" i="7"/>
  <c r="H276" i="7" s="1"/>
  <c r="C277" i="7"/>
  <c r="L276" i="7"/>
  <c r="K276" i="7"/>
  <c r="J276" i="7"/>
  <c r="I276" i="7"/>
  <c r="G276" i="7"/>
  <c r="F276" i="7"/>
  <c r="E276" i="7"/>
  <c r="D276" i="7"/>
  <c r="C276" i="7"/>
  <c r="E275" i="7"/>
  <c r="E274" i="7" s="1"/>
  <c r="H271" i="7"/>
  <c r="C271" i="7"/>
  <c r="H270" i="7"/>
  <c r="C270" i="7"/>
  <c r="L269" i="7"/>
  <c r="K269" i="7"/>
  <c r="J269" i="7"/>
  <c r="I269" i="7"/>
  <c r="G269" i="7"/>
  <c r="F269" i="7"/>
  <c r="E269" i="7"/>
  <c r="D269" i="7"/>
  <c r="C269" i="7" s="1"/>
  <c r="H268" i="7"/>
  <c r="C268" i="7"/>
  <c r="L267" i="7"/>
  <c r="K267" i="7"/>
  <c r="J267" i="7"/>
  <c r="J266" i="7" s="1"/>
  <c r="J265" i="7" s="1"/>
  <c r="I267" i="7"/>
  <c r="G267" i="7"/>
  <c r="G266" i="7" s="1"/>
  <c r="G265" i="7" s="1"/>
  <c r="F267" i="7"/>
  <c r="F266" i="7" s="1"/>
  <c r="E267" i="7"/>
  <c r="E266" i="7" s="1"/>
  <c r="D267" i="7"/>
  <c r="L266" i="7"/>
  <c r="L265" i="7" s="1"/>
  <c r="K266" i="7"/>
  <c r="K265" i="7" s="1"/>
  <c r="D266" i="7"/>
  <c r="D265" i="7" s="1"/>
  <c r="E265" i="7"/>
  <c r="H264" i="7"/>
  <c r="C264" i="7"/>
  <c r="L263" i="7"/>
  <c r="K263" i="7"/>
  <c r="J263" i="7"/>
  <c r="I263" i="7"/>
  <c r="G263" i="7"/>
  <c r="F263" i="7"/>
  <c r="E263" i="7"/>
  <c r="D263" i="7"/>
  <c r="H262" i="7"/>
  <c r="C262" i="7"/>
  <c r="H261" i="7"/>
  <c r="C261" i="7"/>
  <c r="H260" i="7"/>
  <c r="C260" i="7"/>
  <c r="H259" i="7"/>
  <c r="C259" i="7"/>
  <c r="H258" i="7"/>
  <c r="C258" i="7"/>
  <c r="L257" i="7"/>
  <c r="L253" i="7" s="1"/>
  <c r="L252" i="7" s="1"/>
  <c r="K257" i="7"/>
  <c r="J257" i="7"/>
  <c r="I257" i="7"/>
  <c r="G257" i="7"/>
  <c r="G253" i="7" s="1"/>
  <c r="G252" i="7" s="1"/>
  <c r="F257" i="7"/>
  <c r="E257" i="7"/>
  <c r="E253" i="7" s="1"/>
  <c r="D257" i="7"/>
  <c r="H256" i="7"/>
  <c r="C256" i="7"/>
  <c r="H255" i="7"/>
  <c r="C255" i="7"/>
  <c r="H254" i="7"/>
  <c r="C254" i="7"/>
  <c r="K253" i="7"/>
  <c r="K252" i="7" s="1"/>
  <c r="J253" i="7"/>
  <c r="J252" i="7" s="1"/>
  <c r="F253" i="7"/>
  <c r="F252" i="7" s="1"/>
  <c r="D253" i="7"/>
  <c r="D252" i="7"/>
  <c r="H251" i="7"/>
  <c r="C251" i="7"/>
  <c r="L250" i="7"/>
  <c r="K250" i="7"/>
  <c r="H250" i="7" s="1"/>
  <c r="J250" i="7"/>
  <c r="I250" i="7"/>
  <c r="G250" i="7"/>
  <c r="F250" i="7"/>
  <c r="C250" i="7" s="1"/>
  <c r="E250" i="7"/>
  <c r="D250" i="7"/>
  <c r="H249" i="7"/>
  <c r="C249" i="7"/>
  <c r="H248" i="7"/>
  <c r="C248" i="7"/>
  <c r="H247" i="7"/>
  <c r="C247" i="7"/>
  <c r="H246" i="7"/>
  <c r="C246" i="7"/>
  <c r="L245" i="7"/>
  <c r="L240" i="7" s="1"/>
  <c r="K245" i="7"/>
  <c r="J245" i="7"/>
  <c r="I245" i="7"/>
  <c r="G245" i="7"/>
  <c r="F245" i="7"/>
  <c r="E245" i="7"/>
  <c r="D245" i="7"/>
  <c r="D240" i="7" s="1"/>
  <c r="H244" i="7"/>
  <c r="C244" i="7"/>
  <c r="H243" i="7"/>
  <c r="C243" i="7"/>
  <c r="H242" i="7"/>
  <c r="C242" i="7"/>
  <c r="L241" i="7"/>
  <c r="K241" i="7"/>
  <c r="J241" i="7"/>
  <c r="J240" i="7" s="1"/>
  <c r="I241" i="7"/>
  <c r="G241" i="7"/>
  <c r="F241" i="7"/>
  <c r="F240" i="7" s="1"/>
  <c r="E241" i="7"/>
  <c r="D241" i="7"/>
  <c r="K240" i="7"/>
  <c r="G240" i="7"/>
  <c r="H239" i="7"/>
  <c r="C239" i="7"/>
  <c r="H238" i="7"/>
  <c r="C238" i="7"/>
  <c r="H237" i="7"/>
  <c r="C237" i="7"/>
  <c r="H236" i="7"/>
  <c r="C236" i="7"/>
  <c r="H235" i="7"/>
  <c r="C235" i="7"/>
  <c r="H234" i="7"/>
  <c r="C234" i="7"/>
  <c r="L233" i="7"/>
  <c r="K233" i="7"/>
  <c r="J233" i="7"/>
  <c r="J232" i="7" s="1"/>
  <c r="I233" i="7"/>
  <c r="G233" i="7"/>
  <c r="F233" i="7"/>
  <c r="F232" i="7" s="1"/>
  <c r="E233" i="7"/>
  <c r="E232" i="7" s="1"/>
  <c r="C232" i="7" s="1"/>
  <c r="D233" i="7"/>
  <c r="L232" i="7"/>
  <c r="K232" i="7"/>
  <c r="G232" i="7"/>
  <c r="D232" i="7"/>
  <c r="H231" i="7"/>
  <c r="C231" i="7"/>
  <c r="H230" i="7"/>
  <c r="C230" i="7"/>
  <c r="H229" i="7"/>
  <c r="C229" i="7"/>
  <c r="H228" i="7"/>
  <c r="C228" i="7"/>
  <c r="L227" i="7"/>
  <c r="K227" i="7"/>
  <c r="J227" i="7"/>
  <c r="I227" i="7"/>
  <c r="G227" i="7"/>
  <c r="G212" i="7" s="1"/>
  <c r="F227" i="7"/>
  <c r="E227" i="7"/>
  <c r="D227" i="7"/>
  <c r="H226" i="7"/>
  <c r="C226" i="7"/>
  <c r="H225" i="7"/>
  <c r="C225" i="7"/>
  <c r="H224" i="7"/>
  <c r="C224" i="7"/>
  <c r="H223" i="7"/>
  <c r="C223" i="7"/>
  <c r="H222" i="7"/>
  <c r="C222" i="7"/>
  <c r="H221" i="7"/>
  <c r="C221" i="7"/>
  <c r="H220" i="7"/>
  <c r="C220" i="7"/>
  <c r="L219" i="7"/>
  <c r="K219" i="7"/>
  <c r="J219" i="7"/>
  <c r="I219" i="7"/>
  <c r="G219" i="7"/>
  <c r="F219" i="7"/>
  <c r="E219" i="7"/>
  <c r="D219" i="7"/>
  <c r="H218" i="7"/>
  <c r="C218" i="7"/>
  <c r="H217" i="7"/>
  <c r="C217" i="7"/>
  <c r="L216" i="7"/>
  <c r="K216" i="7"/>
  <c r="K212" i="7" s="1"/>
  <c r="J216" i="7"/>
  <c r="I216" i="7"/>
  <c r="G216" i="7"/>
  <c r="F216" i="7"/>
  <c r="E216" i="7"/>
  <c r="C216" i="7" s="1"/>
  <c r="D216" i="7"/>
  <c r="H215" i="7"/>
  <c r="C215" i="7"/>
  <c r="L214" i="7"/>
  <c r="K214" i="7"/>
  <c r="J214" i="7"/>
  <c r="J212" i="7" s="1"/>
  <c r="I214" i="7"/>
  <c r="G214" i="7"/>
  <c r="F214" i="7"/>
  <c r="E214" i="7"/>
  <c r="D214" i="7"/>
  <c r="C214" i="7" s="1"/>
  <c r="H213" i="7"/>
  <c r="C213" i="7"/>
  <c r="L212" i="7"/>
  <c r="L211" i="7" s="1"/>
  <c r="F212" i="7"/>
  <c r="D212" i="7"/>
  <c r="D211" i="7" s="1"/>
  <c r="H210" i="7"/>
  <c r="C210" i="7"/>
  <c r="H209" i="7"/>
  <c r="C209" i="7"/>
  <c r="L208" i="7"/>
  <c r="K208" i="7"/>
  <c r="H208" i="7" s="1"/>
  <c r="J208" i="7"/>
  <c r="I208" i="7"/>
  <c r="G208" i="7"/>
  <c r="F208" i="7"/>
  <c r="C208" i="7" s="1"/>
  <c r="E208" i="7"/>
  <c r="D208" i="7"/>
  <c r="H207" i="7"/>
  <c r="C207" i="7"/>
  <c r="H206" i="7"/>
  <c r="C206" i="7"/>
  <c r="H205" i="7"/>
  <c r="C205" i="7"/>
  <c r="H204" i="7"/>
  <c r="C204" i="7"/>
  <c r="H203" i="7"/>
  <c r="C203" i="7"/>
  <c r="H202" i="7"/>
  <c r="C202" i="7"/>
  <c r="H201" i="7"/>
  <c r="C201" i="7"/>
  <c r="H200" i="7"/>
  <c r="C200" i="7"/>
  <c r="L199" i="7"/>
  <c r="K199" i="7"/>
  <c r="J199" i="7"/>
  <c r="I199" i="7"/>
  <c r="G199" i="7"/>
  <c r="F199" i="7"/>
  <c r="E199" i="7"/>
  <c r="D199" i="7"/>
  <c r="H198" i="7"/>
  <c r="C198" i="7"/>
  <c r="H197" i="7"/>
  <c r="C197" i="7"/>
  <c r="H196" i="7"/>
  <c r="C196" i="7"/>
  <c r="H195" i="7"/>
  <c r="C195" i="7"/>
  <c r="H194" i="7"/>
  <c r="C194" i="7"/>
  <c r="H193" i="7"/>
  <c r="C193" i="7"/>
  <c r="H192" i="7"/>
  <c r="C192" i="7"/>
  <c r="H191" i="7"/>
  <c r="C191" i="7"/>
  <c r="H190" i="7"/>
  <c r="C190" i="7"/>
  <c r="H189" i="7"/>
  <c r="C189" i="7"/>
  <c r="L188" i="7"/>
  <c r="L187" i="7" s="1"/>
  <c r="L182" i="7" s="1"/>
  <c r="K188" i="7"/>
  <c r="J188" i="7"/>
  <c r="I188" i="7"/>
  <c r="G188" i="7"/>
  <c r="F188" i="7"/>
  <c r="E188" i="7"/>
  <c r="E187" i="7" s="1"/>
  <c r="D188" i="7"/>
  <c r="D187" i="7" s="1"/>
  <c r="D182" i="7" s="1"/>
  <c r="C188" i="7"/>
  <c r="J187" i="7"/>
  <c r="I187" i="7"/>
  <c r="F187" i="7"/>
  <c r="F182" i="7" s="1"/>
  <c r="H186" i="7"/>
  <c r="C186" i="7"/>
  <c r="H185" i="7"/>
  <c r="C185" i="7"/>
  <c r="H184" i="7"/>
  <c r="C184" i="7"/>
  <c r="L183" i="7"/>
  <c r="K183" i="7"/>
  <c r="J183" i="7"/>
  <c r="J182" i="7" s="1"/>
  <c r="I183" i="7"/>
  <c r="G183" i="7"/>
  <c r="F183" i="7"/>
  <c r="E183" i="7"/>
  <c r="D183" i="7"/>
  <c r="H180" i="7"/>
  <c r="C180" i="7"/>
  <c r="L179" i="7"/>
  <c r="K179" i="7"/>
  <c r="J179" i="7"/>
  <c r="I179" i="7"/>
  <c r="G179" i="7"/>
  <c r="G178" i="7" s="1"/>
  <c r="F179" i="7"/>
  <c r="F178" i="7" s="1"/>
  <c r="F174" i="7" s="1"/>
  <c r="E179" i="7"/>
  <c r="E178" i="7" s="1"/>
  <c r="D179" i="7"/>
  <c r="L178" i="7"/>
  <c r="L174" i="7" s="1"/>
  <c r="K178" i="7"/>
  <c r="K174" i="7" s="1"/>
  <c r="J178" i="7"/>
  <c r="D178" i="7"/>
  <c r="H177" i="7"/>
  <c r="C177" i="7"/>
  <c r="H176" i="7"/>
  <c r="C176" i="7"/>
  <c r="L175" i="7"/>
  <c r="K175" i="7"/>
  <c r="J175" i="7"/>
  <c r="J174" i="7" s="1"/>
  <c r="I175" i="7"/>
  <c r="G175" i="7"/>
  <c r="F175" i="7"/>
  <c r="E175" i="7"/>
  <c r="E174" i="7" s="1"/>
  <c r="D175" i="7"/>
  <c r="D174" i="7"/>
  <c r="H173" i="7"/>
  <c r="C173" i="7"/>
  <c r="H172" i="7"/>
  <c r="C172" i="7"/>
  <c r="L171" i="7"/>
  <c r="K171" i="7"/>
  <c r="J171" i="7"/>
  <c r="I171" i="7"/>
  <c r="H171" i="7" s="1"/>
  <c r="G171" i="7"/>
  <c r="F171" i="7"/>
  <c r="E171" i="7"/>
  <c r="D171" i="7"/>
  <c r="C171" i="7" s="1"/>
  <c r="H170" i="7"/>
  <c r="C170" i="7"/>
  <c r="H169" i="7"/>
  <c r="C169" i="7"/>
  <c r="H168" i="7"/>
  <c r="C168" i="7"/>
  <c r="H167" i="7"/>
  <c r="C167" i="7"/>
  <c r="L166" i="7"/>
  <c r="K166" i="7"/>
  <c r="J166" i="7"/>
  <c r="J161" i="7" s="1"/>
  <c r="J160" i="7" s="1"/>
  <c r="I166" i="7"/>
  <c r="I161" i="7" s="1"/>
  <c r="G166" i="7"/>
  <c r="F166" i="7"/>
  <c r="E166" i="7"/>
  <c r="D166" i="7"/>
  <c r="C166" i="7" s="1"/>
  <c r="H165" i="7"/>
  <c r="C165" i="7"/>
  <c r="H164" i="7"/>
  <c r="C164" i="7"/>
  <c r="H163" i="7"/>
  <c r="C163" i="7"/>
  <c r="L162" i="7"/>
  <c r="L161" i="7" s="1"/>
  <c r="L160" i="7" s="1"/>
  <c r="K162" i="7"/>
  <c r="J162" i="7"/>
  <c r="I162" i="7"/>
  <c r="G162" i="7"/>
  <c r="G161" i="7" s="1"/>
  <c r="G160" i="7" s="1"/>
  <c r="F162" i="7"/>
  <c r="E162" i="7"/>
  <c r="E161" i="7" s="1"/>
  <c r="E160" i="7" s="1"/>
  <c r="D162" i="7"/>
  <c r="D161" i="7" s="1"/>
  <c r="C162" i="7"/>
  <c r="F161" i="7"/>
  <c r="F160" i="7" s="1"/>
  <c r="H159" i="7"/>
  <c r="C159" i="7"/>
  <c r="H158" i="7"/>
  <c r="C158" i="7"/>
  <c r="H157" i="7"/>
  <c r="C157" i="7"/>
  <c r="H156" i="7"/>
  <c r="C156" i="7"/>
  <c r="H155" i="7"/>
  <c r="C155" i="7"/>
  <c r="H154" i="7"/>
  <c r="C154" i="7"/>
  <c r="L153" i="7"/>
  <c r="K153" i="7"/>
  <c r="J153" i="7"/>
  <c r="I153" i="7"/>
  <c r="G153" i="7"/>
  <c r="G152" i="7" s="1"/>
  <c r="F153" i="7"/>
  <c r="E153" i="7"/>
  <c r="E152" i="7" s="1"/>
  <c r="D153" i="7"/>
  <c r="D152" i="7" s="1"/>
  <c r="L152" i="7"/>
  <c r="K152" i="7"/>
  <c r="J152" i="7"/>
  <c r="F152" i="7"/>
  <c r="H151" i="7"/>
  <c r="C151" i="7"/>
  <c r="H150" i="7"/>
  <c r="C150" i="7"/>
  <c r="H149" i="7"/>
  <c r="C149" i="7"/>
  <c r="H148" i="7"/>
  <c r="C148" i="7"/>
  <c r="L147" i="7"/>
  <c r="K147" i="7"/>
  <c r="J147" i="7"/>
  <c r="I147" i="7"/>
  <c r="G147" i="7"/>
  <c r="F147" i="7"/>
  <c r="E147" i="7"/>
  <c r="D147" i="7"/>
  <c r="H146" i="7"/>
  <c r="C146" i="7"/>
  <c r="H145" i="7"/>
  <c r="C145" i="7"/>
  <c r="H144" i="7"/>
  <c r="C144" i="7"/>
  <c r="H143" i="7"/>
  <c r="C143" i="7"/>
  <c r="H142" i="7"/>
  <c r="C142" i="7"/>
  <c r="H141" i="7"/>
  <c r="C141" i="7"/>
  <c r="H140" i="7"/>
  <c r="C140" i="7"/>
  <c r="H139" i="7"/>
  <c r="C139" i="7"/>
  <c r="L138" i="7"/>
  <c r="K138" i="7"/>
  <c r="J138" i="7"/>
  <c r="I138" i="7"/>
  <c r="G138" i="7"/>
  <c r="F138" i="7"/>
  <c r="C138" i="7" s="1"/>
  <c r="E138" i="7"/>
  <c r="D138" i="7"/>
  <c r="H137" i="7"/>
  <c r="C137" i="7"/>
  <c r="H136" i="7"/>
  <c r="C136" i="7"/>
  <c r="H135" i="7"/>
  <c r="C135" i="7"/>
  <c r="L134" i="7"/>
  <c r="K134" i="7"/>
  <c r="J134" i="7"/>
  <c r="I134" i="7"/>
  <c r="G134" i="7"/>
  <c r="F134" i="7"/>
  <c r="E134" i="7"/>
  <c r="C134" i="7" s="1"/>
  <c r="D134" i="7"/>
  <c r="H133" i="7"/>
  <c r="C133" i="7"/>
  <c r="H132" i="7"/>
  <c r="C132" i="7"/>
  <c r="L131" i="7"/>
  <c r="K131" i="7"/>
  <c r="J131" i="7"/>
  <c r="I131" i="7"/>
  <c r="G131" i="7"/>
  <c r="F131" i="7"/>
  <c r="E131" i="7"/>
  <c r="D131" i="7"/>
  <c r="H130" i="7"/>
  <c r="C130" i="7"/>
  <c r="H129" i="7"/>
  <c r="C129" i="7"/>
  <c r="H128" i="7"/>
  <c r="C128" i="7"/>
  <c r="H127" i="7"/>
  <c r="C127" i="7"/>
  <c r="L126" i="7"/>
  <c r="K126" i="7"/>
  <c r="K120" i="7" s="1"/>
  <c r="J126" i="7"/>
  <c r="I126" i="7"/>
  <c r="G126" i="7"/>
  <c r="F126" i="7"/>
  <c r="C126" i="7" s="1"/>
  <c r="E126" i="7"/>
  <c r="D126" i="7"/>
  <c r="H125" i="7"/>
  <c r="C125" i="7"/>
  <c r="H124" i="7"/>
  <c r="C124" i="7"/>
  <c r="H123" i="7"/>
  <c r="C123" i="7"/>
  <c r="H122" i="7"/>
  <c r="C122" i="7"/>
  <c r="L121" i="7"/>
  <c r="K121" i="7"/>
  <c r="J121" i="7"/>
  <c r="I121" i="7"/>
  <c r="G121" i="7"/>
  <c r="G120" i="7" s="1"/>
  <c r="F121" i="7"/>
  <c r="E121" i="7"/>
  <c r="D121" i="7"/>
  <c r="D120" i="7" s="1"/>
  <c r="L120" i="7"/>
  <c r="H119" i="7"/>
  <c r="C119" i="7"/>
  <c r="H118" i="7"/>
  <c r="C118" i="7"/>
  <c r="H117" i="7"/>
  <c r="C117" i="7"/>
  <c r="H116" i="7"/>
  <c r="C116" i="7"/>
  <c r="H115" i="7"/>
  <c r="C115" i="7"/>
  <c r="L114" i="7"/>
  <c r="K114" i="7"/>
  <c r="J114" i="7"/>
  <c r="I114" i="7"/>
  <c r="G114" i="7"/>
  <c r="F114" i="7"/>
  <c r="E114" i="7"/>
  <c r="D114" i="7"/>
  <c r="C114" i="7" s="1"/>
  <c r="H113" i="7"/>
  <c r="C113" i="7"/>
  <c r="H112" i="7"/>
  <c r="C112" i="7"/>
  <c r="H111" i="7"/>
  <c r="C111" i="7"/>
  <c r="H110" i="7"/>
  <c r="C110" i="7"/>
  <c r="H109" i="7"/>
  <c r="C109" i="7"/>
  <c r="L108" i="7"/>
  <c r="L83" i="7" s="1"/>
  <c r="K108" i="7"/>
  <c r="J108" i="7"/>
  <c r="I108" i="7"/>
  <c r="G108" i="7"/>
  <c r="G83" i="7" s="1"/>
  <c r="F108" i="7"/>
  <c r="E108" i="7"/>
  <c r="D108" i="7"/>
  <c r="H107" i="7"/>
  <c r="C107" i="7"/>
  <c r="H106" i="7"/>
  <c r="C106" i="7"/>
  <c r="H105" i="7"/>
  <c r="C105" i="7"/>
  <c r="H104" i="7"/>
  <c r="C104" i="7"/>
  <c r="H103" i="7"/>
  <c r="C103" i="7"/>
  <c r="H102" i="7"/>
  <c r="C102" i="7"/>
  <c r="H101" i="7"/>
  <c r="C101" i="7"/>
  <c r="H100" i="7"/>
  <c r="C100" i="7"/>
  <c r="L99" i="7"/>
  <c r="K99" i="7"/>
  <c r="J99" i="7"/>
  <c r="I99" i="7"/>
  <c r="H99" i="7" s="1"/>
  <c r="G99" i="7"/>
  <c r="F99" i="7"/>
  <c r="E99" i="7"/>
  <c r="D99" i="7"/>
  <c r="H98" i="7"/>
  <c r="C98" i="7"/>
  <c r="H97" i="7"/>
  <c r="C97" i="7"/>
  <c r="H96" i="7"/>
  <c r="C96" i="7"/>
  <c r="H95" i="7"/>
  <c r="C95" i="7"/>
  <c r="H94" i="7"/>
  <c r="C94" i="7"/>
  <c r="H93" i="7"/>
  <c r="C93" i="7"/>
  <c r="H92" i="7"/>
  <c r="C92" i="7"/>
  <c r="L91" i="7"/>
  <c r="K91" i="7"/>
  <c r="J91" i="7"/>
  <c r="I91" i="7"/>
  <c r="G91" i="7"/>
  <c r="F91" i="7"/>
  <c r="E91" i="7"/>
  <c r="D91" i="7"/>
  <c r="H90" i="7"/>
  <c r="C90" i="7"/>
  <c r="H89" i="7"/>
  <c r="C89" i="7"/>
  <c r="H88" i="7"/>
  <c r="C88" i="7"/>
  <c r="H87" i="7"/>
  <c r="C87" i="7"/>
  <c r="H86" i="7"/>
  <c r="C86" i="7"/>
  <c r="L85" i="7"/>
  <c r="K85" i="7"/>
  <c r="J85" i="7"/>
  <c r="I85" i="7"/>
  <c r="H85" i="7" s="1"/>
  <c r="G85" i="7"/>
  <c r="F85" i="7"/>
  <c r="F83" i="7" s="1"/>
  <c r="E85" i="7"/>
  <c r="D85" i="7"/>
  <c r="D83" i="7" s="1"/>
  <c r="H84" i="7"/>
  <c r="C84" i="7"/>
  <c r="J83" i="7"/>
  <c r="H82" i="7"/>
  <c r="C82" i="7"/>
  <c r="H81" i="7"/>
  <c r="C81" i="7"/>
  <c r="L80" i="7"/>
  <c r="K80" i="7"/>
  <c r="J80" i="7"/>
  <c r="I80" i="7"/>
  <c r="G80" i="7"/>
  <c r="F80" i="7"/>
  <c r="C80" i="7" s="1"/>
  <c r="E80" i="7"/>
  <c r="D80" i="7"/>
  <c r="H79" i="7"/>
  <c r="C79" i="7"/>
  <c r="H78" i="7"/>
  <c r="C78" i="7"/>
  <c r="L77" i="7"/>
  <c r="K77" i="7"/>
  <c r="J77" i="7"/>
  <c r="J76" i="7" s="1"/>
  <c r="I77" i="7"/>
  <c r="G77" i="7"/>
  <c r="F77" i="7"/>
  <c r="E77" i="7"/>
  <c r="D77" i="7"/>
  <c r="D76" i="7"/>
  <c r="D75" i="7" s="1"/>
  <c r="H74" i="7"/>
  <c r="C74" i="7"/>
  <c r="H73" i="7"/>
  <c r="C73" i="7"/>
  <c r="H72" i="7"/>
  <c r="C72" i="7"/>
  <c r="H71" i="7"/>
  <c r="C71" i="7"/>
  <c r="H70" i="7"/>
  <c r="C70" i="7"/>
  <c r="L69" i="7"/>
  <c r="L67" i="7" s="1"/>
  <c r="K69" i="7"/>
  <c r="K67" i="7" s="1"/>
  <c r="J69" i="7"/>
  <c r="H69" i="7" s="1"/>
  <c r="I69" i="7"/>
  <c r="G69" i="7"/>
  <c r="F69" i="7"/>
  <c r="F67" i="7" s="1"/>
  <c r="E69" i="7"/>
  <c r="D69" i="7"/>
  <c r="H68" i="7"/>
  <c r="C68" i="7"/>
  <c r="I67" i="7"/>
  <c r="G67" i="7"/>
  <c r="E67" i="7"/>
  <c r="H66" i="7"/>
  <c r="C66" i="7"/>
  <c r="H65" i="7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L58" i="7"/>
  <c r="K58" i="7"/>
  <c r="J58" i="7"/>
  <c r="I58" i="7"/>
  <c r="G58" i="7"/>
  <c r="F58" i="7"/>
  <c r="F54" i="7" s="1"/>
  <c r="E58" i="7"/>
  <c r="D58" i="7"/>
  <c r="H57" i="7"/>
  <c r="C57" i="7"/>
  <c r="H56" i="7"/>
  <c r="C56" i="7"/>
  <c r="L55" i="7"/>
  <c r="L54" i="7" s="1"/>
  <c r="K55" i="7"/>
  <c r="H55" i="7" s="1"/>
  <c r="J55" i="7"/>
  <c r="I55" i="7"/>
  <c r="I54" i="7" s="1"/>
  <c r="G55" i="7"/>
  <c r="G54" i="7" s="1"/>
  <c r="G53" i="7" s="1"/>
  <c r="F55" i="7"/>
  <c r="E55" i="7"/>
  <c r="E54" i="7" s="1"/>
  <c r="E53" i="7" s="1"/>
  <c r="D55" i="7"/>
  <c r="K54" i="7"/>
  <c r="J54" i="7"/>
  <c r="H47" i="7"/>
  <c r="C47" i="7"/>
  <c r="H46" i="7"/>
  <c r="C46" i="7"/>
  <c r="L45" i="7"/>
  <c r="L20" i="7" s="1"/>
  <c r="G45" i="7"/>
  <c r="H44" i="7"/>
  <c r="C44" i="7"/>
  <c r="K43" i="7"/>
  <c r="J43" i="7"/>
  <c r="I43" i="7"/>
  <c r="F43" i="7"/>
  <c r="E43" i="7"/>
  <c r="D43" i="7"/>
  <c r="H42" i="7"/>
  <c r="C42" i="7"/>
  <c r="I41" i="7"/>
  <c r="H41" i="7" s="1"/>
  <c r="D41" i="7"/>
  <c r="C41" i="7" s="1"/>
  <c r="H40" i="7"/>
  <c r="C40" i="7"/>
  <c r="H39" i="7"/>
  <c r="C39" i="7"/>
  <c r="H38" i="7"/>
  <c r="C38" i="7"/>
  <c r="H37" i="7"/>
  <c r="C37" i="7"/>
  <c r="K36" i="7"/>
  <c r="H36" i="7" s="1"/>
  <c r="F36" i="7"/>
  <c r="C36" i="7" s="1"/>
  <c r="H35" i="7"/>
  <c r="C35" i="7"/>
  <c r="H34" i="7"/>
  <c r="C34" i="7"/>
  <c r="K33" i="7"/>
  <c r="H33" i="7" s="1"/>
  <c r="F33" i="7"/>
  <c r="C33" i="7" s="1"/>
  <c r="H32" i="7"/>
  <c r="C32" i="7"/>
  <c r="K31" i="7"/>
  <c r="H31" i="7" s="1"/>
  <c r="F31" i="7"/>
  <c r="C31" i="7" s="1"/>
  <c r="H30" i="7"/>
  <c r="C30" i="7"/>
  <c r="H29" i="7"/>
  <c r="C29" i="7"/>
  <c r="H28" i="7"/>
  <c r="C28" i="7"/>
  <c r="K27" i="7"/>
  <c r="H27" i="7" s="1"/>
  <c r="F27" i="7"/>
  <c r="H25" i="7"/>
  <c r="C25" i="7"/>
  <c r="H24" i="7"/>
  <c r="C24" i="7"/>
  <c r="H23" i="7"/>
  <c r="C23" i="7"/>
  <c r="H22" i="7"/>
  <c r="C22" i="7"/>
  <c r="L21" i="7"/>
  <c r="L275" i="7" s="1"/>
  <c r="L274" i="7" s="1"/>
  <c r="K21" i="7"/>
  <c r="K275" i="7" s="1"/>
  <c r="K274" i="7" s="1"/>
  <c r="J21" i="7"/>
  <c r="J275" i="7" s="1"/>
  <c r="J274" i="7" s="1"/>
  <c r="I21" i="7"/>
  <c r="G21" i="7"/>
  <c r="G275" i="7" s="1"/>
  <c r="G274" i="7" s="1"/>
  <c r="F21" i="7"/>
  <c r="F275" i="7" s="1"/>
  <c r="F274" i="7" s="1"/>
  <c r="E21" i="7"/>
  <c r="D21" i="7"/>
  <c r="D20" i="7" s="1"/>
  <c r="J20" i="7"/>
  <c r="H284" i="6"/>
  <c r="C284" i="6"/>
  <c r="H283" i="6"/>
  <c r="C283" i="6"/>
  <c r="H282" i="6"/>
  <c r="C282" i="6"/>
  <c r="H281" i="6"/>
  <c r="C281" i="6"/>
  <c r="H280" i="6"/>
  <c r="C280" i="6"/>
  <c r="H279" i="6"/>
  <c r="C279" i="6"/>
  <c r="H278" i="6"/>
  <c r="C278" i="6"/>
  <c r="H277" i="6"/>
  <c r="H276" i="6" s="1"/>
  <c r="C277" i="6"/>
  <c r="C276" i="6" s="1"/>
  <c r="L276" i="6"/>
  <c r="K276" i="6"/>
  <c r="J276" i="6"/>
  <c r="I276" i="6"/>
  <c r="G276" i="6"/>
  <c r="F276" i="6"/>
  <c r="E276" i="6"/>
  <c r="D276" i="6"/>
  <c r="H271" i="6"/>
  <c r="C271" i="6"/>
  <c r="H270" i="6"/>
  <c r="C270" i="6"/>
  <c r="L269" i="6"/>
  <c r="K269" i="6"/>
  <c r="J269" i="6"/>
  <c r="I269" i="6"/>
  <c r="G269" i="6"/>
  <c r="F269" i="6"/>
  <c r="E269" i="6"/>
  <c r="D269" i="6"/>
  <c r="H268" i="6"/>
  <c r="C268" i="6"/>
  <c r="L267" i="6"/>
  <c r="L266" i="6" s="1"/>
  <c r="L265" i="6" s="1"/>
  <c r="K267" i="6"/>
  <c r="K266" i="6" s="1"/>
  <c r="K265" i="6" s="1"/>
  <c r="J267" i="6"/>
  <c r="I267" i="6"/>
  <c r="G267" i="6"/>
  <c r="G266" i="6" s="1"/>
  <c r="G265" i="6" s="1"/>
  <c r="F267" i="6"/>
  <c r="F266" i="6" s="1"/>
  <c r="E267" i="6"/>
  <c r="E266" i="6" s="1"/>
  <c r="E265" i="6" s="1"/>
  <c r="D267" i="6"/>
  <c r="J266" i="6"/>
  <c r="I266" i="6"/>
  <c r="I265" i="6" s="1"/>
  <c r="D266" i="6"/>
  <c r="F265" i="6"/>
  <c r="H264" i="6"/>
  <c r="C264" i="6"/>
  <c r="L263" i="6"/>
  <c r="K263" i="6"/>
  <c r="J263" i="6"/>
  <c r="I263" i="6"/>
  <c r="H263" i="6"/>
  <c r="G263" i="6"/>
  <c r="F263" i="6"/>
  <c r="E263" i="6"/>
  <c r="D263" i="6"/>
  <c r="C263" i="6" s="1"/>
  <c r="H262" i="6"/>
  <c r="C262" i="6"/>
  <c r="H261" i="6"/>
  <c r="C261" i="6"/>
  <c r="H260" i="6"/>
  <c r="C260" i="6"/>
  <c r="H259" i="6"/>
  <c r="C259" i="6"/>
  <c r="H258" i="6"/>
  <c r="C258" i="6"/>
  <c r="L257" i="6"/>
  <c r="L253" i="6" s="1"/>
  <c r="K257" i="6"/>
  <c r="K253" i="6" s="1"/>
  <c r="K252" i="6" s="1"/>
  <c r="J257" i="6"/>
  <c r="I257" i="6"/>
  <c r="G257" i="6"/>
  <c r="G253" i="6" s="1"/>
  <c r="G252" i="6" s="1"/>
  <c r="F257" i="6"/>
  <c r="E257" i="6"/>
  <c r="D257" i="6"/>
  <c r="H256" i="6"/>
  <c r="C256" i="6"/>
  <c r="H255" i="6"/>
  <c r="C255" i="6"/>
  <c r="H254" i="6"/>
  <c r="C254" i="6"/>
  <c r="J253" i="6"/>
  <c r="I253" i="6"/>
  <c r="I252" i="6" s="1"/>
  <c r="F253" i="6"/>
  <c r="F252" i="6" s="1"/>
  <c r="E253" i="6"/>
  <c r="E252" i="6" s="1"/>
  <c r="J252" i="6"/>
  <c r="H251" i="6"/>
  <c r="C251" i="6"/>
  <c r="L250" i="6"/>
  <c r="K250" i="6"/>
  <c r="J250" i="6"/>
  <c r="I250" i="6"/>
  <c r="H250" i="6" s="1"/>
  <c r="G250" i="6"/>
  <c r="F250" i="6"/>
  <c r="E250" i="6"/>
  <c r="D250" i="6"/>
  <c r="H249" i="6"/>
  <c r="C249" i="6"/>
  <c r="H248" i="6"/>
  <c r="C248" i="6"/>
  <c r="H247" i="6"/>
  <c r="C247" i="6"/>
  <c r="H246" i="6"/>
  <c r="C246" i="6"/>
  <c r="L245" i="6"/>
  <c r="K245" i="6"/>
  <c r="J245" i="6"/>
  <c r="H245" i="6" s="1"/>
  <c r="I245" i="6"/>
  <c r="G245" i="6"/>
  <c r="F245" i="6"/>
  <c r="E245" i="6"/>
  <c r="E240" i="6" s="1"/>
  <c r="D245" i="6"/>
  <c r="H244" i="6"/>
  <c r="C244" i="6"/>
  <c r="H243" i="6"/>
  <c r="C243" i="6"/>
  <c r="H242" i="6"/>
  <c r="C242" i="6"/>
  <c r="L241" i="6"/>
  <c r="L240" i="6" s="1"/>
  <c r="K241" i="6"/>
  <c r="K240" i="6" s="1"/>
  <c r="J241" i="6"/>
  <c r="I241" i="6"/>
  <c r="H241" i="6"/>
  <c r="G241" i="6"/>
  <c r="G240" i="6" s="1"/>
  <c r="F241" i="6"/>
  <c r="F240" i="6" s="1"/>
  <c r="E241" i="6"/>
  <c r="D241" i="6"/>
  <c r="I240" i="6"/>
  <c r="H239" i="6"/>
  <c r="C239" i="6"/>
  <c r="H238" i="6"/>
  <c r="C238" i="6"/>
  <c r="H237" i="6"/>
  <c r="C237" i="6"/>
  <c r="H236" i="6"/>
  <c r="C236" i="6"/>
  <c r="H235" i="6"/>
  <c r="C235" i="6"/>
  <c r="H234" i="6"/>
  <c r="C234" i="6"/>
  <c r="L233" i="6"/>
  <c r="L232" i="6" s="1"/>
  <c r="K233" i="6"/>
  <c r="K232" i="6" s="1"/>
  <c r="J233" i="6"/>
  <c r="I233" i="6"/>
  <c r="G233" i="6"/>
  <c r="G232" i="6" s="1"/>
  <c r="F233" i="6"/>
  <c r="F232" i="6" s="1"/>
  <c r="E233" i="6"/>
  <c r="D233" i="6"/>
  <c r="J232" i="6"/>
  <c r="I232" i="6"/>
  <c r="E232" i="6"/>
  <c r="H231" i="6"/>
  <c r="C231" i="6"/>
  <c r="H230" i="6"/>
  <c r="C230" i="6"/>
  <c r="H229" i="6"/>
  <c r="C229" i="6"/>
  <c r="H228" i="6"/>
  <c r="C228" i="6"/>
  <c r="L227" i="6"/>
  <c r="K227" i="6"/>
  <c r="J227" i="6"/>
  <c r="H227" i="6" s="1"/>
  <c r="I227" i="6"/>
  <c r="G227" i="6"/>
  <c r="F227" i="6"/>
  <c r="E227" i="6"/>
  <c r="D227" i="6"/>
  <c r="H226" i="6"/>
  <c r="C226" i="6"/>
  <c r="H225" i="6"/>
  <c r="C225" i="6"/>
  <c r="H224" i="6"/>
  <c r="C224" i="6"/>
  <c r="H223" i="6"/>
  <c r="C223" i="6"/>
  <c r="H222" i="6"/>
  <c r="C222" i="6"/>
  <c r="H221" i="6"/>
  <c r="C221" i="6"/>
  <c r="H220" i="6"/>
  <c r="C220" i="6"/>
  <c r="L219" i="6"/>
  <c r="K219" i="6"/>
  <c r="J219" i="6"/>
  <c r="I219" i="6"/>
  <c r="H219" i="6" s="1"/>
  <c r="G219" i="6"/>
  <c r="F219" i="6"/>
  <c r="E219" i="6"/>
  <c r="D219" i="6"/>
  <c r="H218" i="6"/>
  <c r="C218" i="6"/>
  <c r="H217" i="6"/>
  <c r="C217" i="6"/>
  <c r="L216" i="6"/>
  <c r="K216" i="6"/>
  <c r="H216" i="6" s="1"/>
  <c r="J216" i="6"/>
  <c r="I216" i="6"/>
  <c r="G216" i="6"/>
  <c r="F216" i="6"/>
  <c r="E216" i="6"/>
  <c r="D216" i="6"/>
  <c r="H215" i="6"/>
  <c r="C215" i="6"/>
  <c r="L214" i="6"/>
  <c r="K214" i="6"/>
  <c r="J214" i="6"/>
  <c r="J212" i="6" s="1"/>
  <c r="I214" i="6"/>
  <c r="H214" i="6" s="1"/>
  <c r="G214" i="6"/>
  <c r="F214" i="6"/>
  <c r="F212" i="6" s="1"/>
  <c r="F211" i="6" s="1"/>
  <c r="E214" i="6"/>
  <c r="D214" i="6"/>
  <c r="H213" i="6"/>
  <c r="C213" i="6"/>
  <c r="I212" i="6"/>
  <c r="E212" i="6"/>
  <c r="H210" i="6"/>
  <c r="C210" i="6"/>
  <c r="H209" i="6"/>
  <c r="C209" i="6"/>
  <c r="L208" i="6"/>
  <c r="K208" i="6"/>
  <c r="J208" i="6"/>
  <c r="I208" i="6"/>
  <c r="G208" i="6"/>
  <c r="F208" i="6"/>
  <c r="E208" i="6"/>
  <c r="D208" i="6"/>
  <c r="H207" i="6"/>
  <c r="C207" i="6"/>
  <c r="H206" i="6"/>
  <c r="C206" i="6"/>
  <c r="H205" i="6"/>
  <c r="C205" i="6"/>
  <c r="H204" i="6"/>
  <c r="C204" i="6"/>
  <c r="H203" i="6"/>
  <c r="C203" i="6"/>
  <c r="H202" i="6"/>
  <c r="C202" i="6"/>
  <c r="H201" i="6"/>
  <c r="C201" i="6"/>
  <c r="H200" i="6"/>
  <c r="C200" i="6"/>
  <c r="L199" i="6"/>
  <c r="K199" i="6"/>
  <c r="J199" i="6"/>
  <c r="H199" i="6" s="1"/>
  <c r="I199" i="6"/>
  <c r="G199" i="6"/>
  <c r="F199" i="6"/>
  <c r="E199" i="6"/>
  <c r="D199" i="6"/>
  <c r="H198" i="6"/>
  <c r="C198" i="6"/>
  <c r="H197" i="6"/>
  <c r="C197" i="6"/>
  <c r="H196" i="6"/>
  <c r="C196" i="6"/>
  <c r="H195" i="6"/>
  <c r="C195" i="6"/>
  <c r="H194" i="6"/>
  <c r="C194" i="6"/>
  <c r="H193" i="6"/>
  <c r="C193" i="6"/>
  <c r="H192" i="6"/>
  <c r="C192" i="6"/>
  <c r="H191" i="6"/>
  <c r="C191" i="6"/>
  <c r="H190" i="6"/>
  <c r="C190" i="6"/>
  <c r="H189" i="6"/>
  <c r="C189" i="6"/>
  <c r="L188" i="6"/>
  <c r="L187" i="6" s="1"/>
  <c r="K188" i="6"/>
  <c r="H188" i="6" s="1"/>
  <c r="J188" i="6"/>
  <c r="I188" i="6"/>
  <c r="I187" i="6" s="1"/>
  <c r="G188" i="6"/>
  <c r="G187" i="6" s="1"/>
  <c r="F188" i="6"/>
  <c r="E188" i="6"/>
  <c r="D188" i="6"/>
  <c r="K187" i="6"/>
  <c r="H186" i="6"/>
  <c r="C186" i="6"/>
  <c r="H185" i="6"/>
  <c r="C185" i="6"/>
  <c r="H184" i="6"/>
  <c r="C184" i="6"/>
  <c r="L183" i="6"/>
  <c r="K183" i="6"/>
  <c r="J183" i="6"/>
  <c r="I183" i="6"/>
  <c r="G183" i="6"/>
  <c r="F183" i="6"/>
  <c r="E183" i="6"/>
  <c r="D183" i="6"/>
  <c r="H180" i="6"/>
  <c r="C180" i="6"/>
  <c r="L179" i="6"/>
  <c r="L178" i="6" s="1"/>
  <c r="K179" i="6"/>
  <c r="J179" i="6"/>
  <c r="I179" i="6"/>
  <c r="I178" i="6" s="1"/>
  <c r="G179" i="6"/>
  <c r="G178" i="6" s="1"/>
  <c r="F179" i="6"/>
  <c r="F178" i="6" s="1"/>
  <c r="F174" i="6" s="1"/>
  <c r="E179" i="6"/>
  <c r="D179" i="6"/>
  <c r="J178" i="6"/>
  <c r="E178" i="6"/>
  <c r="D178" i="6"/>
  <c r="H177" i="6"/>
  <c r="C177" i="6"/>
  <c r="H176" i="6"/>
  <c r="C176" i="6"/>
  <c r="L175" i="6"/>
  <c r="K175" i="6"/>
  <c r="J175" i="6"/>
  <c r="J174" i="6" s="1"/>
  <c r="I175" i="6"/>
  <c r="H175" i="6" s="1"/>
  <c r="G175" i="6"/>
  <c r="F175" i="6"/>
  <c r="E175" i="6"/>
  <c r="E174" i="6" s="1"/>
  <c r="D175" i="6"/>
  <c r="H173" i="6"/>
  <c r="C173" i="6"/>
  <c r="H172" i="6"/>
  <c r="C172" i="6"/>
  <c r="L171" i="6"/>
  <c r="K171" i="6"/>
  <c r="J171" i="6"/>
  <c r="H171" i="6" s="1"/>
  <c r="I171" i="6"/>
  <c r="G171" i="6"/>
  <c r="F171" i="6"/>
  <c r="E171" i="6"/>
  <c r="D171" i="6"/>
  <c r="H170" i="6"/>
  <c r="C170" i="6"/>
  <c r="H169" i="6"/>
  <c r="C169" i="6"/>
  <c r="H168" i="6"/>
  <c r="C168" i="6"/>
  <c r="H167" i="6"/>
  <c r="C167" i="6"/>
  <c r="L166" i="6"/>
  <c r="K166" i="6"/>
  <c r="J166" i="6"/>
  <c r="H166" i="6" s="1"/>
  <c r="I166" i="6"/>
  <c r="G166" i="6"/>
  <c r="F166" i="6"/>
  <c r="E166" i="6"/>
  <c r="D166" i="6"/>
  <c r="H165" i="6"/>
  <c r="C165" i="6"/>
  <c r="H164" i="6"/>
  <c r="C164" i="6"/>
  <c r="H163" i="6"/>
  <c r="C163" i="6"/>
  <c r="L162" i="6"/>
  <c r="K162" i="6"/>
  <c r="K161" i="6" s="1"/>
  <c r="K160" i="6" s="1"/>
  <c r="J162" i="6"/>
  <c r="I162" i="6"/>
  <c r="G162" i="6"/>
  <c r="F162" i="6"/>
  <c r="E162" i="6"/>
  <c r="D162" i="6"/>
  <c r="G161" i="6"/>
  <c r="G160" i="6" s="1"/>
  <c r="H159" i="6"/>
  <c r="C159" i="6"/>
  <c r="H158" i="6"/>
  <c r="C158" i="6"/>
  <c r="H157" i="6"/>
  <c r="C157" i="6"/>
  <c r="H156" i="6"/>
  <c r="C156" i="6"/>
  <c r="H155" i="6"/>
  <c r="C155" i="6"/>
  <c r="H154" i="6"/>
  <c r="C154" i="6"/>
  <c r="L153" i="6"/>
  <c r="K153" i="6"/>
  <c r="K152" i="6" s="1"/>
  <c r="J153" i="6"/>
  <c r="I153" i="6"/>
  <c r="I152" i="6" s="1"/>
  <c r="G153" i="6"/>
  <c r="G152" i="6" s="1"/>
  <c r="F153" i="6"/>
  <c r="E153" i="6"/>
  <c r="D153" i="6"/>
  <c r="L152" i="6"/>
  <c r="E152" i="6"/>
  <c r="D152" i="6"/>
  <c r="H151" i="6"/>
  <c r="C151" i="6"/>
  <c r="H150" i="6"/>
  <c r="C150" i="6"/>
  <c r="H149" i="6"/>
  <c r="C149" i="6"/>
  <c r="H148" i="6"/>
  <c r="C148" i="6"/>
  <c r="L147" i="6"/>
  <c r="K147" i="6"/>
  <c r="J147" i="6"/>
  <c r="I147" i="6"/>
  <c r="H147" i="6"/>
  <c r="G147" i="6"/>
  <c r="F147" i="6"/>
  <c r="E147" i="6"/>
  <c r="D147" i="6"/>
  <c r="C147" i="6" s="1"/>
  <c r="H146" i="6"/>
  <c r="C146" i="6"/>
  <c r="H145" i="6"/>
  <c r="C145" i="6"/>
  <c r="H144" i="6"/>
  <c r="C144" i="6"/>
  <c r="H143" i="6"/>
  <c r="C143" i="6"/>
  <c r="H142" i="6"/>
  <c r="C142" i="6"/>
  <c r="H141" i="6"/>
  <c r="C141" i="6"/>
  <c r="H140" i="6"/>
  <c r="C140" i="6"/>
  <c r="H139" i="6"/>
  <c r="C139" i="6"/>
  <c r="L138" i="6"/>
  <c r="K138" i="6"/>
  <c r="J138" i="6"/>
  <c r="I138" i="6"/>
  <c r="G138" i="6"/>
  <c r="F138" i="6"/>
  <c r="E138" i="6"/>
  <c r="D138" i="6"/>
  <c r="H137" i="6"/>
  <c r="C137" i="6"/>
  <c r="H136" i="6"/>
  <c r="C136" i="6"/>
  <c r="H135" i="6"/>
  <c r="C135" i="6"/>
  <c r="L134" i="6"/>
  <c r="K134" i="6"/>
  <c r="J134" i="6"/>
  <c r="I134" i="6"/>
  <c r="G134" i="6"/>
  <c r="F134" i="6"/>
  <c r="E134" i="6"/>
  <c r="D134" i="6"/>
  <c r="H133" i="6"/>
  <c r="C133" i="6"/>
  <c r="H132" i="6"/>
  <c r="C132" i="6"/>
  <c r="L131" i="6"/>
  <c r="K131" i="6"/>
  <c r="J131" i="6"/>
  <c r="I131" i="6"/>
  <c r="G131" i="6"/>
  <c r="F131" i="6"/>
  <c r="C131" i="6" s="1"/>
  <c r="E131" i="6"/>
  <c r="D131" i="6"/>
  <c r="H130" i="6"/>
  <c r="C130" i="6"/>
  <c r="H129" i="6"/>
  <c r="C129" i="6"/>
  <c r="H128" i="6"/>
  <c r="C128" i="6"/>
  <c r="H127" i="6"/>
  <c r="C127" i="6"/>
  <c r="L126" i="6"/>
  <c r="K126" i="6"/>
  <c r="H126" i="6" s="1"/>
  <c r="J126" i="6"/>
  <c r="I126" i="6"/>
  <c r="G126" i="6"/>
  <c r="F126" i="6"/>
  <c r="E126" i="6"/>
  <c r="D126" i="6"/>
  <c r="H125" i="6"/>
  <c r="C125" i="6"/>
  <c r="H124" i="6"/>
  <c r="C124" i="6"/>
  <c r="H123" i="6"/>
  <c r="C123" i="6"/>
  <c r="H122" i="6"/>
  <c r="C122" i="6"/>
  <c r="L121" i="6"/>
  <c r="K121" i="6"/>
  <c r="J121" i="6"/>
  <c r="I121" i="6"/>
  <c r="G121" i="6"/>
  <c r="G120" i="6" s="1"/>
  <c r="F121" i="6"/>
  <c r="E121" i="6"/>
  <c r="E120" i="6" s="1"/>
  <c r="D121" i="6"/>
  <c r="C121" i="6"/>
  <c r="H119" i="6"/>
  <c r="C119" i="6"/>
  <c r="H118" i="6"/>
  <c r="C118" i="6"/>
  <c r="H117" i="6"/>
  <c r="C117" i="6"/>
  <c r="H116" i="6"/>
  <c r="C116" i="6"/>
  <c r="H115" i="6"/>
  <c r="C115" i="6"/>
  <c r="L114" i="6"/>
  <c r="K114" i="6"/>
  <c r="J114" i="6"/>
  <c r="I114" i="6"/>
  <c r="H114" i="6"/>
  <c r="G114" i="6"/>
  <c r="F114" i="6"/>
  <c r="E114" i="6"/>
  <c r="D114" i="6"/>
  <c r="C114" i="6" s="1"/>
  <c r="H113" i="6"/>
  <c r="C113" i="6"/>
  <c r="H112" i="6"/>
  <c r="C112" i="6"/>
  <c r="H111" i="6"/>
  <c r="C111" i="6"/>
  <c r="H110" i="6"/>
  <c r="C110" i="6"/>
  <c r="H109" i="6"/>
  <c r="C109" i="6"/>
  <c r="L108" i="6"/>
  <c r="K108" i="6"/>
  <c r="H108" i="6" s="1"/>
  <c r="J108" i="6"/>
  <c r="I108" i="6"/>
  <c r="G108" i="6"/>
  <c r="F108" i="6"/>
  <c r="E108" i="6"/>
  <c r="D108" i="6"/>
  <c r="H107" i="6"/>
  <c r="C107" i="6"/>
  <c r="H106" i="6"/>
  <c r="C106" i="6"/>
  <c r="H105" i="6"/>
  <c r="C105" i="6"/>
  <c r="H104" i="6"/>
  <c r="C104" i="6"/>
  <c r="H103" i="6"/>
  <c r="C103" i="6"/>
  <c r="H102" i="6"/>
  <c r="C102" i="6"/>
  <c r="H101" i="6"/>
  <c r="C101" i="6"/>
  <c r="H100" i="6"/>
  <c r="C100" i="6"/>
  <c r="L99" i="6"/>
  <c r="K99" i="6"/>
  <c r="J99" i="6"/>
  <c r="I99" i="6"/>
  <c r="G99" i="6"/>
  <c r="G83" i="6" s="1"/>
  <c r="G75" i="6" s="1"/>
  <c r="F99" i="6"/>
  <c r="E99" i="6"/>
  <c r="D99" i="6"/>
  <c r="C99" i="6"/>
  <c r="H98" i="6"/>
  <c r="C98" i="6"/>
  <c r="H97" i="6"/>
  <c r="C97" i="6"/>
  <c r="H96" i="6"/>
  <c r="C96" i="6"/>
  <c r="H95" i="6"/>
  <c r="C95" i="6"/>
  <c r="H94" i="6"/>
  <c r="C94" i="6"/>
  <c r="H93" i="6"/>
  <c r="C93" i="6"/>
  <c r="H92" i="6"/>
  <c r="C92" i="6"/>
  <c r="L91" i="6"/>
  <c r="K91" i="6"/>
  <c r="J91" i="6"/>
  <c r="I91" i="6"/>
  <c r="G91" i="6"/>
  <c r="F91" i="6"/>
  <c r="C91" i="6" s="1"/>
  <c r="E91" i="6"/>
  <c r="D91" i="6"/>
  <c r="H90" i="6"/>
  <c r="C90" i="6"/>
  <c r="H89" i="6"/>
  <c r="C89" i="6"/>
  <c r="H88" i="6"/>
  <c r="C88" i="6"/>
  <c r="H87" i="6"/>
  <c r="C87" i="6"/>
  <c r="H86" i="6"/>
  <c r="C86" i="6"/>
  <c r="L85" i="6"/>
  <c r="K85" i="6"/>
  <c r="J85" i="6"/>
  <c r="I85" i="6"/>
  <c r="G85" i="6"/>
  <c r="F85" i="6"/>
  <c r="E85" i="6"/>
  <c r="D85" i="6"/>
  <c r="H84" i="6"/>
  <c r="C84" i="6"/>
  <c r="H82" i="6"/>
  <c r="C82" i="6"/>
  <c r="H81" i="6"/>
  <c r="C81" i="6"/>
  <c r="L80" i="6"/>
  <c r="K80" i="6"/>
  <c r="J80" i="6"/>
  <c r="I80" i="6"/>
  <c r="G80" i="6"/>
  <c r="F80" i="6"/>
  <c r="E80" i="6"/>
  <c r="D80" i="6"/>
  <c r="H79" i="6"/>
  <c r="C79" i="6"/>
  <c r="H78" i="6"/>
  <c r="C78" i="6"/>
  <c r="L77" i="6"/>
  <c r="K77" i="6"/>
  <c r="K76" i="6" s="1"/>
  <c r="J77" i="6"/>
  <c r="I77" i="6"/>
  <c r="G77" i="6"/>
  <c r="G76" i="6" s="1"/>
  <c r="F77" i="6"/>
  <c r="E77" i="6"/>
  <c r="D77" i="6"/>
  <c r="L76" i="6"/>
  <c r="I76" i="6"/>
  <c r="E76" i="6"/>
  <c r="D76" i="6"/>
  <c r="H74" i="6"/>
  <c r="C74" i="6"/>
  <c r="H73" i="6"/>
  <c r="C73" i="6"/>
  <c r="H72" i="6"/>
  <c r="C72" i="6"/>
  <c r="H71" i="6"/>
  <c r="C71" i="6"/>
  <c r="H70" i="6"/>
  <c r="C70" i="6"/>
  <c r="L69" i="6"/>
  <c r="K69" i="6"/>
  <c r="J69" i="6"/>
  <c r="I69" i="6"/>
  <c r="I67" i="6" s="1"/>
  <c r="G69" i="6"/>
  <c r="G67" i="6" s="1"/>
  <c r="F69" i="6"/>
  <c r="E69" i="6"/>
  <c r="D69" i="6"/>
  <c r="C69" i="6" s="1"/>
  <c r="H68" i="6"/>
  <c r="C68" i="6"/>
  <c r="L67" i="6"/>
  <c r="K67" i="6"/>
  <c r="J67" i="6"/>
  <c r="F67" i="6"/>
  <c r="E67" i="6"/>
  <c r="H66" i="6"/>
  <c r="C66" i="6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L58" i="6"/>
  <c r="K58" i="6"/>
  <c r="J58" i="6"/>
  <c r="I58" i="6"/>
  <c r="H58" i="6" s="1"/>
  <c r="G58" i="6"/>
  <c r="F58" i="6"/>
  <c r="E58" i="6"/>
  <c r="D58" i="6"/>
  <c r="H57" i="6"/>
  <c r="C57" i="6"/>
  <c r="H56" i="6"/>
  <c r="C56" i="6"/>
  <c r="L55" i="6"/>
  <c r="K55" i="6"/>
  <c r="J55" i="6"/>
  <c r="I55" i="6"/>
  <c r="G55" i="6"/>
  <c r="G54" i="6" s="1"/>
  <c r="F55" i="6"/>
  <c r="F54" i="6" s="1"/>
  <c r="E55" i="6"/>
  <c r="D55" i="6"/>
  <c r="I54" i="6"/>
  <c r="H47" i="6"/>
  <c r="C47" i="6"/>
  <c r="H46" i="6"/>
  <c r="C46" i="6"/>
  <c r="L45" i="6"/>
  <c r="H45" i="6" s="1"/>
  <c r="G45" i="6"/>
  <c r="H44" i="6"/>
  <c r="C44" i="6"/>
  <c r="K43" i="6"/>
  <c r="J43" i="6"/>
  <c r="I43" i="6"/>
  <c r="F43" i="6"/>
  <c r="E43" i="6"/>
  <c r="D43" i="6"/>
  <c r="D20" i="6" s="1"/>
  <c r="H42" i="6"/>
  <c r="C42" i="6"/>
  <c r="I41" i="6"/>
  <c r="H41" i="6"/>
  <c r="D41" i="6"/>
  <c r="C41" i="6" s="1"/>
  <c r="H40" i="6"/>
  <c r="C40" i="6"/>
  <c r="H39" i="6"/>
  <c r="C39" i="6"/>
  <c r="H38" i="6"/>
  <c r="C38" i="6"/>
  <c r="H37" i="6"/>
  <c r="C37" i="6"/>
  <c r="K36" i="6"/>
  <c r="H36" i="6" s="1"/>
  <c r="F36" i="6"/>
  <c r="C36" i="6" s="1"/>
  <c r="H35" i="6"/>
  <c r="C35" i="6"/>
  <c r="H34" i="6"/>
  <c r="C34" i="6"/>
  <c r="K33" i="6"/>
  <c r="H33" i="6" s="1"/>
  <c r="F33" i="6"/>
  <c r="C33" i="6" s="1"/>
  <c r="H32" i="6"/>
  <c r="C32" i="6"/>
  <c r="K31" i="6"/>
  <c r="F31" i="6"/>
  <c r="C31" i="6"/>
  <c r="H30" i="6"/>
  <c r="C30" i="6"/>
  <c r="H29" i="6"/>
  <c r="C29" i="6"/>
  <c r="H28" i="6"/>
  <c r="C28" i="6"/>
  <c r="K27" i="6"/>
  <c r="H27" i="6"/>
  <c r="F27" i="6"/>
  <c r="H25" i="6"/>
  <c r="C25" i="6"/>
  <c r="H24" i="6"/>
  <c r="C24" i="6"/>
  <c r="H23" i="6"/>
  <c r="C23" i="6"/>
  <c r="H22" i="6"/>
  <c r="C22" i="6"/>
  <c r="L21" i="6"/>
  <c r="L275" i="6" s="1"/>
  <c r="L274" i="6" s="1"/>
  <c r="K21" i="6"/>
  <c r="J21" i="6"/>
  <c r="I21" i="6"/>
  <c r="I275" i="6" s="1"/>
  <c r="I274" i="6" s="1"/>
  <c r="G21" i="6"/>
  <c r="F21" i="6"/>
  <c r="E21" i="6"/>
  <c r="E275" i="6" s="1"/>
  <c r="E274" i="6" s="1"/>
  <c r="D21" i="6"/>
  <c r="D275" i="6" s="1"/>
  <c r="D274" i="6" s="1"/>
  <c r="L20" i="6"/>
  <c r="I20" i="6"/>
  <c r="E20" i="6"/>
  <c r="H284" i="5"/>
  <c r="C284" i="5"/>
  <c r="H283" i="5"/>
  <c r="C283" i="5"/>
  <c r="H282" i="5"/>
  <c r="C282" i="5"/>
  <c r="H281" i="5"/>
  <c r="C281" i="5"/>
  <c r="H280" i="5"/>
  <c r="C280" i="5"/>
  <c r="H279" i="5"/>
  <c r="C279" i="5"/>
  <c r="H278" i="5"/>
  <c r="C278" i="5"/>
  <c r="H277" i="5"/>
  <c r="H276" i="5" s="1"/>
  <c r="C277" i="5"/>
  <c r="L276" i="5"/>
  <c r="K276" i="5"/>
  <c r="J276" i="5"/>
  <c r="I276" i="5"/>
  <c r="G276" i="5"/>
  <c r="F276" i="5"/>
  <c r="E276" i="5"/>
  <c r="D276" i="5"/>
  <c r="C276" i="5"/>
  <c r="H271" i="5"/>
  <c r="C271" i="5"/>
  <c r="H270" i="5"/>
  <c r="C270" i="5"/>
  <c r="L269" i="5"/>
  <c r="K269" i="5"/>
  <c r="J269" i="5"/>
  <c r="I269" i="5"/>
  <c r="G269" i="5"/>
  <c r="F269" i="5"/>
  <c r="E269" i="5"/>
  <c r="D269" i="5"/>
  <c r="H268" i="5"/>
  <c r="C268" i="5"/>
  <c r="L267" i="5"/>
  <c r="L266" i="5" s="1"/>
  <c r="K267" i="5"/>
  <c r="J267" i="5"/>
  <c r="J266" i="5" s="1"/>
  <c r="J265" i="5" s="1"/>
  <c r="I267" i="5"/>
  <c r="G267" i="5"/>
  <c r="F267" i="5"/>
  <c r="E267" i="5"/>
  <c r="E266" i="5" s="1"/>
  <c r="E265" i="5" s="1"/>
  <c r="D267" i="5"/>
  <c r="K266" i="5"/>
  <c r="K265" i="5" s="1"/>
  <c r="G266" i="5"/>
  <c r="G265" i="5" s="1"/>
  <c r="F266" i="5"/>
  <c r="F265" i="5" s="1"/>
  <c r="L265" i="5"/>
  <c r="H264" i="5"/>
  <c r="C264" i="5"/>
  <c r="L263" i="5"/>
  <c r="K263" i="5"/>
  <c r="J263" i="5"/>
  <c r="I263" i="5"/>
  <c r="H263" i="5" s="1"/>
  <c r="G263" i="5"/>
  <c r="F263" i="5"/>
  <c r="E263" i="5"/>
  <c r="D263" i="5"/>
  <c r="H262" i="5"/>
  <c r="C262" i="5"/>
  <c r="H261" i="5"/>
  <c r="C261" i="5"/>
  <c r="H260" i="5"/>
  <c r="C260" i="5"/>
  <c r="H259" i="5"/>
  <c r="C259" i="5"/>
  <c r="H258" i="5"/>
  <c r="C258" i="5"/>
  <c r="L257" i="5"/>
  <c r="K257" i="5"/>
  <c r="K253" i="5" s="1"/>
  <c r="K252" i="5" s="1"/>
  <c r="J257" i="5"/>
  <c r="I257" i="5"/>
  <c r="G257" i="5"/>
  <c r="F257" i="5"/>
  <c r="F253" i="5" s="1"/>
  <c r="F252" i="5" s="1"/>
  <c r="E257" i="5"/>
  <c r="E253" i="5" s="1"/>
  <c r="E252" i="5" s="1"/>
  <c r="D257" i="5"/>
  <c r="H256" i="5"/>
  <c r="C256" i="5"/>
  <c r="H255" i="5"/>
  <c r="C255" i="5"/>
  <c r="H254" i="5"/>
  <c r="C254" i="5"/>
  <c r="L253" i="5"/>
  <c r="L252" i="5" s="1"/>
  <c r="J253" i="5"/>
  <c r="G253" i="5"/>
  <c r="G252" i="5" s="1"/>
  <c r="D253" i="5"/>
  <c r="J252" i="5"/>
  <c r="H251" i="5"/>
  <c r="C251" i="5"/>
  <c r="L250" i="5"/>
  <c r="K250" i="5"/>
  <c r="J250" i="5"/>
  <c r="I250" i="5"/>
  <c r="H250" i="5" s="1"/>
  <c r="G250" i="5"/>
  <c r="F250" i="5"/>
  <c r="E250" i="5"/>
  <c r="D250" i="5"/>
  <c r="C250" i="5" s="1"/>
  <c r="H249" i="5"/>
  <c r="C249" i="5"/>
  <c r="H248" i="5"/>
  <c r="C248" i="5"/>
  <c r="H247" i="5"/>
  <c r="C247" i="5"/>
  <c r="H246" i="5"/>
  <c r="C246" i="5"/>
  <c r="L245" i="5"/>
  <c r="K245" i="5"/>
  <c r="J245" i="5"/>
  <c r="J240" i="5" s="1"/>
  <c r="I245" i="5"/>
  <c r="G245" i="5"/>
  <c r="F245" i="5"/>
  <c r="E245" i="5"/>
  <c r="D245" i="5"/>
  <c r="H244" i="5"/>
  <c r="C244" i="5"/>
  <c r="H243" i="5"/>
  <c r="C243" i="5"/>
  <c r="H242" i="5"/>
  <c r="C242" i="5"/>
  <c r="L241" i="5"/>
  <c r="L240" i="5" s="1"/>
  <c r="K241" i="5"/>
  <c r="J241" i="5"/>
  <c r="I241" i="5"/>
  <c r="H241" i="5"/>
  <c r="G241" i="5"/>
  <c r="F241" i="5"/>
  <c r="E241" i="5"/>
  <c r="D241" i="5"/>
  <c r="K240" i="5"/>
  <c r="G240" i="5"/>
  <c r="F240" i="5"/>
  <c r="H239" i="5"/>
  <c r="C239" i="5"/>
  <c r="H238" i="5"/>
  <c r="C238" i="5"/>
  <c r="H237" i="5"/>
  <c r="C237" i="5"/>
  <c r="H236" i="5"/>
  <c r="C236" i="5"/>
  <c r="H235" i="5"/>
  <c r="C235" i="5"/>
  <c r="H234" i="5"/>
  <c r="C234" i="5"/>
  <c r="L233" i="5"/>
  <c r="L232" i="5" s="1"/>
  <c r="K233" i="5"/>
  <c r="J233" i="5"/>
  <c r="I233" i="5"/>
  <c r="I232" i="5" s="1"/>
  <c r="G233" i="5"/>
  <c r="F233" i="5"/>
  <c r="E233" i="5"/>
  <c r="E232" i="5" s="1"/>
  <c r="D233" i="5"/>
  <c r="K232" i="5"/>
  <c r="J232" i="5"/>
  <c r="G232" i="5"/>
  <c r="F232" i="5"/>
  <c r="H231" i="5"/>
  <c r="C231" i="5"/>
  <c r="H230" i="5"/>
  <c r="C230" i="5"/>
  <c r="H229" i="5"/>
  <c r="C229" i="5"/>
  <c r="H228" i="5"/>
  <c r="C228" i="5"/>
  <c r="L227" i="5"/>
  <c r="K227" i="5"/>
  <c r="J227" i="5"/>
  <c r="I227" i="5"/>
  <c r="H227" i="5" s="1"/>
  <c r="G227" i="5"/>
  <c r="F227" i="5"/>
  <c r="E227" i="5"/>
  <c r="D227" i="5"/>
  <c r="H226" i="5"/>
  <c r="C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L219" i="5"/>
  <c r="K219" i="5"/>
  <c r="J219" i="5"/>
  <c r="I219" i="5"/>
  <c r="H219" i="5"/>
  <c r="G219" i="5"/>
  <c r="F219" i="5"/>
  <c r="E219" i="5"/>
  <c r="D219" i="5"/>
  <c r="H218" i="5"/>
  <c r="C218" i="5"/>
  <c r="H217" i="5"/>
  <c r="C217" i="5"/>
  <c r="L216" i="5"/>
  <c r="K216" i="5"/>
  <c r="J216" i="5"/>
  <c r="I216" i="5"/>
  <c r="G216" i="5"/>
  <c r="F216" i="5"/>
  <c r="E216" i="5"/>
  <c r="D216" i="5"/>
  <c r="C216" i="5" s="1"/>
  <c r="H215" i="5"/>
  <c r="C215" i="5"/>
  <c r="L214" i="5"/>
  <c r="K214" i="5"/>
  <c r="K212" i="5" s="1"/>
  <c r="K211" i="5" s="1"/>
  <c r="J214" i="5"/>
  <c r="I214" i="5"/>
  <c r="G214" i="5"/>
  <c r="G212" i="5" s="1"/>
  <c r="G211" i="5" s="1"/>
  <c r="F214" i="5"/>
  <c r="E214" i="5"/>
  <c r="D214" i="5"/>
  <c r="H213" i="5"/>
  <c r="C213" i="5"/>
  <c r="J212" i="5"/>
  <c r="H210" i="5"/>
  <c r="C210" i="5"/>
  <c r="H209" i="5"/>
  <c r="C209" i="5"/>
  <c r="L208" i="5"/>
  <c r="L187" i="5" s="1"/>
  <c r="K208" i="5"/>
  <c r="J208" i="5"/>
  <c r="I208" i="5"/>
  <c r="G208" i="5"/>
  <c r="C208" i="5" s="1"/>
  <c r="F208" i="5"/>
  <c r="E208" i="5"/>
  <c r="D208" i="5"/>
  <c r="H207" i="5"/>
  <c r="C207" i="5"/>
  <c r="H206" i="5"/>
  <c r="C206" i="5"/>
  <c r="H205" i="5"/>
  <c r="C205" i="5"/>
  <c r="H204" i="5"/>
  <c r="C204" i="5"/>
  <c r="H203" i="5"/>
  <c r="C203" i="5"/>
  <c r="H202" i="5"/>
  <c r="C202" i="5"/>
  <c r="H201" i="5"/>
  <c r="C201" i="5"/>
  <c r="H200" i="5"/>
  <c r="C200" i="5"/>
  <c r="L199" i="5"/>
  <c r="K199" i="5"/>
  <c r="J199" i="5"/>
  <c r="I199" i="5"/>
  <c r="H199" i="5" s="1"/>
  <c r="G199" i="5"/>
  <c r="F199" i="5"/>
  <c r="E199" i="5"/>
  <c r="D199" i="5"/>
  <c r="H198" i="5"/>
  <c r="C198" i="5"/>
  <c r="H197" i="5"/>
  <c r="C197" i="5"/>
  <c r="H196" i="5"/>
  <c r="C196" i="5"/>
  <c r="H195" i="5"/>
  <c r="C195" i="5"/>
  <c r="H194" i="5"/>
  <c r="C194" i="5"/>
  <c r="H193" i="5"/>
  <c r="C193" i="5"/>
  <c r="H192" i="5"/>
  <c r="C192" i="5"/>
  <c r="H191" i="5"/>
  <c r="C191" i="5"/>
  <c r="H190" i="5"/>
  <c r="C190" i="5"/>
  <c r="H189" i="5"/>
  <c r="C189" i="5"/>
  <c r="L188" i="5"/>
  <c r="K188" i="5"/>
  <c r="K187" i="5" s="1"/>
  <c r="J188" i="5"/>
  <c r="I188" i="5"/>
  <c r="I187" i="5" s="1"/>
  <c r="G188" i="5"/>
  <c r="F188" i="5"/>
  <c r="F187" i="5" s="1"/>
  <c r="E188" i="5"/>
  <c r="D188" i="5"/>
  <c r="D187" i="5" s="1"/>
  <c r="H186" i="5"/>
  <c r="C186" i="5"/>
  <c r="H185" i="5"/>
  <c r="C185" i="5"/>
  <c r="H184" i="5"/>
  <c r="C184" i="5"/>
  <c r="L183" i="5"/>
  <c r="K183" i="5"/>
  <c r="J183" i="5"/>
  <c r="I183" i="5"/>
  <c r="G183" i="5"/>
  <c r="F183" i="5"/>
  <c r="E183" i="5"/>
  <c r="D183" i="5"/>
  <c r="K182" i="5"/>
  <c r="H180" i="5"/>
  <c r="C180" i="5"/>
  <c r="L179" i="5"/>
  <c r="L178" i="5" s="1"/>
  <c r="K179" i="5"/>
  <c r="J179" i="5"/>
  <c r="I179" i="5"/>
  <c r="I178" i="5" s="1"/>
  <c r="G179" i="5"/>
  <c r="F179" i="5"/>
  <c r="E179" i="5"/>
  <c r="E178" i="5" s="1"/>
  <c r="D179" i="5"/>
  <c r="K178" i="5"/>
  <c r="K174" i="5" s="1"/>
  <c r="J178" i="5"/>
  <c r="G178" i="5"/>
  <c r="F178" i="5"/>
  <c r="H177" i="5"/>
  <c r="C177" i="5"/>
  <c r="H176" i="5"/>
  <c r="C176" i="5"/>
  <c r="L175" i="5"/>
  <c r="K175" i="5"/>
  <c r="J175" i="5"/>
  <c r="J174" i="5" s="1"/>
  <c r="I175" i="5"/>
  <c r="G175" i="5"/>
  <c r="G174" i="5" s="1"/>
  <c r="F175" i="5"/>
  <c r="E175" i="5"/>
  <c r="E174" i="5" s="1"/>
  <c r="D175" i="5"/>
  <c r="H173" i="5"/>
  <c r="C173" i="5"/>
  <c r="H172" i="5"/>
  <c r="C172" i="5"/>
  <c r="L171" i="5"/>
  <c r="K171" i="5"/>
  <c r="J171" i="5"/>
  <c r="I171" i="5"/>
  <c r="H171" i="5"/>
  <c r="G171" i="5"/>
  <c r="F171" i="5"/>
  <c r="E171" i="5"/>
  <c r="D171" i="5"/>
  <c r="C171" i="5" s="1"/>
  <c r="H170" i="5"/>
  <c r="C170" i="5"/>
  <c r="H169" i="5"/>
  <c r="C169" i="5"/>
  <c r="H168" i="5"/>
  <c r="C168" i="5"/>
  <c r="H167" i="5"/>
  <c r="C167" i="5"/>
  <c r="L166" i="5"/>
  <c r="K166" i="5"/>
  <c r="J166" i="5"/>
  <c r="I166" i="5"/>
  <c r="H166" i="5" s="1"/>
  <c r="G166" i="5"/>
  <c r="F166" i="5"/>
  <c r="E166" i="5"/>
  <c r="D166" i="5"/>
  <c r="C166" i="5" s="1"/>
  <c r="H165" i="5"/>
  <c r="C165" i="5"/>
  <c r="H164" i="5"/>
  <c r="C164" i="5"/>
  <c r="H163" i="5"/>
  <c r="C163" i="5"/>
  <c r="L162" i="5"/>
  <c r="K162" i="5"/>
  <c r="K161" i="5" s="1"/>
  <c r="K160" i="5" s="1"/>
  <c r="J162" i="5"/>
  <c r="J161" i="5" s="1"/>
  <c r="J160" i="5" s="1"/>
  <c r="I162" i="5"/>
  <c r="G162" i="5"/>
  <c r="F162" i="5"/>
  <c r="E162" i="5"/>
  <c r="D162" i="5"/>
  <c r="L161" i="5"/>
  <c r="L160" i="5" s="1"/>
  <c r="E161" i="5"/>
  <c r="E160" i="5" s="1"/>
  <c r="H159" i="5"/>
  <c r="C159" i="5"/>
  <c r="H158" i="5"/>
  <c r="C158" i="5"/>
  <c r="H157" i="5"/>
  <c r="C157" i="5"/>
  <c r="H156" i="5"/>
  <c r="C156" i="5"/>
  <c r="H155" i="5"/>
  <c r="C155" i="5"/>
  <c r="H154" i="5"/>
  <c r="C154" i="5"/>
  <c r="L153" i="5"/>
  <c r="L152" i="5" s="1"/>
  <c r="K153" i="5"/>
  <c r="J153" i="5"/>
  <c r="I153" i="5"/>
  <c r="I152" i="5" s="1"/>
  <c r="G153" i="5"/>
  <c r="G152" i="5" s="1"/>
  <c r="F153" i="5"/>
  <c r="F152" i="5" s="1"/>
  <c r="E153" i="5"/>
  <c r="E152" i="5" s="1"/>
  <c r="D153" i="5"/>
  <c r="K152" i="5"/>
  <c r="J152" i="5"/>
  <c r="H151" i="5"/>
  <c r="C151" i="5"/>
  <c r="H150" i="5"/>
  <c r="C150" i="5"/>
  <c r="H149" i="5"/>
  <c r="C149" i="5"/>
  <c r="H148" i="5"/>
  <c r="C148" i="5"/>
  <c r="L147" i="5"/>
  <c r="K147" i="5"/>
  <c r="J147" i="5"/>
  <c r="I147" i="5"/>
  <c r="H147" i="5"/>
  <c r="G147" i="5"/>
  <c r="F147" i="5"/>
  <c r="E147" i="5"/>
  <c r="D147" i="5"/>
  <c r="C147" i="5" s="1"/>
  <c r="H146" i="5"/>
  <c r="C146" i="5"/>
  <c r="H145" i="5"/>
  <c r="C145" i="5"/>
  <c r="H144" i="5"/>
  <c r="C144" i="5"/>
  <c r="H143" i="5"/>
  <c r="C143" i="5"/>
  <c r="H142" i="5"/>
  <c r="C142" i="5"/>
  <c r="H141" i="5"/>
  <c r="C141" i="5"/>
  <c r="H140" i="5"/>
  <c r="C140" i="5"/>
  <c r="H139" i="5"/>
  <c r="C139" i="5"/>
  <c r="L138" i="5"/>
  <c r="K138" i="5"/>
  <c r="J138" i="5"/>
  <c r="I138" i="5"/>
  <c r="G138" i="5"/>
  <c r="F138" i="5"/>
  <c r="E138" i="5"/>
  <c r="D138" i="5"/>
  <c r="C138" i="5" s="1"/>
  <c r="H137" i="5"/>
  <c r="C137" i="5"/>
  <c r="H136" i="5"/>
  <c r="C136" i="5"/>
  <c r="H135" i="5"/>
  <c r="C135" i="5"/>
  <c r="L134" i="5"/>
  <c r="K134" i="5"/>
  <c r="J134" i="5"/>
  <c r="I134" i="5"/>
  <c r="G134" i="5"/>
  <c r="G120" i="5" s="1"/>
  <c r="F134" i="5"/>
  <c r="E134" i="5"/>
  <c r="D134" i="5"/>
  <c r="C134" i="5"/>
  <c r="H133" i="5"/>
  <c r="C133" i="5"/>
  <c r="H132" i="5"/>
  <c r="C132" i="5"/>
  <c r="L131" i="5"/>
  <c r="K131" i="5"/>
  <c r="J131" i="5"/>
  <c r="I131" i="5"/>
  <c r="H131" i="5" s="1"/>
  <c r="G131" i="5"/>
  <c r="F131" i="5"/>
  <c r="E131" i="5"/>
  <c r="D131" i="5"/>
  <c r="H130" i="5"/>
  <c r="C130" i="5"/>
  <c r="H129" i="5"/>
  <c r="C129" i="5"/>
  <c r="H128" i="5"/>
  <c r="C128" i="5"/>
  <c r="H127" i="5"/>
  <c r="C127" i="5"/>
  <c r="L126" i="5"/>
  <c r="K126" i="5"/>
  <c r="J126" i="5"/>
  <c r="I126" i="5"/>
  <c r="G126" i="5"/>
  <c r="F126" i="5"/>
  <c r="E126" i="5"/>
  <c r="D126" i="5"/>
  <c r="H125" i="5"/>
  <c r="C125" i="5"/>
  <c r="H124" i="5"/>
  <c r="C124" i="5"/>
  <c r="H123" i="5"/>
  <c r="C123" i="5"/>
  <c r="H122" i="5"/>
  <c r="C122" i="5"/>
  <c r="L121" i="5"/>
  <c r="K121" i="5"/>
  <c r="J121" i="5"/>
  <c r="I121" i="5"/>
  <c r="H121" i="5" s="1"/>
  <c r="G121" i="5"/>
  <c r="F121" i="5"/>
  <c r="E121" i="5"/>
  <c r="D121" i="5"/>
  <c r="K120" i="5"/>
  <c r="F120" i="5"/>
  <c r="H119" i="5"/>
  <c r="C119" i="5"/>
  <c r="H118" i="5"/>
  <c r="C118" i="5"/>
  <c r="H117" i="5"/>
  <c r="C117" i="5"/>
  <c r="H116" i="5"/>
  <c r="C116" i="5"/>
  <c r="H115" i="5"/>
  <c r="C115" i="5"/>
  <c r="L114" i="5"/>
  <c r="K114" i="5"/>
  <c r="J114" i="5"/>
  <c r="I114" i="5"/>
  <c r="G114" i="5"/>
  <c r="F114" i="5"/>
  <c r="E114" i="5"/>
  <c r="D114" i="5"/>
  <c r="H113" i="5"/>
  <c r="C113" i="5"/>
  <c r="H112" i="5"/>
  <c r="C112" i="5"/>
  <c r="H111" i="5"/>
  <c r="C111" i="5"/>
  <c r="H110" i="5"/>
  <c r="C110" i="5"/>
  <c r="H109" i="5"/>
  <c r="C109" i="5"/>
  <c r="L108" i="5"/>
  <c r="K108" i="5"/>
  <c r="J108" i="5"/>
  <c r="I108" i="5"/>
  <c r="G108" i="5"/>
  <c r="F108" i="5"/>
  <c r="E108" i="5"/>
  <c r="D108" i="5"/>
  <c r="H107" i="5"/>
  <c r="C107" i="5"/>
  <c r="H106" i="5"/>
  <c r="C106" i="5"/>
  <c r="H105" i="5"/>
  <c r="C105" i="5"/>
  <c r="H104" i="5"/>
  <c r="C104" i="5"/>
  <c r="H103" i="5"/>
  <c r="C103" i="5"/>
  <c r="H102" i="5"/>
  <c r="C102" i="5"/>
  <c r="H101" i="5"/>
  <c r="C101" i="5"/>
  <c r="H100" i="5"/>
  <c r="C100" i="5"/>
  <c r="L99" i="5"/>
  <c r="L83" i="5" s="1"/>
  <c r="K99" i="5"/>
  <c r="J99" i="5"/>
  <c r="I99" i="5"/>
  <c r="H99" i="5"/>
  <c r="G99" i="5"/>
  <c r="F99" i="5"/>
  <c r="E99" i="5"/>
  <c r="D99" i="5"/>
  <c r="C99" i="5" s="1"/>
  <c r="H98" i="5"/>
  <c r="C98" i="5"/>
  <c r="H97" i="5"/>
  <c r="C97" i="5"/>
  <c r="H96" i="5"/>
  <c r="C96" i="5"/>
  <c r="H95" i="5"/>
  <c r="C95" i="5"/>
  <c r="H94" i="5"/>
  <c r="C94" i="5"/>
  <c r="H93" i="5"/>
  <c r="C93" i="5"/>
  <c r="H92" i="5"/>
  <c r="C92" i="5"/>
  <c r="L91" i="5"/>
  <c r="K91" i="5"/>
  <c r="J91" i="5"/>
  <c r="I91" i="5"/>
  <c r="G91" i="5"/>
  <c r="F91" i="5"/>
  <c r="E91" i="5"/>
  <c r="D91" i="5"/>
  <c r="H90" i="5"/>
  <c r="C90" i="5"/>
  <c r="H89" i="5"/>
  <c r="C89" i="5"/>
  <c r="H88" i="5"/>
  <c r="C88" i="5"/>
  <c r="H87" i="5"/>
  <c r="C87" i="5"/>
  <c r="H86" i="5"/>
  <c r="C86" i="5"/>
  <c r="L85" i="5"/>
  <c r="K85" i="5"/>
  <c r="J85" i="5"/>
  <c r="I85" i="5"/>
  <c r="G85" i="5"/>
  <c r="F85" i="5"/>
  <c r="E85" i="5"/>
  <c r="D85" i="5"/>
  <c r="H84" i="5"/>
  <c r="C84" i="5"/>
  <c r="D83" i="5"/>
  <c r="H82" i="5"/>
  <c r="C82" i="5"/>
  <c r="H81" i="5"/>
  <c r="C81" i="5"/>
  <c r="L80" i="5"/>
  <c r="K80" i="5"/>
  <c r="J80" i="5"/>
  <c r="I80" i="5"/>
  <c r="G80" i="5"/>
  <c r="F80" i="5"/>
  <c r="E80" i="5"/>
  <c r="D80" i="5"/>
  <c r="H79" i="5"/>
  <c r="C79" i="5"/>
  <c r="H78" i="5"/>
  <c r="C78" i="5"/>
  <c r="L77" i="5"/>
  <c r="L76" i="5" s="1"/>
  <c r="K77" i="5"/>
  <c r="J77" i="5"/>
  <c r="I77" i="5"/>
  <c r="I76" i="5" s="1"/>
  <c r="G77" i="5"/>
  <c r="F77" i="5"/>
  <c r="E77" i="5"/>
  <c r="E76" i="5" s="1"/>
  <c r="D77" i="5"/>
  <c r="K76" i="5"/>
  <c r="J76" i="5"/>
  <c r="G76" i="5"/>
  <c r="H74" i="5"/>
  <c r="C74" i="5"/>
  <c r="H73" i="5"/>
  <c r="C73" i="5"/>
  <c r="H72" i="5"/>
  <c r="C72" i="5"/>
  <c r="H71" i="5"/>
  <c r="C71" i="5"/>
  <c r="H70" i="5"/>
  <c r="C70" i="5"/>
  <c r="L69" i="5"/>
  <c r="L67" i="5" s="1"/>
  <c r="K69" i="5"/>
  <c r="K67" i="5" s="1"/>
  <c r="J69" i="5"/>
  <c r="I69" i="5"/>
  <c r="G69" i="5"/>
  <c r="G67" i="5" s="1"/>
  <c r="F69" i="5"/>
  <c r="E69" i="5"/>
  <c r="D69" i="5"/>
  <c r="H68" i="5"/>
  <c r="C68" i="5"/>
  <c r="J67" i="5"/>
  <c r="I67" i="5"/>
  <c r="F67" i="5"/>
  <c r="E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L58" i="5"/>
  <c r="K58" i="5"/>
  <c r="J58" i="5"/>
  <c r="I58" i="5"/>
  <c r="G58" i="5"/>
  <c r="G54" i="5" s="1"/>
  <c r="F58" i="5"/>
  <c r="E58" i="5"/>
  <c r="D58" i="5"/>
  <c r="H57" i="5"/>
  <c r="C57" i="5"/>
  <c r="H56" i="5"/>
  <c r="C56" i="5"/>
  <c r="L55" i="5"/>
  <c r="L54" i="5" s="1"/>
  <c r="L53" i="5" s="1"/>
  <c r="K55" i="5"/>
  <c r="J55" i="5"/>
  <c r="I55" i="5"/>
  <c r="I54" i="5" s="1"/>
  <c r="G55" i="5"/>
  <c r="F55" i="5"/>
  <c r="E55" i="5"/>
  <c r="E54" i="5" s="1"/>
  <c r="E53" i="5" s="1"/>
  <c r="D55" i="5"/>
  <c r="K54" i="5"/>
  <c r="J54" i="5"/>
  <c r="J53" i="5" s="1"/>
  <c r="F54" i="5"/>
  <c r="F53" i="5" s="1"/>
  <c r="H47" i="5"/>
  <c r="C47" i="5"/>
  <c r="H46" i="5"/>
  <c r="C46" i="5"/>
  <c r="L45" i="5"/>
  <c r="G45" i="5"/>
  <c r="C45" i="5"/>
  <c r="H44" i="5"/>
  <c r="C44" i="5"/>
  <c r="K43" i="5"/>
  <c r="J43" i="5"/>
  <c r="I43" i="5"/>
  <c r="H43" i="5" s="1"/>
  <c r="F43" i="5"/>
  <c r="E43" i="5"/>
  <c r="D43" i="5"/>
  <c r="H42" i="5"/>
  <c r="C42" i="5"/>
  <c r="I41" i="5"/>
  <c r="H41" i="5" s="1"/>
  <c r="D41" i="5"/>
  <c r="C41" i="5"/>
  <c r="H40" i="5"/>
  <c r="C40" i="5"/>
  <c r="H39" i="5"/>
  <c r="C39" i="5"/>
  <c r="H38" i="5"/>
  <c r="C38" i="5"/>
  <c r="H37" i="5"/>
  <c r="C37" i="5"/>
  <c r="K36" i="5"/>
  <c r="H36" i="5" s="1"/>
  <c r="F36" i="5"/>
  <c r="C36" i="5"/>
  <c r="H35" i="5"/>
  <c r="C35" i="5"/>
  <c r="H34" i="5"/>
  <c r="C34" i="5"/>
  <c r="K33" i="5"/>
  <c r="H33" i="5" s="1"/>
  <c r="F33" i="5"/>
  <c r="C33" i="5" s="1"/>
  <c r="H32" i="5"/>
  <c r="C32" i="5"/>
  <c r="K31" i="5"/>
  <c r="H31" i="5" s="1"/>
  <c r="F31" i="5"/>
  <c r="H30" i="5"/>
  <c r="C30" i="5"/>
  <c r="H29" i="5"/>
  <c r="C29" i="5"/>
  <c r="H28" i="5"/>
  <c r="C28" i="5"/>
  <c r="K27" i="5"/>
  <c r="F27" i="5"/>
  <c r="C27" i="5"/>
  <c r="H25" i="5"/>
  <c r="C25" i="5"/>
  <c r="H24" i="5"/>
  <c r="D24" i="5"/>
  <c r="C24" i="5"/>
  <c r="H23" i="5"/>
  <c r="C23" i="5"/>
  <c r="H22" i="5"/>
  <c r="C22" i="5"/>
  <c r="L21" i="5"/>
  <c r="K21" i="5"/>
  <c r="K275" i="5" s="1"/>
  <c r="K274" i="5" s="1"/>
  <c r="J21" i="5"/>
  <c r="J275" i="5" s="1"/>
  <c r="J274" i="5" s="1"/>
  <c r="I21" i="5"/>
  <c r="G21" i="5"/>
  <c r="F21" i="5"/>
  <c r="F275" i="5" s="1"/>
  <c r="F274" i="5" s="1"/>
  <c r="E21" i="5"/>
  <c r="D21" i="5"/>
  <c r="D275" i="5" s="1"/>
  <c r="D274" i="5" s="1"/>
  <c r="G20" i="5"/>
  <c r="H284" i="4"/>
  <c r="C284" i="4"/>
  <c r="H283" i="4"/>
  <c r="C283" i="4"/>
  <c r="H282" i="4"/>
  <c r="C282" i="4"/>
  <c r="H281" i="4"/>
  <c r="C281" i="4"/>
  <c r="H280" i="4"/>
  <c r="C280" i="4"/>
  <c r="H279" i="4"/>
  <c r="C279" i="4"/>
  <c r="H278" i="4"/>
  <c r="C278" i="4"/>
  <c r="H277" i="4"/>
  <c r="C277" i="4"/>
  <c r="L276" i="4"/>
  <c r="K276" i="4"/>
  <c r="J276" i="4"/>
  <c r="I276" i="4"/>
  <c r="G276" i="4"/>
  <c r="F276" i="4"/>
  <c r="E276" i="4"/>
  <c r="D276" i="4"/>
  <c r="E274" i="4"/>
  <c r="H271" i="4"/>
  <c r="C271" i="4"/>
  <c r="H270" i="4"/>
  <c r="C270" i="4"/>
  <c r="L269" i="4"/>
  <c r="K269" i="4"/>
  <c r="J269" i="4"/>
  <c r="I269" i="4"/>
  <c r="G269" i="4"/>
  <c r="F269" i="4"/>
  <c r="E269" i="4"/>
  <c r="D269" i="4"/>
  <c r="C269" i="4" s="1"/>
  <c r="H268" i="4"/>
  <c r="C268" i="4"/>
  <c r="L267" i="4"/>
  <c r="L266" i="4" s="1"/>
  <c r="L265" i="4" s="1"/>
  <c r="K267" i="4"/>
  <c r="J267" i="4"/>
  <c r="I267" i="4"/>
  <c r="I266" i="4" s="1"/>
  <c r="G267" i="4"/>
  <c r="G266" i="4" s="1"/>
  <c r="G265" i="4" s="1"/>
  <c r="F267" i="4"/>
  <c r="E267" i="4"/>
  <c r="D267" i="4"/>
  <c r="D266" i="4" s="1"/>
  <c r="C267" i="4"/>
  <c r="J266" i="4"/>
  <c r="J265" i="4" s="1"/>
  <c r="F266" i="4"/>
  <c r="F265" i="4" s="1"/>
  <c r="E266" i="4"/>
  <c r="E265" i="4" s="1"/>
  <c r="H264" i="4"/>
  <c r="C264" i="4"/>
  <c r="L263" i="4"/>
  <c r="K263" i="4"/>
  <c r="J263" i="4"/>
  <c r="I263" i="4"/>
  <c r="G263" i="4"/>
  <c r="C263" i="4" s="1"/>
  <c r="F263" i="4"/>
  <c r="E263" i="4"/>
  <c r="D263" i="4"/>
  <c r="H262" i="4"/>
  <c r="C262" i="4"/>
  <c r="H261" i="4"/>
  <c r="C261" i="4"/>
  <c r="H260" i="4"/>
  <c r="C260" i="4"/>
  <c r="H259" i="4"/>
  <c r="C259" i="4"/>
  <c r="H258" i="4"/>
  <c r="C258" i="4"/>
  <c r="L257" i="4"/>
  <c r="K257" i="4"/>
  <c r="H257" i="4" s="1"/>
  <c r="J257" i="4"/>
  <c r="I257" i="4"/>
  <c r="G257" i="4"/>
  <c r="G253" i="4" s="1"/>
  <c r="F257" i="4"/>
  <c r="F253" i="4" s="1"/>
  <c r="F252" i="4" s="1"/>
  <c r="E257" i="4"/>
  <c r="D257" i="4"/>
  <c r="H256" i="4"/>
  <c r="C256" i="4"/>
  <c r="H255" i="4"/>
  <c r="C255" i="4"/>
  <c r="H254" i="4"/>
  <c r="C254" i="4"/>
  <c r="L253" i="4"/>
  <c r="J253" i="4"/>
  <c r="I253" i="4"/>
  <c r="I252" i="4" s="1"/>
  <c r="E253" i="4"/>
  <c r="D253" i="4"/>
  <c r="D252" i="4" s="1"/>
  <c r="J252" i="4"/>
  <c r="E252" i="4"/>
  <c r="H251" i="4"/>
  <c r="C251" i="4"/>
  <c r="L250" i="4"/>
  <c r="K250" i="4"/>
  <c r="J250" i="4"/>
  <c r="I250" i="4"/>
  <c r="G250" i="4"/>
  <c r="F250" i="4"/>
  <c r="E250" i="4"/>
  <c r="C250" i="4" s="1"/>
  <c r="D250" i="4"/>
  <c r="H249" i="4"/>
  <c r="C249" i="4"/>
  <c r="H248" i="4"/>
  <c r="C248" i="4"/>
  <c r="H247" i="4"/>
  <c r="C247" i="4"/>
  <c r="H246" i="4"/>
  <c r="C246" i="4"/>
  <c r="L245" i="4"/>
  <c r="K245" i="4"/>
  <c r="J245" i="4"/>
  <c r="J240" i="4" s="1"/>
  <c r="I245" i="4"/>
  <c r="G245" i="4"/>
  <c r="F245" i="4"/>
  <c r="E245" i="4"/>
  <c r="E240" i="4" s="1"/>
  <c r="D245" i="4"/>
  <c r="H244" i="4"/>
  <c r="C244" i="4"/>
  <c r="H243" i="4"/>
  <c r="C243" i="4"/>
  <c r="H242" i="4"/>
  <c r="C242" i="4"/>
  <c r="L241" i="4"/>
  <c r="L240" i="4" s="1"/>
  <c r="K241" i="4"/>
  <c r="J241" i="4"/>
  <c r="I241" i="4"/>
  <c r="I240" i="4" s="1"/>
  <c r="G241" i="4"/>
  <c r="F241" i="4"/>
  <c r="E241" i="4"/>
  <c r="D241" i="4"/>
  <c r="D240" i="4" s="1"/>
  <c r="F240" i="4"/>
  <c r="H239" i="4"/>
  <c r="C239" i="4"/>
  <c r="H238" i="4"/>
  <c r="C238" i="4"/>
  <c r="H237" i="4"/>
  <c r="C237" i="4"/>
  <c r="H236" i="4"/>
  <c r="C236" i="4"/>
  <c r="H235" i="4"/>
  <c r="C235" i="4"/>
  <c r="H234" i="4"/>
  <c r="C234" i="4"/>
  <c r="L233" i="4"/>
  <c r="L232" i="4" s="1"/>
  <c r="K233" i="4"/>
  <c r="J233" i="4"/>
  <c r="J232" i="4" s="1"/>
  <c r="I233" i="4"/>
  <c r="G233" i="4"/>
  <c r="G232" i="4" s="1"/>
  <c r="F233" i="4"/>
  <c r="E233" i="4"/>
  <c r="C233" i="4" s="1"/>
  <c r="D233" i="4"/>
  <c r="D232" i="4" s="1"/>
  <c r="I232" i="4"/>
  <c r="F232" i="4"/>
  <c r="H231" i="4"/>
  <c r="C231" i="4"/>
  <c r="H230" i="4"/>
  <c r="C230" i="4"/>
  <c r="H229" i="4"/>
  <c r="C229" i="4"/>
  <c r="H228" i="4"/>
  <c r="C228" i="4"/>
  <c r="L227" i="4"/>
  <c r="K227" i="4"/>
  <c r="H227" i="4" s="1"/>
  <c r="J227" i="4"/>
  <c r="I227" i="4"/>
  <c r="G227" i="4"/>
  <c r="F227" i="4"/>
  <c r="E227" i="4"/>
  <c r="D227" i="4"/>
  <c r="C227" i="4" s="1"/>
  <c r="H226" i="4"/>
  <c r="C226" i="4"/>
  <c r="H225" i="4"/>
  <c r="C225" i="4"/>
  <c r="H224" i="4"/>
  <c r="C224" i="4"/>
  <c r="H223" i="4"/>
  <c r="C223" i="4"/>
  <c r="H222" i="4"/>
  <c r="C222" i="4"/>
  <c r="H221" i="4"/>
  <c r="C221" i="4"/>
  <c r="H220" i="4"/>
  <c r="C220" i="4"/>
  <c r="L219" i="4"/>
  <c r="K219" i="4"/>
  <c r="J219" i="4"/>
  <c r="J212" i="4" s="1"/>
  <c r="I219" i="4"/>
  <c r="G219" i="4"/>
  <c r="F219" i="4"/>
  <c r="E219" i="4"/>
  <c r="E212" i="4" s="1"/>
  <c r="D219" i="4"/>
  <c r="H218" i="4"/>
  <c r="C218" i="4"/>
  <c r="H217" i="4"/>
  <c r="C217" i="4"/>
  <c r="L216" i="4"/>
  <c r="K216" i="4"/>
  <c r="J216" i="4"/>
  <c r="I216" i="4"/>
  <c r="G216" i="4"/>
  <c r="F216" i="4"/>
  <c r="E216" i="4"/>
  <c r="D216" i="4"/>
  <c r="H215" i="4"/>
  <c r="C215" i="4"/>
  <c r="L214" i="4"/>
  <c r="K214" i="4"/>
  <c r="J214" i="4"/>
  <c r="I214" i="4"/>
  <c r="H214" i="4" s="1"/>
  <c r="G214" i="4"/>
  <c r="F214" i="4"/>
  <c r="E214" i="4"/>
  <c r="D214" i="4"/>
  <c r="H213" i="4"/>
  <c r="C213" i="4"/>
  <c r="F212" i="4"/>
  <c r="F211" i="4" s="1"/>
  <c r="H210" i="4"/>
  <c r="C210" i="4"/>
  <c r="H209" i="4"/>
  <c r="C209" i="4"/>
  <c r="L208" i="4"/>
  <c r="K208" i="4"/>
  <c r="J208" i="4"/>
  <c r="I208" i="4"/>
  <c r="G208" i="4"/>
  <c r="F208" i="4"/>
  <c r="E208" i="4"/>
  <c r="C208" i="4" s="1"/>
  <c r="D208" i="4"/>
  <c r="H207" i="4"/>
  <c r="C207" i="4"/>
  <c r="H206" i="4"/>
  <c r="C206" i="4"/>
  <c r="H205" i="4"/>
  <c r="C205" i="4"/>
  <c r="H204" i="4"/>
  <c r="C204" i="4"/>
  <c r="H203" i="4"/>
  <c r="C203" i="4"/>
  <c r="H202" i="4"/>
  <c r="C202" i="4"/>
  <c r="H201" i="4"/>
  <c r="C201" i="4"/>
  <c r="H200" i="4"/>
  <c r="C200" i="4"/>
  <c r="L199" i="4"/>
  <c r="K199" i="4"/>
  <c r="J199" i="4"/>
  <c r="I199" i="4"/>
  <c r="G199" i="4"/>
  <c r="F199" i="4"/>
  <c r="E199" i="4"/>
  <c r="C199" i="4" s="1"/>
  <c r="D199" i="4"/>
  <c r="H198" i="4"/>
  <c r="C198" i="4"/>
  <c r="H197" i="4"/>
  <c r="C197" i="4"/>
  <c r="H196" i="4"/>
  <c r="C196" i="4"/>
  <c r="H195" i="4"/>
  <c r="C195" i="4"/>
  <c r="H194" i="4"/>
  <c r="C194" i="4"/>
  <c r="H193" i="4"/>
  <c r="C193" i="4"/>
  <c r="H192" i="4"/>
  <c r="C192" i="4"/>
  <c r="H191" i="4"/>
  <c r="C191" i="4"/>
  <c r="H190" i="4"/>
  <c r="C190" i="4"/>
  <c r="H189" i="4"/>
  <c r="C189" i="4"/>
  <c r="L188" i="4"/>
  <c r="K188" i="4"/>
  <c r="J188" i="4"/>
  <c r="I188" i="4"/>
  <c r="G188" i="4"/>
  <c r="F188" i="4"/>
  <c r="F187" i="4" s="1"/>
  <c r="F182" i="4" s="1"/>
  <c r="E188" i="4"/>
  <c r="D188" i="4"/>
  <c r="D187" i="4" s="1"/>
  <c r="L187" i="4"/>
  <c r="K187" i="4"/>
  <c r="H186" i="4"/>
  <c r="C186" i="4"/>
  <c r="H185" i="4"/>
  <c r="C185" i="4"/>
  <c r="H184" i="4"/>
  <c r="C184" i="4"/>
  <c r="L183" i="4"/>
  <c r="L182" i="4" s="1"/>
  <c r="K183" i="4"/>
  <c r="J183" i="4"/>
  <c r="I183" i="4"/>
  <c r="G183" i="4"/>
  <c r="F183" i="4"/>
  <c r="E183" i="4"/>
  <c r="D183" i="4"/>
  <c r="C183" i="4"/>
  <c r="H180" i="4"/>
  <c r="C180" i="4"/>
  <c r="L179" i="4"/>
  <c r="L178" i="4" s="1"/>
  <c r="K179" i="4"/>
  <c r="J179" i="4"/>
  <c r="I179" i="4"/>
  <c r="I178" i="4" s="1"/>
  <c r="G179" i="4"/>
  <c r="G178" i="4" s="1"/>
  <c r="F179" i="4"/>
  <c r="F178" i="4" s="1"/>
  <c r="F174" i="4" s="1"/>
  <c r="E179" i="4"/>
  <c r="D179" i="4"/>
  <c r="D178" i="4" s="1"/>
  <c r="J178" i="4"/>
  <c r="J174" i="4" s="1"/>
  <c r="E178" i="4"/>
  <c r="H177" i="4"/>
  <c r="C177" i="4"/>
  <c r="H176" i="4"/>
  <c r="C176" i="4"/>
  <c r="L175" i="4"/>
  <c r="K175" i="4"/>
  <c r="J175" i="4"/>
  <c r="I175" i="4"/>
  <c r="G175" i="4"/>
  <c r="C175" i="4" s="1"/>
  <c r="F175" i="4"/>
  <c r="E175" i="4"/>
  <c r="D175" i="4"/>
  <c r="D174" i="4" s="1"/>
  <c r="H173" i="4"/>
  <c r="C173" i="4"/>
  <c r="H172" i="4"/>
  <c r="C172" i="4"/>
  <c r="L171" i="4"/>
  <c r="K171" i="4"/>
  <c r="J171" i="4"/>
  <c r="I171" i="4"/>
  <c r="G171" i="4"/>
  <c r="F171" i="4"/>
  <c r="E171" i="4"/>
  <c r="D171" i="4"/>
  <c r="C171" i="4"/>
  <c r="H170" i="4"/>
  <c r="C170" i="4"/>
  <c r="H169" i="4"/>
  <c r="C169" i="4"/>
  <c r="H168" i="4"/>
  <c r="C168" i="4"/>
  <c r="H167" i="4"/>
  <c r="C167" i="4"/>
  <c r="L166" i="4"/>
  <c r="K166" i="4"/>
  <c r="J166" i="4"/>
  <c r="I166" i="4"/>
  <c r="H166" i="4" s="1"/>
  <c r="G166" i="4"/>
  <c r="F166" i="4"/>
  <c r="E166" i="4"/>
  <c r="D166" i="4"/>
  <c r="D161" i="4" s="1"/>
  <c r="D160" i="4" s="1"/>
  <c r="H165" i="4"/>
  <c r="C165" i="4"/>
  <c r="H164" i="4"/>
  <c r="C164" i="4"/>
  <c r="H163" i="4"/>
  <c r="C163" i="4"/>
  <c r="L162" i="4"/>
  <c r="K162" i="4"/>
  <c r="J162" i="4"/>
  <c r="J161" i="4" s="1"/>
  <c r="J160" i="4" s="1"/>
  <c r="I162" i="4"/>
  <c r="G162" i="4"/>
  <c r="F162" i="4"/>
  <c r="F161" i="4" s="1"/>
  <c r="F160" i="4" s="1"/>
  <c r="E162" i="4"/>
  <c r="D162" i="4"/>
  <c r="L161" i="4"/>
  <c r="K161" i="4"/>
  <c r="G161" i="4"/>
  <c r="H159" i="4"/>
  <c r="C159" i="4"/>
  <c r="H158" i="4"/>
  <c r="C158" i="4"/>
  <c r="H157" i="4"/>
  <c r="C157" i="4"/>
  <c r="H156" i="4"/>
  <c r="C156" i="4"/>
  <c r="H155" i="4"/>
  <c r="C155" i="4"/>
  <c r="H154" i="4"/>
  <c r="C154" i="4"/>
  <c r="L153" i="4"/>
  <c r="L152" i="4" s="1"/>
  <c r="K153" i="4"/>
  <c r="J153" i="4"/>
  <c r="I153" i="4"/>
  <c r="G153" i="4"/>
  <c r="G152" i="4" s="1"/>
  <c r="F153" i="4"/>
  <c r="F152" i="4" s="1"/>
  <c r="E153" i="4"/>
  <c r="D153" i="4"/>
  <c r="D152" i="4" s="1"/>
  <c r="J152" i="4"/>
  <c r="I152" i="4"/>
  <c r="E152" i="4"/>
  <c r="H151" i="4"/>
  <c r="C151" i="4"/>
  <c r="H150" i="4"/>
  <c r="C150" i="4"/>
  <c r="H149" i="4"/>
  <c r="C149" i="4"/>
  <c r="H148" i="4"/>
  <c r="C148" i="4"/>
  <c r="L147" i="4"/>
  <c r="K147" i="4"/>
  <c r="J147" i="4"/>
  <c r="I147" i="4"/>
  <c r="G147" i="4"/>
  <c r="C147" i="4" s="1"/>
  <c r="F147" i="4"/>
  <c r="E147" i="4"/>
  <c r="D147" i="4"/>
  <c r="H146" i="4"/>
  <c r="C146" i="4"/>
  <c r="H145" i="4"/>
  <c r="C145" i="4"/>
  <c r="H144" i="4"/>
  <c r="C144" i="4"/>
  <c r="H143" i="4"/>
  <c r="C143" i="4"/>
  <c r="H142" i="4"/>
  <c r="C142" i="4"/>
  <c r="H141" i="4"/>
  <c r="C141" i="4"/>
  <c r="H140" i="4"/>
  <c r="C140" i="4"/>
  <c r="H139" i="4"/>
  <c r="C139" i="4"/>
  <c r="L138" i="4"/>
  <c r="K138" i="4"/>
  <c r="J138" i="4"/>
  <c r="I138" i="4"/>
  <c r="H138" i="4" s="1"/>
  <c r="G138" i="4"/>
  <c r="F138" i="4"/>
  <c r="E138" i="4"/>
  <c r="D138" i="4"/>
  <c r="H137" i="4"/>
  <c r="C137" i="4"/>
  <c r="H136" i="4"/>
  <c r="C136" i="4"/>
  <c r="H135" i="4"/>
  <c r="C135" i="4"/>
  <c r="L134" i="4"/>
  <c r="K134" i="4"/>
  <c r="J134" i="4"/>
  <c r="I134" i="4"/>
  <c r="G134" i="4"/>
  <c r="F134" i="4"/>
  <c r="E134" i="4"/>
  <c r="D134" i="4"/>
  <c r="H133" i="4"/>
  <c r="C133" i="4"/>
  <c r="H132" i="4"/>
  <c r="C132" i="4"/>
  <c r="L131" i="4"/>
  <c r="K131" i="4"/>
  <c r="H131" i="4" s="1"/>
  <c r="J131" i="4"/>
  <c r="I131" i="4"/>
  <c r="G131" i="4"/>
  <c r="F131" i="4"/>
  <c r="F120" i="4" s="1"/>
  <c r="E131" i="4"/>
  <c r="D131" i="4"/>
  <c r="C131" i="4" s="1"/>
  <c r="H130" i="4"/>
  <c r="C130" i="4"/>
  <c r="H129" i="4"/>
  <c r="C129" i="4"/>
  <c r="H128" i="4"/>
  <c r="C128" i="4"/>
  <c r="H127" i="4"/>
  <c r="C127" i="4"/>
  <c r="L126" i="4"/>
  <c r="K126" i="4"/>
  <c r="J126" i="4"/>
  <c r="I126" i="4"/>
  <c r="G126" i="4"/>
  <c r="F126" i="4"/>
  <c r="E126" i="4"/>
  <c r="D126" i="4"/>
  <c r="H125" i="4"/>
  <c r="C125" i="4"/>
  <c r="H124" i="4"/>
  <c r="C124" i="4"/>
  <c r="H123" i="4"/>
  <c r="C123" i="4"/>
  <c r="H122" i="4"/>
  <c r="C122" i="4"/>
  <c r="L121" i="4"/>
  <c r="L120" i="4" s="1"/>
  <c r="K121" i="4"/>
  <c r="J121" i="4"/>
  <c r="I121" i="4"/>
  <c r="G121" i="4"/>
  <c r="F121" i="4"/>
  <c r="E121" i="4"/>
  <c r="D121" i="4"/>
  <c r="C121" i="4"/>
  <c r="J120" i="4"/>
  <c r="H119" i="4"/>
  <c r="C119" i="4"/>
  <c r="H118" i="4"/>
  <c r="C118" i="4"/>
  <c r="H117" i="4"/>
  <c r="C117" i="4"/>
  <c r="H116" i="4"/>
  <c r="C116" i="4"/>
  <c r="H115" i="4"/>
  <c r="C115" i="4"/>
  <c r="L114" i="4"/>
  <c r="K114" i="4"/>
  <c r="J114" i="4"/>
  <c r="I114" i="4"/>
  <c r="H114" i="4" s="1"/>
  <c r="G114" i="4"/>
  <c r="F114" i="4"/>
  <c r="E114" i="4"/>
  <c r="D114" i="4"/>
  <c r="D83" i="4" s="1"/>
  <c r="H113" i="4"/>
  <c r="C113" i="4"/>
  <c r="H112" i="4"/>
  <c r="C112" i="4"/>
  <c r="H111" i="4"/>
  <c r="C111" i="4"/>
  <c r="H110" i="4"/>
  <c r="C110" i="4"/>
  <c r="H109" i="4"/>
  <c r="C109" i="4"/>
  <c r="L108" i="4"/>
  <c r="K108" i="4"/>
  <c r="J108" i="4"/>
  <c r="I108" i="4"/>
  <c r="G108" i="4"/>
  <c r="F108" i="4"/>
  <c r="E108" i="4"/>
  <c r="D108" i="4"/>
  <c r="H107" i="4"/>
  <c r="C107" i="4"/>
  <c r="H106" i="4"/>
  <c r="C106" i="4"/>
  <c r="H105" i="4"/>
  <c r="C105" i="4"/>
  <c r="H104" i="4"/>
  <c r="C104" i="4"/>
  <c r="H103" i="4"/>
  <c r="C103" i="4"/>
  <c r="H102" i="4"/>
  <c r="C102" i="4"/>
  <c r="H101" i="4"/>
  <c r="C101" i="4"/>
  <c r="H100" i="4"/>
  <c r="C100" i="4"/>
  <c r="L99" i="4"/>
  <c r="K99" i="4"/>
  <c r="H99" i="4" s="1"/>
  <c r="J99" i="4"/>
  <c r="I99" i="4"/>
  <c r="G99" i="4"/>
  <c r="F99" i="4"/>
  <c r="E99" i="4"/>
  <c r="D99" i="4"/>
  <c r="H98" i="4"/>
  <c r="C98" i="4"/>
  <c r="H97" i="4"/>
  <c r="C97" i="4"/>
  <c r="H96" i="4"/>
  <c r="C96" i="4"/>
  <c r="H95" i="4"/>
  <c r="C95" i="4"/>
  <c r="H94" i="4"/>
  <c r="C94" i="4"/>
  <c r="H93" i="4"/>
  <c r="C93" i="4"/>
  <c r="H92" i="4"/>
  <c r="C92" i="4"/>
  <c r="L91" i="4"/>
  <c r="K91" i="4"/>
  <c r="J91" i="4"/>
  <c r="H91" i="4" s="1"/>
  <c r="I91" i="4"/>
  <c r="G91" i="4"/>
  <c r="F91" i="4"/>
  <c r="E91" i="4"/>
  <c r="D91" i="4"/>
  <c r="H90" i="4"/>
  <c r="C90" i="4"/>
  <c r="H89" i="4"/>
  <c r="C89" i="4"/>
  <c r="H88" i="4"/>
  <c r="C88" i="4"/>
  <c r="H87" i="4"/>
  <c r="C87" i="4"/>
  <c r="H86" i="4"/>
  <c r="C86" i="4"/>
  <c r="L85" i="4"/>
  <c r="K85" i="4"/>
  <c r="J85" i="4"/>
  <c r="I85" i="4"/>
  <c r="H85" i="4" s="1"/>
  <c r="G85" i="4"/>
  <c r="F85" i="4"/>
  <c r="E85" i="4"/>
  <c r="E83" i="4" s="1"/>
  <c r="D85" i="4"/>
  <c r="H84" i="4"/>
  <c r="C84" i="4"/>
  <c r="L83" i="4"/>
  <c r="H82" i="4"/>
  <c r="C82" i="4"/>
  <c r="H81" i="4"/>
  <c r="C81" i="4"/>
  <c r="L80" i="4"/>
  <c r="K80" i="4"/>
  <c r="J80" i="4"/>
  <c r="I80" i="4"/>
  <c r="G80" i="4"/>
  <c r="G76" i="4" s="1"/>
  <c r="F80" i="4"/>
  <c r="E80" i="4"/>
  <c r="D80" i="4"/>
  <c r="H79" i="4"/>
  <c r="C79" i="4"/>
  <c r="H78" i="4"/>
  <c r="C78" i="4"/>
  <c r="L77" i="4"/>
  <c r="L76" i="4" s="1"/>
  <c r="L75" i="4" s="1"/>
  <c r="K77" i="4"/>
  <c r="J77" i="4"/>
  <c r="I77" i="4"/>
  <c r="I76" i="4" s="1"/>
  <c r="H77" i="4"/>
  <c r="G77" i="4"/>
  <c r="F77" i="4"/>
  <c r="E77" i="4"/>
  <c r="E76" i="4" s="1"/>
  <c r="D77" i="4"/>
  <c r="K76" i="4"/>
  <c r="J76" i="4"/>
  <c r="F76" i="4"/>
  <c r="H74" i="4"/>
  <c r="C74" i="4"/>
  <c r="H73" i="4"/>
  <c r="C73" i="4"/>
  <c r="H72" i="4"/>
  <c r="C72" i="4"/>
  <c r="H71" i="4"/>
  <c r="C71" i="4"/>
  <c r="H70" i="4"/>
  <c r="C70" i="4"/>
  <c r="L69" i="4"/>
  <c r="L67" i="4" s="1"/>
  <c r="K69" i="4"/>
  <c r="K67" i="4" s="1"/>
  <c r="J69" i="4"/>
  <c r="I69" i="4"/>
  <c r="G69" i="4"/>
  <c r="G67" i="4" s="1"/>
  <c r="F69" i="4"/>
  <c r="E69" i="4"/>
  <c r="D69" i="4"/>
  <c r="H68" i="4"/>
  <c r="C68" i="4"/>
  <c r="J67" i="4"/>
  <c r="I67" i="4"/>
  <c r="F67" i="4"/>
  <c r="E67" i="4"/>
  <c r="H66" i="4"/>
  <c r="C66" i="4"/>
  <c r="H65" i="4"/>
  <c r="C65" i="4"/>
  <c r="H64" i="4"/>
  <c r="C64" i="4"/>
  <c r="H63" i="4"/>
  <c r="C63" i="4"/>
  <c r="H62" i="4"/>
  <c r="C62" i="4"/>
  <c r="H61" i="4"/>
  <c r="C61" i="4"/>
  <c r="H60" i="4"/>
  <c r="C60" i="4"/>
  <c r="H59" i="4"/>
  <c r="C59" i="4"/>
  <c r="L58" i="4"/>
  <c r="K58" i="4"/>
  <c r="J58" i="4"/>
  <c r="I58" i="4"/>
  <c r="G58" i="4"/>
  <c r="G54" i="4" s="1"/>
  <c r="F58" i="4"/>
  <c r="E58" i="4"/>
  <c r="D58" i="4"/>
  <c r="H57" i="4"/>
  <c r="C57" i="4"/>
  <c r="H56" i="4"/>
  <c r="C56" i="4"/>
  <c r="L55" i="4"/>
  <c r="L54" i="4" s="1"/>
  <c r="K55" i="4"/>
  <c r="J55" i="4"/>
  <c r="I55" i="4"/>
  <c r="I54" i="4" s="1"/>
  <c r="H55" i="4"/>
  <c r="G55" i="4"/>
  <c r="F55" i="4"/>
  <c r="E55" i="4"/>
  <c r="E54" i="4" s="1"/>
  <c r="E53" i="4" s="1"/>
  <c r="D55" i="4"/>
  <c r="K54" i="4"/>
  <c r="J54" i="4"/>
  <c r="J53" i="4" s="1"/>
  <c r="H47" i="4"/>
  <c r="C47" i="4"/>
  <c r="H46" i="4"/>
  <c r="C46" i="4"/>
  <c r="L45" i="4"/>
  <c r="G45" i="4"/>
  <c r="C45" i="4"/>
  <c r="H44" i="4"/>
  <c r="C44" i="4"/>
  <c r="K43" i="4"/>
  <c r="J43" i="4"/>
  <c r="I43" i="4"/>
  <c r="H43" i="4" s="1"/>
  <c r="F43" i="4"/>
  <c r="E43" i="4"/>
  <c r="D43" i="4"/>
  <c r="H42" i="4"/>
  <c r="C42" i="4"/>
  <c r="I41" i="4"/>
  <c r="H41" i="4" s="1"/>
  <c r="D41" i="4"/>
  <c r="C41" i="4"/>
  <c r="H40" i="4"/>
  <c r="C40" i="4"/>
  <c r="H39" i="4"/>
  <c r="C39" i="4"/>
  <c r="H38" i="4"/>
  <c r="C38" i="4"/>
  <c r="H37" i="4"/>
  <c r="C37" i="4"/>
  <c r="K36" i="4"/>
  <c r="H36" i="4" s="1"/>
  <c r="F36" i="4"/>
  <c r="C36" i="4" s="1"/>
  <c r="H35" i="4"/>
  <c r="C35" i="4"/>
  <c r="H34" i="4"/>
  <c r="C34" i="4"/>
  <c r="K33" i="4"/>
  <c r="H33" i="4" s="1"/>
  <c r="F33" i="4"/>
  <c r="C33" i="4" s="1"/>
  <c r="H32" i="4"/>
  <c r="C32" i="4"/>
  <c r="K31" i="4"/>
  <c r="H31" i="4" s="1"/>
  <c r="F31" i="4"/>
  <c r="H30" i="4"/>
  <c r="C30" i="4"/>
  <c r="H29" i="4"/>
  <c r="C29" i="4"/>
  <c r="H28" i="4"/>
  <c r="C28" i="4"/>
  <c r="K27" i="4"/>
  <c r="H27" i="4" s="1"/>
  <c r="F27" i="4"/>
  <c r="C27" i="4"/>
  <c r="H25" i="4"/>
  <c r="C25" i="4"/>
  <c r="H24" i="4"/>
  <c r="C24" i="4"/>
  <c r="H23" i="4"/>
  <c r="C23" i="4"/>
  <c r="H22" i="4"/>
  <c r="C22" i="4"/>
  <c r="L21" i="4"/>
  <c r="K21" i="4"/>
  <c r="K275" i="4" s="1"/>
  <c r="K274" i="4" s="1"/>
  <c r="J21" i="4"/>
  <c r="J275" i="4" s="1"/>
  <c r="J274" i="4" s="1"/>
  <c r="I21" i="4"/>
  <c r="H21" i="4"/>
  <c r="G21" i="4"/>
  <c r="G275" i="4" s="1"/>
  <c r="G274" i="4" s="1"/>
  <c r="F21" i="4"/>
  <c r="F275" i="4" s="1"/>
  <c r="E21" i="4"/>
  <c r="E275" i="4" s="1"/>
  <c r="D21" i="4"/>
  <c r="J20" i="4"/>
  <c r="G20" i="4"/>
  <c r="H284" i="3"/>
  <c r="C284" i="3"/>
  <c r="H283" i="3"/>
  <c r="C283" i="3"/>
  <c r="H282" i="3"/>
  <c r="C282" i="3"/>
  <c r="H281" i="3"/>
  <c r="C281" i="3"/>
  <c r="H280" i="3"/>
  <c r="C280" i="3"/>
  <c r="H279" i="3"/>
  <c r="C279" i="3"/>
  <c r="H278" i="3"/>
  <c r="C278" i="3"/>
  <c r="H277" i="3"/>
  <c r="C277" i="3"/>
  <c r="L276" i="3"/>
  <c r="K276" i="3"/>
  <c r="J276" i="3"/>
  <c r="I276" i="3"/>
  <c r="H276" i="3"/>
  <c r="G276" i="3"/>
  <c r="F276" i="3"/>
  <c r="E276" i="3"/>
  <c r="D276" i="3"/>
  <c r="H271" i="3"/>
  <c r="C271" i="3"/>
  <c r="H270" i="3"/>
  <c r="C270" i="3"/>
  <c r="L269" i="3"/>
  <c r="K269" i="3"/>
  <c r="J269" i="3"/>
  <c r="I269" i="3"/>
  <c r="G269" i="3"/>
  <c r="F269" i="3"/>
  <c r="E269" i="3"/>
  <c r="D269" i="3"/>
  <c r="H268" i="3"/>
  <c r="C268" i="3"/>
  <c r="L267" i="3"/>
  <c r="K267" i="3"/>
  <c r="K266" i="3" s="1"/>
  <c r="K265" i="3" s="1"/>
  <c r="J267" i="3"/>
  <c r="J266" i="3" s="1"/>
  <c r="J265" i="3" s="1"/>
  <c r="I267" i="3"/>
  <c r="G267" i="3"/>
  <c r="G266" i="3" s="1"/>
  <c r="G265" i="3" s="1"/>
  <c r="F267" i="3"/>
  <c r="E267" i="3"/>
  <c r="D267" i="3"/>
  <c r="L266" i="3"/>
  <c r="L265" i="3" s="1"/>
  <c r="I266" i="3"/>
  <c r="I265" i="3" s="1"/>
  <c r="E266" i="3"/>
  <c r="E265" i="3" s="1"/>
  <c r="D266" i="3"/>
  <c r="H264" i="3"/>
  <c r="C264" i="3"/>
  <c r="L263" i="3"/>
  <c r="K263" i="3"/>
  <c r="J263" i="3"/>
  <c r="I263" i="3"/>
  <c r="G263" i="3"/>
  <c r="F263" i="3"/>
  <c r="E263" i="3"/>
  <c r="D263" i="3"/>
  <c r="D252" i="3" s="1"/>
  <c r="H262" i="3"/>
  <c r="C262" i="3"/>
  <c r="H261" i="3"/>
  <c r="C261" i="3"/>
  <c r="H260" i="3"/>
  <c r="C260" i="3"/>
  <c r="H259" i="3"/>
  <c r="C259" i="3"/>
  <c r="H258" i="3"/>
  <c r="C258" i="3"/>
  <c r="L257" i="3"/>
  <c r="K257" i="3"/>
  <c r="K253" i="3" s="1"/>
  <c r="K252" i="3" s="1"/>
  <c r="J257" i="3"/>
  <c r="I257" i="3"/>
  <c r="G257" i="3"/>
  <c r="F257" i="3"/>
  <c r="C257" i="3" s="1"/>
  <c r="E257" i="3"/>
  <c r="D257" i="3"/>
  <c r="H256" i="3"/>
  <c r="C256" i="3"/>
  <c r="H255" i="3"/>
  <c r="C255" i="3"/>
  <c r="H254" i="3"/>
  <c r="C254" i="3"/>
  <c r="L253" i="3"/>
  <c r="J253" i="3"/>
  <c r="I253" i="3"/>
  <c r="I252" i="3" s="1"/>
  <c r="G253" i="3"/>
  <c r="G252" i="3" s="1"/>
  <c r="E253" i="3"/>
  <c r="D253" i="3"/>
  <c r="L252" i="3"/>
  <c r="E252" i="3"/>
  <c r="H251" i="3"/>
  <c r="C251" i="3"/>
  <c r="L250" i="3"/>
  <c r="K250" i="3"/>
  <c r="J250" i="3"/>
  <c r="I250" i="3"/>
  <c r="H250" i="3" s="1"/>
  <c r="G250" i="3"/>
  <c r="F250" i="3"/>
  <c r="E250" i="3"/>
  <c r="D250" i="3"/>
  <c r="H249" i="3"/>
  <c r="C249" i="3"/>
  <c r="H248" i="3"/>
  <c r="C248" i="3"/>
  <c r="H247" i="3"/>
  <c r="C247" i="3"/>
  <c r="H246" i="3"/>
  <c r="C246" i="3"/>
  <c r="L245" i="3"/>
  <c r="K245" i="3"/>
  <c r="J245" i="3"/>
  <c r="I245" i="3"/>
  <c r="G245" i="3"/>
  <c r="F245" i="3"/>
  <c r="C245" i="3" s="1"/>
  <c r="E245" i="3"/>
  <c r="D245" i="3"/>
  <c r="H244" i="3"/>
  <c r="C244" i="3"/>
  <c r="H243" i="3"/>
  <c r="C243" i="3"/>
  <c r="H242" i="3"/>
  <c r="C242" i="3"/>
  <c r="L241" i="3"/>
  <c r="K241" i="3"/>
  <c r="J241" i="3"/>
  <c r="I241" i="3"/>
  <c r="I240" i="3" s="1"/>
  <c r="G241" i="3"/>
  <c r="G240" i="3" s="1"/>
  <c r="F241" i="3"/>
  <c r="E241" i="3"/>
  <c r="D241" i="3"/>
  <c r="L240" i="3"/>
  <c r="E240" i="3"/>
  <c r="D240" i="3"/>
  <c r="H239" i="3"/>
  <c r="C239" i="3"/>
  <c r="H238" i="3"/>
  <c r="C238" i="3"/>
  <c r="H237" i="3"/>
  <c r="C237" i="3"/>
  <c r="H236" i="3"/>
  <c r="C236" i="3"/>
  <c r="H235" i="3"/>
  <c r="C235" i="3"/>
  <c r="H234" i="3"/>
  <c r="C234" i="3"/>
  <c r="L233" i="3"/>
  <c r="K233" i="3"/>
  <c r="K232" i="3" s="1"/>
  <c r="J233" i="3"/>
  <c r="I233" i="3"/>
  <c r="I232" i="3" s="1"/>
  <c r="G233" i="3"/>
  <c r="G232" i="3" s="1"/>
  <c r="F233" i="3"/>
  <c r="E233" i="3"/>
  <c r="D233" i="3"/>
  <c r="L232" i="3"/>
  <c r="E232" i="3"/>
  <c r="D232" i="3"/>
  <c r="H231" i="3"/>
  <c r="C231" i="3"/>
  <c r="H230" i="3"/>
  <c r="C230" i="3"/>
  <c r="H229" i="3"/>
  <c r="C229" i="3"/>
  <c r="H228" i="3"/>
  <c r="C228" i="3"/>
  <c r="L227" i="3"/>
  <c r="K227" i="3"/>
  <c r="J227" i="3"/>
  <c r="I227" i="3"/>
  <c r="I212" i="3" s="1"/>
  <c r="G227" i="3"/>
  <c r="F227" i="3"/>
  <c r="E227" i="3"/>
  <c r="D227" i="3"/>
  <c r="H226" i="3"/>
  <c r="C226" i="3"/>
  <c r="H225" i="3"/>
  <c r="C225" i="3"/>
  <c r="H224" i="3"/>
  <c r="C224" i="3"/>
  <c r="H223" i="3"/>
  <c r="C223" i="3"/>
  <c r="H222" i="3"/>
  <c r="C222" i="3"/>
  <c r="H221" i="3"/>
  <c r="C221" i="3"/>
  <c r="H220" i="3"/>
  <c r="C220" i="3"/>
  <c r="L219" i="3"/>
  <c r="K219" i="3"/>
  <c r="K212" i="3" s="1"/>
  <c r="J219" i="3"/>
  <c r="I219" i="3"/>
  <c r="G219" i="3"/>
  <c r="F219" i="3"/>
  <c r="E219" i="3"/>
  <c r="D219" i="3"/>
  <c r="H218" i="3"/>
  <c r="C218" i="3"/>
  <c r="H217" i="3"/>
  <c r="C217" i="3"/>
  <c r="L216" i="3"/>
  <c r="L212" i="3" s="1"/>
  <c r="L211" i="3" s="1"/>
  <c r="K216" i="3"/>
  <c r="H216" i="3" s="1"/>
  <c r="J216" i="3"/>
  <c r="I216" i="3"/>
  <c r="G216" i="3"/>
  <c r="F216" i="3"/>
  <c r="E216" i="3"/>
  <c r="D216" i="3"/>
  <c r="H215" i="3"/>
  <c r="C215" i="3"/>
  <c r="L214" i="3"/>
  <c r="K214" i="3"/>
  <c r="J214" i="3"/>
  <c r="H214" i="3" s="1"/>
  <c r="I214" i="3"/>
  <c r="G214" i="3"/>
  <c r="F214" i="3"/>
  <c r="E214" i="3"/>
  <c r="D214" i="3"/>
  <c r="H213" i="3"/>
  <c r="C213" i="3"/>
  <c r="E212" i="3"/>
  <c r="E211" i="3" s="1"/>
  <c r="H210" i="3"/>
  <c r="C210" i="3"/>
  <c r="H209" i="3"/>
  <c r="C209" i="3"/>
  <c r="L208" i="3"/>
  <c r="K208" i="3"/>
  <c r="J208" i="3"/>
  <c r="I208" i="3"/>
  <c r="G208" i="3"/>
  <c r="F208" i="3"/>
  <c r="E208" i="3"/>
  <c r="D208" i="3"/>
  <c r="H207" i="3"/>
  <c r="C207" i="3"/>
  <c r="H206" i="3"/>
  <c r="C206" i="3"/>
  <c r="H205" i="3"/>
  <c r="C205" i="3"/>
  <c r="H204" i="3"/>
  <c r="C204" i="3"/>
  <c r="H203" i="3"/>
  <c r="C203" i="3"/>
  <c r="H202" i="3"/>
  <c r="C202" i="3"/>
  <c r="H201" i="3"/>
  <c r="C201" i="3"/>
  <c r="H200" i="3"/>
  <c r="C200" i="3"/>
  <c r="L199" i="3"/>
  <c r="K199" i="3"/>
  <c r="J199" i="3"/>
  <c r="I199" i="3"/>
  <c r="G199" i="3"/>
  <c r="F199" i="3"/>
  <c r="C199" i="3" s="1"/>
  <c r="E199" i="3"/>
  <c r="D199" i="3"/>
  <c r="H198" i="3"/>
  <c r="C198" i="3"/>
  <c r="H197" i="3"/>
  <c r="C197" i="3"/>
  <c r="H196" i="3"/>
  <c r="C196" i="3"/>
  <c r="H195" i="3"/>
  <c r="C195" i="3"/>
  <c r="H194" i="3"/>
  <c r="C194" i="3"/>
  <c r="H193" i="3"/>
  <c r="C193" i="3"/>
  <c r="H192" i="3"/>
  <c r="C192" i="3"/>
  <c r="H191" i="3"/>
  <c r="C191" i="3"/>
  <c r="H190" i="3"/>
  <c r="C190" i="3"/>
  <c r="H189" i="3"/>
  <c r="C189" i="3"/>
  <c r="L188" i="3"/>
  <c r="K188" i="3"/>
  <c r="J188" i="3"/>
  <c r="I188" i="3"/>
  <c r="I187" i="3" s="1"/>
  <c r="G188" i="3"/>
  <c r="G187" i="3" s="1"/>
  <c r="F188" i="3"/>
  <c r="E188" i="3"/>
  <c r="E187" i="3" s="1"/>
  <c r="D188" i="3"/>
  <c r="K187" i="3"/>
  <c r="J187" i="3"/>
  <c r="H186" i="3"/>
  <c r="C186" i="3"/>
  <c r="H185" i="3"/>
  <c r="C185" i="3"/>
  <c r="H184" i="3"/>
  <c r="C184" i="3"/>
  <c r="L183" i="3"/>
  <c r="K183" i="3"/>
  <c r="J183" i="3"/>
  <c r="I183" i="3"/>
  <c r="G183" i="3"/>
  <c r="F183" i="3"/>
  <c r="E183" i="3"/>
  <c r="D183" i="3"/>
  <c r="H180" i="3"/>
  <c r="C180" i="3"/>
  <c r="L179" i="3"/>
  <c r="K179" i="3"/>
  <c r="K178" i="3" s="1"/>
  <c r="J179" i="3"/>
  <c r="I179" i="3"/>
  <c r="G179" i="3"/>
  <c r="G178" i="3" s="1"/>
  <c r="F179" i="3"/>
  <c r="E179" i="3"/>
  <c r="D179" i="3"/>
  <c r="L178" i="3"/>
  <c r="I178" i="3"/>
  <c r="E178" i="3"/>
  <c r="D178" i="3"/>
  <c r="H177" i="3"/>
  <c r="C177" i="3"/>
  <c r="H176" i="3"/>
  <c r="C176" i="3"/>
  <c r="L175" i="3"/>
  <c r="K175" i="3"/>
  <c r="J175" i="3"/>
  <c r="I175" i="3"/>
  <c r="G175" i="3"/>
  <c r="G174" i="3" s="1"/>
  <c r="F175" i="3"/>
  <c r="E175" i="3"/>
  <c r="D175" i="3"/>
  <c r="L174" i="3"/>
  <c r="I174" i="3"/>
  <c r="E174" i="3"/>
  <c r="D174" i="3"/>
  <c r="H173" i="3"/>
  <c r="C173" i="3"/>
  <c r="H172" i="3"/>
  <c r="C172" i="3"/>
  <c r="L171" i="3"/>
  <c r="K171" i="3"/>
  <c r="J171" i="3"/>
  <c r="I171" i="3"/>
  <c r="G171" i="3"/>
  <c r="F171" i="3"/>
  <c r="E171" i="3"/>
  <c r="D171" i="3"/>
  <c r="H170" i="3"/>
  <c r="C170" i="3"/>
  <c r="H169" i="3"/>
  <c r="C169" i="3"/>
  <c r="H168" i="3"/>
  <c r="C168" i="3"/>
  <c r="H167" i="3"/>
  <c r="C167" i="3"/>
  <c r="L166" i="3"/>
  <c r="H166" i="3" s="1"/>
  <c r="K166" i="3"/>
  <c r="J166" i="3"/>
  <c r="J161" i="3" s="1"/>
  <c r="I166" i="3"/>
  <c r="G166" i="3"/>
  <c r="F166" i="3"/>
  <c r="E166" i="3"/>
  <c r="D166" i="3"/>
  <c r="C166" i="3" s="1"/>
  <c r="H165" i="3"/>
  <c r="C165" i="3"/>
  <c r="H164" i="3"/>
  <c r="C164" i="3"/>
  <c r="H163" i="3"/>
  <c r="C163" i="3"/>
  <c r="L162" i="3"/>
  <c r="K162" i="3"/>
  <c r="J162" i="3"/>
  <c r="I162" i="3"/>
  <c r="I161" i="3" s="1"/>
  <c r="G162" i="3"/>
  <c r="G161" i="3" s="1"/>
  <c r="G160" i="3" s="1"/>
  <c r="F162" i="3"/>
  <c r="E162" i="3"/>
  <c r="E161" i="3" s="1"/>
  <c r="E160" i="3" s="1"/>
  <c r="D162" i="3"/>
  <c r="K161" i="3"/>
  <c r="K160" i="3" s="1"/>
  <c r="F161" i="3"/>
  <c r="F160" i="3" s="1"/>
  <c r="H159" i="3"/>
  <c r="C159" i="3"/>
  <c r="H158" i="3"/>
  <c r="C158" i="3"/>
  <c r="H157" i="3"/>
  <c r="C157" i="3"/>
  <c r="H156" i="3"/>
  <c r="C156" i="3"/>
  <c r="H155" i="3"/>
  <c r="C155" i="3"/>
  <c r="H154" i="3"/>
  <c r="C154" i="3"/>
  <c r="L153" i="3"/>
  <c r="K153" i="3"/>
  <c r="K152" i="3" s="1"/>
  <c r="J153" i="3"/>
  <c r="I153" i="3"/>
  <c r="G153" i="3"/>
  <c r="G152" i="3" s="1"/>
  <c r="F153" i="3"/>
  <c r="E153" i="3"/>
  <c r="D153" i="3"/>
  <c r="L152" i="3"/>
  <c r="I152" i="3"/>
  <c r="E152" i="3"/>
  <c r="D152" i="3"/>
  <c r="H151" i="3"/>
  <c r="C151" i="3"/>
  <c r="H150" i="3"/>
  <c r="C150" i="3"/>
  <c r="H149" i="3"/>
  <c r="C149" i="3"/>
  <c r="H148" i="3"/>
  <c r="C148" i="3"/>
  <c r="L147" i="3"/>
  <c r="K147" i="3"/>
  <c r="J147" i="3"/>
  <c r="I147" i="3"/>
  <c r="G147" i="3"/>
  <c r="F147" i="3"/>
  <c r="E147" i="3"/>
  <c r="D147" i="3"/>
  <c r="H146" i="3"/>
  <c r="C146" i="3"/>
  <c r="H145" i="3"/>
  <c r="C145" i="3"/>
  <c r="H144" i="3"/>
  <c r="C144" i="3"/>
  <c r="H143" i="3"/>
  <c r="C143" i="3"/>
  <c r="H142" i="3"/>
  <c r="C142" i="3"/>
  <c r="H141" i="3"/>
  <c r="C141" i="3"/>
  <c r="H140" i="3"/>
  <c r="C140" i="3"/>
  <c r="H139" i="3"/>
  <c r="C139" i="3"/>
  <c r="L138" i="3"/>
  <c r="K138" i="3"/>
  <c r="J138" i="3"/>
  <c r="I138" i="3"/>
  <c r="H138" i="3"/>
  <c r="G138" i="3"/>
  <c r="F138" i="3"/>
  <c r="E138" i="3"/>
  <c r="D138" i="3"/>
  <c r="C138" i="3" s="1"/>
  <c r="H137" i="3"/>
  <c r="C137" i="3"/>
  <c r="H136" i="3"/>
  <c r="C136" i="3"/>
  <c r="H135" i="3"/>
  <c r="C135" i="3"/>
  <c r="L134" i="3"/>
  <c r="K134" i="3"/>
  <c r="J134" i="3"/>
  <c r="I134" i="3"/>
  <c r="H134" i="3" s="1"/>
  <c r="G134" i="3"/>
  <c r="F134" i="3"/>
  <c r="E134" i="3"/>
  <c r="D134" i="3"/>
  <c r="H133" i="3"/>
  <c r="C133" i="3"/>
  <c r="H132" i="3"/>
  <c r="C132" i="3"/>
  <c r="L131" i="3"/>
  <c r="K131" i="3"/>
  <c r="J131" i="3"/>
  <c r="I131" i="3"/>
  <c r="G131" i="3"/>
  <c r="F131" i="3"/>
  <c r="E131" i="3"/>
  <c r="D131" i="3"/>
  <c r="H130" i="3"/>
  <c r="C130" i="3"/>
  <c r="H129" i="3"/>
  <c r="C129" i="3"/>
  <c r="H128" i="3"/>
  <c r="C128" i="3"/>
  <c r="H127" i="3"/>
  <c r="C127" i="3"/>
  <c r="L126" i="3"/>
  <c r="L120" i="3" s="1"/>
  <c r="K126" i="3"/>
  <c r="J126" i="3"/>
  <c r="I126" i="3"/>
  <c r="H126" i="3"/>
  <c r="G126" i="3"/>
  <c r="F126" i="3"/>
  <c r="E126" i="3"/>
  <c r="D126" i="3"/>
  <c r="C126" i="3" s="1"/>
  <c r="H125" i="3"/>
  <c r="C125" i="3"/>
  <c r="H124" i="3"/>
  <c r="C124" i="3"/>
  <c r="H123" i="3"/>
  <c r="C123" i="3"/>
  <c r="H122" i="3"/>
  <c r="C122" i="3"/>
  <c r="L121" i="3"/>
  <c r="K121" i="3"/>
  <c r="J121" i="3"/>
  <c r="I121" i="3"/>
  <c r="I120" i="3" s="1"/>
  <c r="G121" i="3"/>
  <c r="F121" i="3"/>
  <c r="E121" i="3"/>
  <c r="D121" i="3"/>
  <c r="E120" i="3"/>
  <c r="H119" i="3"/>
  <c r="C119" i="3"/>
  <c r="H118" i="3"/>
  <c r="C118" i="3"/>
  <c r="H117" i="3"/>
  <c r="C117" i="3"/>
  <c r="H116" i="3"/>
  <c r="C116" i="3"/>
  <c r="H115" i="3"/>
  <c r="C115" i="3"/>
  <c r="L114" i="3"/>
  <c r="K114" i="3"/>
  <c r="J114" i="3"/>
  <c r="I114" i="3"/>
  <c r="H114" i="3" s="1"/>
  <c r="G114" i="3"/>
  <c r="F114" i="3"/>
  <c r="E114" i="3"/>
  <c r="D114" i="3"/>
  <c r="H113" i="3"/>
  <c r="C113" i="3"/>
  <c r="H112" i="3"/>
  <c r="C112" i="3"/>
  <c r="H111" i="3"/>
  <c r="C111" i="3"/>
  <c r="H110" i="3"/>
  <c r="C110" i="3"/>
  <c r="H109" i="3"/>
  <c r="C109" i="3"/>
  <c r="L108" i="3"/>
  <c r="L83" i="3" s="1"/>
  <c r="K108" i="3"/>
  <c r="J108" i="3"/>
  <c r="I108" i="3"/>
  <c r="G108" i="3"/>
  <c r="F108" i="3"/>
  <c r="E108" i="3"/>
  <c r="D108" i="3"/>
  <c r="H107" i="3"/>
  <c r="C107" i="3"/>
  <c r="H106" i="3"/>
  <c r="C106" i="3"/>
  <c r="H105" i="3"/>
  <c r="C105" i="3"/>
  <c r="H104" i="3"/>
  <c r="C104" i="3"/>
  <c r="H103" i="3"/>
  <c r="C103" i="3"/>
  <c r="H102" i="3"/>
  <c r="C102" i="3"/>
  <c r="H101" i="3"/>
  <c r="C101" i="3"/>
  <c r="H100" i="3"/>
  <c r="C100" i="3"/>
  <c r="L99" i="3"/>
  <c r="K99" i="3"/>
  <c r="J99" i="3"/>
  <c r="I99" i="3"/>
  <c r="G99" i="3"/>
  <c r="F99" i="3"/>
  <c r="E99" i="3"/>
  <c r="D99" i="3"/>
  <c r="H98" i="3"/>
  <c r="C98" i="3"/>
  <c r="H97" i="3"/>
  <c r="C97" i="3"/>
  <c r="H96" i="3"/>
  <c r="C96" i="3"/>
  <c r="H95" i="3"/>
  <c r="C95" i="3"/>
  <c r="H94" i="3"/>
  <c r="C94" i="3"/>
  <c r="H93" i="3"/>
  <c r="C93" i="3"/>
  <c r="H92" i="3"/>
  <c r="C92" i="3"/>
  <c r="L91" i="3"/>
  <c r="K91" i="3"/>
  <c r="J91" i="3"/>
  <c r="I91" i="3"/>
  <c r="G91" i="3"/>
  <c r="F91" i="3"/>
  <c r="C91" i="3" s="1"/>
  <c r="E91" i="3"/>
  <c r="D91" i="3"/>
  <c r="H90" i="3"/>
  <c r="C90" i="3"/>
  <c r="H89" i="3"/>
  <c r="C89" i="3"/>
  <c r="H88" i="3"/>
  <c r="C88" i="3"/>
  <c r="H87" i="3"/>
  <c r="C87" i="3"/>
  <c r="H86" i="3"/>
  <c r="C86" i="3"/>
  <c r="L85" i="3"/>
  <c r="K85" i="3"/>
  <c r="K83" i="3" s="1"/>
  <c r="J85" i="3"/>
  <c r="I85" i="3"/>
  <c r="G85" i="3"/>
  <c r="F85" i="3"/>
  <c r="E85" i="3"/>
  <c r="D85" i="3"/>
  <c r="H84" i="3"/>
  <c r="C84" i="3"/>
  <c r="J83" i="3"/>
  <c r="G83" i="3"/>
  <c r="H82" i="3"/>
  <c r="C82" i="3"/>
  <c r="H81" i="3"/>
  <c r="C81" i="3"/>
  <c r="L80" i="3"/>
  <c r="K80" i="3"/>
  <c r="J80" i="3"/>
  <c r="I80" i="3"/>
  <c r="H80" i="3" s="1"/>
  <c r="G80" i="3"/>
  <c r="F80" i="3"/>
  <c r="E80" i="3"/>
  <c r="D80" i="3"/>
  <c r="H79" i="3"/>
  <c r="C79" i="3"/>
  <c r="H78" i="3"/>
  <c r="C78" i="3"/>
  <c r="L77" i="3"/>
  <c r="K77" i="3"/>
  <c r="K76" i="3" s="1"/>
  <c r="J77" i="3"/>
  <c r="I77" i="3"/>
  <c r="G77" i="3"/>
  <c r="G76" i="3" s="1"/>
  <c r="F77" i="3"/>
  <c r="E77" i="3"/>
  <c r="D77" i="3"/>
  <c r="L76" i="3"/>
  <c r="I76" i="3"/>
  <c r="E76" i="3"/>
  <c r="D76" i="3"/>
  <c r="H74" i="3"/>
  <c r="C74" i="3"/>
  <c r="H73" i="3"/>
  <c r="C73" i="3"/>
  <c r="H72" i="3"/>
  <c r="C72" i="3"/>
  <c r="H71" i="3"/>
  <c r="C71" i="3"/>
  <c r="H70" i="3"/>
  <c r="C70" i="3"/>
  <c r="L69" i="3"/>
  <c r="L67" i="3" s="1"/>
  <c r="K69" i="3"/>
  <c r="J69" i="3"/>
  <c r="I69" i="3"/>
  <c r="I67" i="3" s="1"/>
  <c r="G69" i="3"/>
  <c r="F69" i="3"/>
  <c r="F67" i="3" s="1"/>
  <c r="C67" i="3" s="1"/>
  <c r="E69" i="3"/>
  <c r="D69" i="3"/>
  <c r="D67" i="3" s="1"/>
  <c r="H68" i="3"/>
  <c r="C68" i="3"/>
  <c r="K67" i="3"/>
  <c r="G67" i="3"/>
  <c r="E67" i="3"/>
  <c r="H66" i="3"/>
  <c r="C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L58" i="3"/>
  <c r="K58" i="3"/>
  <c r="J58" i="3"/>
  <c r="H58" i="3" s="1"/>
  <c r="I58" i="3"/>
  <c r="G58" i="3"/>
  <c r="F58" i="3"/>
  <c r="E58" i="3"/>
  <c r="D58" i="3"/>
  <c r="H57" i="3"/>
  <c r="C57" i="3"/>
  <c r="H56" i="3"/>
  <c r="C56" i="3"/>
  <c r="L55" i="3"/>
  <c r="K55" i="3"/>
  <c r="K54" i="3" s="1"/>
  <c r="K53" i="3" s="1"/>
  <c r="J55" i="3"/>
  <c r="I55" i="3"/>
  <c r="G55" i="3"/>
  <c r="G54" i="3" s="1"/>
  <c r="G53" i="3" s="1"/>
  <c r="F55" i="3"/>
  <c r="E55" i="3"/>
  <c r="D55" i="3"/>
  <c r="L54" i="3"/>
  <c r="I54" i="3"/>
  <c r="E54" i="3"/>
  <c r="D54" i="3"/>
  <c r="H47" i="3"/>
  <c r="C47" i="3"/>
  <c r="H46" i="3"/>
  <c r="C46" i="3"/>
  <c r="L45" i="3"/>
  <c r="H45" i="3"/>
  <c r="G45" i="3"/>
  <c r="H44" i="3"/>
  <c r="C44" i="3"/>
  <c r="K43" i="3"/>
  <c r="H43" i="3" s="1"/>
  <c r="J43" i="3"/>
  <c r="I43" i="3"/>
  <c r="F43" i="3"/>
  <c r="E43" i="3"/>
  <c r="E20" i="3" s="1"/>
  <c r="D43" i="3"/>
  <c r="H42" i="3"/>
  <c r="C42" i="3"/>
  <c r="I41" i="3"/>
  <c r="H41" i="3" s="1"/>
  <c r="D41" i="3"/>
  <c r="C41" i="3" s="1"/>
  <c r="H40" i="3"/>
  <c r="C40" i="3"/>
  <c r="H39" i="3"/>
  <c r="C39" i="3"/>
  <c r="H38" i="3"/>
  <c r="C38" i="3"/>
  <c r="H37" i="3"/>
  <c r="C37" i="3"/>
  <c r="K36" i="3"/>
  <c r="H36" i="3"/>
  <c r="F36" i="3"/>
  <c r="C36" i="3" s="1"/>
  <c r="H35" i="3"/>
  <c r="C35" i="3"/>
  <c r="H34" i="3"/>
  <c r="C34" i="3"/>
  <c r="K33" i="3"/>
  <c r="H33" i="3" s="1"/>
  <c r="F33" i="3"/>
  <c r="C33" i="3" s="1"/>
  <c r="H32" i="3"/>
  <c r="C32" i="3"/>
  <c r="K31" i="3"/>
  <c r="F31" i="3"/>
  <c r="C31" i="3" s="1"/>
  <c r="H30" i="3"/>
  <c r="C30" i="3"/>
  <c r="H29" i="3"/>
  <c r="C29" i="3"/>
  <c r="H28" i="3"/>
  <c r="C28" i="3"/>
  <c r="K27" i="3"/>
  <c r="H27" i="3" s="1"/>
  <c r="F27" i="3"/>
  <c r="C27" i="3" s="1"/>
  <c r="H25" i="3"/>
  <c r="C25" i="3"/>
  <c r="I24" i="3"/>
  <c r="H24" i="3" s="1"/>
  <c r="C24" i="3"/>
  <c r="H23" i="3"/>
  <c r="C23" i="3"/>
  <c r="H22" i="3"/>
  <c r="C22" i="3"/>
  <c r="L21" i="3"/>
  <c r="L20" i="3" s="1"/>
  <c r="K21" i="3"/>
  <c r="J21" i="3"/>
  <c r="I21" i="3"/>
  <c r="I275" i="3" s="1"/>
  <c r="I274" i="3" s="1"/>
  <c r="G21" i="3"/>
  <c r="F21" i="3"/>
  <c r="E21" i="3"/>
  <c r="E275" i="3" s="1"/>
  <c r="E274" i="3" s="1"/>
  <c r="D21" i="3"/>
  <c r="D20" i="3" s="1"/>
  <c r="J20" i="3"/>
  <c r="H284" i="2"/>
  <c r="C284" i="2"/>
  <c r="H283" i="2"/>
  <c r="C283" i="2"/>
  <c r="H282" i="2"/>
  <c r="C282" i="2"/>
  <c r="H281" i="2"/>
  <c r="C281" i="2"/>
  <c r="H280" i="2"/>
  <c r="C280" i="2"/>
  <c r="H279" i="2"/>
  <c r="C279" i="2"/>
  <c r="H278" i="2"/>
  <c r="C278" i="2"/>
  <c r="H277" i="2"/>
  <c r="C277" i="2"/>
  <c r="L276" i="2"/>
  <c r="K276" i="2"/>
  <c r="J276" i="2"/>
  <c r="I276" i="2"/>
  <c r="H276" i="2"/>
  <c r="G276" i="2"/>
  <c r="F276" i="2"/>
  <c r="E276" i="2"/>
  <c r="D276" i="2"/>
  <c r="C276" i="2"/>
  <c r="H271" i="2"/>
  <c r="C271" i="2"/>
  <c r="H270" i="2"/>
  <c r="C270" i="2"/>
  <c r="L269" i="2"/>
  <c r="K269" i="2"/>
  <c r="J269" i="2"/>
  <c r="I269" i="2"/>
  <c r="G269" i="2"/>
  <c r="F269" i="2"/>
  <c r="E269" i="2"/>
  <c r="D269" i="2"/>
  <c r="H268" i="2"/>
  <c r="C268" i="2"/>
  <c r="L267" i="2"/>
  <c r="K267" i="2"/>
  <c r="J267" i="2"/>
  <c r="J266" i="2" s="1"/>
  <c r="J265" i="2" s="1"/>
  <c r="I267" i="2"/>
  <c r="G267" i="2"/>
  <c r="F267" i="2"/>
  <c r="F266" i="2" s="1"/>
  <c r="F265" i="2" s="1"/>
  <c r="E267" i="2"/>
  <c r="E266" i="2" s="1"/>
  <c r="D267" i="2"/>
  <c r="D266" i="2" s="1"/>
  <c r="D265" i="2" s="1"/>
  <c r="L266" i="2"/>
  <c r="L265" i="2" s="1"/>
  <c r="K266" i="2"/>
  <c r="K265" i="2" s="1"/>
  <c r="G266" i="2"/>
  <c r="G265" i="2" s="1"/>
  <c r="H264" i="2"/>
  <c r="C264" i="2"/>
  <c r="L263" i="2"/>
  <c r="K263" i="2"/>
  <c r="J263" i="2"/>
  <c r="I263" i="2"/>
  <c r="G263" i="2"/>
  <c r="F263" i="2"/>
  <c r="E263" i="2"/>
  <c r="D263" i="2"/>
  <c r="H262" i="2"/>
  <c r="C262" i="2"/>
  <c r="H261" i="2"/>
  <c r="C261" i="2"/>
  <c r="H260" i="2"/>
  <c r="C260" i="2"/>
  <c r="H259" i="2"/>
  <c r="C259" i="2"/>
  <c r="H258" i="2"/>
  <c r="C258" i="2"/>
  <c r="L257" i="2"/>
  <c r="K257" i="2"/>
  <c r="J257" i="2"/>
  <c r="J253" i="2" s="1"/>
  <c r="J252" i="2" s="1"/>
  <c r="I257" i="2"/>
  <c r="G257" i="2"/>
  <c r="F257" i="2"/>
  <c r="E257" i="2"/>
  <c r="C257" i="2" s="1"/>
  <c r="D257" i="2"/>
  <c r="H256" i="2"/>
  <c r="C256" i="2"/>
  <c r="H255" i="2"/>
  <c r="C255" i="2"/>
  <c r="H254" i="2"/>
  <c r="C254" i="2"/>
  <c r="L253" i="2"/>
  <c r="L252" i="2" s="1"/>
  <c r="K253" i="2"/>
  <c r="G253" i="2"/>
  <c r="F253" i="2"/>
  <c r="F252" i="2" s="1"/>
  <c r="D253" i="2"/>
  <c r="K252" i="2"/>
  <c r="G252" i="2"/>
  <c r="D252" i="2"/>
  <c r="H251" i="2"/>
  <c r="C251" i="2"/>
  <c r="L250" i="2"/>
  <c r="K250" i="2"/>
  <c r="J250" i="2"/>
  <c r="I250" i="2"/>
  <c r="G250" i="2"/>
  <c r="C250" i="2" s="1"/>
  <c r="F250" i="2"/>
  <c r="E250" i="2"/>
  <c r="D250" i="2"/>
  <c r="H249" i="2"/>
  <c r="C249" i="2"/>
  <c r="H248" i="2"/>
  <c r="C248" i="2"/>
  <c r="H247" i="2"/>
  <c r="C247" i="2"/>
  <c r="H246" i="2"/>
  <c r="C246" i="2"/>
  <c r="L245" i="2"/>
  <c r="K245" i="2"/>
  <c r="J245" i="2"/>
  <c r="I245" i="2"/>
  <c r="H245" i="2" s="1"/>
  <c r="G245" i="2"/>
  <c r="F245" i="2"/>
  <c r="E245" i="2"/>
  <c r="D245" i="2"/>
  <c r="D240" i="2" s="1"/>
  <c r="H244" i="2"/>
  <c r="C244" i="2"/>
  <c r="H243" i="2"/>
  <c r="C243" i="2"/>
  <c r="H242" i="2"/>
  <c r="C242" i="2"/>
  <c r="L241" i="2"/>
  <c r="K241" i="2"/>
  <c r="J241" i="2"/>
  <c r="J240" i="2" s="1"/>
  <c r="I241" i="2"/>
  <c r="G241" i="2"/>
  <c r="F241" i="2"/>
  <c r="F240" i="2" s="1"/>
  <c r="E241" i="2"/>
  <c r="D241" i="2"/>
  <c r="L240" i="2"/>
  <c r="K240" i="2"/>
  <c r="G240" i="2"/>
  <c r="H239" i="2"/>
  <c r="C239" i="2"/>
  <c r="H238" i="2"/>
  <c r="C238" i="2"/>
  <c r="H237" i="2"/>
  <c r="C237" i="2"/>
  <c r="H236" i="2"/>
  <c r="C236" i="2"/>
  <c r="H235" i="2"/>
  <c r="C235" i="2"/>
  <c r="H234" i="2"/>
  <c r="C234" i="2"/>
  <c r="L233" i="2"/>
  <c r="K233" i="2"/>
  <c r="J233" i="2"/>
  <c r="J232" i="2" s="1"/>
  <c r="I233" i="2"/>
  <c r="G233" i="2"/>
  <c r="F233" i="2"/>
  <c r="F232" i="2" s="1"/>
  <c r="E233" i="2"/>
  <c r="E232" i="2" s="1"/>
  <c r="D233" i="2"/>
  <c r="L232" i="2"/>
  <c r="K232" i="2"/>
  <c r="G232" i="2"/>
  <c r="D232" i="2"/>
  <c r="H231" i="2"/>
  <c r="C231" i="2"/>
  <c r="H230" i="2"/>
  <c r="C230" i="2"/>
  <c r="H229" i="2"/>
  <c r="C229" i="2"/>
  <c r="H228" i="2"/>
  <c r="C228" i="2"/>
  <c r="L227" i="2"/>
  <c r="K227" i="2"/>
  <c r="K212" i="2" s="1"/>
  <c r="K211" i="2" s="1"/>
  <c r="J227" i="2"/>
  <c r="I227" i="2"/>
  <c r="G227" i="2"/>
  <c r="F227" i="2"/>
  <c r="E227" i="2"/>
  <c r="D227" i="2"/>
  <c r="H226" i="2"/>
  <c r="C226" i="2"/>
  <c r="H225" i="2"/>
  <c r="C225" i="2"/>
  <c r="H224" i="2"/>
  <c r="C224" i="2"/>
  <c r="H223" i="2"/>
  <c r="C223" i="2"/>
  <c r="H222" i="2"/>
  <c r="C222" i="2"/>
  <c r="H221" i="2"/>
  <c r="C221" i="2"/>
  <c r="H220" i="2"/>
  <c r="C220" i="2"/>
  <c r="L219" i="2"/>
  <c r="K219" i="2"/>
  <c r="J219" i="2"/>
  <c r="I219" i="2"/>
  <c r="G219" i="2"/>
  <c r="F219" i="2"/>
  <c r="E219" i="2"/>
  <c r="D219" i="2"/>
  <c r="C219" i="2" s="1"/>
  <c r="H218" i="2"/>
  <c r="C218" i="2"/>
  <c r="H217" i="2"/>
  <c r="C217" i="2"/>
  <c r="L216" i="2"/>
  <c r="K216" i="2"/>
  <c r="J216" i="2"/>
  <c r="I216" i="2"/>
  <c r="G216" i="2"/>
  <c r="F216" i="2"/>
  <c r="E216" i="2"/>
  <c r="D216" i="2"/>
  <c r="C216" i="2" s="1"/>
  <c r="H215" i="2"/>
  <c r="C215" i="2"/>
  <c r="L214" i="2"/>
  <c r="L212" i="2" s="1"/>
  <c r="L211" i="2" s="1"/>
  <c r="K214" i="2"/>
  <c r="J214" i="2"/>
  <c r="I214" i="2"/>
  <c r="G214" i="2"/>
  <c r="G212" i="2" s="1"/>
  <c r="F214" i="2"/>
  <c r="E214" i="2"/>
  <c r="D214" i="2"/>
  <c r="H213" i="2"/>
  <c r="C213" i="2"/>
  <c r="D212" i="2"/>
  <c r="H210" i="2"/>
  <c r="C210" i="2"/>
  <c r="H209" i="2"/>
  <c r="C209" i="2"/>
  <c r="L208" i="2"/>
  <c r="K208" i="2"/>
  <c r="J208" i="2"/>
  <c r="I208" i="2"/>
  <c r="G208" i="2"/>
  <c r="F208" i="2"/>
  <c r="E208" i="2"/>
  <c r="D208" i="2"/>
  <c r="C208" i="2" s="1"/>
  <c r="H207" i="2"/>
  <c r="C207" i="2"/>
  <c r="H206" i="2"/>
  <c r="C206" i="2"/>
  <c r="H205" i="2"/>
  <c r="C205" i="2"/>
  <c r="H204" i="2"/>
  <c r="C204" i="2"/>
  <c r="H203" i="2"/>
  <c r="C203" i="2"/>
  <c r="H202" i="2"/>
  <c r="C202" i="2"/>
  <c r="H201" i="2"/>
  <c r="C201" i="2"/>
  <c r="H200" i="2"/>
  <c r="C200" i="2"/>
  <c r="L199" i="2"/>
  <c r="K199" i="2"/>
  <c r="J199" i="2"/>
  <c r="I199" i="2"/>
  <c r="G199" i="2"/>
  <c r="F199" i="2"/>
  <c r="E199" i="2"/>
  <c r="C199" i="2" s="1"/>
  <c r="D199" i="2"/>
  <c r="H198" i="2"/>
  <c r="C198" i="2"/>
  <c r="H197" i="2"/>
  <c r="C197" i="2"/>
  <c r="H196" i="2"/>
  <c r="C196" i="2"/>
  <c r="H195" i="2"/>
  <c r="C195" i="2"/>
  <c r="H194" i="2"/>
  <c r="C194" i="2"/>
  <c r="H193" i="2"/>
  <c r="C193" i="2"/>
  <c r="H192" i="2"/>
  <c r="C192" i="2"/>
  <c r="H191" i="2"/>
  <c r="C191" i="2"/>
  <c r="H190" i="2"/>
  <c r="C190" i="2"/>
  <c r="H189" i="2"/>
  <c r="C189" i="2"/>
  <c r="L188" i="2"/>
  <c r="L187" i="2" s="1"/>
  <c r="K188" i="2"/>
  <c r="J188" i="2"/>
  <c r="J187" i="2" s="1"/>
  <c r="I188" i="2"/>
  <c r="G188" i="2"/>
  <c r="G187" i="2" s="1"/>
  <c r="F188" i="2"/>
  <c r="E188" i="2"/>
  <c r="C188" i="2" s="1"/>
  <c r="D188" i="2"/>
  <c r="I187" i="2"/>
  <c r="F187" i="2"/>
  <c r="H186" i="2"/>
  <c r="C186" i="2"/>
  <c r="H185" i="2"/>
  <c r="C185" i="2"/>
  <c r="H184" i="2"/>
  <c r="C184" i="2"/>
  <c r="L183" i="2"/>
  <c r="K183" i="2"/>
  <c r="J183" i="2"/>
  <c r="I183" i="2"/>
  <c r="G183" i="2"/>
  <c r="F183" i="2"/>
  <c r="F182" i="2" s="1"/>
  <c r="E183" i="2"/>
  <c r="D183" i="2"/>
  <c r="G182" i="2"/>
  <c r="H180" i="2"/>
  <c r="C180" i="2"/>
  <c r="L179" i="2"/>
  <c r="K179" i="2"/>
  <c r="J179" i="2"/>
  <c r="J178" i="2" s="1"/>
  <c r="I179" i="2"/>
  <c r="G179" i="2"/>
  <c r="G178" i="2" s="1"/>
  <c r="F179" i="2"/>
  <c r="F178" i="2" s="1"/>
  <c r="E179" i="2"/>
  <c r="D179" i="2"/>
  <c r="L178" i="2"/>
  <c r="K178" i="2"/>
  <c r="D178" i="2"/>
  <c r="H177" i="2"/>
  <c r="C177" i="2"/>
  <c r="H176" i="2"/>
  <c r="C176" i="2"/>
  <c r="L175" i="2"/>
  <c r="K175" i="2"/>
  <c r="J175" i="2"/>
  <c r="J174" i="2" s="1"/>
  <c r="I175" i="2"/>
  <c r="G175" i="2"/>
  <c r="G174" i="2" s="1"/>
  <c r="F175" i="2"/>
  <c r="F174" i="2" s="1"/>
  <c r="E175" i="2"/>
  <c r="D175" i="2"/>
  <c r="L174" i="2"/>
  <c r="K174" i="2"/>
  <c r="D174" i="2"/>
  <c r="H173" i="2"/>
  <c r="C173" i="2"/>
  <c r="H172" i="2"/>
  <c r="C172" i="2"/>
  <c r="L171" i="2"/>
  <c r="K171" i="2"/>
  <c r="J171" i="2"/>
  <c r="I171" i="2"/>
  <c r="G171" i="2"/>
  <c r="F171" i="2"/>
  <c r="E171" i="2"/>
  <c r="D171" i="2"/>
  <c r="H170" i="2"/>
  <c r="C170" i="2"/>
  <c r="H169" i="2"/>
  <c r="C169" i="2"/>
  <c r="H168" i="2"/>
  <c r="C168" i="2"/>
  <c r="H167" i="2"/>
  <c r="C167" i="2"/>
  <c r="L166" i="2"/>
  <c r="K166" i="2"/>
  <c r="J166" i="2"/>
  <c r="I166" i="2"/>
  <c r="G166" i="2"/>
  <c r="F166" i="2"/>
  <c r="E166" i="2"/>
  <c r="D166" i="2"/>
  <c r="C166" i="2"/>
  <c r="H165" i="2"/>
  <c r="C165" i="2"/>
  <c r="H164" i="2"/>
  <c r="C164" i="2"/>
  <c r="H163" i="2"/>
  <c r="C163" i="2"/>
  <c r="L162" i="2"/>
  <c r="K162" i="2"/>
  <c r="J162" i="2"/>
  <c r="I162" i="2"/>
  <c r="I161" i="2" s="1"/>
  <c r="G162" i="2"/>
  <c r="F162" i="2"/>
  <c r="F161" i="2" s="1"/>
  <c r="F160" i="2" s="1"/>
  <c r="E162" i="2"/>
  <c r="D162" i="2"/>
  <c r="D161" i="2" s="1"/>
  <c r="J161" i="2"/>
  <c r="J160" i="2" s="1"/>
  <c r="E161" i="2"/>
  <c r="H159" i="2"/>
  <c r="C159" i="2"/>
  <c r="H158" i="2"/>
  <c r="C158" i="2"/>
  <c r="H157" i="2"/>
  <c r="C157" i="2"/>
  <c r="H156" i="2"/>
  <c r="C156" i="2"/>
  <c r="H155" i="2"/>
  <c r="C155" i="2"/>
  <c r="H154" i="2"/>
  <c r="C154" i="2"/>
  <c r="L153" i="2"/>
  <c r="K153" i="2"/>
  <c r="J153" i="2"/>
  <c r="J152" i="2" s="1"/>
  <c r="I153" i="2"/>
  <c r="G153" i="2"/>
  <c r="G152" i="2" s="1"/>
  <c r="F153" i="2"/>
  <c r="F152" i="2" s="1"/>
  <c r="E153" i="2"/>
  <c r="D153" i="2"/>
  <c r="L152" i="2"/>
  <c r="K152" i="2"/>
  <c r="D152" i="2"/>
  <c r="H151" i="2"/>
  <c r="C151" i="2"/>
  <c r="H150" i="2"/>
  <c r="C150" i="2"/>
  <c r="H149" i="2"/>
  <c r="C149" i="2"/>
  <c r="H148" i="2"/>
  <c r="C148" i="2"/>
  <c r="L147" i="2"/>
  <c r="K147" i="2"/>
  <c r="J147" i="2"/>
  <c r="I147" i="2"/>
  <c r="G147" i="2"/>
  <c r="F147" i="2"/>
  <c r="E147" i="2"/>
  <c r="D147" i="2"/>
  <c r="H146" i="2"/>
  <c r="C146" i="2"/>
  <c r="H145" i="2"/>
  <c r="C145" i="2"/>
  <c r="H144" i="2"/>
  <c r="C144" i="2"/>
  <c r="H143" i="2"/>
  <c r="C143" i="2"/>
  <c r="H142" i="2"/>
  <c r="C142" i="2"/>
  <c r="H141" i="2"/>
  <c r="C141" i="2"/>
  <c r="H140" i="2"/>
  <c r="C140" i="2"/>
  <c r="H139" i="2"/>
  <c r="C139" i="2"/>
  <c r="L138" i="2"/>
  <c r="K138" i="2"/>
  <c r="J138" i="2"/>
  <c r="I138" i="2"/>
  <c r="G138" i="2"/>
  <c r="C138" i="2" s="1"/>
  <c r="F138" i="2"/>
  <c r="E138" i="2"/>
  <c r="D138" i="2"/>
  <c r="H137" i="2"/>
  <c r="C137" i="2"/>
  <c r="H136" i="2"/>
  <c r="C136" i="2"/>
  <c r="H135" i="2"/>
  <c r="C135" i="2"/>
  <c r="L134" i="2"/>
  <c r="K134" i="2"/>
  <c r="H134" i="2" s="1"/>
  <c r="J134" i="2"/>
  <c r="I134" i="2"/>
  <c r="G134" i="2"/>
  <c r="F134" i="2"/>
  <c r="E134" i="2"/>
  <c r="D134" i="2"/>
  <c r="C134" i="2" s="1"/>
  <c r="H133" i="2"/>
  <c r="C133" i="2"/>
  <c r="H132" i="2"/>
  <c r="C132" i="2"/>
  <c r="L131" i="2"/>
  <c r="K131" i="2"/>
  <c r="J131" i="2"/>
  <c r="I131" i="2"/>
  <c r="G131" i="2"/>
  <c r="F131" i="2"/>
  <c r="E131" i="2"/>
  <c r="D131" i="2"/>
  <c r="H130" i="2"/>
  <c r="C130" i="2"/>
  <c r="H129" i="2"/>
  <c r="C129" i="2"/>
  <c r="H128" i="2"/>
  <c r="C128" i="2"/>
  <c r="H127" i="2"/>
  <c r="C127" i="2"/>
  <c r="L126" i="2"/>
  <c r="L120" i="2" s="1"/>
  <c r="K126" i="2"/>
  <c r="J126" i="2"/>
  <c r="I126" i="2"/>
  <c r="G126" i="2"/>
  <c r="G120" i="2" s="1"/>
  <c r="F126" i="2"/>
  <c r="E126" i="2"/>
  <c r="D126" i="2"/>
  <c r="H125" i="2"/>
  <c r="C125" i="2"/>
  <c r="H124" i="2"/>
  <c r="C124" i="2"/>
  <c r="H123" i="2"/>
  <c r="C123" i="2"/>
  <c r="H122" i="2"/>
  <c r="C122" i="2"/>
  <c r="L121" i="2"/>
  <c r="K121" i="2"/>
  <c r="J121" i="2"/>
  <c r="J120" i="2" s="1"/>
  <c r="I121" i="2"/>
  <c r="G121" i="2"/>
  <c r="F121" i="2"/>
  <c r="E121" i="2"/>
  <c r="D121" i="2"/>
  <c r="D120" i="2" s="1"/>
  <c r="H119" i="2"/>
  <c r="C119" i="2"/>
  <c r="H118" i="2"/>
  <c r="C118" i="2"/>
  <c r="H117" i="2"/>
  <c r="C117" i="2"/>
  <c r="H116" i="2"/>
  <c r="C116" i="2"/>
  <c r="H115" i="2"/>
  <c r="C115" i="2"/>
  <c r="L114" i="2"/>
  <c r="K114" i="2"/>
  <c r="J114" i="2"/>
  <c r="I114" i="2"/>
  <c r="G114" i="2"/>
  <c r="F114" i="2"/>
  <c r="E114" i="2"/>
  <c r="D114" i="2"/>
  <c r="C114" i="2" s="1"/>
  <c r="H113" i="2"/>
  <c r="C113" i="2"/>
  <c r="H112" i="2"/>
  <c r="C112" i="2"/>
  <c r="H111" i="2"/>
  <c r="C111" i="2"/>
  <c r="H110" i="2"/>
  <c r="C110" i="2"/>
  <c r="H109" i="2"/>
  <c r="C109" i="2"/>
  <c r="L108" i="2"/>
  <c r="L83" i="2" s="1"/>
  <c r="K108" i="2"/>
  <c r="J108" i="2"/>
  <c r="I108" i="2"/>
  <c r="G108" i="2"/>
  <c r="F108" i="2"/>
  <c r="E108" i="2"/>
  <c r="D108" i="2"/>
  <c r="C108" i="2"/>
  <c r="H107" i="2"/>
  <c r="C107" i="2"/>
  <c r="H106" i="2"/>
  <c r="C106" i="2"/>
  <c r="H105" i="2"/>
  <c r="C105" i="2"/>
  <c r="H104" i="2"/>
  <c r="C104" i="2"/>
  <c r="H103" i="2"/>
  <c r="C103" i="2"/>
  <c r="H102" i="2"/>
  <c r="C102" i="2"/>
  <c r="H101" i="2"/>
  <c r="C101" i="2"/>
  <c r="H100" i="2"/>
  <c r="C100" i="2"/>
  <c r="L99" i="2"/>
  <c r="K99" i="2"/>
  <c r="J99" i="2"/>
  <c r="I99" i="2"/>
  <c r="H99" i="2" s="1"/>
  <c r="G99" i="2"/>
  <c r="F99" i="2"/>
  <c r="E99" i="2"/>
  <c r="D99" i="2"/>
  <c r="D83" i="2" s="1"/>
  <c r="H98" i="2"/>
  <c r="C98" i="2"/>
  <c r="H97" i="2"/>
  <c r="C97" i="2"/>
  <c r="H96" i="2"/>
  <c r="C96" i="2"/>
  <c r="H95" i="2"/>
  <c r="C95" i="2"/>
  <c r="H94" i="2"/>
  <c r="C94" i="2"/>
  <c r="H93" i="2"/>
  <c r="C93" i="2"/>
  <c r="H92" i="2"/>
  <c r="C92" i="2"/>
  <c r="L91" i="2"/>
  <c r="K91" i="2"/>
  <c r="J91" i="2"/>
  <c r="I91" i="2"/>
  <c r="H91" i="2" s="1"/>
  <c r="G91" i="2"/>
  <c r="F91" i="2"/>
  <c r="E91" i="2"/>
  <c r="D91" i="2"/>
  <c r="H90" i="2"/>
  <c r="C90" i="2"/>
  <c r="H89" i="2"/>
  <c r="C89" i="2"/>
  <c r="H88" i="2"/>
  <c r="C88" i="2"/>
  <c r="H87" i="2"/>
  <c r="C87" i="2"/>
  <c r="H86" i="2"/>
  <c r="C86" i="2"/>
  <c r="L85" i="2"/>
  <c r="K85" i="2"/>
  <c r="J85" i="2"/>
  <c r="H85" i="2" s="1"/>
  <c r="I85" i="2"/>
  <c r="G85" i="2"/>
  <c r="F85" i="2"/>
  <c r="E85" i="2"/>
  <c r="D85" i="2"/>
  <c r="H84" i="2"/>
  <c r="C84" i="2"/>
  <c r="H82" i="2"/>
  <c r="C82" i="2"/>
  <c r="H81" i="2"/>
  <c r="C81" i="2"/>
  <c r="L80" i="2"/>
  <c r="K80" i="2"/>
  <c r="J80" i="2"/>
  <c r="I80" i="2"/>
  <c r="G80" i="2"/>
  <c r="F80" i="2"/>
  <c r="C80" i="2" s="1"/>
  <c r="E80" i="2"/>
  <c r="D80" i="2"/>
  <c r="H79" i="2"/>
  <c r="C79" i="2"/>
  <c r="H78" i="2"/>
  <c r="C78" i="2"/>
  <c r="L77" i="2"/>
  <c r="L76" i="2" s="1"/>
  <c r="K77" i="2"/>
  <c r="J77" i="2"/>
  <c r="I77" i="2"/>
  <c r="I76" i="2" s="1"/>
  <c r="G77" i="2"/>
  <c r="G76" i="2" s="1"/>
  <c r="F77" i="2"/>
  <c r="E77" i="2"/>
  <c r="E76" i="2" s="1"/>
  <c r="D77" i="2"/>
  <c r="K76" i="2"/>
  <c r="J76" i="2"/>
  <c r="H74" i="2"/>
  <c r="C74" i="2"/>
  <c r="H73" i="2"/>
  <c r="C73" i="2"/>
  <c r="H72" i="2"/>
  <c r="C72" i="2"/>
  <c r="H71" i="2"/>
  <c r="C71" i="2"/>
  <c r="H70" i="2"/>
  <c r="C70" i="2"/>
  <c r="L69" i="2"/>
  <c r="L67" i="2" s="1"/>
  <c r="K69" i="2"/>
  <c r="J69" i="2"/>
  <c r="H69" i="2" s="1"/>
  <c r="I69" i="2"/>
  <c r="G69" i="2"/>
  <c r="F69" i="2"/>
  <c r="F67" i="2" s="1"/>
  <c r="E69" i="2"/>
  <c r="D69" i="2"/>
  <c r="H68" i="2"/>
  <c r="C68" i="2"/>
  <c r="K67" i="2"/>
  <c r="I67" i="2"/>
  <c r="G67" i="2"/>
  <c r="E67" i="2"/>
  <c r="H66" i="2"/>
  <c r="C66" i="2"/>
  <c r="H65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L58" i="2"/>
  <c r="K58" i="2"/>
  <c r="J58" i="2"/>
  <c r="I58" i="2"/>
  <c r="G58" i="2"/>
  <c r="F58" i="2"/>
  <c r="E58" i="2"/>
  <c r="D58" i="2"/>
  <c r="H57" i="2"/>
  <c r="C57" i="2"/>
  <c r="H56" i="2"/>
  <c r="C56" i="2"/>
  <c r="L55" i="2"/>
  <c r="L54" i="2" s="1"/>
  <c r="K55" i="2"/>
  <c r="J55" i="2"/>
  <c r="H55" i="2" s="1"/>
  <c r="I55" i="2"/>
  <c r="I54" i="2" s="1"/>
  <c r="G55" i="2"/>
  <c r="F55" i="2"/>
  <c r="F54" i="2" s="1"/>
  <c r="F53" i="2" s="1"/>
  <c r="E55" i="2"/>
  <c r="D55" i="2"/>
  <c r="K54" i="2"/>
  <c r="K53" i="2" s="1"/>
  <c r="J54" i="2"/>
  <c r="G54" i="2"/>
  <c r="G53" i="2" s="1"/>
  <c r="H47" i="2"/>
  <c r="C47" i="2"/>
  <c r="H46" i="2"/>
  <c r="C46" i="2"/>
  <c r="L45" i="2"/>
  <c r="G45" i="2"/>
  <c r="C45" i="2" s="1"/>
  <c r="H44" i="2"/>
  <c r="C44" i="2"/>
  <c r="K43" i="2"/>
  <c r="J43" i="2"/>
  <c r="I43" i="2"/>
  <c r="F43" i="2"/>
  <c r="E43" i="2"/>
  <c r="D43" i="2"/>
  <c r="H42" i="2"/>
  <c r="C42" i="2"/>
  <c r="I41" i="2"/>
  <c r="H41" i="2" s="1"/>
  <c r="D41" i="2"/>
  <c r="C41" i="2"/>
  <c r="H40" i="2"/>
  <c r="C40" i="2"/>
  <c r="H39" i="2"/>
  <c r="C39" i="2"/>
  <c r="H38" i="2"/>
  <c r="C38" i="2"/>
  <c r="H37" i="2"/>
  <c r="C37" i="2"/>
  <c r="K36" i="2"/>
  <c r="H36" i="2" s="1"/>
  <c r="F36" i="2"/>
  <c r="C36" i="2" s="1"/>
  <c r="H35" i="2"/>
  <c r="C35" i="2"/>
  <c r="H34" i="2"/>
  <c r="C34" i="2"/>
  <c r="K33" i="2"/>
  <c r="H33" i="2" s="1"/>
  <c r="F33" i="2"/>
  <c r="C33" i="2"/>
  <c r="H32" i="2"/>
  <c r="C32" i="2"/>
  <c r="K31" i="2"/>
  <c r="H31" i="2"/>
  <c r="F31" i="2"/>
  <c r="C31" i="2" s="1"/>
  <c r="H30" i="2"/>
  <c r="C30" i="2"/>
  <c r="H29" i="2"/>
  <c r="C29" i="2"/>
  <c r="H28" i="2"/>
  <c r="C28" i="2"/>
  <c r="K27" i="2"/>
  <c r="H27" i="2" s="1"/>
  <c r="F27" i="2"/>
  <c r="C27" i="2"/>
  <c r="H25" i="2"/>
  <c r="C25" i="2"/>
  <c r="I24" i="2"/>
  <c r="H24" i="2"/>
  <c r="D24" i="2"/>
  <c r="C24" i="2" s="1"/>
  <c r="H23" i="2"/>
  <c r="C23" i="2"/>
  <c r="H22" i="2"/>
  <c r="C22" i="2"/>
  <c r="L21" i="2"/>
  <c r="L275" i="2" s="1"/>
  <c r="L274" i="2" s="1"/>
  <c r="K21" i="2"/>
  <c r="J21" i="2"/>
  <c r="J275" i="2" s="1"/>
  <c r="J274" i="2" s="1"/>
  <c r="I21" i="2"/>
  <c r="I275" i="2" s="1"/>
  <c r="I274" i="2" s="1"/>
  <c r="G21" i="2"/>
  <c r="G275" i="2" s="1"/>
  <c r="F21" i="2"/>
  <c r="E21" i="2"/>
  <c r="E275" i="2" s="1"/>
  <c r="E274" i="2" s="1"/>
  <c r="D21" i="2"/>
  <c r="D275" i="2" s="1"/>
  <c r="D274" i="2" s="1"/>
  <c r="L20" i="2"/>
  <c r="H284" i="1"/>
  <c r="C284" i="1"/>
  <c r="H283" i="1"/>
  <c r="C283" i="1"/>
  <c r="H282" i="1"/>
  <c r="C282" i="1"/>
  <c r="H281" i="1"/>
  <c r="C281" i="1"/>
  <c r="H280" i="1"/>
  <c r="C280" i="1"/>
  <c r="H279" i="1"/>
  <c r="C279" i="1"/>
  <c r="H278" i="1"/>
  <c r="C278" i="1"/>
  <c r="H277" i="1"/>
  <c r="H276" i="1" s="1"/>
  <c r="C277" i="1"/>
  <c r="L276" i="1"/>
  <c r="K276" i="1"/>
  <c r="J276" i="1"/>
  <c r="I276" i="1"/>
  <c r="G276" i="1"/>
  <c r="F276" i="1"/>
  <c r="E276" i="1"/>
  <c r="D276" i="1"/>
  <c r="C276" i="1"/>
  <c r="H271" i="1"/>
  <c r="C271" i="1"/>
  <c r="H270" i="1"/>
  <c r="C270" i="1"/>
  <c r="L269" i="1"/>
  <c r="K269" i="1"/>
  <c r="J269" i="1"/>
  <c r="I269" i="1"/>
  <c r="H269" i="1" s="1"/>
  <c r="G269" i="1"/>
  <c r="F269" i="1"/>
  <c r="E269" i="1"/>
  <c r="D269" i="1"/>
  <c r="C269" i="1" s="1"/>
  <c r="H268" i="1"/>
  <c r="C268" i="1"/>
  <c r="L267" i="1"/>
  <c r="L266" i="1" s="1"/>
  <c r="L265" i="1" s="1"/>
  <c r="K267" i="1"/>
  <c r="J267" i="1"/>
  <c r="I267" i="1"/>
  <c r="I266" i="1" s="1"/>
  <c r="H267" i="1"/>
  <c r="G267" i="1"/>
  <c r="F267" i="1"/>
  <c r="E267" i="1"/>
  <c r="E266" i="1" s="1"/>
  <c r="E265" i="1" s="1"/>
  <c r="D267" i="1"/>
  <c r="C267" i="1" s="1"/>
  <c r="K266" i="1"/>
  <c r="K265" i="1" s="1"/>
  <c r="J266" i="1"/>
  <c r="J265" i="1" s="1"/>
  <c r="G266" i="1"/>
  <c r="G265" i="1" s="1"/>
  <c r="F266" i="1"/>
  <c r="F265" i="1" s="1"/>
  <c r="H264" i="1"/>
  <c r="C264" i="1"/>
  <c r="L263" i="1"/>
  <c r="K263" i="1"/>
  <c r="J263" i="1"/>
  <c r="I263" i="1"/>
  <c r="H263" i="1"/>
  <c r="G263" i="1"/>
  <c r="F263" i="1"/>
  <c r="E263" i="1"/>
  <c r="D263" i="1"/>
  <c r="C263" i="1" s="1"/>
  <c r="H262" i="1"/>
  <c r="C262" i="1"/>
  <c r="H261" i="1"/>
  <c r="C261" i="1"/>
  <c r="H260" i="1"/>
  <c r="C260" i="1"/>
  <c r="H259" i="1"/>
  <c r="C259" i="1"/>
  <c r="H258" i="1"/>
  <c r="C258" i="1"/>
  <c r="L257" i="1"/>
  <c r="K257" i="1"/>
  <c r="J257" i="1"/>
  <c r="I257" i="1"/>
  <c r="H257" i="1" s="1"/>
  <c r="G257" i="1"/>
  <c r="F257" i="1"/>
  <c r="E257" i="1"/>
  <c r="D257" i="1"/>
  <c r="C257" i="1" s="1"/>
  <c r="H256" i="1"/>
  <c r="C256" i="1"/>
  <c r="H255" i="1"/>
  <c r="C255" i="1"/>
  <c r="H254" i="1"/>
  <c r="C254" i="1"/>
  <c r="L253" i="1"/>
  <c r="K253" i="1"/>
  <c r="J253" i="1"/>
  <c r="I253" i="1"/>
  <c r="I252" i="1" s="1"/>
  <c r="G253" i="1"/>
  <c r="F253" i="1"/>
  <c r="E253" i="1"/>
  <c r="E252" i="1" s="1"/>
  <c r="D253" i="1"/>
  <c r="C253" i="1" s="1"/>
  <c r="K252" i="1"/>
  <c r="J252" i="1"/>
  <c r="G252" i="1"/>
  <c r="F252" i="1"/>
  <c r="H251" i="1"/>
  <c r="C251" i="1"/>
  <c r="L250" i="1"/>
  <c r="K250" i="1"/>
  <c r="J250" i="1"/>
  <c r="I250" i="1"/>
  <c r="H250" i="1" s="1"/>
  <c r="G250" i="1"/>
  <c r="F250" i="1"/>
  <c r="E250" i="1"/>
  <c r="D250" i="1"/>
  <c r="H249" i="1"/>
  <c r="C249" i="1"/>
  <c r="H248" i="1"/>
  <c r="C248" i="1"/>
  <c r="H247" i="1"/>
  <c r="C247" i="1"/>
  <c r="H246" i="1"/>
  <c r="C246" i="1"/>
  <c r="L245" i="1"/>
  <c r="K245" i="1"/>
  <c r="J245" i="1"/>
  <c r="I245" i="1"/>
  <c r="H245" i="1" s="1"/>
  <c r="G245" i="1"/>
  <c r="F245" i="1"/>
  <c r="E245" i="1"/>
  <c r="D245" i="1"/>
  <c r="C245" i="1" s="1"/>
  <c r="H244" i="1"/>
  <c r="C244" i="1"/>
  <c r="H243" i="1"/>
  <c r="C243" i="1"/>
  <c r="H242" i="1"/>
  <c r="C242" i="1"/>
  <c r="L241" i="1"/>
  <c r="L240" i="1" s="1"/>
  <c r="K241" i="1"/>
  <c r="J241" i="1"/>
  <c r="I241" i="1"/>
  <c r="I240" i="1" s="1"/>
  <c r="H241" i="1"/>
  <c r="G241" i="1"/>
  <c r="F241" i="1"/>
  <c r="E241" i="1"/>
  <c r="E240" i="1" s="1"/>
  <c r="D241" i="1"/>
  <c r="C241" i="1" s="1"/>
  <c r="K240" i="1"/>
  <c r="J240" i="1"/>
  <c r="G240" i="1"/>
  <c r="F240" i="1"/>
  <c r="H239" i="1"/>
  <c r="C239" i="1"/>
  <c r="H238" i="1"/>
  <c r="C238" i="1"/>
  <c r="H237" i="1"/>
  <c r="C237" i="1"/>
  <c r="H236" i="1"/>
  <c r="C236" i="1"/>
  <c r="H235" i="1"/>
  <c r="C235" i="1"/>
  <c r="H234" i="1"/>
  <c r="C234" i="1"/>
  <c r="L233" i="1"/>
  <c r="L232" i="1" s="1"/>
  <c r="K233" i="1"/>
  <c r="J233" i="1"/>
  <c r="I233" i="1"/>
  <c r="I232" i="1" s="1"/>
  <c r="H233" i="1"/>
  <c r="G233" i="1"/>
  <c r="F233" i="1"/>
  <c r="E233" i="1"/>
  <c r="E232" i="1" s="1"/>
  <c r="D233" i="1"/>
  <c r="K232" i="1"/>
  <c r="J232" i="1"/>
  <c r="G232" i="1"/>
  <c r="F232" i="1"/>
  <c r="H231" i="1"/>
  <c r="C231" i="1"/>
  <c r="H230" i="1"/>
  <c r="C230" i="1"/>
  <c r="H229" i="1"/>
  <c r="C229" i="1"/>
  <c r="H228" i="1"/>
  <c r="C228" i="1"/>
  <c r="L227" i="1"/>
  <c r="K227" i="1"/>
  <c r="J227" i="1"/>
  <c r="I227" i="1"/>
  <c r="H227" i="1" s="1"/>
  <c r="G227" i="1"/>
  <c r="F227" i="1"/>
  <c r="E227" i="1"/>
  <c r="D227" i="1"/>
  <c r="H226" i="1"/>
  <c r="C226" i="1"/>
  <c r="H225" i="1"/>
  <c r="C225" i="1"/>
  <c r="H224" i="1"/>
  <c r="C224" i="1"/>
  <c r="H223" i="1"/>
  <c r="C223" i="1"/>
  <c r="H222" i="1"/>
  <c r="C222" i="1"/>
  <c r="H221" i="1"/>
  <c r="C221" i="1"/>
  <c r="H220" i="1"/>
  <c r="C220" i="1"/>
  <c r="L219" i="1"/>
  <c r="K219" i="1"/>
  <c r="J219" i="1"/>
  <c r="I219" i="1"/>
  <c r="H219" i="1"/>
  <c r="G219" i="1"/>
  <c r="F219" i="1"/>
  <c r="E219" i="1"/>
  <c r="D219" i="1"/>
  <c r="C219" i="1" s="1"/>
  <c r="H218" i="1"/>
  <c r="C218" i="1"/>
  <c r="H217" i="1"/>
  <c r="C217" i="1"/>
  <c r="L216" i="1"/>
  <c r="K216" i="1"/>
  <c r="J216" i="1"/>
  <c r="J212" i="1" s="1"/>
  <c r="J211" i="1" s="1"/>
  <c r="I216" i="1"/>
  <c r="G216" i="1"/>
  <c r="F216" i="1"/>
  <c r="E216" i="1"/>
  <c r="D216" i="1"/>
  <c r="H215" i="1"/>
  <c r="C215" i="1"/>
  <c r="L214" i="1"/>
  <c r="K214" i="1"/>
  <c r="K212" i="1" s="1"/>
  <c r="K211" i="1" s="1"/>
  <c r="J214" i="1"/>
  <c r="I214" i="1"/>
  <c r="G214" i="1"/>
  <c r="F214" i="1"/>
  <c r="E214" i="1"/>
  <c r="D214" i="1"/>
  <c r="H213" i="1"/>
  <c r="C213" i="1"/>
  <c r="G212" i="1"/>
  <c r="G211" i="1" s="1"/>
  <c r="F212" i="1"/>
  <c r="F211" i="1" s="1"/>
  <c r="H210" i="1"/>
  <c r="C210" i="1"/>
  <c r="H209" i="1"/>
  <c r="C209" i="1"/>
  <c r="L208" i="1"/>
  <c r="K208" i="1"/>
  <c r="J208" i="1"/>
  <c r="I208" i="1"/>
  <c r="H208" i="1" s="1"/>
  <c r="G208" i="1"/>
  <c r="F208" i="1"/>
  <c r="E208" i="1"/>
  <c r="D208" i="1"/>
  <c r="H207" i="1"/>
  <c r="C207" i="1"/>
  <c r="H206" i="1"/>
  <c r="C206" i="1"/>
  <c r="H205" i="1"/>
  <c r="C205" i="1"/>
  <c r="H204" i="1"/>
  <c r="C204" i="1"/>
  <c r="H203" i="1"/>
  <c r="C203" i="1"/>
  <c r="H202" i="1"/>
  <c r="C202" i="1"/>
  <c r="H201" i="1"/>
  <c r="C201" i="1"/>
  <c r="H200" i="1"/>
  <c r="C200" i="1"/>
  <c r="L199" i="1"/>
  <c r="K199" i="1"/>
  <c r="J199" i="1"/>
  <c r="I199" i="1"/>
  <c r="H199" i="1" s="1"/>
  <c r="G199" i="1"/>
  <c r="F199" i="1"/>
  <c r="E199" i="1"/>
  <c r="D199" i="1"/>
  <c r="H198" i="1"/>
  <c r="C198" i="1"/>
  <c r="H197" i="1"/>
  <c r="C197" i="1"/>
  <c r="H196" i="1"/>
  <c r="C196" i="1"/>
  <c r="H195" i="1"/>
  <c r="C195" i="1"/>
  <c r="H194" i="1"/>
  <c r="C194" i="1"/>
  <c r="H193" i="1"/>
  <c r="C193" i="1"/>
  <c r="H192" i="1"/>
  <c r="C192" i="1"/>
  <c r="H191" i="1"/>
  <c r="C191" i="1"/>
  <c r="H190" i="1"/>
  <c r="C190" i="1"/>
  <c r="H189" i="1"/>
  <c r="C189" i="1"/>
  <c r="L188" i="1"/>
  <c r="K188" i="1"/>
  <c r="K187" i="1" s="1"/>
  <c r="K182" i="1" s="1"/>
  <c r="J188" i="1"/>
  <c r="J187" i="1" s="1"/>
  <c r="I188" i="1"/>
  <c r="G188" i="1"/>
  <c r="G187" i="1" s="1"/>
  <c r="F188" i="1"/>
  <c r="F187" i="1" s="1"/>
  <c r="F182" i="1" s="1"/>
  <c r="E188" i="1"/>
  <c r="D188" i="1"/>
  <c r="L187" i="1"/>
  <c r="I187" i="1"/>
  <c r="E187" i="1"/>
  <c r="D187" i="1"/>
  <c r="H186" i="1"/>
  <c r="C186" i="1"/>
  <c r="H185" i="1"/>
  <c r="C185" i="1"/>
  <c r="H184" i="1"/>
  <c r="C184" i="1"/>
  <c r="L183" i="1"/>
  <c r="L182" i="1" s="1"/>
  <c r="K183" i="1"/>
  <c r="J183" i="1"/>
  <c r="I183" i="1"/>
  <c r="I182" i="1" s="1"/>
  <c r="G183" i="1"/>
  <c r="F183" i="1"/>
  <c r="E183" i="1"/>
  <c r="E182" i="1" s="1"/>
  <c r="D183" i="1"/>
  <c r="H180" i="1"/>
  <c r="C180" i="1"/>
  <c r="L179" i="1"/>
  <c r="L178" i="1" s="1"/>
  <c r="K179" i="1"/>
  <c r="J179" i="1"/>
  <c r="I179" i="1"/>
  <c r="I178" i="1" s="1"/>
  <c r="H179" i="1"/>
  <c r="G179" i="1"/>
  <c r="G178" i="1" s="1"/>
  <c r="G174" i="1" s="1"/>
  <c r="F179" i="1"/>
  <c r="E179" i="1"/>
  <c r="E178" i="1" s="1"/>
  <c r="D179" i="1"/>
  <c r="C179" i="1" s="1"/>
  <c r="K178" i="1"/>
  <c r="K174" i="1" s="1"/>
  <c r="J178" i="1"/>
  <c r="F178" i="1"/>
  <c r="F174" i="1" s="1"/>
  <c r="H177" i="1"/>
  <c r="C177" i="1"/>
  <c r="H176" i="1"/>
  <c r="C176" i="1"/>
  <c r="L175" i="1"/>
  <c r="K175" i="1"/>
  <c r="J175" i="1"/>
  <c r="I175" i="1"/>
  <c r="I174" i="1" s="1"/>
  <c r="G175" i="1"/>
  <c r="F175" i="1"/>
  <c r="E175" i="1"/>
  <c r="E174" i="1" s="1"/>
  <c r="D175" i="1"/>
  <c r="J174" i="1"/>
  <c r="H173" i="1"/>
  <c r="C173" i="1"/>
  <c r="H172" i="1"/>
  <c r="C172" i="1"/>
  <c r="L171" i="1"/>
  <c r="K171" i="1"/>
  <c r="J171" i="1"/>
  <c r="I171" i="1"/>
  <c r="H171" i="1" s="1"/>
  <c r="G171" i="1"/>
  <c r="F171" i="1"/>
  <c r="E171" i="1"/>
  <c r="D171" i="1"/>
  <c r="H170" i="1"/>
  <c r="C170" i="1"/>
  <c r="H169" i="1"/>
  <c r="C169" i="1"/>
  <c r="H168" i="1"/>
  <c r="C168" i="1"/>
  <c r="H167" i="1"/>
  <c r="C167" i="1"/>
  <c r="L166" i="1"/>
  <c r="K166" i="1"/>
  <c r="J166" i="1"/>
  <c r="I166" i="1"/>
  <c r="G166" i="1"/>
  <c r="F166" i="1"/>
  <c r="C166" i="1" s="1"/>
  <c r="E166" i="1"/>
  <c r="E161" i="1" s="1"/>
  <c r="E160" i="1" s="1"/>
  <c r="D166" i="1"/>
  <c r="H165" i="1"/>
  <c r="C165" i="1"/>
  <c r="H164" i="1"/>
  <c r="C164" i="1"/>
  <c r="H163" i="1"/>
  <c r="C163" i="1"/>
  <c r="L162" i="1"/>
  <c r="K162" i="1"/>
  <c r="J162" i="1"/>
  <c r="I162" i="1"/>
  <c r="H162" i="1" s="1"/>
  <c r="G162" i="1"/>
  <c r="G161" i="1" s="1"/>
  <c r="G160" i="1" s="1"/>
  <c r="F162" i="1"/>
  <c r="E162" i="1"/>
  <c r="D162" i="1"/>
  <c r="L161" i="1"/>
  <c r="L160" i="1" s="1"/>
  <c r="D161" i="1"/>
  <c r="H159" i="1"/>
  <c r="C159" i="1"/>
  <c r="H158" i="1"/>
  <c r="C158" i="1"/>
  <c r="H157" i="1"/>
  <c r="C157" i="1"/>
  <c r="H156" i="1"/>
  <c r="C156" i="1"/>
  <c r="H155" i="1"/>
  <c r="C155" i="1"/>
  <c r="H154" i="1"/>
  <c r="C154" i="1"/>
  <c r="L153" i="1"/>
  <c r="K153" i="1"/>
  <c r="J153" i="1"/>
  <c r="I153" i="1"/>
  <c r="I152" i="1" s="1"/>
  <c r="G153" i="1"/>
  <c r="G152" i="1" s="1"/>
  <c r="F153" i="1"/>
  <c r="E153" i="1"/>
  <c r="E152" i="1" s="1"/>
  <c r="D153" i="1"/>
  <c r="C153" i="1" s="1"/>
  <c r="K152" i="1"/>
  <c r="J152" i="1"/>
  <c r="F152" i="1"/>
  <c r="H151" i="1"/>
  <c r="C151" i="1"/>
  <c r="H150" i="1"/>
  <c r="C150" i="1"/>
  <c r="H149" i="1"/>
  <c r="C149" i="1"/>
  <c r="H148" i="1"/>
  <c r="C148" i="1"/>
  <c r="L147" i="1"/>
  <c r="K147" i="1"/>
  <c r="J147" i="1"/>
  <c r="I147" i="1"/>
  <c r="H147" i="1" s="1"/>
  <c r="G147" i="1"/>
  <c r="F147" i="1"/>
  <c r="E147" i="1"/>
  <c r="D147" i="1"/>
  <c r="H146" i="1"/>
  <c r="C146" i="1"/>
  <c r="H145" i="1"/>
  <c r="C145" i="1"/>
  <c r="H144" i="1"/>
  <c r="C144" i="1"/>
  <c r="H143" i="1"/>
  <c r="C143" i="1"/>
  <c r="H142" i="1"/>
  <c r="C142" i="1"/>
  <c r="H141" i="1"/>
  <c r="C141" i="1"/>
  <c r="H140" i="1"/>
  <c r="C140" i="1"/>
  <c r="H139" i="1"/>
  <c r="C139" i="1"/>
  <c r="L138" i="1"/>
  <c r="K138" i="1"/>
  <c r="J138" i="1"/>
  <c r="I138" i="1"/>
  <c r="G138" i="1"/>
  <c r="F138" i="1"/>
  <c r="E138" i="1"/>
  <c r="D138" i="1"/>
  <c r="H137" i="1"/>
  <c r="C137" i="1"/>
  <c r="H136" i="1"/>
  <c r="C136" i="1"/>
  <c r="H135" i="1"/>
  <c r="C135" i="1"/>
  <c r="L134" i="1"/>
  <c r="K134" i="1"/>
  <c r="J134" i="1"/>
  <c r="I134" i="1"/>
  <c r="G134" i="1"/>
  <c r="F134" i="1"/>
  <c r="E134" i="1"/>
  <c r="D134" i="1"/>
  <c r="H133" i="1"/>
  <c r="C133" i="1"/>
  <c r="H132" i="1"/>
  <c r="C132" i="1"/>
  <c r="L131" i="1"/>
  <c r="K131" i="1"/>
  <c r="J131" i="1"/>
  <c r="I131" i="1"/>
  <c r="H131" i="1"/>
  <c r="G131" i="1"/>
  <c r="F131" i="1"/>
  <c r="E131" i="1"/>
  <c r="D131" i="1"/>
  <c r="C131" i="1" s="1"/>
  <c r="H130" i="1"/>
  <c r="C130" i="1"/>
  <c r="H129" i="1"/>
  <c r="C129" i="1"/>
  <c r="H128" i="1"/>
  <c r="C128" i="1"/>
  <c r="H127" i="1"/>
  <c r="C127" i="1"/>
  <c r="L126" i="1"/>
  <c r="K126" i="1"/>
  <c r="J126" i="1"/>
  <c r="I126" i="1"/>
  <c r="H126" i="1" s="1"/>
  <c r="G126" i="1"/>
  <c r="F126" i="1"/>
  <c r="E126" i="1"/>
  <c r="D126" i="1"/>
  <c r="H125" i="1"/>
  <c r="C125" i="1"/>
  <c r="H124" i="1"/>
  <c r="C124" i="1"/>
  <c r="H123" i="1"/>
  <c r="C123" i="1"/>
  <c r="H122" i="1"/>
  <c r="C122" i="1"/>
  <c r="L121" i="1"/>
  <c r="L120" i="1" s="1"/>
  <c r="K121" i="1"/>
  <c r="J121" i="1"/>
  <c r="I121" i="1"/>
  <c r="I120" i="1" s="1"/>
  <c r="G121" i="1"/>
  <c r="F121" i="1"/>
  <c r="E121" i="1"/>
  <c r="E120" i="1" s="1"/>
  <c r="D121" i="1"/>
  <c r="K120" i="1"/>
  <c r="J120" i="1"/>
  <c r="G120" i="1"/>
  <c r="F120" i="1"/>
  <c r="H119" i="1"/>
  <c r="C119" i="1"/>
  <c r="H118" i="1"/>
  <c r="C118" i="1"/>
  <c r="H117" i="1"/>
  <c r="C117" i="1"/>
  <c r="H116" i="1"/>
  <c r="C116" i="1"/>
  <c r="H115" i="1"/>
  <c r="C115" i="1"/>
  <c r="L114" i="1"/>
  <c r="K114" i="1"/>
  <c r="J114" i="1"/>
  <c r="I114" i="1"/>
  <c r="G114" i="1"/>
  <c r="F114" i="1"/>
  <c r="E114" i="1"/>
  <c r="D114" i="1"/>
  <c r="H113" i="1"/>
  <c r="C113" i="1"/>
  <c r="H112" i="1"/>
  <c r="C112" i="1"/>
  <c r="H111" i="1"/>
  <c r="C111" i="1"/>
  <c r="H110" i="1"/>
  <c r="C110" i="1"/>
  <c r="H109" i="1"/>
  <c r="C109" i="1"/>
  <c r="L108" i="1"/>
  <c r="K108" i="1"/>
  <c r="J108" i="1"/>
  <c r="I108" i="1"/>
  <c r="G108" i="1"/>
  <c r="F108" i="1"/>
  <c r="E108" i="1"/>
  <c r="D108" i="1"/>
  <c r="H107" i="1"/>
  <c r="C107" i="1"/>
  <c r="H106" i="1"/>
  <c r="C106" i="1"/>
  <c r="H105" i="1"/>
  <c r="C105" i="1"/>
  <c r="H104" i="1"/>
  <c r="C104" i="1"/>
  <c r="H103" i="1"/>
  <c r="C103" i="1"/>
  <c r="H102" i="1"/>
  <c r="C102" i="1"/>
  <c r="H101" i="1"/>
  <c r="C101" i="1"/>
  <c r="H100" i="1"/>
  <c r="C100" i="1"/>
  <c r="L99" i="1"/>
  <c r="K99" i="1"/>
  <c r="J99" i="1"/>
  <c r="I99" i="1"/>
  <c r="H99" i="1" s="1"/>
  <c r="G99" i="1"/>
  <c r="F99" i="1"/>
  <c r="E99" i="1"/>
  <c r="D99" i="1"/>
  <c r="H98" i="1"/>
  <c r="C98" i="1"/>
  <c r="H97" i="1"/>
  <c r="C97" i="1"/>
  <c r="H96" i="1"/>
  <c r="C96" i="1"/>
  <c r="H95" i="1"/>
  <c r="C95" i="1"/>
  <c r="H94" i="1"/>
  <c r="C94" i="1"/>
  <c r="H93" i="1"/>
  <c r="C93" i="1"/>
  <c r="H92" i="1"/>
  <c r="C92" i="1"/>
  <c r="L91" i="1"/>
  <c r="K91" i="1"/>
  <c r="J91" i="1"/>
  <c r="I91" i="1"/>
  <c r="H91" i="1" s="1"/>
  <c r="G91" i="1"/>
  <c r="F91" i="1"/>
  <c r="E91" i="1"/>
  <c r="E83" i="1" s="1"/>
  <c r="D91" i="1"/>
  <c r="H90" i="1"/>
  <c r="C90" i="1"/>
  <c r="H89" i="1"/>
  <c r="C89" i="1"/>
  <c r="H88" i="1"/>
  <c r="C88" i="1"/>
  <c r="H87" i="1"/>
  <c r="C87" i="1"/>
  <c r="H86" i="1"/>
  <c r="C86" i="1"/>
  <c r="L85" i="1"/>
  <c r="L83" i="1" s="1"/>
  <c r="K85" i="1"/>
  <c r="J85" i="1"/>
  <c r="I85" i="1"/>
  <c r="H85" i="1"/>
  <c r="G85" i="1"/>
  <c r="F85" i="1"/>
  <c r="E85" i="1"/>
  <c r="D85" i="1"/>
  <c r="C85" i="1" s="1"/>
  <c r="H84" i="1"/>
  <c r="C84" i="1"/>
  <c r="I83" i="1"/>
  <c r="H82" i="1"/>
  <c r="C82" i="1"/>
  <c r="H81" i="1"/>
  <c r="C81" i="1"/>
  <c r="L80" i="1"/>
  <c r="K80" i="1"/>
  <c r="J80" i="1"/>
  <c r="I80" i="1"/>
  <c r="G80" i="1"/>
  <c r="F80" i="1"/>
  <c r="C80" i="1" s="1"/>
  <c r="E80" i="1"/>
  <c r="D80" i="1"/>
  <c r="H79" i="1"/>
  <c r="C79" i="1"/>
  <c r="H78" i="1"/>
  <c r="C78" i="1"/>
  <c r="L77" i="1"/>
  <c r="L76" i="1" s="1"/>
  <c r="K77" i="1"/>
  <c r="J77" i="1"/>
  <c r="H77" i="1" s="1"/>
  <c r="I77" i="1"/>
  <c r="I76" i="1" s="1"/>
  <c r="G77" i="1"/>
  <c r="G76" i="1" s="1"/>
  <c r="F77" i="1"/>
  <c r="F76" i="1" s="1"/>
  <c r="E77" i="1"/>
  <c r="D77" i="1"/>
  <c r="K76" i="1"/>
  <c r="J76" i="1"/>
  <c r="H74" i="1"/>
  <c r="C74" i="1"/>
  <c r="H73" i="1"/>
  <c r="C73" i="1"/>
  <c r="H72" i="1"/>
  <c r="C72" i="1"/>
  <c r="H71" i="1"/>
  <c r="C71" i="1"/>
  <c r="H70" i="1"/>
  <c r="C70" i="1"/>
  <c r="L69" i="1"/>
  <c r="K69" i="1"/>
  <c r="K67" i="1" s="1"/>
  <c r="J69" i="1"/>
  <c r="J67" i="1" s="1"/>
  <c r="I69" i="1"/>
  <c r="H69" i="1" s="1"/>
  <c r="G69" i="1"/>
  <c r="G67" i="1" s="1"/>
  <c r="F69" i="1"/>
  <c r="F67" i="1" s="1"/>
  <c r="E69" i="1"/>
  <c r="D69" i="1"/>
  <c r="H68" i="1"/>
  <c r="C68" i="1"/>
  <c r="L67" i="1"/>
  <c r="I67" i="1"/>
  <c r="E67" i="1"/>
  <c r="D67" i="1"/>
  <c r="H66" i="1"/>
  <c r="C66" i="1"/>
  <c r="H65" i="1"/>
  <c r="C65" i="1"/>
  <c r="H64" i="1"/>
  <c r="C64" i="1"/>
  <c r="H63" i="1"/>
  <c r="C63" i="1"/>
  <c r="H62" i="1"/>
  <c r="C62" i="1"/>
  <c r="H61" i="1"/>
  <c r="C61" i="1"/>
  <c r="H60" i="1"/>
  <c r="C60" i="1"/>
  <c r="H59" i="1"/>
  <c r="C59" i="1"/>
  <c r="L58" i="1"/>
  <c r="K58" i="1"/>
  <c r="J58" i="1"/>
  <c r="I58" i="1"/>
  <c r="G58" i="1"/>
  <c r="F58" i="1"/>
  <c r="E58" i="1"/>
  <c r="D58" i="1"/>
  <c r="H57" i="1"/>
  <c r="C57" i="1"/>
  <c r="H56" i="1"/>
  <c r="C56" i="1"/>
  <c r="L55" i="1"/>
  <c r="K55" i="1"/>
  <c r="K54" i="1" s="1"/>
  <c r="J55" i="1"/>
  <c r="J54" i="1" s="1"/>
  <c r="J53" i="1" s="1"/>
  <c r="I55" i="1"/>
  <c r="I54" i="1" s="1"/>
  <c r="G55" i="1"/>
  <c r="F55" i="1"/>
  <c r="E55" i="1"/>
  <c r="E54" i="1" s="1"/>
  <c r="E53" i="1" s="1"/>
  <c r="D55" i="1"/>
  <c r="G54" i="1"/>
  <c r="F54" i="1"/>
  <c r="H47" i="1"/>
  <c r="C47" i="1"/>
  <c r="H46" i="1"/>
  <c r="C46" i="1"/>
  <c r="L45" i="1"/>
  <c r="H45" i="1" s="1"/>
  <c r="G45" i="1"/>
  <c r="C45" i="1"/>
  <c r="H44" i="1"/>
  <c r="C44" i="1"/>
  <c r="K43" i="1"/>
  <c r="J43" i="1"/>
  <c r="I43" i="1"/>
  <c r="F43" i="1"/>
  <c r="E43" i="1"/>
  <c r="D43" i="1"/>
  <c r="C43" i="1" s="1"/>
  <c r="H42" i="1"/>
  <c r="C42" i="1"/>
  <c r="I41" i="1"/>
  <c r="H41" i="1" s="1"/>
  <c r="D41" i="1"/>
  <c r="C41" i="1" s="1"/>
  <c r="H40" i="1"/>
  <c r="C40" i="1"/>
  <c r="H39" i="1"/>
  <c r="C39" i="1"/>
  <c r="H38" i="1"/>
  <c r="C38" i="1"/>
  <c r="H37" i="1"/>
  <c r="C37" i="1"/>
  <c r="K36" i="1"/>
  <c r="H36" i="1" s="1"/>
  <c r="F36" i="1"/>
  <c r="C36" i="1"/>
  <c r="H35" i="1"/>
  <c r="C35" i="1"/>
  <c r="H34" i="1"/>
  <c r="C34" i="1"/>
  <c r="K33" i="1"/>
  <c r="H33" i="1" s="1"/>
  <c r="F33" i="1"/>
  <c r="C33" i="1"/>
  <c r="H32" i="1"/>
  <c r="C32" i="1"/>
  <c r="K31" i="1"/>
  <c r="H31" i="1"/>
  <c r="F31" i="1"/>
  <c r="C31" i="1" s="1"/>
  <c r="H30" i="1"/>
  <c r="C30" i="1"/>
  <c r="H29" i="1"/>
  <c r="C29" i="1"/>
  <c r="H28" i="1"/>
  <c r="C28" i="1"/>
  <c r="K27" i="1"/>
  <c r="H27" i="1" s="1"/>
  <c r="F27" i="1"/>
  <c r="C27" i="1" s="1"/>
  <c r="H25" i="1"/>
  <c r="C25" i="1"/>
  <c r="I24" i="1"/>
  <c r="H24" i="1"/>
  <c r="C24" i="1"/>
  <c r="H23" i="1"/>
  <c r="C23" i="1"/>
  <c r="H22" i="1"/>
  <c r="C22" i="1"/>
  <c r="L21" i="1"/>
  <c r="K21" i="1"/>
  <c r="K275" i="1" s="1"/>
  <c r="K274" i="1" s="1"/>
  <c r="J21" i="1"/>
  <c r="I21" i="1"/>
  <c r="G21" i="1"/>
  <c r="G275" i="1" s="1"/>
  <c r="G274" i="1" s="1"/>
  <c r="F21" i="1"/>
  <c r="E21" i="1"/>
  <c r="E275" i="1" s="1"/>
  <c r="E274" i="1" s="1"/>
  <c r="D21" i="1"/>
  <c r="F181" i="8" l="1"/>
  <c r="D211" i="8"/>
  <c r="L211" i="8"/>
  <c r="J53" i="8"/>
  <c r="J52" i="8" s="1"/>
  <c r="G182" i="8"/>
  <c r="J20" i="8"/>
  <c r="E53" i="8"/>
  <c r="C55" i="8"/>
  <c r="L53" i="8"/>
  <c r="D83" i="8"/>
  <c r="H91" i="8"/>
  <c r="C114" i="8"/>
  <c r="C121" i="8"/>
  <c r="G120" i="8"/>
  <c r="G75" i="8" s="1"/>
  <c r="L120" i="8"/>
  <c r="H138" i="8"/>
  <c r="H152" i="8"/>
  <c r="H153" i="8"/>
  <c r="D160" i="8"/>
  <c r="K160" i="8"/>
  <c r="H166" i="8"/>
  <c r="C199" i="8"/>
  <c r="C214" i="8"/>
  <c r="K212" i="8"/>
  <c r="D240" i="8"/>
  <c r="H245" i="8"/>
  <c r="D252" i="8"/>
  <c r="H263" i="8"/>
  <c r="C21" i="8"/>
  <c r="H58" i="8"/>
  <c r="C69" i="8"/>
  <c r="C67" i="8"/>
  <c r="F75" i="8"/>
  <c r="C80" i="8"/>
  <c r="E120" i="8"/>
  <c r="H121" i="8"/>
  <c r="H126" i="8"/>
  <c r="C138" i="8"/>
  <c r="C152" i="8"/>
  <c r="C166" i="8"/>
  <c r="E174" i="8"/>
  <c r="G174" i="8"/>
  <c r="H208" i="8"/>
  <c r="C232" i="8"/>
  <c r="E240" i="8"/>
  <c r="H257" i="8"/>
  <c r="L181" i="8"/>
  <c r="E20" i="8"/>
  <c r="F26" i="8"/>
  <c r="C26" i="8" s="1"/>
  <c r="C58" i="8"/>
  <c r="C126" i="8"/>
  <c r="H134" i="8"/>
  <c r="K187" i="8"/>
  <c r="K182" i="8" s="1"/>
  <c r="C216" i="8"/>
  <c r="H219" i="8"/>
  <c r="C250" i="8"/>
  <c r="H250" i="8"/>
  <c r="J253" i="8"/>
  <c r="J252" i="8" s="1"/>
  <c r="J181" i="8" s="1"/>
  <c r="D266" i="8"/>
  <c r="H269" i="8"/>
  <c r="C152" i="7"/>
  <c r="C161" i="7"/>
  <c r="D160" i="7"/>
  <c r="C160" i="7" s="1"/>
  <c r="K53" i="7"/>
  <c r="F53" i="7"/>
  <c r="G76" i="7"/>
  <c r="G75" i="7" s="1"/>
  <c r="L76" i="7"/>
  <c r="L75" i="7" s="1"/>
  <c r="C85" i="7"/>
  <c r="C99" i="7"/>
  <c r="E182" i="7"/>
  <c r="C199" i="7"/>
  <c r="H199" i="7"/>
  <c r="H227" i="7"/>
  <c r="F211" i="7"/>
  <c r="F181" i="7" s="1"/>
  <c r="H245" i="7"/>
  <c r="H257" i="7"/>
  <c r="L181" i="7"/>
  <c r="C108" i="7"/>
  <c r="H21" i="7"/>
  <c r="J67" i="7"/>
  <c r="C69" i="7"/>
  <c r="H91" i="7"/>
  <c r="H114" i="7"/>
  <c r="J120" i="7"/>
  <c r="J75" i="7" s="1"/>
  <c r="H131" i="7"/>
  <c r="H147" i="7"/>
  <c r="H166" i="7"/>
  <c r="C179" i="7"/>
  <c r="H214" i="7"/>
  <c r="C227" i="7"/>
  <c r="C245" i="7"/>
  <c r="E252" i="7"/>
  <c r="C252" i="7" s="1"/>
  <c r="C267" i="7"/>
  <c r="E20" i="7"/>
  <c r="C43" i="7"/>
  <c r="J53" i="7"/>
  <c r="H58" i="7"/>
  <c r="F76" i="7"/>
  <c r="F75" i="7" s="1"/>
  <c r="C91" i="7"/>
  <c r="F120" i="7"/>
  <c r="C131" i="7"/>
  <c r="C147" i="7"/>
  <c r="K187" i="7"/>
  <c r="K182" i="7" s="1"/>
  <c r="C233" i="7"/>
  <c r="I253" i="7"/>
  <c r="H253" i="7" s="1"/>
  <c r="H263" i="7"/>
  <c r="E211" i="6"/>
  <c r="H43" i="6"/>
  <c r="L54" i="6"/>
  <c r="L53" i="6" s="1"/>
  <c r="C126" i="6"/>
  <c r="L120" i="6"/>
  <c r="C171" i="6"/>
  <c r="I174" i="6"/>
  <c r="C179" i="6"/>
  <c r="L182" i="6"/>
  <c r="F187" i="6"/>
  <c r="G212" i="6"/>
  <c r="G211" i="6" s="1"/>
  <c r="K212" i="6"/>
  <c r="K211" i="6" s="1"/>
  <c r="C227" i="6"/>
  <c r="H233" i="6"/>
  <c r="H232" i="6"/>
  <c r="H253" i="6"/>
  <c r="C257" i="6"/>
  <c r="H257" i="6"/>
  <c r="G182" i="6"/>
  <c r="C43" i="6"/>
  <c r="E54" i="6"/>
  <c r="E53" i="6" s="1"/>
  <c r="D67" i="6"/>
  <c r="H80" i="6"/>
  <c r="C85" i="6"/>
  <c r="F161" i="6"/>
  <c r="F160" i="6" s="1"/>
  <c r="C166" i="6"/>
  <c r="L161" i="6"/>
  <c r="L160" i="6" s="1"/>
  <c r="H183" i="6"/>
  <c r="E187" i="6"/>
  <c r="E182" i="6" s="1"/>
  <c r="E181" i="6" s="1"/>
  <c r="I182" i="6"/>
  <c r="C199" i="6"/>
  <c r="I211" i="6"/>
  <c r="I181" i="6" s="1"/>
  <c r="C214" i="6"/>
  <c r="C219" i="6"/>
  <c r="H267" i="6"/>
  <c r="C55" i="6"/>
  <c r="I53" i="6"/>
  <c r="K54" i="6"/>
  <c r="K53" i="6"/>
  <c r="G53" i="6"/>
  <c r="H131" i="6"/>
  <c r="C153" i="6"/>
  <c r="C175" i="6"/>
  <c r="L174" i="6"/>
  <c r="F182" i="6"/>
  <c r="F181" i="6" s="1"/>
  <c r="K182" i="6"/>
  <c r="C250" i="6"/>
  <c r="H266" i="6"/>
  <c r="G53" i="5"/>
  <c r="H69" i="5"/>
  <c r="H67" i="5"/>
  <c r="E83" i="5"/>
  <c r="C114" i="5"/>
  <c r="H138" i="5"/>
  <c r="D161" i="5"/>
  <c r="E187" i="5"/>
  <c r="H208" i="5"/>
  <c r="H269" i="5"/>
  <c r="H55" i="5"/>
  <c r="G275" i="5"/>
  <c r="G274" i="5" s="1"/>
  <c r="L275" i="5"/>
  <c r="L274" i="5" s="1"/>
  <c r="H58" i="5"/>
  <c r="C80" i="5"/>
  <c r="H91" i="5"/>
  <c r="G83" i="5"/>
  <c r="C126" i="5"/>
  <c r="F182" i="5"/>
  <c r="K53" i="5"/>
  <c r="C58" i="5"/>
  <c r="H77" i="5"/>
  <c r="C108" i="5"/>
  <c r="I161" i="5"/>
  <c r="I160" i="5" s="1"/>
  <c r="F174" i="5"/>
  <c r="H179" i="5"/>
  <c r="H183" i="5"/>
  <c r="C227" i="5"/>
  <c r="H245" i="5"/>
  <c r="G53" i="4"/>
  <c r="E211" i="4"/>
  <c r="J211" i="4"/>
  <c r="I174" i="4"/>
  <c r="I275" i="4"/>
  <c r="I274" i="4" s="1"/>
  <c r="C69" i="4"/>
  <c r="H69" i="4"/>
  <c r="C99" i="4"/>
  <c r="G83" i="4"/>
  <c r="C114" i="4"/>
  <c r="D120" i="4"/>
  <c r="C153" i="4"/>
  <c r="L160" i="4"/>
  <c r="C166" i="4"/>
  <c r="E174" i="4"/>
  <c r="C179" i="4"/>
  <c r="D182" i="4"/>
  <c r="H199" i="4"/>
  <c r="C214" i="4"/>
  <c r="H245" i="4"/>
  <c r="C257" i="4"/>
  <c r="K83" i="4"/>
  <c r="F274" i="4"/>
  <c r="C43" i="4"/>
  <c r="H58" i="4"/>
  <c r="H80" i="4"/>
  <c r="C91" i="4"/>
  <c r="C126" i="4"/>
  <c r="H134" i="4"/>
  <c r="G187" i="4"/>
  <c r="G182" i="4" s="1"/>
  <c r="C219" i="4"/>
  <c r="G212" i="4"/>
  <c r="L212" i="4"/>
  <c r="L211" i="4" s="1"/>
  <c r="L181" i="4" s="1"/>
  <c r="E232" i="4"/>
  <c r="C245" i="4"/>
  <c r="L252" i="4"/>
  <c r="C276" i="4"/>
  <c r="K53" i="4"/>
  <c r="C58" i="4"/>
  <c r="C80" i="4"/>
  <c r="I83" i="4"/>
  <c r="C85" i="4"/>
  <c r="C134" i="4"/>
  <c r="H147" i="4"/>
  <c r="G160" i="4"/>
  <c r="H171" i="4"/>
  <c r="J187" i="4"/>
  <c r="J182" i="4" s="1"/>
  <c r="J181" i="4" s="1"/>
  <c r="H208" i="4"/>
  <c r="C216" i="4"/>
  <c r="D212" i="4"/>
  <c r="C241" i="4"/>
  <c r="H250" i="4"/>
  <c r="H263" i="4"/>
  <c r="H276" i="4"/>
  <c r="I211" i="3"/>
  <c r="I53" i="3"/>
  <c r="C21" i="3"/>
  <c r="C43" i="3"/>
  <c r="L53" i="3"/>
  <c r="H69" i="3"/>
  <c r="H85" i="3"/>
  <c r="H99" i="3"/>
  <c r="E83" i="3"/>
  <c r="I83" i="3"/>
  <c r="C134" i="3"/>
  <c r="H162" i="3"/>
  <c r="L161" i="3"/>
  <c r="L160" i="3" s="1"/>
  <c r="K182" i="3"/>
  <c r="F187" i="3"/>
  <c r="H188" i="3"/>
  <c r="H208" i="3"/>
  <c r="C216" i="3"/>
  <c r="G212" i="3"/>
  <c r="H227" i="3"/>
  <c r="H263" i="3"/>
  <c r="C58" i="3"/>
  <c r="C69" i="3"/>
  <c r="C80" i="3"/>
  <c r="C85" i="3"/>
  <c r="C99" i="3"/>
  <c r="K120" i="3"/>
  <c r="H131" i="3"/>
  <c r="H147" i="3"/>
  <c r="H171" i="3"/>
  <c r="G182" i="3"/>
  <c r="E182" i="3"/>
  <c r="E181" i="3" s="1"/>
  <c r="C208" i="3"/>
  <c r="C214" i="3"/>
  <c r="C227" i="3"/>
  <c r="K240" i="3"/>
  <c r="K211" i="3" s="1"/>
  <c r="K181" i="3" s="1"/>
  <c r="C250" i="3"/>
  <c r="C263" i="3"/>
  <c r="J275" i="3"/>
  <c r="J274" i="3" s="1"/>
  <c r="C276" i="3"/>
  <c r="H108" i="3"/>
  <c r="I20" i="3"/>
  <c r="E53" i="3"/>
  <c r="E75" i="3"/>
  <c r="H91" i="3"/>
  <c r="C114" i="3"/>
  <c r="G120" i="3"/>
  <c r="G75" i="3" s="1"/>
  <c r="C131" i="3"/>
  <c r="C147" i="3"/>
  <c r="C171" i="3"/>
  <c r="H199" i="3"/>
  <c r="H245" i="3"/>
  <c r="H257" i="3"/>
  <c r="H267" i="3"/>
  <c r="C126" i="2"/>
  <c r="D20" i="2"/>
  <c r="K26" i="2"/>
  <c r="K20" i="2" s="1"/>
  <c r="C58" i="2"/>
  <c r="J67" i="2"/>
  <c r="H67" i="2" s="1"/>
  <c r="F76" i="2"/>
  <c r="C77" i="2"/>
  <c r="H77" i="2"/>
  <c r="L75" i="2"/>
  <c r="C91" i="2"/>
  <c r="E83" i="2"/>
  <c r="J83" i="2"/>
  <c r="H131" i="2"/>
  <c r="H147" i="2"/>
  <c r="C162" i="2"/>
  <c r="L161" i="2"/>
  <c r="L160" i="2" s="1"/>
  <c r="H171" i="2"/>
  <c r="J182" i="2"/>
  <c r="E212" i="2"/>
  <c r="J212" i="2"/>
  <c r="C245" i="2"/>
  <c r="H263" i="2"/>
  <c r="C266" i="2"/>
  <c r="E20" i="2"/>
  <c r="F275" i="2"/>
  <c r="F274" i="2" s="1"/>
  <c r="K275" i="2"/>
  <c r="K274" i="2" s="1"/>
  <c r="H43" i="2"/>
  <c r="C55" i="2"/>
  <c r="L53" i="2"/>
  <c r="C69" i="2"/>
  <c r="H80" i="2"/>
  <c r="C85" i="2"/>
  <c r="F83" i="2"/>
  <c r="H114" i="2"/>
  <c r="F120" i="2"/>
  <c r="C131" i="2"/>
  <c r="C147" i="2"/>
  <c r="C171" i="2"/>
  <c r="E187" i="2"/>
  <c r="L182" i="2"/>
  <c r="L181" i="2" s="1"/>
  <c r="H208" i="2"/>
  <c r="H216" i="2"/>
  <c r="F212" i="2"/>
  <c r="H227" i="2"/>
  <c r="C263" i="2"/>
  <c r="G83" i="2"/>
  <c r="G75" i="2" s="1"/>
  <c r="G52" i="2" s="1"/>
  <c r="G51" i="2" s="1"/>
  <c r="D211" i="2"/>
  <c r="G274" i="2"/>
  <c r="C43" i="2"/>
  <c r="E54" i="2"/>
  <c r="E53" i="2" s="1"/>
  <c r="H58" i="2"/>
  <c r="D67" i="2"/>
  <c r="C67" i="2" s="1"/>
  <c r="K83" i="2"/>
  <c r="H126" i="2"/>
  <c r="H138" i="2"/>
  <c r="H166" i="2"/>
  <c r="D187" i="2"/>
  <c r="H199" i="2"/>
  <c r="H214" i="2"/>
  <c r="C232" i="2"/>
  <c r="H250" i="2"/>
  <c r="H257" i="2"/>
  <c r="E265" i="2"/>
  <c r="K53" i="1"/>
  <c r="H67" i="1"/>
  <c r="J20" i="1"/>
  <c r="K26" i="1"/>
  <c r="K20" i="1" s="1"/>
  <c r="H55" i="1"/>
  <c r="C69" i="1"/>
  <c r="E76" i="1"/>
  <c r="E75" i="1" s="1"/>
  <c r="E52" i="1" s="1"/>
  <c r="E51" i="1" s="1"/>
  <c r="H80" i="1"/>
  <c r="D83" i="1"/>
  <c r="C99" i="1"/>
  <c r="G83" i="1"/>
  <c r="G75" i="1" s="1"/>
  <c r="C126" i="1"/>
  <c r="I161" i="1"/>
  <c r="I160" i="1" s="1"/>
  <c r="C162" i="1"/>
  <c r="K161" i="1"/>
  <c r="K160" i="1" s="1"/>
  <c r="H166" i="1"/>
  <c r="C171" i="1"/>
  <c r="C187" i="1"/>
  <c r="H188" i="1"/>
  <c r="C199" i="1"/>
  <c r="C227" i="1"/>
  <c r="C250" i="1"/>
  <c r="G20" i="1"/>
  <c r="H43" i="1"/>
  <c r="F53" i="1"/>
  <c r="C55" i="1"/>
  <c r="H58" i="1"/>
  <c r="C67" i="1"/>
  <c r="C91" i="1"/>
  <c r="H108" i="1"/>
  <c r="C114" i="1"/>
  <c r="C121" i="1"/>
  <c r="H121" i="1"/>
  <c r="C134" i="1"/>
  <c r="H138" i="1"/>
  <c r="C147" i="1"/>
  <c r="H153" i="1"/>
  <c r="C175" i="1"/>
  <c r="H175" i="1"/>
  <c r="L174" i="1"/>
  <c r="C183" i="1"/>
  <c r="H183" i="1"/>
  <c r="C214" i="1"/>
  <c r="H216" i="1"/>
  <c r="L212" i="1"/>
  <c r="L211" i="1" s="1"/>
  <c r="C233" i="1"/>
  <c r="G53" i="1"/>
  <c r="J83" i="1"/>
  <c r="E181" i="1"/>
  <c r="E212" i="1"/>
  <c r="E211" i="1" s="1"/>
  <c r="I212" i="1"/>
  <c r="C21" i="1"/>
  <c r="C275" i="1" s="1"/>
  <c r="C274" i="1" s="1"/>
  <c r="H21" i="1"/>
  <c r="H275" i="1" s="1"/>
  <c r="H274" i="1" s="1"/>
  <c r="C58" i="1"/>
  <c r="C77" i="1"/>
  <c r="F83" i="1"/>
  <c r="F75" i="1" s="1"/>
  <c r="K83" i="1"/>
  <c r="K75" i="1" s="1"/>
  <c r="K272" i="1" s="1"/>
  <c r="H114" i="1"/>
  <c r="H134" i="1"/>
  <c r="C138" i="1"/>
  <c r="J161" i="1"/>
  <c r="H161" i="1" s="1"/>
  <c r="G182" i="1"/>
  <c r="C208" i="1"/>
  <c r="H214" i="1"/>
  <c r="C216" i="1"/>
  <c r="H253" i="1"/>
  <c r="I53" i="1"/>
  <c r="J182" i="1"/>
  <c r="J181" i="1" s="1"/>
  <c r="H187" i="1"/>
  <c r="H266" i="1"/>
  <c r="I265" i="1"/>
  <c r="H265" i="1" s="1"/>
  <c r="L53" i="4"/>
  <c r="H67" i="4"/>
  <c r="G211" i="2"/>
  <c r="C212" i="2"/>
  <c r="H120" i="1"/>
  <c r="H174" i="1"/>
  <c r="F181" i="1"/>
  <c r="K181" i="1"/>
  <c r="H212" i="1"/>
  <c r="I211" i="1"/>
  <c r="H211" i="1" s="1"/>
  <c r="H232" i="1"/>
  <c r="L52" i="2"/>
  <c r="H76" i="2"/>
  <c r="C83" i="2"/>
  <c r="I75" i="1"/>
  <c r="H76" i="1"/>
  <c r="E272" i="1"/>
  <c r="J160" i="1"/>
  <c r="H178" i="1"/>
  <c r="G181" i="1"/>
  <c r="H240" i="1"/>
  <c r="H54" i="2"/>
  <c r="I53" i="2"/>
  <c r="J75" i="2"/>
  <c r="I20" i="2"/>
  <c r="C21" i="2"/>
  <c r="I83" i="2"/>
  <c r="H83" i="2" s="1"/>
  <c r="H108" i="2"/>
  <c r="H121" i="2"/>
  <c r="I120" i="2"/>
  <c r="K161" i="2"/>
  <c r="K160" i="2" s="1"/>
  <c r="H162" i="2"/>
  <c r="C179" i="2"/>
  <c r="E178" i="2"/>
  <c r="C178" i="2" s="1"/>
  <c r="G181" i="2"/>
  <c r="J211" i="2"/>
  <c r="J181" i="2" s="1"/>
  <c r="C241" i="2"/>
  <c r="E240" i="2"/>
  <c r="C240" i="2" s="1"/>
  <c r="L272" i="2"/>
  <c r="H269" i="2"/>
  <c r="F26" i="3"/>
  <c r="H31" i="3"/>
  <c r="K26" i="3"/>
  <c r="H83" i="3"/>
  <c r="F120" i="3"/>
  <c r="C121" i="3"/>
  <c r="H161" i="3"/>
  <c r="I160" i="3"/>
  <c r="G211" i="3"/>
  <c r="H253" i="3"/>
  <c r="J252" i="3"/>
  <c r="H252" i="3" s="1"/>
  <c r="C269" i="3"/>
  <c r="D275" i="4"/>
  <c r="D274" i="4" s="1"/>
  <c r="C21" i="4"/>
  <c r="C275" i="4" s="1"/>
  <c r="D20" i="4"/>
  <c r="L275" i="4"/>
  <c r="L274" i="4" s="1"/>
  <c r="L20" i="4"/>
  <c r="F54" i="4"/>
  <c r="F53" i="4" s="1"/>
  <c r="C55" i="4"/>
  <c r="D54" i="4"/>
  <c r="H126" i="4"/>
  <c r="I120" i="4"/>
  <c r="H27" i="5"/>
  <c r="K26" i="5"/>
  <c r="C55" i="5"/>
  <c r="D54" i="5"/>
  <c r="L275" i="1"/>
  <c r="L274" i="1" s="1"/>
  <c r="C153" i="2"/>
  <c r="E152" i="2"/>
  <c r="C152" i="2" s="1"/>
  <c r="I160" i="2"/>
  <c r="H160" i="2" s="1"/>
  <c r="H179" i="2"/>
  <c r="I178" i="2"/>
  <c r="H178" i="2" s="1"/>
  <c r="C183" i="2"/>
  <c r="E182" i="2"/>
  <c r="K187" i="2"/>
  <c r="K182" i="2" s="1"/>
  <c r="K181" i="2" s="1"/>
  <c r="H188" i="2"/>
  <c r="H241" i="2"/>
  <c r="I240" i="2"/>
  <c r="H240" i="2" s="1"/>
  <c r="G20" i="3"/>
  <c r="G275" i="3"/>
  <c r="G274" i="3" s="1"/>
  <c r="D53" i="3"/>
  <c r="L75" i="3"/>
  <c r="L52" i="3" s="1"/>
  <c r="C108" i="3"/>
  <c r="D83" i="3"/>
  <c r="F178" i="3"/>
  <c r="C178" i="3" s="1"/>
  <c r="C179" i="3"/>
  <c r="F212" i="3"/>
  <c r="C219" i="3"/>
  <c r="D265" i="3"/>
  <c r="H76" i="4"/>
  <c r="I75" i="4"/>
  <c r="F83" i="4"/>
  <c r="F75" i="4" s="1"/>
  <c r="F272" i="4" s="1"/>
  <c r="C108" i="4"/>
  <c r="D20" i="1"/>
  <c r="L20" i="1"/>
  <c r="C108" i="1"/>
  <c r="C188" i="1"/>
  <c r="I275" i="1"/>
  <c r="I274" i="1" s="1"/>
  <c r="E20" i="1"/>
  <c r="I20" i="1"/>
  <c r="H20" i="1" s="1"/>
  <c r="F26" i="1"/>
  <c r="D54" i="1"/>
  <c r="L54" i="1"/>
  <c r="L53" i="1" s="1"/>
  <c r="D76" i="1"/>
  <c r="D120" i="1"/>
  <c r="C120" i="1" s="1"/>
  <c r="D152" i="1"/>
  <c r="C152" i="1" s="1"/>
  <c r="L152" i="1"/>
  <c r="H152" i="1" s="1"/>
  <c r="D160" i="1"/>
  <c r="F161" i="1"/>
  <c r="F160" i="1" s="1"/>
  <c r="D174" i="1"/>
  <c r="C174" i="1" s="1"/>
  <c r="D178" i="1"/>
  <c r="C178" i="1" s="1"/>
  <c r="D182" i="1"/>
  <c r="D212" i="1"/>
  <c r="D232" i="1"/>
  <c r="C232" i="1" s="1"/>
  <c r="D240" i="1"/>
  <c r="C240" i="1" s="1"/>
  <c r="D252" i="1"/>
  <c r="C252" i="1" s="1"/>
  <c r="L252" i="1"/>
  <c r="L181" i="1" s="1"/>
  <c r="D266" i="1"/>
  <c r="F275" i="1"/>
  <c r="F274" i="1" s="1"/>
  <c r="J275" i="1"/>
  <c r="J274" i="1" s="1"/>
  <c r="J20" i="2"/>
  <c r="H21" i="2"/>
  <c r="F26" i="2"/>
  <c r="F20" i="2" s="1"/>
  <c r="C20" i="2" s="1"/>
  <c r="D54" i="2"/>
  <c r="D76" i="2"/>
  <c r="C121" i="2"/>
  <c r="E120" i="2"/>
  <c r="C120" i="2" s="1"/>
  <c r="E160" i="2"/>
  <c r="G161" i="2"/>
  <c r="G160" i="2" s="1"/>
  <c r="C187" i="2"/>
  <c r="D182" i="2"/>
  <c r="F211" i="2"/>
  <c r="F181" i="2" s="1"/>
  <c r="C227" i="2"/>
  <c r="I253" i="2"/>
  <c r="C269" i="2"/>
  <c r="H55" i="3"/>
  <c r="J54" i="3"/>
  <c r="H77" i="3"/>
  <c r="J76" i="3"/>
  <c r="F83" i="3"/>
  <c r="D120" i="3"/>
  <c r="C120" i="3" s="1"/>
  <c r="H153" i="3"/>
  <c r="J152" i="3"/>
  <c r="H152" i="3" s="1"/>
  <c r="J160" i="3"/>
  <c r="H175" i="3"/>
  <c r="H183" i="3"/>
  <c r="J182" i="3"/>
  <c r="H233" i="3"/>
  <c r="J232" i="3"/>
  <c r="H232" i="3" s="1"/>
  <c r="F253" i="3"/>
  <c r="H266" i="3"/>
  <c r="K26" i="4"/>
  <c r="H45" i="4"/>
  <c r="H54" i="4"/>
  <c r="I53" i="4"/>
  <c r="D67" i="4"/>
  <c r="C67" i="4" s="1"/>
  <c r="H162" i="4"/>
  <c r="I161" i="4"/>
  <c r="G252" i="4"/>
  <c r="C252" i="4" s="1"/>
  <c r="C253" i="4"/>
  <c r="H21" i="5"/>
  <c r="H275" i="5" s="1"/>
  <c r="H274" i="5" s="1"/>
  <c r="I20" i="5"/>
  <c r="I275" i="5"/>
  <c r="I274" i="5" s="1"/>
  <c r="C69" i="5"/>
  <c r="D67" i="5"/>
  <c r="C67" i="5" s="1"/>
  <c r="D275" i="1"/>
  <c r="D274" i="1" s="1"/>
  <c r="C175" i="2"/>
  <c r="E174" i="2"/>
  <c r="C174" i="2" s="1"/>
  <c r="C214" i="2"/>
  <c r="H219" i="2"/>
  <c r="I212" i="2"/>
  <c r="D75" i="3"/>
  <c r="H121" i="3"/>
  <c r="J120" i="3"/>
  <c r="H120" i="3" s="1"/>
  <c r="C162" i="3"/>
  <c r="D161" i="3"/>
  <c r="G181" i="3"/>
  <c r="I182" i="3"/>
  <c r="F240" i="3"/>
  <c r="C240" i="3" s="1"/>
  <c r="C241" i="3"/>
  <c r="E272" i="3"/>
  <c r="C31" i="4"/>
  <c r="F26" i="4"/>
  <c r="C83" i="4"/>
  <c r="C27" i="6"/>
  <c r="F26" i="6"/>
  <c r="C58" i="6"/>
  <c r="D54" i="6"/>
  <c r="H26" i="1"/>
  <c r="G20" i="2"/>
  <c r="H45" i="2"/>
  <c r="C99" i="2"/>
  <c r="K120" i="2"/>
  <c r="K75" i="2" s="1"/>
  <c r="K52" i="2" s="1"/>
  <c r="K51" i="2" s="1"/>
  <c r="H153" i="2"/>
  <c r="I152" i="2"/>
  <c r="H152" i="2" s="1"/>
  <c r="C161" i="2"/>
  <c r="D160" i="2"/>
  <c r="H175" i="2"/>
  <c r="I174" i="2"/>
  <c r="H174" i="2" s="1"/>
  <c r="H183" i="2"/>
  <c r="I182" i="2"/>
  <c r="H187" i="2"/>
  <c r="C233" i="2"/>
  <c r="H233" i="2"/>
  <c r="I232" i="2"/>
  <c r="H232" i="2" s="1"/>
  <c r="E253" i="2"/>
  <c r="E252" i="2" s="1"/>
  <c r="C252" i="2" s="1"/>
  <c r="C265" i="2"/>
  <c r="C267" i="2"/>
  <c r="H267" i="2"/>
  <c r="I266" i="2"/>
  <c r="K20" i="3"/>
  <c r="H20" i="3" s="1"/>
  <c r="K275" i="3"/>
  <c r="K274" i="3" s="1"/>
  <c r="H21" i="3"/>
  <c r="C45" i="3"/>
  <c r="F54" i="3"/>
  <c r="F53" i="3" s="1"/>
  <c r="C55" i="3"/>
  <c r="J67" i="3"/>
  <c r="H67" i="3" s="1"/>
  <c r="I75" i="3"/>
  <c r="F76" i="3"/>
  <c r="C76" i="3" s="1"/>
  <c r="C77" i="3"/>
  <c r="K75" i="3"/>
  <c r="F152" i="3"/>
  <c r="C152" i="3" s="1"/>
  <c r="C153" i="3"/>
  <c r="F174" i="3"/>
  <c r="C174" i="3" s="1"/>
  <c r="C175" i="3"/>
  <c r="K174" i="3"/>
  <c r="H179" i="3"/>
  <c r="J178" i="3"/>
  <c r="H178" i="3" s="1"/>
  <c r="F182" i="3"/>
  <c r="C183" i="3"/>
  <c r="C188" i="3"/>
  <c r="D187" i="3"/>
  <c r="L187" i="3"/>
  <c r="L182" i="3" s="1"/>
  <c r="L181" i="3" s="1"/>
  <c r="D212" i="3"/>
  <c r="H219" i="3"/>
  <c r="J212" i="3"/>
  <c r="F232" i="3"/>
  <c r="C232" i="3" s="1"/>
  <c r="C233" i="3"/>
  <c r="H241" i="3"/>
  <c r="J240" i="3"/>
  <c r="H240" i="3" s="1"/>
  <c r="H265" i="3"/>
  <c r="F266" i="3"/>
  <c r="F265" i="3" s="1"/>
  <c r="C267" i="3"/>
  <c r="H269" i="3"/>
  <c r="F275" i="3"/>
  <c r="F274" i="3" s="1"/>
  <c r="C77" i="4"/>
  <c r="D76" i="4"/>
  <c r="H108" i="4"/>
  <c r="J83" i="4"/>
  <c r="H83" i="4" s="1"/>
  <c r="H188" i="4"/>
  <c r="I187" i="4"/>
  <c r="H216" i="4"/>
  <c r="I212" i="4"/>
  <c r="G211" i="4"/>
  <c r="K240" i="4"/>
  <c r="H241" i="4"/>
  <c r="C266" i="4"/>
  <c r="D265" i="4"/>
  <c r="C265" i="4" s="1"/>
  <c r="H85" i="5"/>
  <c r="I83" i="5"/>
  <c r="I266" i="5"/>
  <c r="H267" i="5"/>
  <c r="F76" i="6"/>
  <c r="C77" i="6"/>
  <c r="C152" i="4"/>
  <c r="C162" i="4"/>
  <c r="E161" i="4"/>
  <c r="C178" i="4"/>
  <c r="C188" i="4"/>
  <c r="E187" i="4"/>
  <c r="C212" i="4"/>
  <c r="D211" i="4"/>
  <c r="C232" i="4"/>
  <c r="G240" i="4"/>
  <c r="I265" i="4"/>
  <c r="H269" i="4"/>
  <c r="C274" i="4"/>
  <c r="E275" i="5"/>
  <c r="E274" i="5" s="1"/>
  <c r="C21" i="5"/>
  <c r="E20" i="5"/>
  <c r="H45" i="5"/>
  <c r="L20" i="5"/>
  <c r="H54" i="5"/>
  <c r="I53" i="5"/>
  <c r="F161" i="5"/>
  <c r="F160" i="5" s="1"/>
  <c r="C162" i="5"/>
  <c r="I174" i="5"/>
  <c r="H175" i="5"/>
  <c r="C253" i="5"/>
  <c r="D252" i="5"/>
  <c r="C252" i="5" s="1"/>
  <c r="D275" i="3"/>
  <c r="D274" i="3" s="1"/>
  <c r="L275" i="3"/>
  <c r="L274" i="3" s="1"/>
  <c r="K120" i="4"/>
  <c r="H121" i="4"/>
  <c r="K160" i="4"/>
  <c r="H175" i="4"/>
  <c r="F181" i="4"/>
  <c r="C240" i="4"/>
  <c r="K253" i="4"/>
  <c r="K266" i="4"/>
  <c r="K265" i="4" s="1"/>
  <c r="H267" i="4"/>
  <c r="F76" i="5"/>
  <c r="C77" i="5"/>
  <c r="D76" i="5"/>
  <c r="H108" i="5"/>
  <c r="J83" i="5"/>
  <c r="J75" i="5" s="1"/>
  <c r="J52" i="5" s="1"/>
  <c r="H126" i="5"/>
  <c r="J120" i="5"/>
  <c r="F212" i="5"/>
  <c r="F211" i="5" s="1"/>
  <c r="F181" i="5" s="1"/>
  <c r="C214" i="5"/>
  <c r="H257" i="5"/>
  <c r="I253" i="5"/>
  <c r="F275" i="6"/>
  <c r="F274" i="6" s="1"/>
  <c r="C21" i="6"/>
  <c r="K275" i="6"/>
  <c r="K274" i="6" s="1"/>
  <c r="F83" i="6"/>
  <c r="H85" i="6"/>
  <c r="J83" i="6"/>
  <c r="J161" i="6"/>
  <c r="J160" i="6" s="1"/>
  <c r="H162" i="6"/>
  <c r="C216" i="6"/>
  <c r="D212" i="6"/>
  <c r="E20" i="4"/>
  <c r="I20" i="4"/>
  <c r="E120" i="4"/>
  <c r="C120" i="4" s="1"/>
  <c r="G120" i="4"/>
  <c r="G75" i="4" s="1"/>
  <c r="C138" i="4"/>
  <c r="K152" i="4"/>
  <c r="K75" i="4" s="1"/>
  <c r="H153" i="4"/>
  <c r="G174" i="4"/>
  <c r="C174" i="4" s="1"/>
  <c r="L174" i="4"/>
  <c r="L272" i="4" s="1"/>
  <c r="K178" i="4"/>
  <c r="H178" i="4" s="1"/>
  <c r="H179" i="4"/>
  <c r="K182" i="4"/>
  <c r="H183" i="4"/>
  <c r="K212" i="4"/>
  <c r="K211" i="4" s="1"/>
  <c r="H219" i="4"/>
  <c r="K232" i="4"/>
  <c r="H232" i="4" s="1"/>
  <c r="H233" i="4"/>
  <c r="H240" i="4"/>
  <c r="C31" i="5"/>
  <c r="F26" i="5"/>
  <c r="C43" i="5"/>
  <c r="D20" i="5"/>
  <c r="G75" i="5"/>
  <c r="H76" i="5"/>
  <c r="H80" i="5"/>
  <c r="K83" i="5"/>
  <c r="K75" i="5" s="1"/>
  <c r="D160" i="5"/>
  <c r="H188" i="5"/>
  <c r="J187" i="5"/>
  <c r="J182" i="5" s="1"/>
  <c r="C241" i="5"/>
  <c r="D240" i="5"/>
  <c r="F53" i="6"/>
  <c r="C67" i="6"/>
  <c r="K83" i="6"/>
  <c r="H134" i="6"/>
  <c r="I120" i="6"/>
  <c r="J152" i="6"/>
  <c r="H152" i="6" s="1"/>
  <c r="H153" i="6"/>
  <c r="C121" i="5"/>
  <c r="D120" i="5"/>
  <c r="L120" i="5"/>
  <c r="L75" i="5" s="1"/>
  <c r="G161" i="5"/>
  <c r="G160" i="5" s="1"/>
  <c r="C179" i="5"/>
  <c r="D178" i="5"/>
  <c r="C178" i="5" s="1"/>
  <c r="K181" i="5"/>
  <c r="J211" i="5"/>
  <c r="C219" i="5"/>
  <c r="D212" i="5"/>
  <c r="L212" i="5"/>
  <c r="L211" i="5" s="1"/>
  <c r="E240" i="5"/>
  <c r="I240" i="5"/>
  <c r="H240" i="5" s="1"/>
  <c r="G275" i="6"/>
  <c r="G274" i="6" s="1"/>
  <c r="G20" i="6"/>
  <c r="H55" i="6"/>
  <c r="J54" i="6"/>
  <c r="C108" i="6"/>
  <c r="D83" i="6"/>
  <c r="L83" i="6"/>
  <c r="L75" i="6" s="1"/>
  <c r="K178" i="6"/>
  <c r="H178" i="6" s="1"/>
  <c r="H179" i="6"/>
  <c r="G181" i="6"/>
  <c r="L212" i="6"/>
  <c r="L211" i="6" s="1"/>
  <c r="C233" i="6"/>
  <c r="D232" i="6"/>
  <c r="C232" i="6" s="1"/>
  <c r="C241" i="6"/>
  <c r="D240" i="6"/>
  <c r="C240" i="6" s="1"/>
  <c r="C266" i="6"/>
  <c r="D265" i="6"/>
  <c r="C265" i="6" s="1"/>
  <c r="H269" i="6"/>
  <c r="C27" i="7"/>
  <c r="F26" i="7"/>
  <c r="C45" i="7"/>
  <c r="G20" i="7"/>
  <c r="F83" i="5"/>
  <c r="C83" i="5" s="1"/>
  <c r="C91" i="5"/>
  <c r="E120" i="5"/>
  <c r="E75" i="5" s="1"/>
  <c r="E52" i="5" s="1"/>
  <c r="I120" i="5"/>
  <c r="H120" i="5" s="1"/>
  <c r="H134" i="5"/>
  <c r="C153" i="5"/>
  <c r="D152" i="5"/>
  <c r="C152" i="5" s="1"/>
  <c r="H153" i="5"/>
  <c r="H161" i="5"/>
  <c r="H162" i="5"/>
  <c r="H178" i="5"/>
  <c r="C183" i="5"/>
  <c r="D182" i="5"/>
  <c r="L182" i="5"/>
  <c r="L181" i="5" s="1"/>
  <c r="C188" i="5"/>
  <c r="G187" i="5"/>
  <c r="G182" i="5" s="1"/>
  <c r="G181" i="5" s="1"/>
  <c r="H216" i="5"/>
  <c r="E212" i="5"/>
  <c r="I212" i="5"/>
  <c r="C233" i="5"/>
  <c r="D232" i="5"/>
  <c r="C232" i="5" s="1"/>
  <c r="H233" i="5"/>
  <c r="C263" i="5"/>
  <c r="C269" i="5"/>
  <c r="H69" i="6"/>
  <c r="C80" i="6"/>
  <c r="H99" i="6"/>
  <c r="E83" i="6"/>
  <c r="E75" i="6" s="1"/>
  <c r="E52" i="6" s="1"/>
  <c r="E51" i="6" s="1"/>
  <c r="I83" i="6"/>
  <c r="I75" i="6" s="1"/>
  <c r="H121" i="6"/>
  <c r="J120" i="6"/>
  <c r="H138" i="6"/>
  <c r="F152" i="6"/>
  <c r="D174" i="6"/>
  <c r="H208" i="6"/>
  <c r="J187" i="6"/>
  <c r="H212" i="6"/>
  <c r="L252" i="6"/>
  <c r="H252" i="6" s="1"/>
  <c r="H77" i="7"/>
  <c r="I76" i="7"/>
  <c r="F20" i="5"/>
  <c r="J20" i="5"/>
  <c r="C85" i="5"/>
  <c r="H114" i="5"/>
  <c r="C131" i="5"/>
  <c r="H152" i="5"/>
  <c r="H160" i="5"/>
  <c r="C175" i="5"/>
  <c r="D174" i="5"/>
  <c r="C174" i="5" s="1"/>
  <c r="L174" i="5"/>
  <c r="L272" i="5" s="1"/>
  <c r="E182" i="5"/>
  <c r="I182" i="5"/>
  <c r="C199" i="5"/>
  <c r="H214" i="5"/>
  <c r="H232" i="5"/>
  <c r="C245" i="5"/>
  <c r="C257" i="5"/>
  <c r="C267" i="5"/>
  <c r="D266" i="5"/>
  <c r="H21" i="6"/>
  <c r="H275" i="6" s="1"/>
  <c r="H274" i="6" s="1"/>
  <c r="J20" i="6"/>
  <c r="J275" i="6"/>
  <c r="J274" i="6" s="1"/>
  <c r="H31" i="6"/>
  <c r="K26" i="6"/>
  <c r="C45" i="6"/>
  <c r="H67" i="6"/>
  <c r="H77" i="6"/>
  <c r="J76" i="6"/>
  <c r="H91" i="6"/>
  <c r="D120" i="6"/>
  <c r="F120" i="6"/>
  <c r="K120" i="6"/>
  <c r="C134" i="6"/>
  <c r="C188" i="6"/>
  <c r="D187" i="6"/>
  <c r="L181" i="6"/>
  <c r="H67" i="7"/>
  <c r="L53" i="7"/>
  <c r="L52" i="7" s="1"/>
  <c r="I274" i="8"/>
  <c r="F20" i="8"/>
  <c r="H31" i="8"/>
  <c r="K26" i="8"/>
  <c r="C178" i="6"/>
  <c r="D275" i="7"/>
  <c r="D274" i="7" s="1"/>
  <c r="C21" i="7"/>
  <c r="C275" i="7" s="1"/>
  <c r="H45" i="7"/>
  <c r="C241" i="7"/>
  <c r="E240" i="7"/>
  <c r="C240" i="7" s="1"/>
  <c r="C152" i="6"/>
  <c r="C162" i="6"/>
  <c r="C183" i="6"/>
  <c r="C208" i="6"/>
  <c r="J240" i="6"/>
  <c r="H240" i="6" s="1"/>
  <c r="D253" i="6"/>
  <c r="J265" i="6"/>
  <c r="H265" i="6" s="1"/>
  <c r="C269" i="6"/>
  <c r="I20" i="7"/>
  <c r="C55" i="7"/>
  <c r="D54" i="7"/>
  <c r="C178" i="7"/>
  <c r="G174" i="7"/>
  <c r="C174" i="7" s="1"/>
  <c r="H179" i="7"/>
  <c r="I178" i="7"/>
  <c r="H178" i="7" s="1"/>
  <c r="K211" i="7"/>
  <c r="C274" i="7"/>
  <c r="H216" i="8"/>
  <c r="I212" i="8"/>
  <c r="K240" i="8"/>
  <c r="H240" i="8" s="1"/>
  <c r="H241" i="8"/>
  <c r="C275" i="8"/>
  <c r="C274" i="8" s="1"/>
  <c r="C138" i="6"/>
  <c r="D161" i="6"/>
  <c r="E161" i="6"/>
  <c r="E160" i="6" s="1"/>
  <c r="E272" i="6" s="1"/>
  <c r="I161" i="6"/>
  <c r="G174" i="6"/>
  <c r="K174" i="6"/>
  <c r="H174" i="6" s="1"/>
  <c r="C245" i="6"/>
  <c r="C267" i="6"/>
  <c r="K26" i="7"/>
  <c r="H43" i="7"/>
  <c r="H54" i="7"/>
  <c r="I53" i="7"/>
  <c r="C58" i="7"/>
  <c r="D67" i="7"/>
  <c r="C67" i="7" s="1"/>
  <c r="K76" i="7"/>
  <c r="H80" i="7"/>
  <c r="G211" i="7"/>
  <c r="F265" i="7"/>
  <c r="C266" i="7"/>
  <c r="H269" i="7"/>
  <c r="H275" i="7" s="1"/>
  <c r="H274" i="7" s="1"/>
  <c r="C76" i="8"/>
  <c r="D75" i="8"/>
  <c r="H80" i="8"/>
  <c r="I76" i="8"/>
  <c r="C77" i="7"/>
  <c r="I83" i="7"/>
  <c r="H83" i="7" s="1"/>
  <c r="K83" i="7"/>
  <c r="H108" i="7"/>
  <c r="H121" i="7"/>
  <c r="I120" i="7"/>
  <c r="H120" i="7" s="1"/>
  <c r="C153" i="7"/>
  <c r="H153" i="7"/>
  <c r="I152" i="7"/>
  <c r="H152" i="7" s="1"/>
  <c r="K161" i="7"/>
  <c r="K160" i="7" s="1"/>
  <c r="H162" i="7"/>
  <c r="C175" i="7"/>
  <c r="H175" i="7"/>
  <c r="I174" i="7"/>
  <c r="H174" i="7" s="1"/>
  <c r="H188" i="7"/>
  <c r="C253" i="7"/>
  <c r="I252" i="7"/>
  <c r="H252" i="7" s="1"/>
  <c r="C263" i="7"/>
  <c r="I275" i="7"/>
  <c r="I274" i="7" s="1"/>
  <c r="E274" i="8"/>
  <c r="H175" i="8"/>
  <c r="I174" i="8"/>
  <c r="D174" i="8"/>
  <c r="C178" i="8"/>
  <c r="C121" i="7"/>
  <c r="E120" i="7"/>
  <c r="C120" i="7" s="1"/>
  <c r="H126" i="7"/>
  <c r="H138" i="7"/>
  <c r="H216" i="7"/>
  <c r="H219" i="7"/>
  <c r="I212" i="7"/>
  <c r="H233" i="7"/>
  <c r="I232" i="7"/>
  <c r="H232" i="7" s="1"/>
  <c r="D181" i="7"/>
  <c r="C265" i="7"/>
  <c r="H267" i="7"/>
  <c r="I266" i="7"/>
  <c r="F272" i="7"/>
  <c r="K275" i="8"/>
  <c r="K274" i="8" s="1"/>
  <c r="K20" i="8"/>
  <c r="H20" i="8" s="1"/>
  <c r="H21" i="8"/>
  <c r="H275" i="8" s="1"/>
  <c r="H274" i="8" s="1"/>
  <c r="K54" i="8"/>
  <c r="H55" i="8"/>
  <c r="H85" i="8"/>
  <c r="K83" i="8"/>
  <c r="H108" i="8"/>
  <c r="I83" i="8"/>
  <c r="K252" i="8"/>
  <c r="H253" i="8"/>
  <c r="G252" i="8"/>
  <c r="C253" i="8"/>
  <c r="E76" i="7"/>
  <c r="E83" i="7"/>
  <c r="C83" i="7" s="1"/>
  <c r="H134" i="7"/>
  <c r="I160" i="7"/>
  <c r="C183" i="7"/>
  <c r="H183" i="7"/>
  <c r="I182" i="7"/>
  <c r="G187" i="7"/>
  <c r="G182" i="7" s="1"/>
  <c r="C219" i="7"/>
  <c r="E212" i="7"/>
  <c r="J211" i="7"/>
  <c r="J181" i="7" s="1"/>
  <c r="H241" i="7"/>
  <c r="I240" i="7"/>
  <c r="H240" i="7" s="1"/>
  <c r="C257" i="7"/>
  <c r="G20" i="8"/>
  <c r="G275" i="8"/>
  <c r="G274" i="8" s="1"/>
  <c r="G53" i="8"/>
  <c r="H69" i="8"/>
  <c r="K67" i="8"/>
  <c r="H67" i="8" s="1"/>
  <c r="C108" i="8"/>
  <c r="E83" i="8"/>
  <c r="C83" i="8" s="1"/>
  <c r="C120" i="8"/>
  <c r="H162" i="8"/>
  <c r="I161" i="8"/>
  <c r="K232" i="8"/>
  <c r="H233" i="8"/>
  <c r="G240" i="8"/>
  <c r="C240" i="8" s="1"/>
  <c r="C266" i="8"/>
  <c r="F52" i="8"/>
  <c r="F51" i="8" s="1"/>
  <c r="F50" i="8" s="1"/>
  <c r="C54" i="8"/>
  <c r="D53" i="8"/>
  <c r="K76" i="8"/>
  <c r="H77" i="8"/>
  <c r="I120" i="8"/>
  <c r="H131" i="8"/>
  <c r="C162" i="8"/>
  <c r="E161" i="8"/>
  <c r="K178" i="8"/>
  <c r="K174" i="8" s="1"/>
  <c r="H179" i="8"/>
  <c r="H188" i="8"/>
  <c r="I187" i="8"/>
  <c r="H252" i="8"/>
  <c r="H267" i="8"/>
  <c r="J272" i="8"/>
  <c r="D20" i="8"/>
  <c r="L20" i="8"/>
  <c r="H54" i="8"/>
  <c r="I53" i="8"/>
  <c r="E75" i="8"/>
  <c r="L75" i="8"/>
  <c r="L272" i="8" s="1"/>
  <c r="K120" i="8"/>
  <c r="H183" i="8"/>
  <c r="C188" i="8"/>
  <c r="E187" i="8"/>
  <c r="C208" i="8"/>
  <c r="E212" i="8"/>
  <c r="H266" i="8"/>
  <c r="I265" i="8"/>
  <c r="H265" i="8" s="1"/>
  <c r="F272" i="8"/>
  <c r="D265" i="8"/>
  <c r="C252" i="8"/>
  <c r="C20" i="8" l="1"/>
  <c r="G52" i="8"/>
  <c r="H178" i="8"/>
  <c r="J51" i="8"/>
  <c r="E211" i="8"/>
  <c r="C174" i="8"/>
  <c r="L52" i="8"/>
  <c r="L51" i="8" s="1"/>
  <c r="L50" i="8" s="1"/>
  <c r="K211" i="8"/>
  <c r="K181" i="8" s="1"/>
  <c r="J51" i="7"/>
  <c r="J50" i="7" s="1"/>
  <c r="J52" i="7"/>
  <c r="F52" i="7"/>
  <c r="F51" i="7" s="1"/>
  <c r="F50" i="7" s="1"/>
  <c r="K75" i="7"/>
  <c r="K52" i="7" s="1"/>
  <c r="L51" i="7"/>
  <c r="L50" i="7" s="1"/>
  <c r="H187" i="7"/>
  <c r="G272" i="6"/>
  <c r="K75" i="6"/>
  <c r="F75" i="6"/>
  <c r="F272" i="6" s="1"/>
  <c r="K181" i="6"/>
  <c r="H83" i="6"/>
  <c r="C275" i="6"/>
  <c r="C274" i="6" s="1"/>
  <c r="L52" i="5"/>
  <c r="L51" i="5" s="1"/>
  <c r="G52" i="5"/>
  <c r="G51" i="5" s="1"/>
  <c r="G52" i="4"/>
  <c r="G181" i="4"/>
  <c r="J75" i="4"/>
  <c r="G52" i="3"/>
  <c r="G272" i="3"/>
  <c r="C83" i="3"/>
  <c r="K272" i="3"/>
  <c r="I272" i="3"/>
  <c r="G51" i="3"/>
  <c r="L51" i="3"/>
  <c r="L273" i="3" s="1"/>
  <c r="E52" i="3"/>
  <c r="E51" i="3" s="1"/>
  <c r="C265" i="3"/>
  <c r="G50" i="2"/>
  <c r="G273" i="2"/>
  <c r="H26" i="2"/>
  <c r="H161" i="2"/>
  <c r="F75" i="2"/>
  <c r="C160" i="2"/>
  <c r="G272" i="2"/>
  <c r="H275" i="2"/>
  <c r="H274" i="2" s="1"/>
  <c r="L51" i="2"/>
  <c r="J53" i="2"/>
  <c r="J272" i="2" s="1"/>
  <c r="G272" i="1"/>
  <c r="G52" i="1"/>
  <c r="F52" i="1"/>
  <c r="F51" i="1" s="1"/>
  <c r="F50" i="1" s="1"/>
  <c r="H182" i="1"/>
  <c r="H252" i="1"/>
  <c r="H54" i="1"/>
  <c r="H83" i="1"/>
  <c r="I181" i="1"/>
  <c r="J75" i="1"/>
  <c r="J52" i="1" s="1"/>
  <c r="J51" i="1" s="1"/>
  <c r="C83" i="1"/>
  <c r="F272" i="1"/>
  <c r="K51" i="1"/>
  <c r="K50" i="1" s="1"/>
  <c r="K52" i="1"/>
  <c r="L272" i="6"/>
  <c r="L52" i="6"/>
  <c r="L51" i="6" s="1"/>
  <c r="G50" i="3"/>
  <c r="G273" i="3"/>
  <c r="L50" i="3"/>
  <c r="K52" i="6"/>
  <c r="K272" i="6"/>
  <c r="K272" i="5"/>
  <c r="K52" i="5"/>
  <c r="K51" i="5" s="1"/>
  <c r="K50" i="5" s="1"/>
  <c r="F272" i="5"/>
  <c r="L50" i="5"/>
  <c r="L273" i="5"/>
  <c r="K50" i="2"/>
  <c r="K273" i="2"/>
  <c r="K273" i="1"/>
  <c r="J273" i="7"/>
  <c r="J272" i="5"/>
  <c r="G50" i="5"/>
  <c r="G273" i="5"/>
  <c r="E273" i="6"/>
  <c r="E50" i="6"/>
  <c r="D181" i="8"/>
  <c r="C265" i="8"/>
  <c r="C161" i="8"/>
  <c r="E160" i="8"/>
  <c r="C160" i="8" s="1"/>
  <c r="H266" i="7"/>
  <c r="I265" i="7"/>
  <c r="H265" i="7" s="1"/>
  <c r="C75" i="8"/>
  <c r="K272" i="7"/>
  <c r="H152" i="4"/>
  <c r="H83" i="5"/>
  <c r="C26" i="6"/>
  <c r="H26" i="4"/>
  <c r="K20" i="4"/>
  <c r="H20" i="4" s="1"/>
  <c r="D181" i="2"/>
  <c r="C182" i="2"/>
  <c r="C54" i="1"/>
  <c r="D53" i="1"/>
  <c r="H75" i="4"/>
  <c r="H181" i="1"/>
  <c r="L272" i="3"/>
  <c r="K75" i="8"/>
  <c r="G181" i="7"/>
  <c r="C182" i="7"/>
  <c r="H160" i="7"/>
  <c r="E75" i="7"/>
  <c r="H26" i="7"/>
  <c r="K20" i="7"/>
  <c r="I160" i="6"/>
  <c r="H161" i="6"/>
  <c r="H212" i="8"/>
  <c r="I211" i="8"/>
  <c r="H20" i="7"/>
  <c r="H26" i="8"/>
  <c r="F273" i="8"/>
  <c r="J75" i="6"/>
  <c r="H75" i="6" s="1"/>
  <c r="C174" i="6"/>
  <c r="H54" i="6"/>
  <c r="J53" i="6"/>
  <c r="C187" i="5"/>
  <c r="C240" i="5"/>
  <c r="C160" i="5"/>
  <c r="C26" i="5"/>
  <c r="F20" i="6"/>
  <c r="C20" i="6" s="1"/>
  <c r="I252" i="5"/>
  <c r="H253" i="5"/>
  <c r="C275" i="5"/>
  <c r="C274" i="5" s="1"/>
  <c r="C187" i="4"/>
  <c r="E182" i="4"/>
  <c r="H76" i="6"/>
  <c r="H212" i="4"/>
  <c r="I211" i="4"/>
  <c r="J211" i="3"/>
  <c r="H212" i="3"/>
  <c r="C187" i="3"/>
  <c r="D182" i="3"/>
  <c r="I52" i="3"/>
  <c r="H275" i="3"/>
  <c r="H274" i="3" s="1"/>
  <c r="H266" i="2"/>
  <c r="I265" i="2"/>
  <c r="H265" i="2" s="1"/>
  <c r="H187" i="3"/>
  <c r="H161" i="4"/>
  <c r="I160" i="4"/>
  <c r="H160" i="4" s="1"/>
  <c r="J181" i="3"/>
  <c r="E272" i="2"/>
  <c r="C26" i="2"/>
  <c r="C212" i="1"/>
  <c r="D211" i="1"/>
  <c r="C211" i="1" s="1"/>
  <c r="F273" i="1"/>
  <c r="C26" i="1"/>
  <c r="C266" i="3"/>
  <c r="H187" i="5"/>
  <c r="H120" i="4"/>
  <c r="C54" i="4"/>
  <c r="D53" i="4"/>
  <c r="H53" i="2"/>
  <c r="H160" i="1"/>
  <c r="E50" i="1"/>
  <c r="E273" i="1"/>
  <c r="I52" i="1"/>
  <c r="H53" i="1"/>
  <c r="G211" i="8"/>
  <c r="G181" i="8" s="1"/>
  <c r="G51" i="8" s="1"/>
  <c r="C253" i="6"/>
  <c r="D252" i="6"/>
  <c r="H26" i="6"/>
  <c r="G52" i="6"/>
  <c r="G51" i="6" s="1"/>
  <c r="F75" i="5"/>
  <c r="F52" i="5" s="1"/>
  <c r="F51" i="5" s="1"/>
  <c r="F50" i="5" s="1"/>
  <c r="I181" i="3"/>
  <c r="H181" i="3" s="1"/>
  <c r="H182" i="3"/>
  <c r="D265" i="1"/>
  <c r="C265" i="1" s="1"/>
  <c r="C266" i="1"/>
  <c r="C26" i="3"/>
  <c r="F20" i="3"/>
  <c r="C20" i="3" s="1"/>
  <c r="D272" i="8"/>
  <c r="C187" i="8"/>
  <c r="E182" i="8"/>
  <c r="D52" i="8"/>
  <c r="C53" i="8"/>
  <c r="H182" i="7"/>
  <c r="H161" i="7"/>
  <c r="H83" i="8"/>
  <c r="H212" i="7"/>
  <c r="I211" i="7"/>
  <c r="H211" i="7" s="1"/>
  <c r="J272" i="7"/>
  <c r="H76" i="8"/>
  <c r="I75" i="8"/>
  <c r="H75" i="8" s="1"/>
  <c r="G272" i="7"/>
  <c r="C76" i="7"/>
  <c r="J211" i="6"/>
  <c r="C187" i="6"/>
  <c r="D182" i="6"/>
  <c r="H182" i="5"/>
  <c r="H76" i="7"/>
  <c r="I75" i="7"/>
  <c r="H75" i="7" s="1"/>
  <c r="H212" i="5"/>
  <c r="I211" i="5"/>
  <c r="H211" i="5" s="1"/>
  <c r="K181" i="7"/>
  <c r="K51" i="7" s="1"/>
  <c r="F273" i="7"/>
  <c r="C26" i="7"/>
  <c r="F20" i="7"/>
  <c r="C20" i="7" s="1"/>
  <c r="C83" i="6"/>
  <c r="C212" i="5"/>
  <c r="D211" i="5"/>
  <c r="C161" i="5"/>
  <c r="I75" i="5"/>
  <c r="H75" i="5" s="1"/>
  <c r="D75" i="6"/>
  <c r="C75" i="6" s="1"/>
  <c r="K20" i="6"/>
  <c r="H20" i="6" s="1"/>
  <c r="C76" i="5"/>
  <c r="D75" i="5"/>
  <c r="C75" i="5" s="1"/>
  <c r="K174" i="4"/>
  <c r="H174" i="4" s="1"/>
  <c r="H174" i="5"/>
  <c r="I52" i="5"/>
  <c r="H53" i="5"/>
  <c r="H265" i="4"/>
  <c r="K52" i="3"/>
  <c r="K51" i="3" s="1"/>
  <c r="K50" i="3" s="1"/>
  <c r="H182" i="2"/>
  <c r="C54" i="6"/>
  <c r="D53" i="6"/>
  <c r="C26" i="4"/>
  <c r="F20" i="4"/>
  <c r="C20" i="4" s="1"/>
  <c r="H53" i="4"/>
  <c r="J75" i="3"/>
  <c r="H75" i="3" s="1"/>
  <c r="H76" i="3"/>
  <c r="H253" i="2"/>
  <c r="I252" i="2"/>
  <c r="D75" i="2"/>
  <c r="C76" i="2"/>
  <c r="D181" i="1"/>
  <c r="C181" i="1" s="1"/>
  <c r="C182" i="1"/>
  <c r="C160" i="1"/>
  <c r="C76" i="1"/>
  <c r="D75" i="1"/>
  <c r="C75" i="1" s="1"/>
  <c r="E75" i="4"/>
  <c r="K273" i="5"/>
  <c r="H26" i="5"/>
  <c r="K20" i="5"/>
  <c r="H20" i="5" s="1"/>
  <c r="H26" i="3"/>
  <c r="H120" i="2"/>
  <c r="C275" i="2"/>
  <c r="C274" i="2" s="1"/>
  <c r="L75" i="1"/>
  <c r="L272" i="1" s="1"/>
  <c r="I75" i="2"/>
  <c r="H75" i="2" s="1"/>
  <c r="C161" i="1"/>
  <c r="G51" i="1"/>
  <c r="J52" i="2"/>
  <c r="J51" i="2" s="1"/>
  <c r="K272" i="2"/>
  <c r="I52" i="7"/>
  <c r="H53" i="7"/>
  <c r="C182" i="5"/>
  <c r="C161" i="3"/>
  <c r="D160" i="3"/>
  <c r="C160" i="3" s="1"/>
  <c r="F252" i="3"/>
  <c r="C253" i="3"/>
  <c r="J53" i="3"/>
  <c r="H54" i="3"/>
  <c r="F211" i="3"/>
  <c r="F181" i="3" s="1"/>
  <c r="C54" i="3"/>
  <c r="E273" i="3"/>
  <c r="E50" i="3"/>
  <c r="E75" i="2"/>
  <c r="E52" i="2" s="1"/>
  <c r="C212" i="8"/>
  <c r="H232" i="8"/>
  <c r="H187" i="8"/>
  <c r="I182" i="8"/>
  <c r="H120" i="8"/>
  <c r="H161" i="8"/>
  <c r="I160" i="8"/>
  <c r="H160" i="8" s="1"/>
  <c r="E211" i="7"/>
  <c r="C212" i="7"/>
  <c r="K53" i="8"/>
  <c r="K52" i="8" s="1"/>
  <c r="H174" i="8"/>
  <c r="C187" i="7"/>
  <c r="H272" i="7"/>
  <c r="G52" i="7"/>
  <c r="D160" i="6"/>
  <c r="C160" i="6" s="1"/>
  <c r="C161" i="6"/>
  <c r="C54" i="7"/>
  <c r="D53" i="7"/>
  <c r="L272" i="7"/>
  <c r="C120" i="6"/>
  <c r="C266" i="5"/>
  <c r="D265" i="5"/>
  <c r="C265" i="5" s="1"/>
  <c r="H187" i="6"/>
  <c r="J182" i="6"/>
  <c r="E211" i="5"/>
  <c r="E272" i="5" s="1"/>
  <c r="C120" i="5"/>
  <c r="H120" i="6"/>
  <c r="F52" i="6"/>
  <c r="F51" i="6" s="1"/>
  <c r="F50" i="6" s="1"/>
  <c r="J181" i="5"/>
  <c r="J51" i="5" s="1"/>
  <c r="C20" i="5"/>
  <c r="C212" i="6"/>
  <c r="D211" i="6"/>
  <c r="C211" i="6" s="1"/>
  <c r="C76" i="6"/>
  <c r="G272" i="5"/>
  <c r="G272" i="4"/>
  <c r="K252" i="4"/>
  <c r="K181" i="4" s="1"/>
  <c r="H253" i="4"/>
  <c r="H266" i="4"/>
  <c r="C211" i="4"/>
  <c r="D181" i="4"/>
  <c r="C161" i="4"/>
  <c r="E160" i="4"/>
  <c r="C160" i="4" s="1"/>
  <c r="H266" i="5"/>
  <c r="I265" i="5"/>
  <c r="H265" i="5" s="1"/>
  <c r="H187" i="4"/>
  <c r="I182" i="4"/>
  <c r="C76" i="4"/>
  <c r="D75" i="4"/>
  <c r="C212" i="3"/>
  <c r="D211" i="3"/>
  <c r="F75" i="3"/>
  <c r="C75" i="3" s="1"/>
  <c r="H212" i="2"/>
  <c r="I211" i="2"/>
  <c r="H211" i="2" s="1"/>
  <c r="J174" i="3"/>
  <c r="H174" i="3" s="1"/>
  <c r="C253" i="2"/>
  <c r="D53" i="2"/>
  <c r="C54" i="2"/>
  <c r="C53" i="3"/>
  <c r="C275" i="3"/>
  <c r="C274" i="3" s="1"/>
  <c r="C54" i="5"/>
  <c r="D53" i="5"/>
  <c r="F52" i="4"/>
  <c r="F51" i="4" s="1"/>
  <c r="F50" i="4" s="1"/>
  <c r="H275" i="4"/>
  <c r="H274" i="4" s="1"/>
  <c r="H160" i="3"/>
  <c r="H20" i="2"/>
  <c r="I272" i="1"/>
  <c r="L52" i="4"/>
  <c r="L51" i="4" s="1"/>
  <c r="E211" i="2"/>
  <c r="C211" i="2" s="1"/>
  <c r="F20" i="1"/>
  <c r="C20" i="1" s="1"/>
  <c r="L273" i="8" l="1"/>
  <c r="E52" i="8"/>
  <c r="E51" i="8" s="1"/>
  <c r="K51" i="8"/>
  <c r="K50" i="8" s="1"/>
  <c r="K272" i="8"/>
  <c r="J273" i="8"/>
  <c r="J50" i="8"/>
  <c r="L273" i="7"/>
  <c r="F273" i="6"/>
  <c r="K51" i="6"/>
  <c r="K50" i="6" s="1"/>
  <c r="E181" i="5"/>
  <c r="E51" i="5" s="1"/>
  <c r="F273" i="5"/>
  <c r="J52" i="4"/>
  <c r="J51" i="4" s="1"/>
  <c r="J272" i="4"/>
  <c r="I52" i="4"/>
  <c r="I51" i="4" s="1"/>
  <c r="G51" i="4"/>
  <c r="D52" i="3"/>
  <c r="F52" i="3"/>
  <c r="I52" i="2"/>
  <c r="L50" i="2"/>
  <c r="L273" i="2"/>
  <c r="F52" i="2"/>
  <c r="F51" i="2" s="1"/>
  <c r="F272" i="2"/>
  <c r="E181" i="2"/>
  <c r="E51" i="2" s="1"/>
  <c r="J273" i="1"/>
  <c r="J50" i="1"/>
  <c r="H75" i="1"/>
  <c r="J272" i="1"/>
  <c r="H272" i="1"/>
  <c r="L52" i="1"/>
  <c r="L51" i="1" s="1"/>
  <c r="E50" i="5"/>
  <c r="E273" i="5"/>
  <c r="K50" i="7"/>
  <c r="K273" i="7"/>
  <c r="G50" i="8"/>
  <c r="G273" i="8"/>
  <c r="J273" i="5"/>
  <c r="J50" i="5"/>
  <c r="L50" i="4"/>
  <c r="L273" i="4"/>
  <c r="H182" i="4"/>
  <c r="I181" i="4"/>
  <c r="H181" i="4" s="1"/>
  <c r="H52" i="7"/>
  <c r="I51" i="7"/>
  <c r="I52" i="8"/>
  <c r="C211" i="8"/>
  <c r="J272" i="6"/>
  <c r="H211" i="6"/>
  <c r="I272" i="7"/>
  <c r="I181" i="7"/>
  <c r="H181" i="7" s="1"/>
  <c r="K273" i="6"/>
  <c r="H52" i="2"/>
  <c r="I51" i="3"/>
  <c r="J52" i="6"/>
  <c r="H53" i="6"/>
  <c r="H53" i="8"/>
  <c r="G272" i="8"/>
  <c r="L273" i="6"/>
  <c r="L50" i="6"/>
  <c r="C52" i="3"/>
  <c r="C53" i="6"/>
  <c r="D52" i="6"/>
  <c r="F272" i="3"/>
  <c r="C252" i="3"/>
  <c r="C75" i="2"/>
  <c r="D272" i="2"/>
  <c r="I181" i="2"/>
  <c r="H181" i="2" s="1"/>
  <c r="C252" i="6"/>
  <c r="D272" i="6"/>
  <c r="I51" i="1"/>
  <c r="H52" i="1"/>
  <c r="C53" i="4"/>
  <c r="D52" i="4"/>
  <c r="J272" i="3"/>
  <c r="H211" i="3"/>
  <c r="E181" i="4"/>
  <c r="C182" i="4"/>
  <c r="C272" i="4" s="1"/>
  <c r="E272" i="4"/>
  <c r="H252" i="5"/>
  <c r="H272" i="5" s="1"/>
  <c r="I272" i="5"/>
  <c r="H160" i="6"/>
  <c r="I272" i="6"/>
  <c r="I52" i="6"/>
  <c r="C75" i="7"/>
  <c r="E52" i="7"/>
  <c r="C181" i="2"/>
  <c r="C211" i="3"/>
  <c r="D272" i="3"/>
  <c r="F51" i="3"/>
  <c r="G50" i="1"/>
  <c r="G273" i="1"/>
  <c r="D51" i="8"/>
  <c r="C53" i="5"/>
  <c r="D52" i="5"/>
  <c r="C53" i="2"/>
  <c r="D52" i="2"/>
  <c r="D181" i="5"/>
  <c r="C181" i="5" s="1"/>
  <c r="C211" i="5"/>
  <c r="C272" i="5" s="1"/>
  <c r="D272" i="5"/>
  <c r="I181" i="5"/>
  <c r="H181" i="5" s="1"/>
  <c r="E181" i="8"/>
  <c r="C181" i="8" s="1"/>
  <c r="C182" i="8"/>
  <c r="L50" i="1"/>
  <c r="L273" i="1"/>
  <c r="C75" i="4"/>
  <c r="D272" i="4"/>
  <c r="C181" i="4"/>
  <c r="H252" i="4"/>
  <c r="K272" i="4"/>
  <c r="J181" i="6"/>
  <c r="H181" i="6" s="1"/>
  <c r="H182" i="6"/>
  <c r="E272" i="7"/>
  <c r="E181" i="7"/>
  <c r="C181" i="7" s="1"/>
  <c r="C211" i="7"/>
  <c r="D272" i="1"/>
  <c r="C53" i="7"/>
  <c r="D52" i="7"/>
  <c r="D272" i="7"/>
  <c r="G51" i="7"/>
  <c r="H182" i="8"/>
  <c r="I181" i="8"/>
  <c r="H181" i="8" s="1"/>
  <c r="J52" i="3"/>
  <c r="J51" i="3" s="1"/>
  <c r="H53" i="3"/>
  <c r="J273" i="2"/>
  <c r="J50" i="2"/>
  <c r="K273" i="3"/>
  <c r="E52" i="4"/>
  <c r="E51" i="4" s="1"/>
  <c r="H252" i="2"/>
  <c r="H272" i="2" s="1"/>
  <c r="I272" i="2"/>
  <c r="F273" i="4"/>
  <c r="H52" i="5"/>
  <c r="C182" i="6"/>
  <c r="D181" i="6"/>
  <c r="C181" i="6" s="1"/>
  <c r="G50" i="6"/>
  <c r="G273" i="6"/>
  <c r="C182" i="3"/>
  <c r="D181" i="3"/>
  <c r="C181" i="3" s="1"/>
  <c r="H211" i="4"/>
  <c r="I272" i="4"/>
  <c r="H211" i="8"/>
  <c r="I272" i="8"/>
  <c r="C53" i="1"/>
  <c r="C272" i="1" s="1"/>
  <c r="D52" i="1"/>
  <c r="K52" i="4"/>
  <c r="K51" i="4" s="1"/>
  <c r="E272" i="8"/>
  <c r="K273" i="8" l="1"/>
  <c r="C52" i="8"/>
  <c r="E51" i="7"/>
  <c r="E273" i="7" s="1"/>
  <c r="G50" i="4"/>
  <c r="G273" i="4"/>
  <c r="J50" i="4"/>
  <c r="J273" i="4"/>
  <c r="F50" i="2"/>
  <c r="F273" i="2"/>
  <c r="C272" i="2"/>
  <c r="I51" i="2"/>
  <c r="E273" i="4"/>
  <c r="E50" i="4"/>
  <c r="D50" i="8"/>
  <c r="D273" i="8"/>
  <c r="C273" i="8" s="1"/>
  <c r="C51" i="8"/>
  <c r="I50" i="2"/>
  <c r="H50" i="2" s="1"/>
  <c r="H51" i="2"/>
  <c r="I273" i="2"/>
  <c r="H273" i="2" s="1"/>
  <c r="I50" i="7"/>
  <c r="H50" i="7" s="1"/>
  <c r="H51" i="7"/>
  <c r="I273" i="7"/>
  <c r="H273" i="7" s="1"/>
  <c r="K50" i="4"/>
  <c r="K273" i="4"/>
  <c r="J50" i="3"/>
  <c r="J273" i="3"/>
  <c r="G50" i="7"/>
  <c r="G273" i="7"/>
  <c r="C272" i="6"/>
  <c r="C272" i="3"/>
  <c r="D51" i="3"/>
  <c r="J51" i="6"/>
  <c r="H272" i="6"/>
  <c r="E50" i="7"/>
  <c r="C52" i="4"/>
  <c r="D51" i="4"/>
  <c r="I51" i="6"/>
  <c r="H52" i="6"/>
  <c r="H272" i="3"/>
  <c r="E273" i="8"/>
  <c r="E50" i="8"/>
  <c r="H52" i="3"/>
  <c r="I273" i="4"/>
  <c r="I50" i="4"/>
  <c r="H51" i="4"/>
  <c r="H272" i="4"/>
  <c r="D51" i="2"/>
  <c r="C52" i="2"/>
  <c r="F50" i="3"/>
  <c r="F273" i="3"/>
  <c r="H52" i="8"/>
  <c r="I51" i="8"/>
  <c r="H272" i="8"/>
  <c r="E50" i="2"/>
  <c r="E273" i="2"/>
  <c r="C272" i="7"/>
  <c r="C52" i="5"/>
  <c r="D51" i="5"/>
  <c r="C52" i="1"/>
  <c r="D51" i="1"/>
  <c r="I51" i="5"/>
  <c r="C52" i="7"/>
  <c r="D51" i="7"/>
  <c r="I50" i="1"/>
  <c r="H50" i="1" s="1"/>
  <c r="H51" i="1"/>
  <c r="I273" i="1"/>
  <c r="H273" i="1" s="1"/>
  <c r="C52" i="6"/>
  <c r="D51" i="6"/>
  <c r="I273" i="3"/>
  <c r="H273" i="3" s="1"/>
  <c r="H51" i="3"/>
  <c r="I50" i="3"/>
  <c r="H50" i="3" s="1"/>
  <c r="C272" i="8"/>
  <c r="H52" i="4"/>
  <c r="H273" i="4" l="1"/>
  <c r="D273" i="3"/>
  <c r="C273" i="3" s="1"/>
  <c r="C51" i="3"/>
  <c r="D50" i="3"/>
  <c r="C50" i="3" s="1"/>
  <c r="I273" i="5"/>
  <c r="H273" i="5" s="1"/>
  <c r="I50" i="5"/>
  <c r="H50" i="5" s="1"/>
  <c r="H51" i="5"/>
  <c r="I273" i="6"/>
  <c r="H51" i="6"/>
  <c r="I50" i="6"/>
  <c r="C50" i="8"/>
  <c r="C51" i="1"/>
  <c r="D50" i="1"/>
  <c r="C50" i="1" s="1"/>
  <c r="D273" i="1"/>
  <c r="C273" i="1" s="1"/>
  <c r="I273" i="8"/>
  <c r="H273" i="8" s="1"/>
  <c r="I50" i="8"/>
  <c r="H50" i="8" s="1"/>
  <c r="H51" i="8"/>
  <c r="H50" i="4"/>
  <c r="D273" i="4"/>
  <c r="C273" i="4" s="1"/>
  <c r="C51" i="4"/>
  <c r="D50" i="4"/>
  <c r="C50" i="4" s="1"/>
  <c r="C51" i="5"/>
  <c r="D50" i="5"/>
  <c r="C50" i="5" s="1"/>
  <c r="D273" i="5"/>
  <c r="C273" i="5" s="1"/>
  <c r="C51" i="6"/>
  <c r="D50" i="6"/>
  <c r="C50" i="6" s="1"/>
  <c r="D273" i="6"/>
  <c r="C273" i="6" s="1"/>
  <c r="D273" i="7"/>
  <c r="C273" i="7" s="1"/>
  <c r="C51" i="7"/>
  <c r="D50" i="7"/>
  <c r="C50" i="7" s="1"/>
  <c r="D273" i="2"/>
  <c r="C273" i="2" s="1"/>
  <c r="C51" i="2"/>
  <c r="D50" i="2"/>
  <c r="C50" i="2" s="1"/>
  <c r="J273" i="6"/>
  <c r="J50" i="6"/>
  <c r="H273" i="6" l="1"/>
  <c r="H50" i="6"/>
</calcChain>
</file>

<file path=xl/sharedStrings.xml><?xml version="1.0" encoding="utf-8"?>
<sst xmlns="http://schemas.openxmlformats.org/spreadsheetml/2006/main" count="10233" uniqueCount="378">
  <si>
    <t>Tāme Nr.04.1.10.</t>
  </si>
  <si>
    <t>IEŅĒMUMU UN IZDEVUMU TĀME 2020.GADAM</t>
  </si>
  <si>
    <t>Budžeta finansēta institūcija</t>
  </si>
  <si>
    <t>Jūrmalas pilsētas dome</t>
  </si>
  <si>
    <t>Reģistrācijas Nr.</t>
  </si>
  <si>
    <t>90000056357</t>
  </si>
  <si>
    <t>Adrese</t>
  </si>
  <si>
    <t>Jomas iela1/5, Jūrmala, LV-2016</t>
  </si>
  <si>
    <t>Funkcionālās klasifikācijas kods</t>
  </si>
  <si>
    <t>04.730</t>
  </si>
  <si>
    <t>Programma</t>
  </si>
  <si>
    <t>Projekts "Starptautiskās konkurētspējas veicināšana" (uzņēmējdarbībā)/ 2020.gada aktivitātes"</t>
  </si>
  <si>
    <t>Konta Nr.</t>
  </si>
  <si>
    <t>pamatbudžetam</t>
  </si>
  <si>
    <t>Valsts budžeta transfertiem</t>
  </si>
  <si>
    <t>projektiem</t>
  </si>
  <si>
    <t>LV31TREL980200804500B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</si>
  <si>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</si>
  <si>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</si>
  <si>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</si>
  <si>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</si>
  <si>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2020.gadam</t>
  </si>
  <si>
    <t>Izdevumu tāme 2020.gadam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</si>
  <si>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</si>
  <si>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</si>
  <si>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</si>
  <si>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</si>
  <si>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</si>
  <si>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</si>
  <si>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</si>
  <si>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</si>
  <si>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</si>
  <si>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</si>
  <si>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</si>
  <si>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</si>
  <si>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</si>
  <si>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</si>
  <si>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</si>
  <si>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</si>
  <si>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</si>
  <si>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</si>
  <si>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</si>
  <si>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</si>
  <si>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</si>
  <si>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</si>
  <si>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</si>
  <si>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</si>
  <si>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</si>
  <si>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</si>
  <si>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</si>
  <si>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</si>
  <si>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</si>
  <si>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</si>
  <si>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</si>
  <si>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</si>
  <si>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</si>
  <si>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</si>
  <si>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</si>
  <si>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</si>
  <si>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</si>
  <si>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</si>
  <si>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</si>
  <si>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</si>
  <si>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</si>
  <si>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</si>
  <si>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</si>
  <si>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</si>
  <si>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</si>
  <si>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</si>
  <si>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</si>
  <si>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</si>
  <si>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</si>
  <si>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</si>
  <si>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</si>
  <si>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</si>
  <si>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</si>
  <si>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</si>
  <si>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</si>
  <si>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</si>
  <si>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</si>
  <si>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socīalās apdrošināšanas obligātās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</si>
  <si>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</si>
  <si>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</si>
  <si>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</si>
  <si>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</si>
  <si>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</si>
  <si>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</si>
  <si>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</si>
  <si>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</si>
  <si>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</si>
  <si>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</si>
  <si>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</si>
  <si>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</si>
  <si>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Izdevumi par komunālajiem pakalpojumiem</t>
  </si>
  <si>
    <t>Izdevumi par siltumenerģiju</t>
  </si>
  <si>
    <t>Izdevumi par ūdensapgādi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</si>
  <si>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</si>
  <si>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</si>
  <si>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</si>
  <si>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Dažādi pakalpojumi</t>
  </si>
  <si>
    <t>Izdevumi iestādes sabiedrisko aktivitāšu īstenošanai</t>
  </si>
  <si>
    <t>Izdevumi par profesionālās darbības pakalpojumiem</t>
  </si>
  <si>
    <t>Izdevumi par transporta pakalpojumiem</t>
  </si>
  <si>
    <t>Normatīvajos aktos noteiktie veselības un fiziskās sagatavotības pārbaudes izdevumi</t>
  </si>
  <si>
    <t>Izdevumi par saņemtajiem mācību pakalpojumiem</t>
  </si>
  <si>
    <t>Maksājumu pakalpojumi un komisijas</t>
  </si>
  <si>
    <t>Pārējie neklasificētie pakalpojumi</t>
  </si>
  <si>
    <t>Remontdarbi un iestāžu uzturēšanas pakalpojumi (izņemot kapitālo remontu)</t>
  </si>
  <si>
    <t>Ēku, būvju un telpu būvdarbi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</si>
  <si>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</si>
  <si>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</si>
  <si>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</si>
  <si>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</si>
  <si>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</si>
  <si>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Pārējie remontdarbu un iestāžu uzturēšanas pakalpojumi</t>
  </si>
  <si>
    <t>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</si>
  <si>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</si>
  <si>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</si>
  <si>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</si>
  <si>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</si>
  <si>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</si>
  <si>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</si>
  <si>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Pārējie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</si>
  <si>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</si>
  <si>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</si>
  <si>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</si>
  <si>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</si>
  <si>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Maksājumi par parāda apkalpošanu un komisijas maksas par izmantotajiem atsavinātajiem finanšu instrumentiem</t>
  </si>
  <si>
    <t>Krājumi, materiāli, energoresursi, preces, biroja preces un inventārs, kurus neuzskaita kodā 5000</t>
  </si>
  <si>
    <t>Izdevumi par dažādām precēm un inventāru</t>
  </si>
  <si>
    <t xml:space="preserve">Biroja preces </t>
  </si>
  <si>
    <t>Inventārs</t>
  </si>
  <si>
    <t>Darba aizsardzības līdzekļi</t>
  </si>
  <si>
    <t>Izdevumi par precēm iestādes sabiedrisko aktivitāšu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</si>
  <si>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</si>
  <si>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</si>
  <si>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</si>
  <si>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</si>
  <si>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</si>
  <si>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laboratorijas dzīvnieki un to uzturēšana</t>
  </si>
  <si>
    <t>Zāles, ķimikālijas, laboratorijas preces</t>
  </si>
  <si>
    <t>Medicīnas instrumenti, laboratorijas dzīvnieki un to uzturēšana</t>
  </si>
  <si>
    <t>Iestāžu uzturēšanas materiāli un preces</t>
  </si>
  <si>
    <t>Remontmateriāli</t>
  </si>
  <si>
    <t>Saimniecības preces un pārējie remontmateriāli</t>
  </si>
  <si>
    <t>Transportlīdzekļu uzturēšana un remontmateriāli</t>
  </si>
  <si>
    <t>Valsts un pašvaldību aprūpē, apgādē un dienestā (amatā)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</si>
  <si>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</si>
  <si>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</si>
  <si>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</si>
  <si>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</si>
  <si>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</si>
  <si>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</si>
  <si>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aprūpē, apgādē un dienestā (amatā)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</si>
  <si>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</si>
  <si>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</si>
  <si>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</si>
  <si>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</si>
  <si>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</si>
  <si>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</si>
  <si>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</si>
  <si>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</si>
  <si>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</si>
  <si>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maksājumi</t>
  </si>
  <si>
    <t>Iedzīvotāju ienākuma nodoklis (no maksātnespējīgā darba devēja darbinieku prasījumu summām)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</si>
  <si>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</si>
  <si>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</si>
  <si>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</si>
  <si>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Subsīdijas un dotācijas</t>
  </si>
  <si>
    <t>Subsīdijas un dotācijas komersantiem, biedrībām un nodibinājumiem</t>
  </si>
  <si>
    <t>Valsts un pašvaldību budžeta dotācija komersantiem, biedrībām,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</si>
  <si>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</si>
  <si>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</si>
  <si>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</si>
  <si>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</si>
  <si>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</si>
  <si>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</si>
  <si>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</si>
  <si>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</si>
  <si>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</si>
  <si>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</si>
  <si>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</si>
  <si>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</si>
  <si>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</si>
  <si>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</si>
  <si>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</si>
  <si>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</si>
  <si>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</si>
  <si>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procentu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</si>
  <si>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</si>
  <si>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</si>
  <si>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</si>
  <si>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</si>
  <si>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</si>
  <si>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Nemateriālo ieguldījumu izveidošana</t>
  </si>
  <si>
    <t>Pamatlīdzekļi, ieguldījuma īpašumi un bioloģiskie aktīvi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</si>
  <si>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</si>
  <si>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</si>
  <si>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</si>
  <si>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</si>
  <si>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</si>
  <si>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</si>
  <si>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</si>
  <si>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</si>
  <si>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</si>
  <si>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</si>
  <si>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</si>
  <si>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</si>
  <si>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</si>
  <si>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Bibliotēku krājumi</t>
  </si>
  <si>
    <t>Izklaides, literārie un mākslas oriģināldarbi</t>
  </si>
  <si>
    <t>Antīkie un citi mākslas priekšmeti</t>
  </si>
  <si>
    <t>Datortehnika, sakaru un cita biroja tehnika</t>
  </si>
  <si>
    <t>Pārējie iepriekš neklasificētie pamatlīdzekļi un ieguldījuma īpašumi</t>
  </si>
  <si>
    <t>Pamatlīdzekļu un ieguldījuma īpašumu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</si>
  <si>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</si>
  <si>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</si>
  <si>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</si>
  <si>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</si>
  <si>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Sociāla rakstura maksājumi un kompensācijas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</si>
  <si>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</si>
  <si>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</si>
  <si>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</si>
  <si>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</si>
  <si>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</si>
  <si>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Bezdarbnieka pabalsts</t>
  </si>
  <si>
    <t>Bezdarbnieka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</si>
  <si>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</si>
  <si>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</si>
  <si>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</si>
  <si>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</si>
  <si>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</si>
  <si>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</si>
  <si>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</si>
  <si>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pabalsts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</si>
  <si>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</si>
  <si>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</si>
  <si>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</si>
  <si>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</si>
  <si>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</si>
  <si>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</si>
  <si>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</si>
  <si>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</si>
  <si>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Pašvaldību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</si>
  <si>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</si>
  <si>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</si>
  <si>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</si>
  <si>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</si>
  <si>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</si>
  <si>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</si>
  <si>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</si>
  <si>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</si>
  <si>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</si>
  <si>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</si>
  <si>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</si>
  <si>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</si>
  <si>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</si>
  <si>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</si>
  <si>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Kompensācijas, kuras izmaksā personām, pamatojoties uz Latvijas tiesu, Eiropas Savienības Tiesas, Eiropas Cilvēktiesību tiesas nolēmumiem</t>
  </si>
  <si>
    <t>Kompensācijas, kuras izmaksā fiziskām un juridiskām personām, pamatojoties uz Latvijas tiesu un lēmējiestādes nolēmumiem</t>
  </si>
  <si>
    <t>Transferti, uzturēšanas izdevumu transferti, pašu resursu maksājumi, starptautiskā sadarbība</t>
  </si>
  <si>
    <t>Pašvaldību transferti un uzturēšanas izdevumu transferti</t>
  </si>
  <si>
    <t>Pašvaldību  transferti citām pašvaldībām</t>
  </si>
  <si>
    <t>Pašvaldību izdevumu iekšējie transferti starp pašvaldības budžeta veidiem</t>
  </si>
  <si>
    <t>Pašvaldību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</si>
  <si>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</si>
  <si>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</si>
  <si>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</si>
  <si>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</si>
  <si>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Pašvaldību uzturēšanas izdevumu transferti valsts budžeta daļēji finansētām atvasinātām publiskām personām un  budžeta nefinansētām iestādēm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</si>
  <si>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</si>
  <si>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</si>
  <si>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</si>
  <si>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</si>
  <si>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uz valsts budžetu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</si>
  <si>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</si>
  <si>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</si>
  <si>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</si>
  <si>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</si>
  <si>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</si>
  <si>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</si>
  <si>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</si>
  <si>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</si>
  <si>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</si>
  <si>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</si>
  <si>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</si>
  <si>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</si>
  <si>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</si>
  <si>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</si>
  <si>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</si>
  <si>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</si>
  <si>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</si>
  <si>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</si>
  <si>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</si>
  <si>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</si>
  <si>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</si>
  <si>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</si>
  <si>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</si>
  <si>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</si>
  <si>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</si>
  <si>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</si>
  <si>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</si>
  <si>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</si>
  <si>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</si>
  <si>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Nr.04.1.11.</t>
  </si>
  <si>
    <t>Jomas iela 1/5, Jūrmala, LV-2015</t>
  </si>
  <si>
    <t>04.900</t>
  </si>
  <si>
    <t>Projekts "Līdzdalība pilsētplānošanā sabiedrības veselības uzlabošanai/ HEAT"</t>
  </si>
  <si>
    <t>LV76TREL980200805200B</t>
  </si>
  <si>
    <t>Tāme Nr.04.1.12.</t>
  </si>
  <si>
    <t>Projekts "Karte visiem"</t>
  </si>
  <si>
    <t xml:space="preserve">LV91TREL9802008031000 </t>
  </si>
  <si>
    <t>Tāme Nr.04.1.13.</t>
  </si>
  <si>
    <t xml:space="preserve">Jūrmalas pilsētas domes </t>
  </si>
  <si>
    <t>Jūrmala, Jomas iela 1/5</t>
  </si>
  <si>
    <t>04.730.</t>
  </si>
  <si>
    <t>Projekts "Jaunu dabas un kultūras tūrisma pakalpojumu radīšana Rīgas jūras līča piekrastē"</t>
  </si>
  <si>
    <t>LV93TREL9800377130000</t>
  </si>
  <si>
    <t>Tāme Nr.04.1.14.</t>
  </si>
  <si>
    <t>04.740</t>
  </si>
  <si>
    <t xml:space="preserve">"Lielupes radīto plūdu un krasta erozijas risku apdraudējumu novēršanas pasākumi Dubultos-Majoros-Dzintaros" </t>
  </si>
  <si>
    <t>LV28TREL980200805100B</t>
  </si>
  <si>
    <t>Tāme Nr.04.1.15.</t>
  </si>
  <si>
    <t>04.120</t>
  </si>
  <si>
    <t>Pasākums „Algoti pagaidu sabiedriskie darbi 2019”</t>
  </si>
  <si>
    <t>LV25PARX0002484572093</t>
  </si>
  <si>
    <t>Tāme Nr.04.1.16.</t>
  </si>
  <si>
    <t>04.520.</t>
  </si>
  <si>
    <t>Projekts "Jūrmalas ūdenstūrisma pakalpojumu infrastruktūras attīstība atbilstoši pilsētas ekonomiskajai specializācijai"</t>
  </si>
  <si>
    <t>LV72TREL980200806000B</t>
  </si>
  <si>
    <t>Tāme Nr.04.1.17.</t>
  </si>
  <si>
    <t>04.510.</t>
  </si>
  <si>
    <t>Projekts "Ceļu infrastruktūras atjaunošana un autostāvvietas izbūve Ķemeros"</t>
  </si>
  <si>
    <t>LV70TREL980200806400B</t>
  </si>
  <si>
    <t>Tāme Nr.04.1.1.</t>
  </si>
  <si>
    <t>Iestādes uzturēšana</t>
  </si>
  <si>
    <t>LV57PARX0002484572002</t>
  </si>
  <si>
    <t>Tāme Nr.04.1.2.</t>
  </si>
  <si>
    <t>Centralizētie pasākumi</t>
  </si>
  <si>
    <t>LV84PARX0002484572001</t>
  </si>
  <si>
    <t>Tāme Nr.04.3.1.</t>
  </si>
  <si>
    <t>Pašvaldības pamtbudžets</t>
  </si>
  <si>
    <t>04.900.</t>
  </si>
  <si>
    <t>Līdzfinansējuma un priekšfinansējuma nodrošināšana ES un citas ārvalstu finanšu palīdzības projektu īstenošanā</t>
  </si>
  <si>
    <t>Pašvaldības budžeta kopējie izdevumu konti</t>
  </si>
  <si>
    <t>Tāme Nr.04.3.2.</t>
  </si>
  <si>
    <t>04.920</t>
  </si>
  <si>
    <t>POS termināla nodrošinājums u.c.</t>
  </si>
  <si>
    <t>Tāme Nr.04.3.3.</t>
  </si>
  <si>
    <t>Apropriācijas rezerve</t>
  </si>
  <si>
    <t>Tāme Nr.04.3.4.</t>
  </si>
  <si>
    <t>Līdzfinansējuma nodrošināšana konferenču, semināru un starpnozaru pasākumu īstenošanai</t>
  </si>
  <si>
    <t>Tāme Nr.04.3.5.</t>
  </si>
  <si>
    <t>Atgriežamās fizisku un juridisku personu pārmaksas pašvaldībai no iepriekšējiem pārskata periodiem</t>
  </si>
  <si>
    <t>Tāme Nr.04.1.3.</t>
  </si>
  <si>
    <t>04.510</t>
  </si>
  <si>
    <t>Sabiedriskā transporta organizēšanas pasākumi</t>
  </si>
  <si>
    <t>LV81PARX0002484577002</t>
  </si>
  <si>
    <t>Tāme Nr.04.1.4.</t>
  </si>
  <si>
    <t>Ar ārējo sakaru attīstību saistītās starptautiskās un institucionālās sadarbības aktivitātes</t>
  </si>
  <si>
    <t>Tūrisma attīstības nodrošināšanas pasākumi</t>
  </si>
  <si>
    <t>Tāme Nr.04.1.6.</t>
  </si>
  <si>
    <t>Pilsētas ekonomiskās attīstības pasākumi</t>
  </si>
  <si>
    <t>Tāme Nr.04.1.7.</t>
  </si>
  <si>
    <t>04.220</t>
  </si>
  <si>
    <t>Pilsētas mežu un publiskās teritorijās esošo koku un apstādījumu kopšanas pasākumi</t>
  </si>
  <si>
    <t>Tāme Nr.04.1.8.</t>
  </si>
  <si>
    <t>Jūrmalas pilsētas pašvaldības 2020.-2022.gada Ceļu fonda izlietojuma programma</t>
  </si>
  <si>
    <t>Tāme Nr.04.1.9.</t>
  </si>
  <si>
    <t>Informācijas un komunikācijas tehnoloģiju uzturēšana, atjaunošana un uzlabošana</t>
  </si>
  <si>
    <t>Tāme Nr.04.2.1.</t>
  </si>
  <si>
    <t>Jūrmalas ostas pārvalde</t>
  </si>
  <si>
    <t>90000518538</t>
  </si>
  <si>
    <t>Jomas iela 1/5, Jūrmala</t>
  </si>
  <si>
    <t>04.520</t>
  </si>
  <si>
    <t>Pretplūdu pasākumu veikšana un iestādes uzturēšanas izdevumi</t>
  </si>
  <si>
    <t>LV92PARX0002484572148</t>
  </si>
  <si>
    <t>Tāme Nr.04.1.5.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</si>
</sst>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3">
    <xf numFmtId="0" fontId="0" fillId="0" borderId="0" xfId="0"/>
    <xf numFmtId="0" fontId="4" fillId="0" borderId="0" xfId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4" fillId="2" borderId="4" xfId="1" applyNumberFormat="1" applyFont="1" applyFill="1" applyBorder="1" applyAlignment="1" applyProtection="1">
      <alignment vertical="center"/>
    </xf>
    <xf numFmtId="49" fontId="4" fillId="2" borderId="0" xfId="1" applyNumberFormat="1" applyFont="1" applyFill="1" applyBorder="1" applyAlignment="1" applyProtection="1">
      <alignment vertical="center"/>
    </xf>
    <xf numFmtId="49" fontId="7" fillId="2" borderId="4" xfId="1" applyNumberFormat="1" applyFont="1" applyFill="1" applyBorder="1" applyAlignment="1" applyProtection="1">
      <alignment vertical="center"/>
    </xf>
    <xf numFmtId="49" fontId="4" fillId="2" borderId="7" xfId="1" applyNumberFormat="1" applyFont="1" applyFill="1" applyBorder="1" applyAlignment="1" applyProtection="1">
      <alignment vertical="center"/>
    </xf>
    <xf numFmtId="49" fontId="4" fillId="2" borderId="8" xfId="1" applyNumberFormat="1" applyFont="1" applyFill="1" applyBorder="1" applyAlignment="1" applyProtection="1">
      <alignment vertical="center"/>
    </xf>
    <xf numFmtId="49" fontId="4" fillId="2" borderId="9" xfId="1" applyNumberFormat="1" applyFont="1" applyFill="1" applyBorder="1" applyAlignment="1" applyProtection="1">
      <alignment vertical="center"/>
      <protection locked="0"/>
    </xf>
    <xf numFmtId="49" fontId="4" fillId="2" borderId="10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textRotation="90"/>
    </xf>
    <xf numFmtId="1" fontId="8" fillId="0" borderId="23" xfId="1" applyNumberFormat="1" applyFont="1" applyFill="1" applyBorder="1" applyAlignment="1" applyProtection="1">
      <alignment horizontal="center" vertical="center"/>
    </xf>
    <xf numFmtId="1" fontId="8" fillId="0" borderId="24" xfId="1" applyNumberFormat="1" applyFont="1" applyFill="1" applyBorder="1" applyAlignment="1" applyProtection="1">
      <alignment horizontal="center" vertical="center"/>
    </xf>
    <xf numFmtId="1" fontId="8" fillId="0" borderId="25" xfId="1" applyNumberFormat="1" applyFont="1" applyFill="1" applyBorder="1" applyAlignment="1" applyProtection="1">
      <alignment horizontal="center" vertical="center"/>
    </xf>
    <xf numFmtId="1" fontId="8" fillId="0" borderId="26" xfId="1" applyNumberFormat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vertical="center"/>
    </xf>
    <xf numFmtId="0" fontId="3" fillId="0" borderId="19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27" xfId="1" applyFont="1" applyFill="1" applyBorder="1" applyAlignment="1" applyProtection="1">
      <alignment vertical="center" wrapText="1"/>
    </xf>
    <xf numFmtId="0" fontId="3" fillId="0" borderId="27" xfId="1" applyFont="1" applyFill="1" applyBorder="1" applyAlignment="1" applyProtection="1">
      <alignment horizontal="left" vertical="center" wrapText="1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3" fontId="3" fillId="0" borderId="30" xfId="1" applyNumberFormat="1" applyFont="1" applyFill="1" applyBorder="1" applyAlignment="1" applyProtection="1">
      <alignment horizontal="right" vertical="center"/>
    </xf>
    <xf numFmtId="0" fontId="4" fillId="0" borderId="23" xfId="1" applyFont="1" applyFill="1" applyBorder="1" applyAlignment="1" applyProtection="1">
      <alignment vertical="center" wrapText="1"/>
    </xf>
    <xf numFmtId="0" fontId="4" fillId="0" borderId="23" xfId="1" applyFont="1" applyFill="1" applyBorder="1" applyAlignment="1" applyProtection="1">
      <alignment horizontal="left" vertical="center" wrapText="1"/>
    </xf>
    <xf numFmtId="3" fontId="4" fillId="0" borderId="24" xfId="1" applyNumberFormat="1" applyFont="1" applyFill="1" applyBorder="1" applyAlignment="1" applyProtection="1">
      <alignment horizontal="right" vertical="center"/>
    </xf>
    <xf numFmtId="3" fontId="4" fillId="0" borderId="25" xfId="1" applyNumberFormat="1" applyFont="1" applyFill="1" applyBorder="1" applyAlignment="1" applyProtection="1">
      <alignment horizontal="right" vertical="center"/>
    </xf>
    <xf numFmtId="3" fontId="4" fillId="0" borderId="26" xfId="1" applyNumberFormat="1" applyFont="1" applyFill="1" applyBorder="1" applyAlignment="1" applyProtection="1">
      <alignment horizontal="right" vertical="center"/>
    </xf>
    <xf numFmtId="0" fontId="4" fillId="0" borderId="15" xfId="1" applyFont="1" applyFill="1" applyBorder="1" applyAlignment="1" applyProtection="1">
      <alignment vertical="center" wrapText="1"/>
    </xf>
    <xf numFmtId="0" fontId="4" fillId="0" borderId="15" xfId="1" applyFont="1" applyFill="1" applyBorder="1" applyAlignment="1" applyProtection="1">
      <alignment horizontal="right" vertical="center" wrapText="1"/>
    </xf>
    <xf numFmtId="3" fontId="4" fillId="0" borderId="4" xfId="1" applyNumberFormat="1" applyFont="1" applyFill="1" applyBorder="1" applyAlignment="1" applyProtection="1">
      <alignment horizontal="right" vertical="center"/>
    </xf>
    <xf numFmtId="3" fontId="4" fillId="0" borderId="19" xfId="1" applyNumberFormat="1" applyFont="1" applyFill="1" applyBorder="1" applyAlignment="1" applyProtection="1">
      <alignment horizontal="right" vertical="center"/>
      <protection locked="0"/>
    </xf>
    <xf numFmtId="3" fontId="4" fillId="0" borderId="17" xfId="1" applyNumberFormat="1" applyFont="1" applyFill="1" applyBorder="1" applyAlignment="1" applyProtection="1">
      <alignment horizontal="right" vertical="center"/>
      <protection locked="0"/>
    </xf>
    <xf numFmtId="0" fontId="4" fillId="0" borderId="31" xfId="1" applyFont="1" applyFill="1" applyBorder="1" applyAlignment="1" applyProtection="1">
      <alignment vertical="center" wrapText="1"/>
    </xf>
    <xf numFmtId="0" fontId="4" fillId="0" borderId="31" xfId="1" applyFont="1" applyFill="1" applyBorder="1" applyAlignment="1" applyProtection="1">
      <alignment horizontal="right" vertical="center" wrapText="1"/>
    </xf>
    <xf numFmtId="3" fontId="4" fillId="0" borderId="32" xfId="1" applyNumberFormat="1" applyFont="1" applyFill="1" applyBorder="1" applyAlignment="1" applyProtection="1">
      <alignment horizontal="right" vertical="center"/>
    </xf>
    <xf numFmtId="3" fontId="4" fillId="0" borderId="33" xfId="1" applyNumberFormat="1" applyFont="1" applyFill="1" applyBorder="1" applyAlignment="1" applyProtection="1">
      <alignment horizontal="right" vertical="center"/>
      <protection locked="0"/>
    </xf>
    <xf numFmtId="3" fontId="4" fillId="0" borderId="6" xfId="1" applyNumberFormat="1" applyFont="1" applyFill="1" applyBorder="1" applyAlignment="1" applyProtection="1">
      <alignment horizontal="right" vertical="center"/>
      <protection locked="0"/>
    </xf>
    <xf numFmtId="3" fontId="4" fillId="0" borderId="6" xfId="1" applyNumberFormat="1" applyFont="1" applyFill="1" applyBorder="1" applyAlignment="1" applyProtection="1">
      <alignment horizontal="right" vertical="center"/>
    </xf>
    <xf numFmtId="0" fontId="3" fillId="0" borderId="18" xfId="1" applyFont="1" applyFill="1" applyBorder="1" applyAlignment="1" applyProtection="1">
      <alignment horizontal="left" vertical="center" wrapText="1"/>
    </xf>
    <xf numFmtId="3" fontId="4" fillId="0" borderId="21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  <protection locked="0"/>
    </xf>
    <xf numFmtId="3" fontId="4" fillId="0" borderId="20" xfId="1" applyNumberFormat="1" applyFont="1" applyFill="1" applyBorder="1" applyAlignment="1" applyProtection="1">
      <alignment horizontal="center" vertical="center"/>
    </xf>
    <xf numFmtId="3" fontId="4" fillId="0" borderId="22" xfId="1" applyNumberFormat="1" applyFont="1" applyFill="1" applyBorder="1" applyAlignment="1" applyProtection="1">
      <alignment horizontal="center" vertical="center"/>
    </xf>
    <xf numFmtId="0" fontId="3" fillId="0" borderId="34" xfId="1" applyFont="1" applyFill="1" applyBorder="1" applyAlignment="1" applyProtection="1">
      <alignment horizontal="left" vertical="center" wrapText="1"/>
      <protection locked="0"/>
    </xf>
    <xf numFmtId="0" fontId="3" fillId="0" borderId="34" xfId="1" applyFont="1" applyFill="1" applyBorder="1" applyAlignment="1" applyProtection="1">
      <alignment horizontal="left" vertical="center" wrapText="1"/>
    </xf>
    <xf numFmtId="3" fontId="4" fillId="0" borderId="7" xfId="1" applyNumberFormat="1" applyFont="1" applyFill="1" applyBorder="1" applyAlignment="1" applyProtection="1">
      <alignment vertical="center"/>
    </xf>
    <xf numFmtId="3" fontId="4" fillId="0" borderId="35" xfId="1" applyNumberFormat="1" applyFont="1" applyFill="1" applyBorder="1" applyAlignment="1" applyProtection="1">
      <alignment horizontal="right" vertical="center"/>
      <protection locked="0"/>
    </xf>
    <xf numFmtId="3" fontId="4" fillId="0" borderId="35" xfId="1" applyNumberFormat="1" applyFont="1" applyFill="1" applyBorder="1" applyAlignment="1" applyProtection="1">
      <alignment horizontal="center" vertical="center"/>
    </xf>
    <xf numFmtId="3" fontId="4" fillId="0" borderId="36" xfId="1" applyNumberFormat="1" applyFont="1" applyFill="1" applyBorder="1" applyAlignment="1" applyProtection="1">
      <alignment horizontal="center" vertical="center"/>
    </xf>
    <xf numFmtId="3" fontId="4" fillId="0" borderId="35" xfId="1" applyNumberFormat="1" applyFont="1" applyFill="1" applyBorder="1" applyAlignment="1" applyProtection="1">
      <alignment horizontal="center" vertical="center"/>
      <protection locked="0"/>
    </xf>
    <xf numFmtId="3" fontId="4" fillId="0" borderId="35" xfId="1" applyNumberFormat="1" applyFont="1" applyFill="1" applyBorder="1" applyAlignment="1" applyProtection="1">
      <alignment vertical="center"/>
    </xf>
    <xf numFmtId="0" fontId="3" fillId="0" borderId="34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3" fontId="4" fillId="0" borderId="4" xfId="1" applyNumberFormat="1" applyFont="1" applyFill="1" applyBorder="1" applyAlignment="1" applyProtection="1">
      <alignment vertical="center"/>
    </xf>
    <xf numFmtId="3" fontId="4" fillId="0" borderId="19" xfId="1" applyNumberFormat="1" applyFont="1" applyFill="1" applyBorder="1" applyAlignment="1" applyProtection="1">
      <alignment horizontal="center" vertical="center"/>
    </xf>
    <xf numFmtId="3" fontId="4" fillId="0" borderId="19" xfId="1" applyNumberFormat="1" applyFont="1" applyFill="1" applyBorder="1" applyAlignment="1" applyProtection="1">
      <alignment vertical="center"/>
      <protection locked="0"/>
    </xf>
    <xf numFmtId="3" fontId="4" fillId="0" borderId="17" xfId="1" applyNumberFormat="1" applyFont="1" applyFill="1" applyBorder="1" applyAlignment="1" applyProtection="1">
      <alignment horizontal="center" vertical="center"/>
    </xf>
    <xf numFmtId="0" fontId="4" fillId="0" borderId="31" xfId="1" applyFont="1" applyFill="1" applyBorder="1" applyAlignment="1" applyProtection="1">
      <alignment horizontal="left" vertical="center" wrapText="1"/>
    </xf>
    <xf numFmtId="3" fontId="4" fillId="0" borderId="32" xfId="1" applyNumberFormat="1" applyFont="1" applyFill="1" applyBorder="1" applyAlignment="1" applyProtection="1">
      <alignment vertical="center"/>
    </xf>
    <xf numFmtId="3" fontId="4" fillId="0" borderId="33" xfId="1" applyNumberFormat="1" applyFont="1" applyFill="1" applyBorder="1" applyAlignment="1" applyProtection="1">
      <alignment horizontal="center" vertical="center"/>
    </xf>
    <xf numFmtId="3" fontId="4" fillId="0" borderId="33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horizontal="center" vertical="center"/>
    </xf>
    <xf numFmtId="0" fontId="4" fillId="0" borderId="37" xfId="1" applyFont="1" applyFill="1" applyBorder="1" applyAlignment="1" applyProtection="1">
      <alignment horizontal="right" vertical="center" wrapText="1"/>
    </xf>
    <xf numFmtId="0" fontId="4" fillId="0" borderId="37" xfId="1" applyFont="1" applyFill="1" applyBorder="1" applyAlignment="1" applyProtection="1">
      <alignment horizontal="left" vertical="center" wrapText="1"/>
    </xf>
    <xf numFmtId="3" fontId="4" fillId="0" borderId="12" xfId="1" applyNumberFormat="1" applyFont="1" applyFill="1" applyBorder="1" applyAlignment="1" applyProtection="1">
      <alignment vertical="center"/>
    </xf>
    <xf numFmtId="3" fontId="4" fillId="0" borderId="38" xfId="1" applyNumberFormat="1" applyFont="1" applyFill="1" applyBorder="1" applyAlignment="1" applyProtection="1">
      <alignment horizontal="center" vertical="center"/>
    </xf>
    <xf numFmtId="3" fontId="4" fillId="0" borderId="38" xfId="1" applyNumberFormat="1" applyFont="1" applyFill="1" applyBorder="1" applyAlignment="1" applyProtection="1">
      <alignment vertical="center"/>
      <protection locked="0"/>
    </xf>
    <xf numFmtId="3" fontId="4" fillId="0" borderId="14" xfId="1" applyNumberFormat="1" applyFont="1" applyFill="1" applyBorder="1" applyAlignment="1" applyProtection="1">
      <alignment horizontal="center" vertical="center"/>
    </xf>
    <xf numFmtId="0" fontId="4" fillId="0" borderId="39" xfId="1" applyFont="1" applyFill="1" applyBorder="1" applyAlignment="1" applyProtection="1">
      <alignment horizontal="right" vertical="center" wrapText="1"/>
    </xf>
    <xf numFmtId="0" fontId="4" fillId="0" borderId="39" xfId="1" applyFont="1" applyFill="1" applyBorder="1" applyAlignment="1" applyProtection="1">
      <alignment horizontal="left" vertical="center" wrapText="1"/>
    </xf>
    <xf numFmtId="3" fontId="4" fillId="0" borderId="40" xfId="1" applyNumberFormat="1" applyFont="1" applyFill="1" applyBorder="1" applyAlignment="1" applyProtection="1">
      <alignment vertical="center"/>
    </xf>
    <xf numFmtId="3" fontId="4" fillId="0" borderId="41" xfId="1" applyNumberFormat="1" applyFont="1" applyFill="1" applyBorder="1" applyAlignment="1" applyProtection="1">
      <alignment horizontal="center" vertical="center"/>
    </xf>
    <xf numFmtId="3" fontId="4" fillId="0" borderId="41" xfId="1" applyNumberFormat="1" applyFont="1" applyFill="1" applyBorder="1" applyAlignment="1" applyProtection="1">
      <alignment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</xf>
    <xf numFmtId="0" fontId="3" fillId="0" borderId="42" xfId="1" applyFont="1" applyFill="1" applyBorder="1" applyAlignment="1" applyProtection="1">
      <alignment horizontal="center" vertical="center" wrapText="1"/>
    </xf>
    <xf numFmtId="0" fontId="3" fillId="0" borderId="42" xfId="1" applyFont="1" applyFill="1" applyBorder="1" applyAlignment="1" applyProtection="1">
      <alignment horizontal="left" vertical="center" wrapText="1"/>
    </xf>
    <xf numFmtId="3" fontId="4" fillId="0" borderId="43" xfId="1" applyNumberFormat="1" applyFont="1" applyFill="1" applyBorder="1" applyAlignment="1" applyProtection="1">
      <alignment horizontal="right" vertical="center"/>
    </xf>
    <xf numFmtId="3" fontId="4" fillId="0" borderId="44" xfId="1" applyNumberFormat="1" applyFont="1" applyFill="1" applyBorder="1" applyAlignment="1" applyProtection="1">
      <alignment horizontal="right" vertical="center"/>
    </xf>
    <xf numFmtId="3" fontId="4" fillId="0" borderId="44" xfId="1" applyNumberFormat="1" applyFont="1" applyFill="1" applyBorder="1" applyAlignment="1" applyProtection="1">
      <alignment horizontal="center" vertical="center"/>
    </xf>
    <xf numFmtId="3" fontId="4" fillId="0" borderId="45" xfId="1" applyNumberFormat="1" applyFont="1" applyFill="1" applyBorder="1" applyAlignment="1" applyProtection="1">
      <alignment horizontal="center" vertical="center"/>
    </xf>
    <xf numFmtId="3" fontId="4" fillId="0" borderId="41" xfId="1" applyNumberFormat="1" applyFont="1" applyFill="1" applyBorder="1" applyAlignment="1" applyProtection="1">
      <alignment horizontal="right" vertical="center"/>
      <protection locked="0"/>
    </xf>
    <xf numFmtId="3" fontId="4" fillId="0" borderId="35" xfId="1" applyNumberFormat="1" applyFont="1" applyFill="1" applyBorder="1" applyAlignment="1" applyProtection="1">
      <alignment horizontal="right" vertical="center"/>
    </xf>
    <xf numFmtId="3" fontId="4" fillId="0" borderId="7" xfId="1" applyNumberFormat="1" applyFont="1" applyFill="1" applyBorder="1" applyAlignment="1" applyProtection="1">
      <alignment horizontal="right" vertical="center"/>
    </xf>
    <xf numFmtId="3" fontId="4" fillId="0" borderId="38" xfId="1" applyNumberFormat="1" applyFont="1" applyFill="1" applyBorder="1" applyAlignment="1" applyProtection="1">
      <alignment horizontal="right" vertical="center"/>
      <protection locked="0"/>
    </xf>
    <xf numFmtId="3" fontId="4" fillId="0" borderId="38" xfId="1" applyNumberFormat="1" applyFont="1" applyFill="1" applyBorder="1" applyAlignment="1" applyProtection="1">
      <alignment horizontal="center" vertical="center"/>
      <protection locked="0"/>
    </xf>
    <xf numFmtId="3" fontId="4" fillId="0" borderId="46" xfId="1" applyNumberFormat="1" applyFont="1" applyFill="1" applyBorder="1" applyAlignment="1" applyProtection="1">
      <alignment horizontal="center" vertical="center"/>
    </xf>
    <xf numFmtId="3" fontId="4" fillId="0" borderId="47" xfId="1" applyNumberFormat="1" applyFont="1" applyFill="1" applyBorder="1" applyAlignment="1" applyProtection="1">
      <alignment horizontal="right" vertical="center"/>
    </xf>
    <xf numFmtId="3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39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vertical="center" wrapText="1"/>
    </xf>
    <xf numFmtId="3" fontId="4" fillId="0" borderId="48" xfId="1" applyNumberFormat="1" applyFont="1" applyFill="1" applyBorder="1" applyAlignment="1" applyProtection="1">
      <alignment horizontal="right" vertical="center"/>
    </xf>
    <xf numFmtId="3" fontId="4" fillId="0" borderId="49" xfId="1" applyNumberFormat="1" applyFont="1" applyFill="1" applyBorder="1" applyAlignment="1" applyProtection="1">
      <alignment horizontal="right" vertical="center"/>
    </xf>
    <xf numFmtId="0" fontId="4" fillId="0" borderId="42" xfId="1" applyFont="1" applyFill="1" applyBorder="1" applyAlignment="1" applyProtection="1">
      <alignment horizontal="right" vertical="center" wrapText="1"/>
    </xf>
    <xf numFmtId="0" fontId="4" fillId="0" borderId="42" xfId="1" applyFont="1" applyFill="1" applyBorder="1" applyAlignment="1" applyProtection="1">
      <alignment horizontal="left" vertical="center" wrapText="1"/>
    </xf>
    <xf numFmtId="3" fontId="4" fillId="0" borderId="50" xfId="1" applyNumberFormat="1" applyFont="1" applyFill="1" applyBorder="1" applyAlignment="1" applyProtection="1">
      <alignment horizontal="right" vertical="center"/>
    </xf>
    <xf numFmtId="3" fontId="4" fillId="0" borderId="45" xfId="1" applyNumberFormat="1" applyFont="1" applyFill="1" applyBorder="1" applyAlignment="1" applyProtection="1">
      <alignment horizontal="right" vertical="center"/>
      <protection locked="0"/>
    </xf>
    <xf numFmtId="0" fontId="4" fillId="0" borderId="42" xfId="1" applyFont="1" applyFill="1" applyBorder="1" applyAlignment="1" applyProtection="1">
      <alignment vertical="center" wrapText="1"/>
    </xf>
    <xf numFmtId="3" fontId="4" fillId="0" borderId="43" xfId="1" applyNumberFormat="1" applyFont="1" applyFill="1" applyBorder="1" applyAlignment="1" applyProtection="1">
      <alignment vertical="center"/>
    </xf>
    <xf numFmtId="3" fontId="4" fillId="0" borderId="45" xfId="1" applyNumberFormat="1" applyFont="1" applyFill="1" applyBorder="1" applyAlignment="1" applyProtection="1">
      <alignment horizontal="right" vertical="center"/>
    </xf>
    <xf numFmtId="0" fontId="3" fillId="0" borderId="15" xfId="1" applyFont="1" applyBorder="1" applyAlignment="1" applyProtection="1">
      <alignment vertical="center" wrapText="1"/>
    </xf>
    <xf numFmtId="0" fontId="3" fillId="0" borderId="15" xfId="1" applyFont="1" applyBorder="1" applyAlignment="1" applyProtection="1">
      <alignment horizontal="left" vertical="center" wrapText="1"/>
    </xf>
    <xf numFmtId="3" fontId="3" fillId="0" borderId="4" xfId="1" applyNumberFormat="1" applyFont="1" applyBorder="1" applyAlignment="1" applyProtection="1">
      <alignment vertical="center"/>
    </xf>
    <xf numFmtId="3" fontId="3" fillId="0" borderId="19" xfId="1" applyNumberFormat="1" applyFont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vertical="center"/>
    </xf>
    <xf numFmtId="0" fontId="3" fillId="0" borderId="27" xfId="1" applyFont="1" applyFill="1" applyBorder="1" applyAlignment="1" applyProtection="1">
      <alignment vertical="center"/>
    </xf>
    <xf numFmtId="3" fontId="3" fillId="0" borderId="28" xfId="1" applyNumberFormat="1" applyFont="1" applyFill="1" applyBorder="1" applyAlignment="1" applyProtection="1">
      <alignment vertical="center"/>
    </xf>
    <xf numFmtId="3" fontId="3" fillId="0" borderId="29" xfId="1" applyNumberFormat="1" applyFont="1" applyFill="1" applyBorder="1" applyAlignment="1" applyProtection="1">
      <alignment vertical="center"/>
    </xf>
    <xf numFmtId="3" fontId="3" fillId="0" borderId="30" xfId="1" applyNumberFormat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vertical="center" wrapText="1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0" fontId="3" fillId="0" borderId="15" xfId="1" applyFont="1" applyFill="1" applyBorder="1" applyAlignment="1" applyProtection="1">
      <alignment vertical="center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17" xfId="1" applyNumberFormat="1" applyFont="1" applyFill="1" applyBorder="1" applyAlignment="1" applyProtection="1">
      <alignment vertical="center"/>
    </xf>
    <xf numFmtId="0" fontId="3" fillId="3" borderId="55" xfId="1" applyFont="1" applyFill="1" applyBorder="1" applyAlignment="1" applyProtection="1">
      <alignment horizontal="left" vertical="center" wrapText="1"/>
    </xf>
    <xf numFmtId="3" fontId="3" fillId="3" borderId="56" xfId="1" applyNumberFormat="1" applyFont="1" applyFill="1" applyBorder="1" applyAlignment="1" applyProtection="1">
      <alignment vertical="center"/>
    </xf>
    <xf numFmtId="3" fontId="3" fillId="3" borderId="57" xfId="1" applyNumberFormat="1" applyFont="1" applyFill="1" applyBorder="1" applyAlignment="1" applyProtection="1">
      <alignment vertical="center"/>
    </xf>
    <xf numFmtId="3" fontId="3" fillId="3" borderId="58" xfId="1" applyNumberFormat="1" applyFont="1" applyFill="1" applyBorder="1" applyAlignment="1" applyProtection="1">
      <alignment vertical="center"/>
    </xf>
    <xf numFmtId="0" fontId="4" fillId="0" borderId="34" xfId="1" applyFont="1" applyFill="1" applyBorder="1" applyAlignment="1" applyProtection="1">
      <alignment horizontal="left" vertical="center" wrapText="1"/>
    </xf>
    <xf numFmtId="3" fontId="4" fillId="0" borderId="59" xfId="1" applyNumberFormat="1" applyFont="1" applyFill="1" applyBorder="1" applyAlignment="1" applyProtection="1">
      <alignment vertical="center"/>
    </xf>
    <xf numFmtId="3" fontId="4" fillId="0" borderId="60" xfId="1" applyNumberFormat="1" applyFont="1" applyFill="1" applyBorder="1" applyAlignment="1" applyProtection="1">
      <alignment vertical="center"/>
    </xf>
    <xf numFmtId="0" fontId="4" fillId="0" borderId="42" xfId="1" applyFont="1" applyFill="1" applyBorder="1" applyAlignment="1" applyProtection="1">
      <alignment horizontal="center" vertical="center" wrapText="1"/>
    </xf>
    <xf numFmtId="3" fontId="4" fillId="0" borderId="44" xfId="1" applyNumberFormat="1" applyFont="1" applyFill="1" applyBorder="1" applyAlignment="1" applyProtection="1">
      <alignment vertical="center"/>
    </xf>
    <xf numFmtId="3" fontId="4" fillId="0" borderId="45" xfId="1" applyNumberFormat="1" applyFont="1" applyFill="1" applyBorder="1" applyAlignment="1" applyProtection="1">
      <alignment vertical="center"/>
    </xf>
    <xf numFmtId="3" fontId="4" fillId="0" borderId="1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0" fontId="4" fillId="0" borderId="31" xfId="1" applyFont="1" applyFill="1" applyBorder="1" applyAlignment="1" applyProtection="1">
      <alignment horizontal="center" vertical="center" wrapText="1"/>
    </xf>
    <xf numFmtId="3" fontId="4" fillId="0" borderId="33" xfId="1" applyNumberFormat="1" applyFont="1" applyFill="1" applyBorder="1" applyAlignment="1" applyProtection="1">
      <alignment vertical="center"/>
    </xf>
    <xf numFmtId="3" fontId="4" fillId="0" borderId="6" xfId="1" applyNumberFormat="1" applyFont="1" applyFill="1" applyBorder="1" applyAlignment="1" applyProtection="1">
      <alignment vertical="center"/>
    </xf>
    <xf numFmtId="3" fontId="4" fillId="0" borderId="44" xfId="1" applyNumberFormat="1" applyFont="1" applyFill="1" applyBorder="1" applyAlignment="1" applyProtection="1">
      <alignment vertical="center"/>
      <protection locked="0"/>
    </xf>
    <xf numFmtId="3" fontId="4" fillId="0" borderId="45" xfId="1" applyNumberFormat="1" applyFont="1" applyFill="1" applyBorder="1" applyAlignment="1" applyProtection="1">
      <alignment vertical="center"/>
      <protection locked="0"/>
    </xf>
    <xf numFmtId="3" fontId="4" fillId="0" borderId="36" xfId="1" applyNumberFormat="1" applyFont="1" applyFill="1" applyBorder="1" applyAlignment="1" applyProtection="1">
      <alignment vertical="center"/>
    </xf>
    <xf numFmtId="0" fontId="4" fillId="0" borderId="15" xfId="1" applyFont="1" applyFill="1" applyBorder="1" applyAlignment="1" applyProtection="1">
      <alignment horizontal="center" vertical="center" wrapText="1"/>
    </xf>
    <xf numFmtId="3" fontId="4" fillId="0" borderId="19" xfId="1" applyNumberFormat="1" applyFont="1" applyFill="1" applyBorder="1" applyAlignment="1" applyProtection="1">
      <alignment vertical="center"/>
    </xf>
    <xf numFmtId="3" fontId="4" fillId="0" borderId="17" xfId="1" applyNumberFormat="1" applyFont="1" applyFill="1" applyBorder="1" applyAlignment="1" applyProtection="1">
      <alignment vertical="center"/>
    </xf>
    <xf numFmtId="3" fontId="4" fillId="0" borderId="61" xfId="1" applyNumberFormat="1" applyFont="1" applyFill="1" applyBorder="1" applyAlignment="1" applyProtection="1">
      <alignment vertical="center"/>
    </xf>
    <xf numFmtId="3" fontId="4" fillId="0" borderId="62" xfId="1" applyNumberFormat="1" applyFont="1" applyFill="1" applyBorder="1" applyAlignment="1" applyProtection="1">
      <alignment vertical="center"/>
    </xf>
    <xf numFmtId="0" fontId="4" fillId="0" borderId="31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3" fontId="4" fillId="0" borderId="63" xfId="1" applyNumberFormat="1" applyFont="1" applyFill="1" applyBorder="1" applyAlignment="1" applyProtection="1">
      <alignment vertical="center"/>
      <protection locked="0"/>
    </xf>
    <xf numFmtId="3" fontId="4" fillId="0" borderId="41" xfId="1" applyNumberFormat="1" applyFont="1" applyFill="1" applyBorder="1" applyAlignment="1" applyProtection="1">
      <alignment vertical="center"/>
    </xf>
    <xf numFmtId="3" fontId="4" fillId="0" borderId="10" xfId="1" applyNumberFormat="1" applyFont="1" applyFill="1" applyBorder="1" applyAlignment="1" applyProtection="1">
      <alignment vertical="center"/>
    </xf>
    <xf numFmtId="3" fontId="4" fillId="0" borderId="35" xfId="1" applyNumberFormat="1" applyFont="1" applyFill="1" applyBorder="1" applyAlignment="1" applyProtection="1">
      <alignment vertical="center"/>
      <protection locked="0"/>
    </xf>
    <xf numFmtId="3" fontId="4" fillId="0" borderId="36" xfId="1" applyNumberFormat="1" applyFont="1" applyFill="1" applyBorder="1" applyAlignment="1" applyProtection="1">
      <alignment vertical="center"/>
      <protection locked="0"/>
    </xf>
    <xf numFmtId="3" fontId="4" fillId="0" borderId="46" xfId="1" applyNumberFormat="1" applyFont="1" applyFill="1" applyBorder="1" applyAlignment="1" applyProtection="1">
      <alignment vertical="center"/>
    </xf>
    <xf numFmtId="0" fontId="4" fillId="0" borderId="55" xfId="1" applyFont="1" applyFill="1" applyBorder="1" applyAlignment="1" applyProtection="1">
      <alignment horizontal="left" vertical="center" wrapText="1"/>
    </xf>
    <xf numFmtId="3" fontId="4" fillId="0" borderId="8" xfId="1" applyNumberFormat="1" applyFont="1" applyFill="1" applyBorder="1" applyAlignment="1" applyProtection="1">
      <alignment vertical="center"/>
    </xf>
    <xf numFmtId="3" fontId="4" fillId="0" borderId="64" xfId="1" applyNumberFormat="1" applyFont="1" applyFill="1" applyBorder="1" applyAlignment="1" applyProtection="1">
      <alignment vertical="center"/>
    </xf>
    <xf numFmtId="3" fontId="4" fillId="0" borderId="65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  <protection locked="0"/>
    </xf>
    <xf numFmtId="0" fontId="4" fillId="0" borderId="66" xfId="1" applyFont="1" applyFill="1" applyBorder="1" applyAlignment="1" applyProtection="1">
      <alignment horizontal="right" vertical="center" wrapText="1"/>
    </xf>
    <xf numFmtId="3" fontId="4" fillId="0" borderId="16" xfId="1" applyNumberFormat="1" applyFont="1" applyFill="1" applyBorder="1" applyAlignment="1" applyProtection="1">
      <alignment vertical="center"/>
      <protection locked="0"/>
    </xf>
    <xf numFmtId="3" fontId="4" fillId="0" borderId="67" xfId="1" applyNumberFormat="1" applyFont="1" applyFill="1" applyBorder="1" applyAlignment="1" applyProtection="1">
      <alignment vertical="center"/>
      <protection locked="0"/>
    </xf>
    <xf numFmtId="3" fontId="4" fillId="0" borderId="68" xfId="1" applyNumberFormat="1" applyFont="1" applyFill="1" applyBorder="1" applyAlignment="1" applyProtection="1">
      <alignment vertical="center"/>
      <protection locked="0"/>
    </xf>
    <xf numFmtId="0" fontId="3" fillId="0" borderId="55" xfId="1" applyFont="1" applyFill="1" applyBorder="1" applyAlignment="1" applyProtection="1">
      <alignment horizontal="left" vertical="center" wrapText="1"/>
    </xf>
    <xf numFmtId="3" fontId="4" fillId="0" borderId="56" xfId="1" applyNumberFormat="1" applyFont="1" applyFill="1" applyBorder="1" applyAlignment="1" applyProtection="1">
      <alignment vertical="center"/>
    </xf>
    <xf numFmtId="3" fontId="4" fillId="0" borderId="57" xfId="1" applyNumberFormat="1" applyFont="1" applyFill="1" applyBorder="1" applyAlignment="1" applyProtection="1">
      <alignment vertical="center"/>
    </xf>
    <xf numFmtId="3" fontId="4" fillId="0" borderId="50" xfId="1" applyNumberFormat="1" applyFont="1" applyFill="1" applyBorder="1" applyAlignment="1" applyProtection="1">
      <alignment vertical="center"/>
    </xf>
    <xf numFmtId="1" fontId="3" fillId="3" borderId="55" xfId="1" applyNumberFormat="1" applyFont="1" applyFill="1" applyBorder="1" applyAlignment="1" applyProtection="1">
      <alignment horizontal="left" vertical="center" wrapText="1"/>
    </xf>
    <xf numFmtId="1" fontId="3" fillId="0" borderId="34" xfId="1" applyNumberFormat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3" fontId="3" fillId="0" borderId="61" xfId="1" applyNumberFormat="1" applyFont="1" applyFill="1" applyBorder="1" applyAlignment="1" applyProtection="1">
      <alignment vertical="center"/>
    </xf>
    <xf numFmtId="3" fontId="3" fillId="3" borderId="60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3" fontId="4" fillId="0" borderId="69" xfId="1" applyNumberFormat="1" applyFont="1" applyFill="1" applyBorder="1" applyAlignment="1" applyProtection="1">
      <alignment vertical="center"/>
    </xf>
    <xf numFmtId="3" fontId="3" fillId="3" borderId="70" xfId="1" applyNumberFormat="1" applyFont="1" applyFill="1" applyBorder="1" applyAlignment="1" applyProtection="1">
      <alignment vertical="center"/>
    </xf>
    <xf numFmtId="3" fontId="4" fillId="0" borderId="70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vertical="center"/>
    </xf>
    <xf numFmtId="3" fontId="4" fillId="0" borderId="3" xfId="1" applyNumberFormat="1" applyFont="1" applyFill="1" applyBorder="1" applyAlignment="1" applyProtection="1">
      <alignment vertical="center"/>
      <protection locked="0"/>
    </xf>
    <xf numFmtId="3" fontId="4" fillId="0" borderId="71" xfId="1" applyNumberFormat="1" applyFont="1" applyFill="1" applyBorder="1" applyAlignment="1" applyProtection="1">
      <alignment vertical="center"/>
    </xf>
    <xf numFmtId="3" fontId="4" fillId="0" borderId="72" xfId="1" applyNumberFormat="1" applyFont="1" applyFill="1" applyBorder="1" applyAlignment="1" applyProtection="1">
      <alignment vertical="center"/>
    </xf>
    <xf numFmtId="3" fontId="4" fillId="0" borderId="67" xfId="1" applyNumberFormat="1" applyFont="1" applyFill="1" applyBorder="1" applyAlignment="1" applyProtection="1">
      <alignment vertical="center"/>
    </xf>
    <xf numFmtId="3" fontId="4" fillId="0" borderId="73" xfId="1" applyNumberFormat="1" applyFont="1" applyFill="1" applyBorder="1" applyAlignment="1" applyProtection="1">
      <alignment vertical="center"/>
    </xf>
    <xf numFmtId="3" fontId="4" fillId="0" borderId="74" xfId="1" applyNumberFormat="1" applyFont="1" applyFill="1" applyBorder="1" applyAlignment="1" applyProtection="1">
      <alignment vertical="center"/>
    </xf>
    <xf numFmtId="3" fontId="4" fillId="0" borderId="74" xfId="1" applyNumberFormat="1" applyFont="1" applyFill="1" applyBorder="1" applyAlignment="1" applyProtection="1">
      <alignment vertical="center"/>
      <protection locked="0"/>
    </xf>
    <xf numFmtId="0" fontId="4" fillId="0" borderId="66" xfId="1" applyFont="1" applyFill="1" applyBorder="1" applyAlignment="1" applyProtection="1">
      <alignment horizontal="center" vertical="center" wrapText="1"/>
    </xf>
    <xf numFmtId="0" fontId="4" fillId="0" borderId="66" xfId="1" applyFont="1" applyFill="1" applyBorder="1" applyAlignment="1" applyProtection="1">
      <alignment horizontal="left" vertical="center" wrapText="1"/>
    </xf>
    <xf numFmtId="3" fontId="4" fillId="0" borderId="63" xfId="1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3" fillId="3" borderId="34" xfId="1" applyFont="1" applyFill="1" applyBorder="1" applyAlignment="1" applyProtection="1">
      <alignment horizontal="left" vertical="center" wrapText="1"/>
    </xf>
    <xf numFmtId="3" fontId="3" fillId="3" borderId="8" xfId="1" applyNumberFormat="1" applyFont="1" applyFill="1" applyBorder="1" applyAlignment="1" applyProtection="1">
      <alignment vertical="center"/>
    </xf>
    <xf numFmtId="3" fontId="3" fillId="3" borderId="35" xfId="1" applyNumberFormat="1" applyFont="1" applyFill="1" applyBorder="1" applyAlignment="1" applyProtection="1">
      <alignment vertical="center"/>
    </xf>
    <xf numFmtId="3" fontId="3" fillId="3" borderId="7" xfId="1" applyNumberFormat="1" applyFont="1" applyFill="1" applyBorder="1" applyAlignment="1" applyProtection="1">
      <alignment vertical="center"/>
    </xf>
    <xf numFmtId="3" fontId="3" fillId="3" borderId="49" xfId="1" applyNumberFormat="1" applyFont="1" applyFill="1" applyBorder="1" applyAlignment="1" applyProtection="1">
      <alignment vertical="center"/>
    </xf>
    <xf numFmtId="3" fontId="4" fillId="0" borderId="14" xfId="1" applyNumberFormat="1" applyFont="1" applyFill="1" applyBorder="1" applyAlignment="1" applyProtection="1">
      <alignment vertical="center"/>
      <protection locked="0"/>
    </xf>
    <xf numFmtId="0" fontId="3" fillId="4" borderId="43" xfId="1" applyFont="1" applyFill="1" applyBorder="1" applyAlignment="1" applyProtection="1">
      <alignment horizontal="left" vertical="center" wrapText="1"/>
    </xf>
    <xf numFmtId="0" fontId="3" fillId="4" borderId="31" xfId="1" applyFont="1" applyFill="1" applyBorder="1" applyAlignment="1" applyProtection="1">
      <alignment horizontal="left" vertical="center" wrapText="1"/>
    </xf>
    <xf numFmtId="3" fontId="3" fillId="4" borderId="69" xfId="1" applyNumberFormat="1" applyFont="1" applyFill="1" applyBorder="1" applyAlignment="1" applyProtection="1">
      <alignment vertical="center"/>
    </xf>
    <xf numFmtId="3" fontId="3" fillId="4" borderId="44" xfId="1" applyNumberFormat="1" applyFont="1" applyFill="1" applyBorder="1" applyAlignment="1" applyProtection="1">
      <alignment vertical="center"/>
    </xf>
    <xf numFmtId="3" fontId="3" fillId="4" borderId="45" xfId="1" applyNumberFormat="1" applyFont="1" applyFill="1" applyBorder="1" applyAlignment="1" applyProtection="1">
      <alignment vertical="center"/>
    </xf>
    <xf numFmtId="3" fontId="3" fillId="4" borderId="43" xfId="1" applyNumberFormat="1" applyFont="1" applyFill="1" applyBorder="1" applyAlignment="1" applyProtection="1">
      <alignment vertical="center"/>
    </xf>
    <xf numFmtId="0" fontId="3" fillId="0" borderId="43" xfId="1" applyFont="1" applyFill="1" applyBorder="1" applyAlignment="1" applyProtection="1">
      <alignment horizontal="left" vertical="center" wrapText="1"/>
    </xf>
    <xf numFmtId="0" fontId="4" fillId="0" borderId="43" xfId="1" applyFont="1" applyFill="1" applyBorder="1" applyAlignment="1" applyProtection="1">
      <alignment horizontal="center" vertical="center" wrapText="1"/>
    </xf>
    <xf numFmtId="0" fontId="4" fillId="0" borderId="43" xfId="1" applyFont="1" applyFill="1" applyBorder="1" applyAlignment="1" applyProtection="1">
      <alignment horizontal="right" vertical="center" wrapText="1"/>
    </xf>
    <xf numFmtId="0" fontId="4" fillId="0" borderId="34" xfId="1" applyFont="1" applyFill="1" applyBorder="1" applyAlignment="1" applyProtection="1">
      <alignment horizontal="right" vertical="center" wrapText="1"/>
    </xf>
    <xf numFmtId="0" fontId="4" fillId="0" borderId="27" xfId="1" applyFont="1" applyFill="1" applyBorder="1" applyAlignment="1" applyProtection="1">
      <alignment vertical="center"/>
    </xf>
    <xf numFmtId="3" fontId="4" fillId="0" borderId="29" xfId="1" applyNumberFormat="1" applyFont="1" applyFill="1" applyBorder="1" applyAlignment="1" applyProtection="1">
      <alignment vertical="center"/>
    </xf>
    <xf numFmtId="3" fontId="4" fillId="0" borderId="75" xfId="1" applyNumberFormat="1" applyFont="1" applyFill="1" applyBorder="1" applyAlignment="1" applyProtection="1">
      <alignment vertical="center"/>
    </xf>
    <xf numFmtId="3" fontId="4" fillId="0" borderId="76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</xf>
    <xf numFmtId="3" fontId="3" fillId="0" borderId="78" xfId="1" applyNumberFormat="1" applyFont="1" applyFill="1" applyBorder="1" applyAlignment="1" applyProtection="1">
      <alignment vertical="center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35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0" fontId="3" fillId="0" borderId="34" xfId="1" applyFont="1" applyFill="1" applyBorder="1" applyAlignment="1" applyProtection="1">
      <alignment vertical="center"/>
    </xf>
    <xf numFmtId="0" fontId="4" fillId="0" borderId="42" xfId="1" applyFont="1" applyFill="1" applyBorder="1" applyAlignment="1" applyProtection="1">
      <alignment vertical="center"/>
    </xf>
    <xf numFmtId="0" fontId="4" fillId="0" borderId="66" xfId="1" applyFont="1" applyFill="1" applyBorder="1" applyAlignment="1" applyProtection="1">
      <alignment vertical="center"/>
    </xf>
    <xf numFmtId="0" fontId="4" fillId="0" borderId="66" xfId="1" applyFont="1" applyFill="1" applyBorder="1" applyAlignment="1" applyProtection="1">
      <alignment vertical="center" wrapText="1"/>
    </xf>
    <xf numFmtId="0" fontId="3" fillId="0" borderId="84" xfId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  <protection locked="0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wrapText="1"/>
    </xf>
    <xf numFmtId="0" fontId="4" fillId="0" borderId="0" xfId="1" applyFont="1" applyBorder="1" applyAlignment="1" applyProtection="1">
      <alignment vertical="center"/>
    </xf>
    <xf numFmtId="0" fontId="4" fillId="5" borderId="0" xfId="1" applyFont="1" applyFill="1" applyBorder="1" applyAlignment="1" applyProtection="1">
      <alignment vertical="center"/>
    </xf>
    <xf numFmtId="0" fontId="9" fillId="5" borderId="0" xfId="1" applyFont="1" applyFill="1" applyBorder="1" applyAlignment="1" applyProtection="1">
      <alignment vertical="center"/>
    </xf>
    <xf numFmtId="0" fontId="3" fillId="5" borderId="0" xfId="1" applyFont="1" applyFill="1" applyBorder="1" applyAlignment="1" applyProtection="1">
      <alignment vertical="center"/>
    </xf>
    <xf numFmtId="0" fontId="4" fillId="0" borderId="0" xfId="3" applyFont="1" applyBorder="1" applyAlignment="1">
      <alignment wrapText="1"/>
    </xf>
    <xf numFmtId="3" fontId="4" fillId="0" borderId="49" xfId="1" applyNumberFormat="1" applyFont="1" applyFill="1" applyBorder="1" applyAlignment="1" applyProtection="1">
      <alignment vertical="center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3" fontId="4" fillId="0" borderId="87" xfId="1" applyNumberFormat="1" applyFont="1" applyFill="1" applyBorder="1" applyAlignment="1" applyProtection="1">
      <alignment vertical="center"/>
    </xf>
    <xf numFmtId="3" fontId="4" fillId="0" borderId="10" xfId="1" applyNumberFormat="1" applyFont="1" applyFill="1" applyBorder="1" applyAlignment="1" applyProtection="1">
      <alignment vertical="center"/>
      <protection locked="0"/>
    </xf>
    <xf numFmtId="3" fontId="4" fillId="0" borderId="88" xfId="1" applyNumberFormat="1" applyFont="1" applyFill="1" applyBorder="1" applyAlignment="1" applyProtection="1">
      <alignment vertical="center"/>
    </xf>
    <xf numFmtId="49" fontId="4" fillId="2" borderId="5" xfId="1" applyNumberFormat="1" applyFont="1" applyFill="1" applyBorder="1" applyAlignment="1" applyProtection="1">
      <alignment horizontal="center" vertical="center"/>
      <protection locked="0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right" vertical="center"/>
    </xf>
    <xf numFmtId="49" fontId="5" fillId="2" borderId="1" xfId="1" applyNumberFormat="1" applyFont="1" applyFill="1" applyBorder="1" applyAlignment="1" applyProtection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/>
    </xf>
    <xf numFmtId="49" fontId="5" fillId="2" borderId="3" xfId="1" applyNumberFormat="1" applyFont="1" applyFill="1" applyBorder="1" applyAlignment="1" applyProtection="1">
      <alignment horizontal="center" vertical="center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 textRotation="90" wrapText="1"/>
    </xf>
    <xf numFmtId="0" fontId="4" fillId="0" borderId="22" xfId="1" applyFont="1" applyFill="1" applyBorder="1" applyAlignment="1" applyProtection="1">
      <alignment horizontal="center" vertical="center" textRotation="90" wrapText="1"/>
    </xf>
    <xf numFmtId="0" fontId="3" fillId="0" borderId="77" xfId="1" applyFont="1" applyFill="1" applyBorder="1" applyAlignment="1" applyProtection="1">
      <alignment horizontal="left" vertical="center"/>
    </xf>
    <xf numFmtId="0" fontId="3" fillId="0" borderId="78" xfId="1" applyFont="1" applyFill="1" applyBorder="1" applyAlignment="1" applyProtection="1">
      <alignment horizontal="left" vertical="center"/>
    </xf>
    <xf numFmtId="49" fontId="4" fillId="0" borderId="11" xfId="1" applyNumberFormat="1" applyFont="1" applyFill="1" applyBorder="1" applyAlignment="1" applyProtection="1">
      <alignment horizontal="center" vertical="center" textRotation="90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8" xfId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49" fontId="4" fillId="0" borderId="15" xfId="1" applyNumberFormat="1" applyFont="1" applyFill="1" applyBorder="1" applyAlignment="1" applyProtection="1">
      <alignment horizontal="center" vertical="center" wrapText="1"/>
    </xf>
    <xf numFmtId="49" fontId="4" fillId="0" borderId="12" xfId="1" applyNumberFormat="1" applyFont="1" applyFill="1" applyBorder="1" applyAlignment="1" applyProtection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</xf>
    <xf numFmtId="49" fontId="4" fillId="0" borderId="14" xfId="1" applyNumberFormat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 textRotation="90"/>
    </xf>
    <xf numFmtId="0" fontId="4" fillId="0" borderId="16" xfId="1" applyFont="1" applyFill="1" applyBorder="1" applyAlignment="1" applyProtection="1">
      <alignment horizontal="center" vertical="center" textRotation="90"/>
    </xf>
    <xf numFmtId="0" fontId="4" fillId="0" borderId="19" xfId="1" applyFont="1" applyFill="1" applyBorder="1" applyAlignment="1" applyProtection="1">
      <alignment horizontal="center" vertical="center" textRotation="90"/>
    </xf>
    <xf numFmtId="0" fontId="4" fillId="0" borderId="16" xfId="1" applyNumberFormat="1" applyFont="1" applyFill="1" applyBorder="1" applyAlignment="1" applyProtection="1">
      <alignment horizontal="center" vertical="center" textRotation="90" wrapText="1"/>
    </xf>
    <xf numFmtId="0" fontId="4" fillId="0" borderId="19" xfId="1" applyNumberFormat="1" applyFont="1" applyFill="1" applyBorder="1" applyAlignment="1" applyProtection="1">
      <alignment horizontal="center" vertical="center" textRotation="90" wrapText="1"/>
    </xf>
    <xf numFmtId="0" fontId="4" fillId="0" borderId="16" xfId="1" applyFont="1" applyFill="1" applyBorder="1" applyAlignment="1" applyProtection="1">
      <alignment horizontal="center" vertical="center" textRotation="90" wrapText="1"/>
    </xf>
    <xf numFmtId="0" fontId="4" fillId="0" borderId="20" xfId="1" applyFont="1" applyFill="1" applyBorder="1" applyAlignment="1" applyProtection="1">
      <alignment horizontal="center" vertical="center" textRotation="90" wrapText="1"/>
    </xf>
    <xf numFmtId="0" fontId="3" fillId="0" borderId="48" xfId="1" applyFont="1" applyFill="1" applyBorder="1" applyAlignment="1" applyProtection="1">
      <alignment horizontal="left" vertical="center"/>
    </xf>
    <xf numFmtId="0" fontId="3" fillId="0" borderId="49" xfId="1" applyFont="1" applyFill="1" applyBorder="1" applyAlignment="1" applyProtection="1">
      <alignment horizontal="left" vertical="center"/>
    </xf>
    <xf numFmtId="0" fontId="4" fillId="0" borderId="21" xfId="1" applyFont="1" applyFill="1" applyBorder="1" applyAlignment="1" applyProtection="1">
      <alignment horizontal="center" vertical="center" textRotation="90"/>
    </xf>
    <xf numFmtId="0" fontId="4" fillId="0" borderId="20" xfId="1" applyFont="1" applyFill="1" applyBorder="1" applyAlignment="1" applyProtection="1">
      <alignment horizontal="center" vertical="center" textRotation="9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2" applyNumberFormat="1" applyFont="1" applyFill="1" applyBorder="1" applyAlignment="1" applyProtection="1">
      <alignment horizontal="center" vertical="center"/>
      <protection locked="0"/>
    </xf>
    <xf numFmtId="49" fontId="4" fillId="2" borderId="6" xfId="2" applyNumberFormat="1" applyFont="1" applyFill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right" vertical="center"/>
    </xf>
  </cellXfs>
  <cellStyles count="5">
    <cellStyle name="Normal" xfId="0" builtinId="0"/>
    <cellStyle name="Normal 2" xfId="1"/>
    <cellStyle name="Normal 2 2" xfId="2"/>
    <cellStyle name="Normal 3 2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299"/>
  <sheetViews>
    <sheetView showGridLines="0" tabSelected="1" view="pageLayout" zoomScaleNormal="100" workbookViewId="0">
      <selection activeCell="P8" sqref="P8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334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306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x14ac:dyDescent="0.25">
      <c r="A7" s="4" t="s">
        <v>10</v>
      </c>
      <c r="B7" s="5"/>
      <c r="C7" s="247" t="s">
        <v>335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336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3340046</v>
      </c>
      <c r="D20" s="26">
        <f>SUM(D21,D24,D25,D41,D43)</f>
        <v>3340046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3221935</v>
      </c>
      <c r="I20" s="26">
        <f>SUM(I21,I24,I25,I41,I43)</f>
        <v>3221935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3340046</v>
      </c>
      <c r="D24" s="46">
        <f>3230327+109719</f>
        <v>3340046</v>
      </c>
      <c r="E24" s="46"/>
      <c r="F24" s="47" t="s">
        <v>35</v>
      </c>
      <c r="G24" s="48" t="s">
        <v>35</v>
      </c>
      <c r="H24" s="45">
        <f t="shared" si="1"/>
        <v>3221935</v>
      </c>
      <c r="I24" s="46">
        <f>I51</f>
        <v>3221935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07" si="5">SUM(D50:G50)</f>
        <v>3340046</v>
      </c>
      <c r="D50" s="112">
        <f>SUM(D51,D269)</f>
        <v>3340046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3221935</v>
      </c>
      <c r="I50" s="112">
        <f>SUM(I51,I269)</f>
        <v>3221935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3340046</v>
      </c>
      <c r="D51" s="117">
        <f>SUM(D52,D181)</f>
        <v>3340046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3221935</v>
      </c>
      <c r="I51" s="117">
        <f>SUM(I52,I181)</f>
        <v>3221935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3281546</v>
      </c>
      <c r="D52" s="121">
        <f>SUM(D53,D75,D160,D174)</f>
        <v>3281546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3176735</v>
      </c>
      <c r="I52" s="121">
        <f>SUM(I53,I75,I160,I174)</f>
        <v>3176735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x14ac:dyDescent="0.25">
      <c r="A53" s="123">
        <v>1000</v>
      </c>
      <c r="B53" s="123" t="s">
        <v>63</v>
      </c>
      <c r="C53" s="124">
        <f t="shared" si="5"/>
        <v>3230327</v>
      </c>
      <c r="D53" s="125">
        <f>SUM(D54,D67)</f>
        <v>3230327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3132430</v>
      </c>
      <c r="I53" s="125">
        <f>SUM(I54,I67)</f>
        <v>3132430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x14ac:dyDescent="0.25">
      <c r="A54" s="50">
        <v>1100</v>
      </c>
      <c r="B54" s="127" t="s">
        <v>64</v>
      </c>
      <c r="C54" s="51">
        <f t="shared" si="5"/>
        <v>2484983</v>
      </c>
      <c r="D54" s="56">
        <f>SUM(D55,D58,D66)</f>
        <v>2484983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2434176</v>
      </c>
      <c r="I54" s="56">
        <f>SUM(I55,I58,I66)</f>
        <v>2434176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x14ac:dyDescent="0.25">
      <c r="A55" s="130">
        <v>1110</v>
      </c>
      <c r="B55" s="99" t="s">
        <v>65</v>
      </c>
      <c r="C55" s="103">
        <f t="shared" si="5"/>
        <v>2154999</v>
      </c>
      <c r="D55" s="131">
        <f>SUM(D56:D57)</f>
        <v>2154999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2237949</v>
      </c>
      <c r="I55" s="131">
        <f>SUM(I56:I57)</f>
        <v>2237949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  <c r="M56" s="230"/>
    </row>
    <row r="57" spans="1:13" ht="24" customHeight="1" x14ac:dyDescent="0.25">
      <c r="A57" s="39">
        <v>1119</v>
      </c>
      <c r="B57" s="63" t="s">
        <v>67</v>
      </c>
      <c r="C57" s="64">
        <f t="shared" si="5"/>
        <v>2154999</v>
      </c>
      <c r="D57" s="66">
        <v>2154999</v>
      </c>
      <c r="E57" s="66"/>
      <c r="F57" s="66"/>
      <c r="G57" s="134"/>
      <c r="H57" s="64">
        <f t="shared" si="6"/>
        <v>2237949</v>
      </c>
      <c r="I57" s="66">
        <v>2237949</v>
      </c>
      <c r="J57" s="66"/>
      <c r="K57" s="66"/>
      <c r="L57" s="134"/>
      <c r="M57" s="230"/>
    </row>
    <row r="58" spans="1:13" x14ac:dyDescent="0.25">
      <c r="A58" s="135">
        <v>1140</v>
      </c>
      <c r="B58" s="63" t="s">
        <v>68</v>
      </c>
      <c r="C58" s="64">
        <f t="shared" si="5"/>
        <v>269541</v>
      </c>
      <c r="D58" s="136">
        <f>SUM(D59:D65)</f>
        <v>269541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135784</v>
      </c>
      <c r="I58" s="136">
        <f>SUM(I59:I65)</f>
        <v>135784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/>
      <c r="L59" s="134"/>
      <c r="M59" s="230"/>
    </row>
    <row r="60" spans="1:13" ht="24.75" customHeight="1" x14ac:dyDescent="0.25">
      <c r="A60" s="39">
        <v>1142</v>
      </c>
      <c r="B60" s="63" t="s">
        <v>70</v>
      </c>
      <c r="C60" s="64">
        <f t="shared" si="5"/>
        <v>15000</v>
      </c>
      <c r="D60" s="66">
        <v>15000</v>
      </c>
      <c r="E60" s="66"/>
      <c r="F60" s="66"/>
      <c r="G60" s="134"/>
      <c r="H60" s="64">
        <f t="shared" si="6"/>
        <v>15000</v>
      </c>
      <c r="I60" s="66">
        <v>15000</v>
      </c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/>
      <c r="L61" s="134"/>
      <c r="M61" s="230"/>
    </row>
    <row r="62" spans="1:13" ht="27.75" customHeight="1" x14ac:dyDescent="0.25">
      <c r="A62" s="39">
        <v>1146</v>
      </c>
      <c r="B62" s="63" t="s">
        <v>72</v>
      </c>
      <c r="C62" s="64">
        <f t="shared" si="5"/>
        <v>45000</v>
      </c>
      <c r="D62" s="66">
        <v>45000</v>
      </c>
      <c r="E62" s="66"/>
      <c r="F62" s="66"/>
      <c r="G62" s="134"/>
      <c r="H62" s="64">
        <f t="shared" si="6"/>
        <v>45000</v>
      </c>
      <c r="I62" s="66">
        <v>45000</v>
      </c>
      <c r="J62" s="66"/>
      <c r="K62" s="66"/>
      <c r="L62" s="134"/>
      <c r="M62" s="230"/>
    </row>
    <row r="63" spans="1:13" x14ac:dyDescent="0.25">
      <c r="A63" s="39">
        <v>1147</v>
      </c>
      <c r="B63" s="63" t="s">
        <v>73</v>
      </c>
      <c r="C63" s="64">
        <f t="shared" si="5"/>
        <v>54415</v>
      </c>
      <c r="D63" s="66">
        <v>54415</v>
      </c>
      <c r="E63" s="66"/>
      <c r="F63" s="66"/>
      <c r="G63" s="134"/>
      <c r="H63" s="64">
        <f t="shared" si="6"/>
        <v>54415</v>
      </c>
      <c r="I63" s="66">
        <v>54415</v>
      </c>
      <c r="J63" s="66"/>
      <c r="K63" s="66"/>
      <c r="L63" s="134"/>
      <c r="M63" s="230"/>
    </row>
    <row r="64" spans="1:13" x14ac:dyDescent="0.25">
      <c r="A64" s="39">
        <v>1148</v>
      </c>
      <c r="B64" s="63" t="s">
        <v>74</v>
      </c>
      <c r="C64" s="64">
        <f t="shared" si="5"/>
        <v>155126</v>
      </c>
      <c r="D64" s="66">
        <v>155126</v>
      </c>
      <c r="E64" s="66"/>
      <c r="F64" s="66"/>
      <c r="G64" s="134"/>
      <c r="H64" s="64">
        <f t="shared" si="6"/>
        <v>21369</v>
      </c>
      <c r="I64" s="66">
        <v>21369</v>
      </c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/>
      <c r="L65" s="134"/>
      <c r="M65" s="230"/>
    </row>
    <row r="66" spans="1:13" ht="36" x14ac:dyDescent="0.25">
      <c r="A66" s="130">
        <v>1150</v>
      </c>
      <c r="B66" s="99" t="s">
        <v>76</v>
      </c>
      <c r="C66" s="103">
        <f t="shared" si="5"/>
        <v>60443</v>
      </c>
      <c r="D66" s="138">
        <v>60443</v>
      </c>
      <c r="E66" s="138"/>
      <c r="F66" s="138"/>
      <c r="G66" s="139"/>
      <c r="H66" s="103">
        <f t="shared" si="6"/>
        <v>60443</v>
      </c>
      <c r="I66" s="138">
        <v>60443</v>
      </c>
      <c r="J66" s="138"/>
      <c r="K66" s="138"/>
      <c r="L66" s="139"/>
      <c r="M66" s="230"/>
    </row>
    <row r="67" spans="1:13" ht="36" x14ac:dyDescent="0.25">
      <c r="A67" s="50">
        <v>1200</v>
      </c>
      <c r="B67" s="127" t="s">
        <v>77</v>
      </c>
      <c r="C67" s="51">
        <f t="shared" si="5"/>
        <v>745344</v>
      </c>
      <c r="D67" s="56">
        <f>SUM(D68:D69)</f>
        <v>745344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698254</v>
      </c>
      <c r="I67" s="56">
        <f>SUM(I68:I69)</f>
        <v>698254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x14ac:dyDescent="0.25">
      <c r="A68" s="141">
        <v>1210</v>
      </c>
      <c r="B68" s="58" t="s">
        <v>78</v>
      </c>
      <c r="C68" s="59">
        <f t="shared" si="5"/>
        <v>596935</v>
      </c>
      <c r="D68" s="61">
        <v>596935</v>
      </c>
      <c r="E68" s="61"/>
      <c r="F68" s="61"/>
      <c r="G68" s="133"/>
      <c r="H68" s="59">
        <f t="shared" si="6"/>
        <v>575469</v>
      </c>
      <c r="I68" s="61">
        <v>575469</v>
      </c>
      <c r="J68" s="61"/>
      <c r="K68" s="61"/>
      <c r="L68" s="133"/>
      <c r="M68" s="230"/>
    </row>
    <row r="69" spans="1:13" ht="24" x14ac:dyDescent="0.25">
      <c r="A69" s="135">
        <v>1220</v>
      </c>
      <c r="B69" s="63" t="s">
        <v>79</v>
      </c>
      <c r="C69" s="64">
        <f t="shared" si="5"/>
        <v>148409</v>
      </c>
      <c r="D69" s="136">
        <f>SUM(D70:D74)</f>
        <v>148409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122785</v>
      </c>
      <c r="I69" s="136">
        <f>SUM(I70:I74)</f>
        <v>122785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x14ac:dyDescent="0.25">
      <c r="A70" s="39">
        <v>1221</v>
      </c>
      <c r="B70" s="63" t="s">
        <v>80</v>
      </c>
      <c r="C70" s="64">
        <f t="shared" si="5"/>
        <v>119055</v>
      </c>
      <c r="D70" s="66">
        <v>119055</v>
      </c>
      <c r="E70" s="66"/>
      <c r="F70" s="66"/>
      <c r="G70" s="134"/>
      <c r="H70" s="64">
        <f t="shared" si="6"/>
        <v>93431</v>
      </c>
      <c r="I70" s="66">
        <v>93431</v>
      </c>
      <c r="J70" s="66"/>
      <c r="K70" s="66"/>
      <c r="L70" s="134"/>
      <c r="M70" s="230"/>
    </row>
    <row r="71" spans="1:13" x14ac:dyDescent="0.25">
      <c r="A71" s="39">
        <v>1223</v>
      </c>
      <c r="B71" s="63" t="s">
        <v>81</v>
      </c>
      <c r="C71" s="64">
        <f t="shared" si="5"/>
        <v>1394</v>
      </c>
      <c r="D71" s="66">
        <v>1394</v>
      </c>
      <c r="E71" s="66"/>
      <c r="F71" s="66"/>
      <c r="G71" s="134"/>
      <c r="H71" s="64">
        <f t="shared" si="6"/>
        <v>1394</v>
      </c>
      <c r="I71" s="66">
        <v>1394</v>
      </c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/>
      <c r="L72" s="134"/>
      <c r="M72" s="230"/>
    </row>
    <row r="73" spans="1:13" ht="36" x14ac:dyDescent="0.25">
      <c r="A73" s="39">
        <v>1227</v>
      </c>
      <c r="B73" s="63" t="s">
        <v>83</v>
      </c>
      <c r="C73" s="64">
        <f t="shared" si="5"/>
        <v>27960</v>
      </c>
      <c r="D73" s="66">
        <v>27960</v>
      </c>
      <c r="E73" s="66"/>
      <c r="F73" s="66"/>
      <c r="G73" s="134"/>
      <c r="H73" s="64">
        <f t="shared" si="6"/>
        <v>27960</v>
      </c>
      <c r="I73" s="66">
        <v>27960</v>
      </c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/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51219</v>
      </c>
      <c r="D75" s="125">
        <f>SUM(D76,D83,D120,D151,D152)</f>
        <v>51219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44305</v>
      </c>
      <c r="I75" s="125">
        <f t="shared" ref="I75:L75" si="8">SUM(I76,I83,I120,I151,I152)</f>
        <v>44305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/>
      <c r="L79" s="134"/>
      <c r="M79" s="230"/>
    </row>
    <row r="80" spans="1:13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/>
      <c r="L81" s="134"/>
      <c r="M81" s="230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/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8769</v>
      </c>
      <c r="D83" s="56">
        <f>SUM(D84,D85,D91,D99,D107,D108,D114,D119)</f>
        <v>8769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4455</v>
      </c>
      <c r="I83" s="56">
        <f>SUM(I84,I85,I91,I99,I107,I108,I114,I119)</f>
        <v>4455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x14ac:dyDescent="0.25">
      <c r="A84" s="130">
        <v>2210</v>
      </c>
      <c r="B84" s="99" t="s">
        <v>92</v>
      </c>
      <c r="C84" s="103">
        <f>SUM(D84:G84)</f>
        <v>1386</v>
      </c>
      <c r="D84" s="138">
        <v>1386</v>
      </c>
      <c r="E84" s="138"/>
      <c r="F84" s="138"/>
      <c r="G84" s="138"/>
      <c r="H84" s="103">
        <f>SUM(I84:L84)</f>
        <v>1230</v>
      </c>
      <c r="I84" s="138">
        <v>1230</v>
      </c>
      <c r="J84" s="138"/>
      <c r="K84" s="138"/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/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/>
      <c r="L90" s="134"/>
      <c r="M90" s="230"/>
    </row>
    <row r="91" spans="1:13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/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>
        <v>0</v>
      </c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/>
      <c r="L97" s="134"/>
      <c r="M97" s="230"/>
    </row>
    <row r="98" spans="1:13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>
        <v>0</v>
      </c>
      <c r="J98" s="66"/>
      <c r="K98" s="66"/>
      <c r="L98" s="134"/>
      <c r="M98" s="230"/>
    </row>
    <row r="99" spans="1:13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/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/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/>
      <c r="L106" s="134"/>
      <c r="M106" s="230"/>
    </row>
    <row r="107" spans="1:13" x14ac:dyDescent="0.25">
      <c r="A107" s="135">
        <v>2250</v>
      </c>
      <c r="B107" s="63" t="s">
        <v>115</v>
      </c>
      <c r="C107" s="64">
        <f t="shared" si="5"/>
        <v>7383</v>
      </c>
      <c r="D107" s="136">
        <v>7383</v>
      </c>
      <c r="E107" s="136"/>
      <c r="F107" s="136"/>
      <c r="G107" s="145"/>
      <c r="H107" s="64">
        <f t="shared" si="6"/>
        <v>3225</v>
      </c>
      <c r="I107" s="136">
        <v>3225</v>
      </c>
      <c r="J107" s="136"/>
      <c r="K107" s="136"/>
      <c r="L107" s="137"/>
      <c r="M107" s="230"/>
    </row>
    <row r="108" spans="1:13" hidden="1" x14ac:dyDescent="0.25">
      <c r="A108" s="135">
        <v>2260</v>
      </c>
      <c r="B108" s="63" t="s">
        <v>116</v>
      </c>
      <c r="C108" s="64">
        <f t="shared" ref="C108:C174" si="9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/>
      <c r="K109" s="66"/>
      <c r="L109" s="134"/>
      <c r="M109" s="230"/>
    </row>
    <row r="110" spans="1:13" hidden="1" x14ac:dyDescent="0.25">
      <c r="A110" s="39">
        <v>2262</v>
      </c>
      <c r="B110" s="63" t="s">
        <v>118</v>
      </c>
      <c r="C110" s="64">
        <f t="shared" si="9"/>
        <v>0</v>
      </c>
      <c r="D110" s="66"/>
      <c r="E110" s="66"/>
      <c r="F110" s="66"/>
      <c r="G110" s="134"/>
      <c r="H110" s="64">
        <f t="shared" si="10"/>
        <v>0</v>
      </c>
      <c r="I110" s="66">
        <v>0</v>
      </c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/>
      <c r="K113" s="66"/>
      <c r="L113" s="134"/>
      <c r="M113" s="230"/>
    </row>
    <row r="114" spans="1:13" hidden="1" x14ac:dyDescent="0.25">
      <c r="A114" s="135">
        <v>2270</v>
      </c>
      <c r="B114" s="63" t="s">
        <v>122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/>
      <c r="K116" s="66"/>
      <c r="L116" s="134"/>
      <c r="M116" s="230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8"/>
      <c r="M119" s="230"/>
    </row>
    <row r="120" spans="1:13" ht="38.25" customHeight="1" x14ac:dyDescent="0.25">
      <c r="A120" s="95">
        <v>2300</v>
      </c>
      <c r="B120" s="75" t="s">
        <v>128</v>
      </c>
      <c r="C120" s="76">
        <f t="shared" si="9"/>
        <v>42450</v>
      </c>
      <c r="D120" s="149">
        <f>SUM(D121,D126,D130,D131,D134,D138,D146,D147,D150)</f>
        <v>42450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39850</v>
      </c>
      <c r="I120" s="149">
        <f>SUM(I121,I126,I130,I131,I134,I138,I146,I147,I150)</f>
        <v>39850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x14ac:dyDescent="0.25">
      <c r="A121" s="141">
        <v>2310</v>
      </c>
      <c r="B121" s="58" t="s">
        <v>129</v>
      </c>
      <c r="C121" s="59">
        <f t="shared" si="9"/>
        <v>39250</v>
      </c>
      <c r="D121" s="142">
        <f>SUM(D122:D125)</f>
        <v>39250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36650</v>
      </c>
      <c r="I121" s="142">
        <f t="shared" si="11"/>
        <v>36650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x14ac:dyDescent="0.25">
      <c r="A122" s="39">
        <v>2311</v>
      </c>
      <c r="B122" s="63" t="s">
        <v>130</v>
      </c>
      <c r="C122" s="64">
        <f>SUM(D122:G122)</f>
        <v>15100</v>
      </c>
      <c r="D122" s="66">
        <v>15100</v>
      </c>
      <c r="E122" s="66"/>
      <c r="F122" s="66"/>
      <c r="G122" s="134"/>
      <c r="H122" s="64">
        <f t="shared" si="10"/>
        <v>14400</v>
      </c>
      <c r="I122" s="66">
        <v>14400</v>
      </c>
      <c r="J122" s="66"/>
      <c r="K122" s="66"/>
      <c r="L122" s="134"/>
      <c r="M122" s="230"/>
    </row>
    <row r="123" spans="1:13" x14ac:dyDescent="0.25">
      <c r="A123" s="39">
        <v>2312</v>
      </c>
      <c r="B123" s="63" t="s">
        <v>131</v>
      </c>
      <c r="C123" s="64">
        <f t="shared" si="9"/>
        <v>24150</v>
      </c>
      <c r="D123" s="66">
        <v>24150</v>
      </c>
      <c r="E123" s="66"/>
      <c r="F123" s="66"/>
      <c r="G123" s="134"/>
      <c r="H123" s="64">
        <f t="shared" si="10"/>
        <v>22250</v>
      </c>
      <c r="I123" s="66">
        <v>22250</v>
      </c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/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133</v>
      </c>
      <c r="C125" s="64">
        <f t="shared" si="9"/>
        <v>0</v>
      </c>
      <c r="D125" s="66"/>
      <c r="E125" s="66"/>
      <c r="F125" s="66"/>
      <c r="G125" s="134"/>
      <c r="H125" s="64">
        <f t="shared" si="10"/>
        <v>0</v>
      </c>
      <c r="I125" s="66">
        <v>0</v>
      </c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/>
      <c r="K133" s="66"/>
      <c r="L133" s="134"/>
      <c r="M133" s="230"/>
    </row>
    <row r="134" spans="1:13" ht="24" x14ac:dyDescent="0.25">
      <c r="A134" s="130">
        <v>2350</v>
      </c>
      <c r="B134" s="99" t="s">
        <v>142</v>
      </c>
      <c r="C134" s="103">
        <f t="shared" si="9"/>
        <v>3200</v>
      </c>
      <c r="D134" s="131">
        <f>SUM(D135:D137)</f>
        <v>3200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3200</v>
      </c>
      <c r="I134" s="131">
        <f>SUM(I135:I137)</f>
        <v>3200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/>
      <c r="L135" s="133"/>
      <c r="M135" s="230"/>
    </row>
    <row r="136" spans="1:13" ht="24" x14ac:dyDescent="0.25">
      <c r="A136" s="39">
        <v>2352</v>
      </c>
      <c r="B136" s="63" t="s">
        <v>144</v>
      </c>
      <c r="C136" s="64">
        <f t="shared" si="9"/>
        <v>3200</v>
      </c>
      <c r="D136" s="66">
        <v>3200</v>
      </c>
      <c r="E136" s="66"/>
      <c r="F136" s="66"/>
      <c r="G136" s="134"/>
      <c r="H136" s="64">
        <f t="shared" si="10"/>
        <v>3200</v>
      </c>
      <c r="I136" s="66">
        <v>3200</v>
      </c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/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158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>
        <v>0</v>
      </c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1">
        <v>2510</v>
      </c>
      <c r="B153" s="58" t="s">
        <v>161</v>
      </c>
      <c r="C153" s="59">
        <f t="shared" si="9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10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>
        <v>0</v>
      </c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>
        <v>0</v>
      </c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168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170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/>
      <c r="L165" s="134"/>
      <c r="M165" s="230"/>
    </row>
    <row r="166" spans="1:13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>
        <v>0</v>
      </c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>
        <v>0</v>
      </c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>
        <v>0</v>
      </c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>
        <v>0</v>
      </c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9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>
        <v>0</v>
      </c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>
        <v>0</v>
      </c>
      <c r="J180" s="66"/>
      <c r="K180" s="66"/>
      <c r="L180" s="134"/>
      <c r="M180" s="230"/>
    </row>
    <row r="181" spans="1:13" s="22" customFormat="1" ht="24" x14ac:dyDescent="0.25">
      <c r="A181" s="169"/>
      <c r="B181" s="18" t="s">
        <v>189</v>
      </c>
      <c r="C181" s="120">
        <f t="shared" si="24"/>
        <v>58500</v>
      </c>
      <c r="D181" s="121">
        <f>SUM(D182,D211,D252,D265)</f>
        <v>58500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45200</v>
      </c>
      <c r="I181" s="121">
        <f t="shared" ref="I181:L181" si="27">SUM(I182,I211,I252,I265)</f>
        <v>45200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x14ac:dyDescent="0.25">
      <c r="A182" s="123">
        <v>5000</v>
      </c>
      <c r="B182" s="123" t="s">
        <v>190</v>
      </c>
      <c r="C182" s="124">
        <f t="shared" si="24"/>
        <v>58500</v>
      </c>
      <c r="D182" s="125">
        <f>D183+D187</f>
        <v>58500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45200</v>
      </c>
      <c r="I182" s="125">
        <f>I183+I187</f>
        <v>45200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11800</v>
      </c>
      <c r="D183" s="56">
        <f>SUM(D184:D186)</f>
        <v>11800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/>
      <c r="K184" s="61"/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11800</v>
      </c>
      <c r="D185" s="66">
        <v>11800</v>
      </c>
      <c r="E185" s="66"/>
      <c r="F185" s="66"/>
      <c r="G185" s="134"/>
      <c r="H185" s="64">
        <f>SUM(I185:L185)</f>
        <v>0</v>
      </c>
      <c r="I185" s="66">
        <v>0</v>
      </c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>
        <v>0</v>
      </c>
      <c r="J186" s="66"/>
      <c r="K186" s="66"/>
      <c r="L186" s="134"/>
      <c r="M186" s="230"/>
    </row>
    <row r="187" spans="1:13" ht="24" x14ac:dyDescent="0.25">
      <c r="A187" s="50">
        <v>5200</v>
      </c>
      <c r="B187" s="127" t="s">
        <v>195</v>
      </c>
      <c r="C187" s="51">
        <f t="shared" si="24"/>
        <v>46700</v>
      </c>
      <c r="D187" s="56">
        <f>D188+D198+D199+D206+D207+D208+D210</f>
        <v>46700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45200</v>
      </c>
      <c r="I187" s="56">
        <f>I188+I198+I199+I206+I207+I208+I210</f>
        <v>45200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>
        <v>0</v>
      </c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>
        <v>0</v>
      </c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>
        <v>0</v>
      </c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>
        <v>0</v>
      </c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>
        <v>0</v>
      </c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>
        <v>0</v>
      </c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>
        <v>0</v>
      </c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>
        <v>0</v>
      </c>
      <c r="J198" s="66"/>
      <c r="K198" s="66"/>
      <c r="L198" s="134"/>
      <c r="M198" s="230"/>
    </row>
    <row r="199" spans="1:13" x14ac:dyDescent="0.25">
      <c r="A199" s="135">
        <v>5230</v>
      </c>
      <c r="B199" s="63" t="s">
        <v>207</v>
      </c>
      <c r="C199" s="64">
        <f t="shared" si="24"/>
        <v>46700</v>
      </c>
      <c r="D199" s="136">
        <f>SUM(D200:D205)</f>
        <v>46700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45200</v>
      </c>
      <c r="I199" s="136">
        <f>SUM(I200:I205)</f>
        <v>45200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>
        <v>0</v>
      </c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>
        <v>0</v>
      </c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>
        <v>0</v>
      </c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>
        <v>0</v>
      </c>
      <c r="J203" s="66"/>
      <c r="K203" s="66"/>
      <c r="L203" s="134"/>
      <c r="M203" s="230"/>
    </row>
    <row r="204" spans="1:13" ht="24" x14ac:dyDescent="0.25">
      <c r="A204" s="39">
        <v>5238</v>
      </c>
      <c r="B204" s="63" t="s">
        <v>212</v>
      </c>
      <c r="C204" s="172">
        <f t="shared" si="24"/>
        <v>45200</v>
      </c>
      <c r="D204" s="66">
        <v>45200</v>
      </c>
      <c r="E204" s="66"/>
      <c r="F204" s="66"/>
      <c r="G204" s="134"/>
      <c r="H204" s="64">
        <f t="shared" si="25"/>
        <v>43700</v>
      </c>
      <c r="I204" s="66">
        <v>43700</v>
      </c>
      <c r="J204" s="66"/>
      <c r="K204" s="66"/>
      <c r="L204" s="134"/>
      <c r="M204" s="230"/>
    </row>
    <row r="205" spans="1:13" ht="24" x14ac:dyDescent="0.25">
      <c r="A205" s="39">
        <v>5239</v>
      </c>
      <c r="B205" s="63" t="s">
        <v>213</v>
      </c>
      <c r="C205" s="172">
        <f t="shared" si="24"/>
        <v>1500</v>
      </c>
      <c r="D205" s="66">
        <v>1500</v>
      </c>
      <c r="E205" s="66"/>
      <c r="F205" s="66"/>
      <c r="G205" s="134"/>
      <c r="H205" s="64">
        <f t="shared" si="25"/>
        <v>1500</v>
      </c>
      <c r="I205" s="66">
        <v>1500</v>
      </c>
      <c r="J205" s="66"/>
      <c r="K205" s="66"/>
      <c r="L205" s="134"/>
      <c r="M205" s="230"/>
    </row>
    <row r="206" spans="1:13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>
        <v>0</v>
      </c>
      <c r="J206" s="66"/>
      <c r="K206" s="66"/>
      <c r="L206" s="134"/>
      <c r="M206" s="230"/>
    </row>
    <row r="207" spans="1:13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>
        <v>0</v>
      </c>
      <c r="J207" s="66"/>
      <c r="K207" s="66"/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>
        <v>0</v>
      </c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>
        <v>0</v>
      </c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>
        <v>0</v>
      </c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>
        <v>0</v>
      </c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>
        <v>0</v>
      </c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>
        <v>0</v>
      </c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>
        <v>0</v>
      </c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>
        <v>0</v>
      </c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>
        <v>0</v>
      </c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>
        <v>0</v>
      </c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>
        <v>0</v>
      </c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>
        <v>0</v>
      </c>
      <c r="J226" s="66"/>
      <c r="K226" s="66"/>
      <c r="L226" s="134"/>
      <c r="M226" s="230"/>
    </row>
    <row r="227" spans="1:13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>
        <v>0</v>
      </c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>
        <v>0</v>
      </c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>
        <v>0</v>
      </c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>
        <v>0</v>
      </c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>
        <v>0</v>
      </c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>
        <v>0</v>
      </c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>
        <v>0</v>
      </c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>
        <v>0</v>
      </c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>
        <v>0</v>
      </c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>
        <v>0</v>
      </c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>
        <v>0</v>
      </c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>
        <v>0</v>
      </c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>
        <v>0</v>
      </c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>
        <v>0</v>
      </c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>
        <v>0</v>
      </c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>
        <v>0</v>
      </c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>
        <v>0</v>
      </c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>
        <v>0</v>
      </c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>
        <v>0</v>
      </c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>
        <v>0</v>
      </c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>
        <v>0</v>
      </c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>
        <v>0</v>
      </c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6">
        <f t="shared" ref="I267:L267" si="56">SUM(I268)</f>
        <v>0</v>
      </c>
      <c r="J267" s="131">
        <f t="shared" si="56"/>
        <v>0</v>
      </c>
      <c r="K267" s="136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66">
        <v>0</v>
      </c>
      <c r="J268" s="138"/>
      <c r="K268" s="66"/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>
        <v>0</v>
      </c>
      <c r="J270" s="66"/>
      <c r="K270" s="66"/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/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3340046</v>
      </c>
      <c r="D272" s="205">
        <f>SUM(D269,D252,D211,D182,D174,D160,D75,D53,)</f>
        <v>3340046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3221935</v>
      </c>
      <c r="I272" s="205">
        <f t="shared" si="57"/>
        <v>3221935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>
        <v>0</v>
      </c>
      <c r="J277" s="72"/>
      <c r="K277" s="72"/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>
        <v>0</v>
      </c>
      <c r="J278" s="66"/>
      <c r="K278" s="66"/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>
        <v>0</v>
      </c>
      <c r="J279" s="66"/>
      <c r="K279" s="66"/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>
        <v>0</v>
      </c>
      <c r="J280" s="66"/>
      <c r="K280" s="66"/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>
        <v>0</v>
      </c>
      <c r="J281" s="66"/>
      <c r="K281" s="66"/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>
        <v>0</v>
      </c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">
      <c r="A288" s="1"/>
      <c r="B288" s="1"/>
      <c r="C288" s="228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15K4wW+wOHNdfvQcYcTW4aWvjaeZERMoZVsq3g2m8T0/gRA8rBKPds7HuMemtees/RIysAbrAmkCKkmXoecMfA==" saltValue="iktZcjHnQaoa6N/sOr3V7A==" spinCount="100000" sheet="1" objects="1" scenarios="1"/>
  <autoFilter ref="A18:M284">
    <filterColumn colId="7">
      <filters>
        <filter val="1 230"/>
        <filter val="1 394"/>
        <filter val="1 500"/>
        <filter val="122 785"/>
        <filter val="135 784"/>
        <filter val="14 400"/>
        <filter val="15 000"/>
        <filter val="2 237 949"/>
        <filter val="2 434 176"/>
        <filter val="21 369"/>
        <filter val="22 250"/>
        <filter val="27 960"/>
        <filter val="3 132 430"/>
        <filter val="3 176 735"/>
        <filter val="3 200"/>
        <filter val="3 221 935"/>
        <filter val="3 225"/>
        <filter val="36 650"/>
        <filter val="39 850"/>
        <filter val="4 455"/>
        <filter val="43 700"/>
        <filter val="44 305"/>
        <filter val="45 000"/>
        <filter val="45 200"/>
        <filter val="54 415"/>
        <filter val="575 469"/>
        <filter val="60 443"/>
        <filter val="698 254"/>
        <filter val="93 431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305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306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24" customHeight="1" x14ac:dyDescent="0.25">
      <c r="A7" s="4" t="s">
        <v>10</v>
      </c>
      <c r="B7" s="5"/>
      <c r="C7" s="247" t="s">
        <v>307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/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 t="s">
        <v>308</v>
      </c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15637</v>
      </c>
      <c r="D20" s="26">
        <f>SUM(D21,D24,D25,D41,D43)</f>
        <v>15637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15637</v>
      </c>
      <c r="I20" s="26">
        <f>SUM(I21,I24,I25,I41,I43)</f>
        <v>15637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thickTop="1" x14ac:dyDescent="0.25">
      <c r="A21" s="28"/>
      <c r="B21" s="29" t="s">
        <v>31</v>
      </c>
      <c r="C21" s="30">
        <f t="shared" si="0"/>
        <v>3433</v>
      </c>
      <c r="D21" s="31">
        <f>SUM(D22:D23)</f>
        <v>3433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3433</v>
      </c>
      <c r="I21" s="31">
        <f>SUM(I22:I23)</f>
        <v>3433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idden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x14ac:dyDescent="0.25">
      <c r="A23" s="38"/>
      <c r="B23" s="39" t="s">
        <v>33</v>
      </c>
      <c r="C23" s="40">
        <f t="shared" si="0"/>
        <v>3433</v>
      </c>
      <c r="D23" s="41">
        <v>3433</v>
      </c>
      <c r="E23" s="41"/>
      <c r="F23" s="41"/>
      <c r="G23" s="42"/>
      <c r="H23" s="40">
        <f t="shared" si="1"/>
        <v>3433</v>
      </c>
      <c r="I23" s="41">
        <v>3433</v>
      </c>
      <c r="J23" s="41"/>
      <c r="K23" s="41"/>
      <c r="L23" s="43"/>
    </row>
    <row r="24" spans="1:12" s="22" customFormat="1" ht="24.75" thickBot="1" x14ac:dyDescent="0.3">
      <c r="A24" s="44">
        <v>19300</v>
      </c>
      <c r="B24" s="44" t="s">
        <v>34</v>
      </c>
      <c r="C24" s="45">
        <f t="shared" si="0"/>
        <v>5135</v>
      </c>
      <c r="D24" s="46">
        <f>3443+1692</f>
        <v>5135</v>
      </c>
      <c r="E24" s="46"/>
      <c r="F24" s="47" t="s">
        <v>35</v>
      </c>
      <c r="G24" s="48" t="s">
        <v>35</v>
      </c>
      <c r="H24" s="45">
        <f t="shared" si="1"/>
        <v>5135</v>
      </c>
      <c r="I24" s="46">
        <f>3443+1692</f>
        <v>5135</v>
      </c>
      <c r="J24" s="46"/>
      <c r="K24" s="47" t="s">
        <v>35</v>
      </c>
      <c r="L24" s="48" t="s">
        <v>35</v>
      </c>
    </row>
    <row r="25" spans="1:12" s="22" customFormat="1" ht="24.75" thickTop="1" x14ac:dyDescent="0.25">
      <c r="A25" s="49">
        <v>21194</v>
      </c>
      <c r="B25" s="50" t="s">
        <v>36</v>
      </c>
      <c r="C25" s="51">
        <f>SUM(D25:G25)</f>
        <v>7069</v>
      </c>
      <c r="D25" s="52">
        <v>7069</v>
      </c>
      <c r="E25" s="53" t="s">
        <v>35</v>
      </c>
      <c r="F25" s="53" t="s">
        <v>35</v>
      </c>
      <c r="G25" s="54" t="s">
        <v>35</v>
      </c>
      <c r="H25" s="51">
        <f>SUM(I25:L25)</f>
        <v>7069</v>
      </c>
      <c r="I25" s="55">
        <v>7069</v>
      </c>
      <c r="J25" s="53" t="s">
        <v>35</v>
      </c>
      <c r="K25" s="53" t="s">
        <v>35</v>
      </c>
      <c r="L25" s="54" t="s">
        <v>35</v>
      </c>
    </row>
    <row r="26" spans="1:12" s="22" customFormat="1" ht="36" hidden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" hidden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idden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idden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" hidden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" hidden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" hidden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idden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idden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" hidden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" hidden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idden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idden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" hidden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" hidden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" hidden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" hidden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" hidden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idden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idden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2.75" thickBot="1" x14ac:dyDescent="0.3">
      <c r="A50" s="110"/>
      <c r="B50" s="23" t="s">
        <v>60</v>
      </c>
      <c r="C50" s="111">
        <f t="shared" ref="C50:C113" si="5">SUM(D50:G50)</f>
        <v>15637</v>
      </c>
      <c r="D50" s="112">
        <f>SUM(D51,D269)</f>
        <v>15637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15637</v>
      </c>
      <c r="I50" s="112">
        <f>SUM(I51,I269)</f>
        <v>15637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15563</v>
      </c>
      <c r="D51" s="117">
        <f>SUM(D52,D181)</f>
        <v>15563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15563</v>
      </c>
      <c r="I51" s="117">
        <f>SUM(I52,I181)</f>
        <v>15563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62</v>
      </c>
      <c r="C52" s="120">
        <f t="shared" si="5"/>
        <v>15563</v>
      </c>
      <c r="D52" s="121">
        <f>SUM(D53,D75,D160,D174)</f>
        <v>15563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15563</v>
      </c>
      <c r="I52" s="121">
        <f>SUM(I53,I75,I160,I174)</f>
        <v>15563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</row>
    <row r="58" spans="1:12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</row>
    <row r="75" spans="1:12" x14ac:dyDescent="0.25">
      <c r="A75" s="123">
        <v>2000</v>
      </c>
      <c r="B75" s="123" t="s">
        <v>85</v>
      </c>
      <c r="C75" s="124">
        <f t="shared" si="5"/>
        <v>15563</v>
      </c>
      <c r="D75" s="125">
        <f>SUM(D76,D83,D120,D151,D152)</f>
        <v>15563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15563</v>
      </c>
      <c r="I75" s="125">
        <f t="shared" ref="I75:L75" si="8">SUM(I76,I83,I120,I151,I152)</f>
        <v>15563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x14ac:dyDescent="0.25">
      <c r="A76" s="50">
        <v>2100</v>
      </c>
      <c r="B76" s="127" t="s">
        <v>86</v>
      </c>
      <c r="C76" s="51">
        <f t="shared" si="5"/>
        <v>2281</v>
      </c>
      <c r="D76" s="56">
        <f>SUM(D77,D80)</f>
        <v>2281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2281</v>
      </c>
      <c r="I76" s="56">
        <f>SUM(I77,I80)</f>
        <v>2281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</row>
    <row r="80" spans="1:12" ht="24" x14ac:dyDescent="0.25">
      <c r="A80" s="135">
        <v>2120</v>
      </c>
      <c r="B80" s="63" t="s">
        <v>90</v>
      </c>
      <c r="C80" s="64">
        <f t="shared" si="5"/>
        <v>2281</v>
      </c>
      <c r="D80" s="136">
        <f>SUM(D81:D82)</f>
        <v>2281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2281</v>
      </c>
      <c r="I80" s="136">
        <f>SUM(I81:I82)</f>
        <v>2281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x14ac:dyDescent="0.25">
      <c r="A81" s="39">
        <v>2121</v>
      </c>
      <c r="B81" s="63" t="s">
        <v>88</v>
      </c>
      <c r="C81" s="64">
        <f t="shared" si="5"/>
        <v>198</v>
      </c>
      <c r="D81" s="66">
        <v>198</v>
      </c>
      <c r="E81" s="66"/>
      <c r="F81" s="66"/>
      <c r="G81" s="134"/>
      <c r="H81" s="64">
        <f t="shared" si="6"/>
        <v>198</v>
      </c>
      <c r="I81" s="66">
        <v>198</v>
      </c>
      <c r="J81" s="66"/>
      <c r="K81" s="66"/>
      <c r="L81" s="134"/>
    </row>
    <row r="82" spans="1:12" ht="24" x14ac:dyDescent="0.25">
      <c r="A82" s="39">
        <v>2122</v>
      </c>
      <c r="B82" s="63" t="s">
        <v>89</v>
      </c>
      <c r="C82" s="64">
        <f t="shared" si="5"/>
        <v>2083</v>
      </c>
      <c r="D82" s="66">
        <v>2083</v>
      </c>
      <c r="E82" s="66"/>
      <c r="F82" s="66"/>
      <c r="G82" s="134"/>
      <c r="H82" s="64">
        <f t="shared" si="6"/>
        <v>2083</v>
      </c>
      <c r="I82" s="66">
        <v>2083</v>
      </c>
      <c r="J82" s="66"/>
      <c r="K82" s="66"/>
      <c r="L82" s="134"/>
    </row>
    <row r="83" spans="1:12" x14ac:dyDescent="0.25">
      <c r="A83" s="50">
        <v>2200</v>
      </c>
      <c r="B83" s="127" t="s">
        <v>91</v>
      </c>
      <c r="C83" s="51">
        <f>SUM(D83:G83)</f>
        <v>13282</v>
      </c>
      <c r="D83" s="56">
        <f>SUM(D84,D85,D91,D99,D107,D108,D114,D119)</f>
        <v>13282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13282</v>
      </c>
      <c r="I83" s="56">
        <f>SUM(I84,I85,I91,I99,I107,I108,I114,I119)</f>
        <v>13282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1"/>
      <c r="E84" s="131"/>
      <c r="F84" s="131"/>
      <c r="G84" s="131"/>
      <c r="H84" s="103">
        <f>SUM(I84:L84)</f>
        <v>0</v>
      </c>
      <c r="I84" s="131"/>
      <c r="J84" s="131"/>
      <c r="K84" s="131"/>
      <c r="L84" s="132"/>
    </row>
    <row r="85" spans="1:12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x14ac:dyDescent="0.25">
      <c r="A91" s="135">
        <v>2230</v>
      </c>
      <c r="B91" s="63" t="s">
        <v>99</v>
      </c>
      <c r="C91" s="64">
        <f t="shared" si="5"/>
        <v>10500</v>
      </c>
      <c r="D91" s="136">
        <f>SUM(D92:D98)</f>
        <v>10500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10500</v>
      </c>
      <c r="I91" s="136">
        <f>SUM(I92:I98)</f>
        <v>10500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/>
      <c r="K92" s="66"/>
      <c r="L92" s="134"/>
    </row>
    <row r="93" spans="1:12" ht="24.75" customHeight="1" x14ac:dyDescent="0.25">
      <c r="A93" s="39">
        <v>2232</v>
      </c>
      <c r="B93" s="63" t="s">
        <v>101</v>
      </c>
      <c r="C93" s="64">
        <f t="shared" si="5"/>
        <v>10500</v>
      </c>
      <c r="D93" s="66">
        <v>10500</v>
      </c>
      <c r="E93" s="66"/>
      <c r="F93" s="66"/>
      <c r="G93" s="134"/>
      <c r="H93" s="64">
        <f t="shared" si="6"/>
        <v>10500</v>
      </c>
      <c r="I93" s="66">
        <v>10500</v>
      </c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</row>
    <row r="108" spans="1:12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</row>
    <row r="114" spans="1:12" x14ac:dyDescent="0.25">
      <c r="A114" s="135">
        <v>2270</v>
      </c>
      <c r="B114" s="63" t="s">
        <v>122</v>
      </c>
      <c r="C114" s="64">
        <f t="shared" ref="C114:C174" si="10">SUM(D114:G114)</f>
        <v>2782</v>
      </c>
      <c r="D114" s="136">
        <f>SUM(D115:D118)</f>
        <v>2782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2782</v>
      </c>
      <c r="I114" s="136">
        <f>SUM(I115:I118)</f>
        <v>2782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</row>
    <row r="117" spans="1:12" ht="24" x14ac:dyDescent="0.25">
      <c r="A117" s="39">
        <v>2275</v>
      </c>
      <c r="B117" s="63" t="s">
        <v>125</v>
      </c>
      <c r="C117" s="64">
        <f t="shared" si="10"/>
        <v>2782</v>
      </c>
      <c r="D117" s="66">
        <v>2782</v>
      </c>
      <c r="E117" s="66"/>
      <c r="F117" s="66"/>
      <c r="G117" s="134"/>
      <c r="H117" s="64">
        <f t="shared" si="9"/>
        <v>2782</v>
      </c>
      <c r="I117" s="66">
        <v>2782</v>
      </c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136"/>
      <c r="E119" s="136"/>
      <c r="F119" s="136"/>
      <c r="G119" s="136"/>
      <c r="H119" s="64">
        <f>SUM(I119:L119)</f>
        <v>0</v>
      </c>
      <c r="I119" s="136"/>
      <c r="J119" s="136"/>
      <c r="K119" s="136"/>
      <c r="L119" s="186"/>
    </row>
    <row r="120" spans="1:12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2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</row>
    <row r="123" spans="1:12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>
        <v>0</v>
      </c>
      <c r="J125" s="66"/>
      <c r="K125" s="66"/>
      <c r="L125" s="134"/>
    </row>
    <row r="126" spans="1:12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>
        <v>0</v>
      </c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</row>
    <row r="160" spans="1:12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</row>
    <row r="181" spans="1:12" s="22" customFormat="1" ht="24" hidden="1" x14ac:dyDescent="0.25">
      <c r="A181" s="169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>SUM(E182,E211,E252)</f>
        <v>0</v>
      </c>
      <c r="F181" s="121">
        <f>SUM(F182,F211,F252,)</f>
        <v>0</v>
      </c>
      <c r="G181" s="121">
        <f>SUM(G182,G211,G252)</f>
        <v>0</v>
      </c>
      <c r="H181" s="120">
        <f>SUM(I181:L181)</f>
        <v>0</v>
      </c>
      <c r="I181" s="121">
        <f t="shared" ref="I181:L181" si="26">SUM(I182,I211,I252,I265)</f>
        <v>0</v>
      </c>
      <c r="J181" s="121">
        <f t="shared" si="26"/>
        <v>0</v>
      </c>
      <c r="K181" s="121">
        <f t="shared" si="26"/>
        <v>0</v>
      </c>
      <c r="L181" s="170">
        <f t="shared" si="26"/>
        <v>0</v>
      </c>
    </row>
    <row r="182" spans="1:12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136"/>
      <c r="E185" s="136"/>
      <c r="F185" s="136"/>
      <c r="G185" s="137"/>
      <c r="H185" s="64">
        <f>SUM(I185:L185)</f>
        <v>0</v>
      </c>
      <c r="I185" s="136"/>
      <c r="J185" s="136"/>
      <c r="K185" s="136"/>
      <c r="L185" s="137"/>
    </row>
    <row r="186" spans="1:12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</row>
    <row r="187" spans="1:12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</row>
    <row r="207" spans="1:12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7">E212+E232+E240+E250</f>
        <v>0</v>
      </c>
      <c r="F211" s="125">
        <f t="shared" si="27"/>
        <v>0</v>
      </c>
      <c r="G211" s="126">
        <f t="shared" si="27"/>
        <v>0</v>
      </c>
      <c r="H211" s="124">
        <f t="shared" si="25"/>
        <v>0</v>
      </c>
      <c r="I211" s="125">
        <f t="shared" ref="I211:L211" si="28">I212+I232+I240+I250</f>
        <v>0</v>
      </c>
      <c r="J211" s="125">
        <f t="shared" si="28"/>
        <v>0</v>
      </c>
      <c r="K211" s="125">
        <f t="shared" si="28"/>
        <v>0</v>
      </c>
      <c r="L211" s="126">
        <f t="shared" si="28"/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29">SUM(E215)</f>
        <v>0</v>
      </c>
      <c r="F214" s="136">
        <f t="shared" si="29"/>
        <v>0</v>
      </c>
      <c r="G214" s="137">
        <f t="shared" si="29"/>
        <v>0</v>
      </c>
      <c r="H214" s="179">
        <f t="shared" si="25"/>
        <v>0</v>
      </c>
      <c r="I214" s="136">
        <f t="shared" si="29"/>
        <v>0</v>
      </c>
      <c r="J214" s="136">
        <f t="shared" si="29"/>
        <v>0</v>
      </c>
      <c r="K214" s="136">
        <f t="shared" si="29"/>
        <v>0</v>
      </c>
      <c r="L214" s="137">
        <f t="shared" si="29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0">SUM(E228:E231)</f>
        <v>0</v>
      </c>
      <c r="F227" s="142">
        <f t="shared" si="30"/>
        <v>0</v>
      </c>
      <c r="G227" s="157">
        <f t="shared" si="30"/>
        <v>0</v>
      </c>
      <c r="H227" s="180">
        <f t="shared" si="25"/>
        <v>0</v>
      </c>
      <c r="I227" s="142">
        <f>SUM(I228:I231)</f>
        <v>0</v>
      </c>
      <c r="J227" s="142">
        <f t="shared" ref="J227:L227" si="31">SUM(J228:J231)</f>
        <v>0</v>
      </c>
      <c r="K227" s="142">
        <f t="shared" si="31"/>
        <v>0</v>
      </c>
      <c r="L227" s="157">
        <f t="shared" si="31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2">SUM(E233,E238,E239)</f>
        <v>0</v>
      </c>
      <c r="F232" s="56">
        <f t="shared" si="32"/>
        <v>0</v>
      </c>
      <c r="G232" s="56">
        <f t="shared" si="32"/>
        <v>0</v>
      </c>
      <c r="H232" s="51">
        <f t="shared" si="25"/>
        <v>0</v>
      </c>
      <c r="I232" s="56">
        <f>SUM(I233,I238,I239)</f>
        <v>0</v>
      </c>
      <c r="J232" s="56">
        <f t="shared" ref="J232:L232" si="33">SUM(J233,J238,J239)</f>
        <v>0</v>
      </c>
      <c r="K232" s="56">
        <f t="shared" si="33"/>
        <v>0</v>
      </c>
      <c r="L232" s="144">
        <f t="shared" si="33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4">SUM(F234:F237)</f>
        <v>0</v>
      </c>
      <c r="G233" s="181">
        <f t="shared" si="34"/>
        <v>0</v>
      </c>
      <c r="H233" s="180">
        <f t="shared" si="25"/>
        <v>0</v>
      </c>
      <c r="I233" s="142">
        <f>SUM(I234:I237)</f>
        <v>0</v>
      </c>
      <c r="J233" s="142">
        <f t="shared" ref="J233:L233" si="35">SUM(J234:J237)</f>
        <v>0</v>
      </c>
      <c r="K233" s="142">
        <f t="shared" si="35"/>
        <v>0</v>
      </c>
      <c r="L233" s="182">
        <f t="shared" si="35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6">SUM(E241,E245)</f>
        <v>0</v>
      </c>
      <c r="F240" s="56">
        <f t="shared" si="36"/>
        <v>0</v>
      </c>
      <c r="G240" s="56">
        <f t="shared" si="36"/>
        <v>0</v>
      </c>
      <c r="H240" s="51">
        <f>SUM(I240:L240)</f>
        <v>0</v>
      </c>
      <c r="I240" s="56">
        <f>SUM(I241,I245)</f>
        <v>0</v>
      </c>
      <c r="J240" s="56">
        <f t="shared" ref="J240:L240" si="37">SUM(J241,J245)</f>
        <v>0</v>
      </c>
      <c r="K240" s="56">
        <f t="shared" si="37"/>
        <v>0</v>
      </c>
      <c r="L240" s="144">
        <f t="shared" si="37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8">SUM(E242:E244)</f>
        <v>0</v>
      </c>
      <c r="F241" s="142">
        <f t="shared" si="38"/>
        <v>0</v>
      </c>
      <c r="G241" s="153">
        <f t="shared" si="38"/>
        <v>0</v>
      </c>
      <c r="H241" s="176">
        <f t="shared" si="25"/>
        <v>0</v>
      </c>
      <c r="I241" s="142">
        <f>SUM(I242:I244)</f>
        <v>0</v>
      </c>
      <c r="J241" s="142">
        <f t="shared" ref="J241:L241" si="39">SUM(J242:J244)</f>
        <v>0</v>
      </c>
      <c r="K241" s="142">
        <f t="shared" si="39"/>
        <v>0</v>
      </c>
      <c r="L241" s="153">
        <f t="shared" si="39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0">SUM(D246:G246)</f>
        <v>0</v>
      </c>
      <c r="D246" s="66"/>
      <c r="E246" s="66"/>
      <c r="F246" s="66"/>
      <c r="G246" s="134"/>
      <c r="H246" s="179">
        <f t="shared" ref="H246:H271" si="41">SUM(I246:L246)</f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40"/>
        <v>0</v>
      </c>
      <c r="D247" s="66"/>
      <c r="E247" s="66"/>
      <c r="F247" s="66"/>
      <c r="G247" s="134"/>
      <c r="H247" s="179">
        <f t="shared" si="41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ref="C250:C251" si="42">SUM(D250:G250)</f>
        <v>0</v>
      </c>
      <c r="D250" s="66">
        <f>SUM(D251)</f>
        <v>0</v>
      </c>
      <c r="E250" s="66">
        <f t="shared" ref="E250:G250" si="43">SUM(E251)</f>
        <v>0</v>
      </c>
      <c r="F250" s="66">
        <f t="shared" si="43"/>
        <v>0</v>
      </c>
      <c r="G250" s="148">
        <f t="shared" si="43"/>
        <v>0</v>
      </c>
      <c r="H250" s="238">
        <f t="shared" ref="H250:H251" si="44">SUM(I250:L250)</f>
        <v>0</v>
      </c>
      <c r="I250" s="78">
        <f t="shared" ref="I250:L250" si="45">SUM(I251)</f>
        <v>0</v>
      </c>
      <c r="J250" s="78">
        <f t="shared" si="45"/>
        <v>0</v>
      </c>
      <c r="K250" s="78">
        <f t="shared" si="45"/>
        <v>0</v>
      </c>
      <c r="L250" s="239">
        <f t="shared" si="45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2"/>
        <v>0</v>
      </c>
      <c r="D251" s="66"/>
      <c r="E251" s="66"/>
      <c r="F251" s="66"/>
      <c r="G251" s="148"/>
      <c r="H251" s="166">
        <f t="shared" si="44"/>
        <v>0</v>
      </c>
      <c r="I251" s="138"/>
      <c r="J251" s="138"/>
      <c r="K251" s="138"/>
      <c r="L251" s="139"/>
      <c r="M251" s="187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1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0"/>
        <v>0</v>
      </c>
      <c r="D253" s="56">
        <f>SUM(D254,D255,D256,D257,D261,D262)</f>
        <v>0</v>
      </c>
      <c r="E253" s="56">
        <f t="shared" ref="E253:G253" si="46">SUM(E254,E255,E256,E257,E261,E262)</f>
        <v>0</v>
      </c>
      <c r="F253" s="56">
        <f t="shared" si="46"/>
        <v>0</v>
      </c>
      <c r="G253" s="56">
        <f t="shared" si="46"/>
        <v>0</v>
      </c>
      <c r="H253" s="51">
        <f t="shared" si="41"/>
        <v>0</v>
      </c>
      <c r="I253" s="56">
        <f t="shared" ref="I253:L253" si="47">SUM(I254,I255,I256,I257,I261,I262)</f>
        <v>0</v>
      </c>
      <c r="J253" s="56">
        <f t="shared" si="47"/>
        <v>0</v>
      </c>
      <c r="K253" s="56">
        <f t="shared" si="47"/>
        <v>0</v>
      </c>
      <c r="L253" s="129">
        <f t="shared" si="47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0"/>
        <v>0</v>
      </c>
      <c r="D254" s="61"/>
      <c r="E254" s="61"/>
      <c r="F254" s="61"/>
      <c r="G254" s="133"/>
      <c r="H254" s="59">
        <f t="shared" si="41"/>
        <v>0</v>
      </c>
      <c r="I254" s="61"/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136"/>
      <c r="E255" s="136"/>
      <c r="F255" s="136"/>
      <c r="G255" s="136"/>
      <c r="H255" s="64">
        <f>SUM(I255:L255)</f>
        <v>0</v>
      </c>
      <c r="I255" s="136"/>
      <c r="J255" s="136"/>
      <c r="K255" s="136"/>
      <c r="L255" s="137"/>
    </row>
    <row r="256" spans="1:13" ht="24" hidden="1" x14ac:dyDescent="0.25">
      <c r="A256" s="135">
        <v>7230</v>
      </c>
      <c r="B256" s="63" t="s">
        <v>34</v>
      </c>
      <c r="C256" s="172">
        <f t="shared" si="40"/>
        <v>0</v>
      </c>
      <c r="D256" s="66"/>
      <c r="E256" s="66"/>
      <c r="F256" s="66"/>
      <c r="G256" s="134"/>
      <c r="H256" s="64">
        <f t="shared" si="41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40"/>
        <v>0</v>
      </c>
      <c r="D257" s="136">
        <f>SUM(D258:D260)</f>
        <v>0</v>
      </c>
      <c r="E257" s="136">
        <f t="shared" ref="E257:G257" si="48">SUM(E258:E260)</f>
        <v>0</v>
      </c>
      <c r="F257" s="136">
        <f t="shared" si="48"/>
        <v>0</v>
      </c>
      <c r="G257" s="137">
        <f t="shared" si="48"/>
        <v>0</v>
      </c>
      <c r="H257" s="64">
        <f t="shared" si="41"/>
        <v>0</v>
      </c>
      <c r="I257" s="136">
        <f t="shared" ref="I257:L257" si="49">SUM(I258:I260)</f>
        <v>0</v>
      </c>
      <c r="J257" s="136">
        <f t="shared" si="49"/>
        <v>0</v>
      </c>
      <c r="K257" s="136">
        <f>SUM(K258:K260)</f>
        <v>0</v>
      </c>
      <c r="L257" s="137">
        <f t="shared" si="49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40"/>
        <v>0</v>
      </c>
      <c r="D258" s="66"/>
      <c r="E258" s="66"/>
      <c r="F258" s="66"/>
      <c r="G258" s="134"/>
      <c r="H258" s="64">
        <f t="shared" si="41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40"/>
        <v>0</v>
      </c>
      <c r="D259" s="66"/>
      <c r="E259" s="66"/>
      <c r="F259" s="66"/>
      <c r="G259" s="134"/>
      <c r="H259" s="64">
        <f t="shared" si="41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40"/>
        <v>0</v>
      </c>
      <c r="D260" s="66"/>
      <c r="E260" s="66"/>
      <c r="F260" s="66"/>
      <c r="G260" s="134"/>
      <c r="H260" s="64">
        <f t="shared" si="41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6">
        <f t="shared" si="40"/>
        <v>0</v>
      </c>
      <c r="D261" s="61"/>
      <c r="E261" s="61"/>
      <c r="F261" s="61"/>
      <c r="G261" s="133"/>
      <c r="H261" s="59">
        <f t="shared" si="41"/>
        <v>0</v>
      </c>
      <c r="I261" s="61"/>
      <c r="J261" s="61"/>
      <c r="K261" s="61"/>
      <c r="L261" s="133"/>
    </row>
    <row r="262" spans="1:12" ht="60" hidden="1" x14ac:dyDescent="0.25">
      <c r="A262" s="135">
        <v>7270</v>
      </c>
      <c r="B262" s="63" t="s">
        <v>269</v>
      </c>
      <c r="C262" s="172">
        <f t="shared" si="40"/>
        <v>0</v>
      </c>
      <c r="D262" s="66"/>
      <c r="E262" s="66"/>
      <c r="F262" s="66"/>
      <c r="G262" s="134"/>
      <c r="H262" s="64">
        <f t="shared" si="41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40"/>
        <v>0</v>
      </c>
      <c r="D263" s="149">
        <f>D264</f>
        <v>0</v>
      </c>
      <c r="E263" s="149">
        <f t="shared" ref="E263:G263" si="50">E264</f>
        <v>0</v>
      </c>
      <c r="F263" s="149">
        <f t="shared" si="50"/>
        <v>0</v>
      </c>
      <c r="G263" s="150">
        <f t="shared" si="50"/>
        <v>0</v>
      </c>
      <c r="H263" s="76">
        <f t="shared" si="41"/>
        <v>0</v>
      </c>
      <c r="I263" s="149">
        <f t="shared" ref="I263:L263" si="51">I264</f>
        <v>0</v>
      </c>
      <c r="J263" s="149">
        <f t="shared" si="51"/>
        <v>0</v>
      </c>
      <c r="K263" s="149">
        <f t="shared" si="51"/>
        <v>0</v>
      </c>
      <c r="L263" s="150">
        <f t="shared" si="51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40"/>
        <v>0</v>
      </c>
      <c r="D264" s="72"/>
      <c r="E264" s="72"/>
      <c r="F264" s="72"/>
      <c r="G264" s="193"/>
      <c r="H264" s="70">
        <f t="shared" si="41"/>
        <v>0</v>
      </c>
      <c r="I264" s="72"/>
      <c r="J264" s="72"/>
      <c r="K264" s="72"/>
      <c r="L264" s="193"/>
    </row>
    <row r="265" spans="1:12" hidden="1" x14ac:dyDescent="0.25">
      <c r="A265" s="194">
        <v>9000</v>
      </c>
      <c r="B265" s="195" t="s">
        <v>272</v>
      </c>
      <c r="C265" s="196">
        <f t="shared" si="40"/>
        <v>0</v>
      </c>
      <c r="D265" s="197">
        <f>D266</f>
        <v>0</v>
      </c>
      <c r="E265" s="197">
        <f t="shared" ref="E265:G266" si="52">E266</f>
        <v>0</v>
      </c>
      <c r="F265" s="197">
        <f t="shared" si="52"/>
        <v>0</v>
      </c>
      <c r="G265" s="198">
        <f t="shared" si="52"/>
        <v>0</v>
      </c>
      <c r="H265" s="199">
        <f t="shared" si="41"/>
        <v>0</v>
      </c>
      <c r="I265" s="197">
        <f t="shared" ref="I265:L266" si="53">I266</f>
        <v>0</v>
      </c>
      <c r="J265" s="197">
        <f>J266</f>
        <v>0</v>
      </c>
      <c r="K265" s="197">
        <f t="shared" si="53"/>
        <v>0</v>
      </c>
      <c r="L265" s="198">
        <f t="shared" si="53"/>
        <v>0</v>
      </c>
    </row>
    <row r="266" spans="1:12" ht="24" hidden="1" x14ac:dyDescent="0.25">
      <c r="A266" s="200">
        <v>9200</v>
      </c>
      <c r="B266" s="63" t="s">
        <v>273</v>
      </c>
      <c r="C266" s="173">
        <f t="shared" si="40"/>
        <v>0</v>
      </c>
      <c r="D266" s="131">
        <f>D267</f>
        <v>0</v>
      </c>
      <c r="E266" s="131">
        <f t="shared" si="52"/>
        <v>0</v>
      </c>
      <c r="F266" s="131">
        <f t="shared" si="52"/>
        <v>0</v>
      </c>
      <c r="G266" s="132">
        <f t="shared" si="52"/>
        <v>0</v>
      </c>
      <c r="H266" s="103">
        <f t="shared" si="41"/>
        <v>0</v>
      </c>
      <c r="I266" s="131">
        <f t="shared" si="53"/>
        <v>0</v>
      </c>
      <c r="J266" s="131">
        <f t="shared" si="53"/>
        <v>0</v>
      </c>
      <c r="K266" s="131">
        <f t="shared" si="53"/>
        <v>0</v>
      </c>
      <c r="L266" s="132">
        <f t="shared" si="53"/>
        <v>0</v>
      </c>
    </row>
    <row r="267" spans="1:12" ht="24" hidden="1" x14ac:dyDescent="0.25">
      <c r="A267" s="201">
        <v>9260</v>
      </c>
      <c r="B267" s="63" t="s">
        <v>274</v>
      </c>
      <c r="C267" s="173">
        <f t="shared" si="40"/>
        <v>0</v>
      </c>
      <c r="D267" s="131">
        <f>SUM(D268)</f>
        <v>0</v>
      </c>
      <c r="E267" s="131">
        <f t="shared" ref="E267:G267" si="54">SUM(E268)</f>
        <v>0</v>
      </c>
      <c r="F267" s="131">
        <f t="shared" si="54"/>
        <v>0</v>
      </c>
      <c r="G267" s="132">
        <f t="shared" si="54"/>
        <v>0</v>
      </c>
      <c r="H267" s="103">
        <f t="shared" si="41"/>
        <v>0</v>
      </c>
      <c r="I267" s="131">
        <f t="shared" ref="I267:L267" si="55">SUM(I268)</f>
        <v>0</v>
      </c>
      <c r="J267" s="131">
        <f t="shared" si="55"/>
        <v>0</v>
      </c>
      <c r="K267" s="131">
        <f t="shared" si="55"/>
        <v>0</v>
      </c>
      <c r="L267" s="132">
        <f t="shared" si="55"/>
        <v>0</v>
      </c>
    </row>
    <row r="268" spans="1:12" ht="87" hidden="1" customHeight="1" x14ac:dyDescent="0.25">
      <c r="A268" s="202">
        <v>9263</v>
      </c>
      <c r="B268" s="63" t="s">
        <v>275</v>
      </c>
      <c r="C268" s="173">
        <f t="shared" si="40"/>
        <v>0</v>
      </c>
      <c r="D268" s="138"/>
      <c r="E268" s="138"/>
      <c r="F268" s="138"/>
      <c r="G268" s="139"/>
      <c r="H268" s="103">
        <f t="shared" si="41"/>
        <v>0</v>
      </c>
      <c r="I268" s="138"/>
      <c r="J268" s="138"/>
      <c r="K268" s="138"/>
      <c r="L268" s="139"/>
    </row>
    <row r="269" spans="1:12" x14ac:dyDescent="0.25">
      <c r="A269" s="146"/>
      <c r="B269" s="63" t="s">
        <v>276</v>
      </c>
      <c r="C269" s="172">
        <f t="shared" si="40"/>
        <v>74</v>
      </c>
      <c r="D269" s="136">
        <f>SUM(D270:D271)</f>
        <v>74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1"/>
        <v>74</v>
      </c>
      <c r="I269" s="136">
        <f>SUM(I270:I271)</f>
        <v>74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40"/>
        <v>0</v>
      </c>
      <c r="D270" s="66"/>
      <c r="E270" s="66"/>
      <c r="F270" s="66"/>
      <c r="G270" s="134"/>
      <c r="H270" s="64">
        <f t="shared" si="41"/>
        <v>0</v>
      </c>
      <c r="I270" s="66"/>
      <c r="J270" s="66"/>
      <c r="K270" s="66"/>
      <c r="L270" s="134"/>
    </row>
    <row r="271" spans="1:12" ht="24" x14ac:dyDescent="0.25">
      <c r="A271" s="146" t="s">
        <v>279</v>
      </c>
      <c r="B271" s="203" t="s">
        <v>280</v>
      </c>
      <c r="C271" s="176">
        <f t="shared" si="40"/>
        <v>74</v>
      </c>
      <c r="D271" s="61">
        <v>74</v>
      </c>
      <c r="E271" s="61"/>
      <c r="F271" s="61"/>
      <c r="G271" s="133"/>
      <c r="H271" s="59">
        <f t="shared" si="41"/>
        <v>74</v>
      </c>
      <c r="I271" s="61">
        <v>74</v>
      </c>
      <c r="J271" s="61"/>
      <c r="K271" s="61"/>
      <c r="L271" s="133"/>
    </row>
    <row r="272" spans="1:12" ht="12.75" thickBot="1" x14ac:dyDescent="0.3">
      <c r="A272" s="204"/>
      <c r="B272" s="204" t="s">
        <v>281</v>
      </c>
      <c r="C272" s="205">
        <f>SUM(C269,C252,C211,C182,C174,C160,C75,C53)</f>
        <v>15637</v>
      </c>
      <c r="D272" s="205">
        <f>SUM(D269,D252,D211,D182,D174,D160,D75,D53,)</f>
        <v>15637</v>
      </c>
      <c r="E272" s="205">
        <f t="shared" ref="E272:L272" si="56">SUM(E269,E252,E211,E182,E174,E160,E75,E53)</f>
        <v>0</v>
      </c>
      <c r="F272" s="205">
        <f t="shared" si="56"/>
        <v>0</v>
      </c>
      <c r="G272" s="206">
        <f t="shared" si="56"/>
        <v>0</v>
      </c>
      <c r="H272" s="207">
        <f t="shared" si="56"/>
        <v>15637</v>
      </c>
      <c r="I272" s="205">
        <f t="shared" si="56"/>
        <v>15637</v>
      </c>
      <c r="J272" s="205">
        <f t="shared" si="56"/>
        <v>0</v>
      </c>
      <c r="K272" s="205">
        <f t="shared" si="56"/>
        <v>0</v>
      </c>
      <c r="L272" s="206">
        <f t="shared" si="56"/>
        <v>0</v>
      </c>
    </row>
    <row r="273" spans="1:12" s="22" customFormat="1" ht="13.5" thickTop="1" thickBot="1" x14ac:dyDescent="0.3">
      <c r="A273" s="253" t="s">
        <v>282</v>
      </c>
      <c r="B273" s="254"/>
      <c r="C273" s="208">
        <f>SUM(D273:G273)</f>
        <v>-3359</v>
      </c>
      <c r="D273" s="209">
        <f>SUM(D24,D25,D41)-D51</f>
        <v>-3359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-3359</v>
      </c>
      <c r="I273" s="209">
        <f>SUM(I24,I25,I41)-I51</f>
        <v>-3359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2" s="22" customFormat="1" ht="12.75" thickTop="1" x14ac:dyDescent="0.25">
      <c r="A274" s="270" t="s">
        <v>283</v>
      </c>
      <c r="B274" s="271"/>
      <c r="C274" s="211">
        <f t="shared" ref="C274:L274" si="57">SUM(C275,C276)-C283+C284</f>
        <v>3359</v>
      </c>
      <c r="D274" s="212">
        <f t="shared" si="57"/>
        <v>3359</v>
      </c>
      <c r="E274" s="212">
        <f t="shared" si="57"/>
        <v>0</v>
      </c>
      <c r="F274" s="212">
        <f t="shared" si="57"/>
        <v>0</v>
      </c>
      <c r="G274" s="213">
        <f t="shared" si="57"/>
        <v>0</v>
      </c>
      <c r="H274" s="214">
        <f t="shared" si="57"/>
        <v>3359</v>
      </c>
      <c r="I274" s="212">
        <f t="shared" si="57"/>
        <v>3359</v>
      </c>
      <c r="J274" s="212">
        <f t="shared" si="57"/>
        <v>0</v>
      </c>
      <c r="K274" s="212">
        <f t="shared" si="57"/>
        <v>0</v>
      </c>
      <c r="L274" s="215">
        <f t="shared" si="57"/>
        <v>0</v>
      </c>
    </row>
    <row r="275" spans="1:12" s="22" customFormat="1" ht="12.75" thickBot="1" x14ac:dyDescent="0.3">
      <c r="A275" s="110" t="s">
        <v>284</v>
      </c>
      <c r="B275" s="110" t="s">
        <v>285</v>
      </c>
      <c r="C275" s="216">
        <f t="shared" ref="C275:L275" si="58">C21-C269</f>
        <v>3359</v>
      </c>
      <c r="D275" s="112">
        <f t="shared" si="58"/>
        <v>3359</v>
      </c>
      <c r="E275" s="112">
        <f t="shared" si="58"/>
        <v>0</v>
      </c>
      <c r="F275" s="112">
        <f t="shared" si="58"/>
        <v>0</v>
      </c>
      <c r="G275" s="113">
        <f t="shared" si="58"/>
        <v>0</v>
      </c>
      <c r="H275" s="217">
        <f t="shared" si="58"/>
        <v>3359</v>
      </c>
      <c r="I275" s="112">
        <f t="shared" si="58"/>
        <v>3359</v>
      </c>
      <c r="J275" s="112">
        <f t="shared" si="58"/>
        <v>0</v>
      </c>
      <c r="K275" s="112">
        <f t="shared" si="58"/>
        <v>0</v>
      </c>
      <c r="L275" s="113">
        <f t="shared" si="58"/>
        <v>0</v>
      </c>
    </row>
    <row r="276" spans="1:12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59">SUM(C277,C279,C281)-SUM(C278,C280,C282)</f>
        <v>0</v>
      </c>
      <c r="D276" s="212">
        <f t="shared" si="59"/>
        <v>0</v>
      </c>
      <c r="E276" s="212">
        <f t="shared" si="59"/>
        <v>0</v>
      </c>
      <c r="F276" s="212">
        <f t="shared" si="59"/>
        <v>0</v>
      </c>
      <c r="G276" s="215">
        <f t="shared" si="59"/>
        <v>0</v>
      </c>
      <c r="H276" s="214">
        <f t="shared" si="59"/>
        <v>0</v>
      </c>
      <c r="I276" s="212">
        <f t="shared" si="59"/>
        <v>0</v>
      </c>
      <c r="J276" s="212">
        <f t="shared" si="59"/>
        <v>0</v>
      </c>
      <c r="K276" s="212">
        <f t="shared" si="59"/>
        <v>0</v>
      </c>
      <c r="L276" s="215">
        <f t="shared" si="59"/>
        <v>0</v>
      </c>
    </row>
    <row r="277" spans="1:12" ht="12.75" hidden="1" thickTop="1" x14ac:dyDescent="0.25">
      <c r="A277" s="219" t="s">
        <v>288</v>
      </c>
      <c r="B277" s="102" t="s">
        <v>289</v>
      </c>
      <c r="C277" s="70">
        <f t="shared" ref="C277:C282" si="60">SUM(D277:G277)</f>
        <v>0</v>
      </c>
      <c r="D277" s="72"/>
      <c r="E277" s="72"/>
      <c r="F277" s="72"/>
      <c r="G277" s="193"/>
      <c r="H277" s="70">
        <f t="shared" ref="H277:H282" si="61">SUM(I277:L277)</f>
        <v>0</v>
      </c>
      <c r="I277" s="72"/>
      <c r="J277" s="72"/>
      <c r="K277" s="72"/>
      <c r="L277" s="193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60"/>
        <v>0</v>
      </c>
      <c r="D278" s="66"/>
      <c r="E278" s="66"/>
      <c r="F278" s="66"/>
      <c r="G278" s="134"/>
      <c r="H278" s="64">
        <f t="shared" si="61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60"/>
        <v>0</v>
      </c>
      <c r="D279" s="66"/>
      <c r="E279" s="66"/>
      <c r="F279" s="66"/>
      <c r="G279" s="134"/>
      <c r="H279" s="64">
        <f t="shared" si="61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60"/>
        <v>0</v>
      </c>
      <c r="D280" s="66"/>
      <c r="E280" s="66"/>
      <c r="F280" s="66"/>
      <c r="G280" s="134"/>
      <c r="H280" s="64">
        <f t="shared" si="61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60"/>
        <v>0</v>
      </c>
      <c r="D281" s="66"/>
      <c r="E281" s="66"/>
      <c r="F281" s="66"/>
      <c r="G281" s="134"/>
      <c r="H281" s="64">
        <f t="shared" si="61"/>
        <v>0</v>
      </c>
      <c r="I281" s="66"/>
      <c r="J281" s="66"/>
      <c r="K281" s="66"/>
      <c r="L281" s="134"/>
    </row>
    <row r="282" spans="1:12" ht="24.75" hidden="1" thickTop="1" x14ac:dyDescent="0.25">
      <c r="A282" s="220" t="s">
        <v>298</v>
      </c>
      <c r="B282" s="221" t="s">
        <v>299</v>
      </c>
      <c r="C282" s="156">
        <f t="shared" si="60"/>
        <v>0</v>
      </c>
      <c r="D282" s="160"/>
      <c r="E282" s="160"/>
      <c r="F282" s="160"/>
      <c r="G282" s="162"/>
      <c r="H282" s="156">
        <f t="shared" si="61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</row>
    <row r="284" spans="1:12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8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euq5x5BLsh7OBQ8bszTTOkVmH8yfyjLYNHZGdsOOpkpxTH/S2Zo46hKEmTwp6gUdpRsA3cZoxtFjutHA01ar/Q==" saltValue="6por+xlaXgGXfjUPb9bclg==" spinCount="100000" sheet="1" objects="1" scenarios="1"/>
  <autoFilter ref="A18:L284">
    <filterColumn colId="7">
      <filters>
        <filter val="10 500"/>
        <filter val="13 282"/>
        <filter val="15 563"/>
        <filter val="15 637"/>
        <filter val="198"/>
        <filter val="2 083"/>
        <filter val="2 281"/>
        <filter val="2 782"/>
        <filter val="3 359"/>
        <filter val="-3 359"/>
        <filter val="3 433"/>
        <filter val="5 135"/>
        <filter val="7 069"/>
        <filter val="74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305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306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x14ac:dyDescent="0.25">
      <c r="A7" s="4" t="s">
        <v>10</v>
      </c>
      <c r="B7" s="5"/>
      <c r="C7" s="247" t="s">
        <v>310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/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 t="s">
        <v>311</v>
      </c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70724</v>
      </c>
      <c r="D20" s="26">
        <f>SUM(D21,D24,D25,D41,D43)</f>
        <v>70724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60075</v>
      </c>
      <c r="I20" s="26">
        <f>SUM(I21,I24,I25,I41,I43)</f>
        <v>60075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49201</v>
      </c>
      <c r="D24" s="46">
        <v>49201</v>
      </c>
      <c r="E24" s="46"/>
      <c r="F24" s="47" t="s">
        <v>35</v>
      </c>
      <c r="G24" s="48" t="s">
        <v>35</v>
      </c>
      <c r="H24" s="45">
        <f t="shared" si="1"/>
        <v>45549</v>
      </c>
      <c r="I24" s="46">
        <f>36537+9012</f>
        <v>45549</v>
      </c>
      <c r="J24" s="46"/>
      <c r="K24" s="47" t="s">
        <v>35</v>
      </c>
      <c r="L24" s="48" t="s">
        <v>35</v>
      </c>
    </row>
    <row r="25" spans="1:12" s="22" customFormat="1" ht="24.75" thickTop="1" x14ac:dyDescent="0.25">
      <c r="A25" s="49">
        <v>21194</v>
      </c>
      <c r="B25" s="50" t="s">
        <v>36</v>
      </c>
      <c r="C25" s="51">
        <f>SUM(D25:G25)</f>
        <v>21523</v>
      </c>
      <c r="D25" s="52">
        <v>21523</v>
      </c>
      <c r="E25" s="53" t="s">
        <v>35</v>
      </c>
      <c r="F25" s="53" t="s">
        <v>35</v>
      </c>
      <c r="G25" s="54" t="s">
        <v>35</v>
      </c>
      <c r="H25" s="51">
        <f>SUM(I25:L25)</f>
        <v>14526</v>
      </c>
      <c r="I25" s="55">
        <v>14526</v>
      </c>
      <c r="J25" s="53" t="s">
        <v>35</v>
      </c>
      <c r="K25" s="53" t="s">
        <v>35</v>
      </c>
      <c r="L25" s="54" t="s">
        <v>35</v>
      </c>
    </row>
    <row r="26" spans="1:12" s="22" customFormat="1" ht="36" hidden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" hidden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idden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idden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" hidden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" hidden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" hidden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idden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idden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" hidden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" hidden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idden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idden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" hidden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" hidden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" hidden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" hidden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" hidden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idden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idden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2.75" thickBot="1" x14ac:dyDescent="0.3">
      <c r="A50" s="110"/>
      <c r="B50" s="23" t="s">
        <v>60</v>
      </c>
      <c r="C50" s="111">
        <f t="shared" ref="C50:C113" si="5">SUM(D50:G50)</f>
        <v>70724</v>
      </c>
      <c r="D50" s="112">
        <f>SUM(D51,D269)</f>
        <v>70724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60075</v>
      </c>
      <c r="I50" s="112">
        <f>SUM(I51,I269)</f>
        <v>60075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60075</v>
      </c>
      <c r="D51" s="117">
        <f>SUM(D52,D181)</f>
        <v>60075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60075</v>
      </c>
      <c r="I51" s="117">
        <f>SUM(I52,I181)</f>
        <v>60075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62</v>
      </c>
      <c r="C52" s="120">
        <f t="shared" si="5"/>
        <v>47976</v>
      </c>
      <c r="D52" s="121">
        <f>SUM(D53,D75,D160,D174)</f>
        <v>47976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50075</v>
      </c>
      <c r="I52" s="121">
        <f>SUM(I53,I75,I160,I174)</f>
        <v>50075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x14ac:dyDescent="0.25">
      <c r="A53" s="123">
        <v>1000</v>
      </c>
      <c r="B53" s="123" t="s">
        <v>63</v>
      </c>
      <c r="C53" s="124">
        <f t="shared" si="5"/>
        <v>20631</v>
      </c>
      <c r="D53" s="125">
        <f>SUM(D54,D67)</f>
        <v>20631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18697</v>
      </c>
      <c r="I53" s="125">
        <f>SUM(I54,I67)</f>
        <v>18697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x14ac:dyDescent="0.25">
      <c r="A54" s="50">
        <v>1100</v>
      </c>
      <c r="B54" s="127" t="s">
        <v>64</v>
      </c>
      <c r="C54" s="51">
        <f t="shared" si="5"/>
        <v>16626</v>
      </c>
      <c r="D54" s="56">
        <f>SUM(D55,D58,D66)</f>
        <v>16626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14770</v>
      </c>
      <c r="I54" s="56">
        <f>SUM(I55,I58,I66)</f>
        <v>14770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</row>
    <row r="58" spans="1:12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6" x14ac:dyDescent="0.25">
      <c r="A66" s="130">
        <v>1150</v>
      </c>
      <c r="B66" s="99" t="s">
        <v>76</v>
      </c>
      <c r="C66" s="103">
        <f t="shared" si="5"/>
        <v>16626</v>
      </c>
      <c r="D66" s="138">
        <v>16626</v>
      </c>
      <c r="E66" s="138"/>
      <c r="F66" s="138"/>
      <c r="G66" s="139"/>
      <c r="H66" s="103">
        <f t="shared" si="6"/>
        <v>14770</v>
      </c>
      <c r="I66" s="138">
        <v>14770</v>
      </c>
      <c r="J66" s="138"/>
      <c r="K66" s="138"/>
      <c r="L66" s="139"/>
    </row>
    <row r="67" spans="1:12" ht="36" x14ac:dyDescent="0.25">
      <c r="A67" s="50">
        <v>1200</v>
      </c>
      <c r="B67" s="127" t="s">
        <v>77</v>
      </c>
      <c r="C67" s="51">
        <f t="shared" si="5"/>
        <v>4005</v>
      </c>
      <c r="D67" s="56">
        <f>SUM(D68:D69)</f>
        <v>4005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3927</v>
      </c>
      <c r="I67" s="56">
        <f>SUM(I68:I69)</f>
        <v>3927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x14ac:dyDescent="0.25">
      <c r="A68" s="141">
        <v>1210</v>
      </c>
      <c r="B68" s="58" t="s">
        <v>78</v>
      </c>
      <c r="C68" s="59">
        <f t="shared" si="5"/>
        <v>4005</v>
      </c>
      <c r="D68" s="61">
        <v>4005</v>
      </c>
      <c r="E68" s="61"/>
      <c r="F68" s="61"/>
      <c r="G68" s="133"/>
      <c r="H68" s="59">
        <f t="shared" si="6"/>
        <v>3630</v>
      </c>
      <c r="I68" s="61">
        <v>3630</v>
      </c>
      <c r="J68" s="61"/>
      <c r="K68" s="61"/>
      <c r="L68" s="133"/>
    </row>
    <row r="69" spans="1:12" ht="24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297</v>
      </c>
      <c r="I69" s="136">
        <f>SUM(I70:I74)</f>
        <v>297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297</v>
      </c>
      <c r="I70" s="66">
        <v>297</v>
      </c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</row>
    <row r="75" spans="1:12" x14ac:dyDescent="0.25">
      <c r="A75" s="123">
        <v>2000</v>
      </c>
      <c r="B75" s="123" t="s">
        <v>85</v>
      </c>
      <c r="C75" s="124">
        <f t="shared" si="5"/>
        <v>27345</v>
      </c>
      <c r="D75" s="125">
        <f>SUM(D76,D83,D120,D151,D152)</f>
        <v>27345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31378</v>
      </c>
      <c r="I75" s="125">
        <f t="shared" ref="I75:L75" si="8">SUM(I76,I83,I120,I151,I152)</f>
        <v>31378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x14ac:dyDescent="0.25">
      <c r="A76" s="50">
        <v>2100</v>
      </c>
      <c r="B76" s="127" t="s">
        <v>86</v>
      </c>
      <c r="C76" s="51">
        <f t="shared" si="5"/>
        <v>11809</v>
      </c>
      <c r="D76" s="56">
        <f>SUM(D77,D80)</f>
        <v>11809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8634</v>
      </c>
      <c r="I76" s="56">
        <f>SUM(I77,I80)</f>
        <v>8634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</row>
    <row r="80" spans="1:12" ht="24" x14ac:dyDescent="0.25">
      <c r="A80" s="135">
        <v>2120</v>
      </c>
      <c r="B80" s="63" t="s">
        <v>90</v>
      </c>
      <c r="C80" s="64">
        <f t="shared" si="5"/>
        <v>11809</v>
      </c>
      <c r="D80" s="136">
        <f>SUM(D81:D82)</f>
        <v>11809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8634</v>
      </c>
      <c r="I80" s="136">
        <f>SUM(I81:I82)</f>
        <v>8634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x14ac:dyDescent="0.25">
      <c r="A81" s="39">
        <v>2121</v>
      </c>
      <c r="B81" s="63" t="s">
        <v>88</v>
      </c>
      <c r="C81" s="64">
        <f t="shared" si="5"/>
        <v>660</v>
      </c>
      <c r="D81" s="66">
        <v>660</v>
      </c>
      <c r="E81" s="66"/>
      <c r="F81" s="66"/>
      <c r="G81" s="134"/>
      <c r="H81" s="64">
        <f t="shared" si="6"/>
        <v>1200</v>
      </c>
      <c r="I81" s="66">
        <v>1200</v>
      </c>
      <c r="J81" s="66"/>
      <c r="K81" s="66"/>
      <c r="L81" s="134"/>
    </row>
    <row r="82" spans="1:12" ht="24" x14ac:dyDescent="0.25">
      <c r="A82" s="39">
        <v>2122</v>
      </c>
      <c r="B82" s="63" t="s">
        <v>89</v>
      </c>
      <c r="C82" s="64">
        <f t="shared" si="5"/>
        <v>11149</v>
      </c>
      <c r="D82" s="66">
        <v>11149</v>
      </c>
      <c r="E82" s="66"/>
      <c r="F82" s="66"/>
      <c r="G82" s="134"/>
      <c r="H82" s="64">
        <f t="shared" si="6"/>
        <v>7434</v>
      </c>
      <c r="I82" s="66">
        <v>7434</v>
      </c>
      <c r="J82" s="66"/>
      <c r="K82" s="66"/>
      <c r="L82" s="134"/>
    </row>
    <row r="83" spans="1:12" x14ac:dyDescent="0.25">
      <c r="A83" s="50">
        <v>2200</v>
      </c>
      <c r="B83" s="127" t="s">
        <v>91</v>
      </c>
      <c r="C83" s="51">
        <f>SUM(D83:G83)</f>
        <v>5902</v>
      </c>
      <c r="D83" s="56">
        <f>SUM(D84,D85,D91,D99,D107,D108,D114,D119)</f>
        <v>5902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11916</v>
      </c>
      <c r="I83" s="56">
        <f>SUM(I84,I85,I91,I99,I107,I108,I114,I119)</f>
        <v>11916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/>
      <c r="J84" s="138"/>
      <c r="K84" s="138"/>
      <c r="L84" s="139"/>
    </row>
    <row r="85" spans="1:12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x14ac:dyDescent="0.25">
      <c r="A91" s="135">
        <v>2230</v>
      </c>
      <c r="B91" s="63" t="s">
        <v>99</v>
      </c>
      <c r="C91" s="64">
        <f t="shared" si="5"/>
        <v>5902</v>
      </c>
      <c r="D91" s="136">
        <f>SUM(D92:D98)</f>
        <v>5902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5240</v>
      </c>
      <c r="I91" s="136">
        <f>SUM(I92:I98)</f>
        <v>5240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x14ac:dyDescent="0.25">
      <c r="A92" s="39">
        <v>2231</v>
      </c>
      <c r="B92" s="63" t="s">
        <v>100</v>
      </c>
      <c r="C92" s="64">
        <f t="shared" si="5"/>
        <v>4639</v>
      </c>
      <c r="D92" s="66">
        <v>4639</v>
      </c>
      <c r="E92" s="66"/>
      <c r="F92" s="66"/>
      <c r="G92" s="134"/>
      <c r="H92" s="64">
        <f t="shared" si="6"/>
        <v>4240</v>
      </c>
      <c r="I92" s="66">
        <v>4240</v>
      </c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101</v>
      </c>
      <c r="C93" s="64">
        <f t="shared" si="5"/>
        <v>263</v>
      </c>
      <c r="D93" s="66">
        <v>263</v>
      </c>
      <c r="E93" s="66"/>
      <c r="F93" s="66"/>
      <c r="G93" s="134"/>
      <c r="H93" s="64">
        <f t="shared" si="6"/>
        <v>0</v>
      </c>
      <c r="I93" s="66"/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x14ac:dyDescent="0.25">
      <c r="A98" s="39">
        <v>2239</v>
      </c>
      <c r="B98" s="63" t="s">
        <v>106</v>
      </c>
      <c r="C98" s="64">
        <f t="shared" si="5"/>
        <v>1000</v>
      </c>
      <c r="D98" s="66">
        <v>1000</v>
      </c>
      <c r="E98" s="66"/>
      <c r="F98" s="66"/>
      <c r="G98" s="134"/>
      <c r="H98" s="64">
        <f t="shared" si="6"/>
        <v>1000</v>
      </c>
      <c r="I98" s="66">
        <v>1000</v>
      </c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</row>
    <row r="108" spans="1:12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</row>
    <row r="114" spans="1:12" x14ac:dyDescent="0.25">
      <c r="A114" s="135">
        <v>2270</v>
      </c>
      <c r="B114" s="63" t="s">
        <v>122</v>
      </c>
      <c r="C114" s="64">
        <f t="shared" ref="C114:C174" si="10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6676</v>
      </c>
      <c r="I114" s="136">
        <f>SUM(I115:I118)</f>
        <v>6676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</row>
    <row r="117" spans="1:12" ht="24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9"/>
        <v>6676</v>
      </c>
      <c r="I117" s="66">
        <v>6676</v>
      </c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</row>
    <row r="120" spans="1:12" ht="38.25" customHeight="1" x14ac:dyDescent="0.25">
      <c r="A120" s="95">
        <v>2300</v>
      </c>
      <c r="B120" s="75" t="s">
        <v>128</v>
      </c>
      <c r="C120" s="76">
        <f t="shared" si="10"/>
        <v>9634</v>
      </c>
      <c r="D120" s="149">
        <f>SUM(D121,D126,D130,D131,D134,D138,D146,D147,D150)</f>
        <v>9634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10828</v>
      </c>
      <c r="I120" s="149">
        <f>SUM(I121,I126,I130,I131,I134,I138,I146,I147,I150)</f>
        <v>10828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x14ac:dyDescent="0.25">
      <c r="A121" s="141">
        <v>2310</v>
      </c>
      <c r="B121" s="58" t="s">
        <v>129</v>
      </c>
      <c r="C121" s="59">
        <f t="shared" si="10"/>
        <v>9634</v>
      </c>
      <c r="D121" s="142">
        <f>SUM(D122:D125)</f>
        <v>9634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10828</v>
      </c>
      <c r="I121" s="142">
        <f t="shared" si="11"/>
        <v>10828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2" x14ac:dyDescent="0.25">
      <c r="A122" s="39">
        <v>2311</v>
      </c>
      <c r="B122" s="63" t="s">
        <v>130</v>
      </c>
      <c r="C122" s="64">
        <f>SUM(D122:G122)</f>
        <v>634</v>
      </c>
      <c r="D122" s="66">
        <v>634</v>
      </c>
      <c r="E122" s="66"/>
      <c r="F122" s="66"/>
      <c r="G122" s="134"/>
      <c r="H122" s="64">
        <f t="shared" si="9"/>
        <v>828</v>
      </c>
      <c r="I122" s="66">
        <v>828</v>
      </c>
      <c r="J122" s="66"/>
      <c r="K122" s="66"/>
      <c r="L122" s="134"/>
    </row>
    <row r="123" spans="1:12" x14ac:dyDescent="0.25">
      <c r="A123" s="39">
        <v>2312</v>
      </c>
      <c r="B123" s="63" t="s">
        <v>131</v>
      </c>
      <c r="C123" s="64">
        <f t="shared" si="10"/>
        <v>3000</v>
      </c>
      <c r="D123" s="66">
        <v>3000</v>
      </c>
      <c r="E123" s="66"/>
      <c r="F123" s="66"/>
      <c r="G123" s="134"/>
      <c r="H123" s="64">
        <f t="shared" si="9"/>
        <v>3000</v>
      </c>
      <c r="I123" s="66">
        <v>3000</v>
      </c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</row>
    <row r="125" spans="1:12" ht="36" customHeight="1" x14ac:dyDescent="0.25">
      <c r="A125" s="39">
        <v>2314</v>
      </c>
      <c r="B125" s="63" t="s">
        <v>133</v>
      </c>
      <c r="C125" s="64">
        <f t="shared" si="10"/>
        <v>6000</v>
      </c>
      <c r="D125" s="66">
        <v>6000</v>
      </c>
      <c r="E125" s="66"/>
      <c r="F125" s="66"/>
      <c r="G125" s="134"/>
      <c r="H125" s="64">
        <f t="shared" si="9"/>
        <v>7000</v>
      </c>
      <c r="I125" s="66">
        <v>7000</v>
      </c>
      <c r="J125" s="66"/>
      <c r="K125" s="66"/>
      <c r="L125" s="134"/>
    </row>
    <row r="126" spans="1:12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</row>
    <row r="160" spans="1:12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</row>
    <row r="181" spans="1:12" s="22" customFormat="1" ht="24" x14ac:dyDescent="0.25">
      <c r="A181" s="169"/>
      <c r="B181" s="18" t="s">
        <v>189</v>
      </c>
      <c r="C181" s="120">
        <f t="shared" si="24"/>
        <v>12099</v>
      </c>
      <c r="D181" s="121">
        <f>SUM(D182,D211,D252,D265)</f>
        <v>12099</v>
      </c>
      <c r="E181" s="121">
        <f>SUM(E182,E211,E252)</f>
        <v>0</v>
      </c>
      <c r="F181" s="121">
        <f>SUM(F182,F211,F252,)</f>
        <v>0</v>
      </c>
      <c r="G181" s="121">
        <f>SUM(G182,G211,G252)</f>
        <v>0</v>
      </c>
      <c r="H181" s="120">
        <f>SUM(I181:L181)</f>
        <v>10000</v>
      </c>
      <c r="I181" s="121">
        <f t="shared" ref="I181:L181" si="26">SUM(I182,I211,I252,I265)</f>
        <v>10000</v>
      </c>
      <c r="J181" s="121">
        <f t="shared" si="26"/>
        <v>0</v>
      </c>
      <c r="K181" s="121">
        <f t="shared" si="26"/>
        <v>0</v>
      </c>
      <c r="L181" s="170">
        <f t="shared" si="26"/>
        <v>0</v>
      </c>
    </row>
    <row r="182" spans="1:12" x14ac:dyDescent="0.25">
      <c r="A182" s="123">
        <v>5000</v>
      </c>
      <c r="B182" s="123" t="s">
        <v>190</v>
      </c>
      <c r="C182" s="124">
        <f t="shared" si="24"/>
        <v>12099</v>
      </c>
      <c r="D182" s="125">
        <f>D183+D187</f>
        <v>12099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10000</v>
      </c>
      <c r="I182" s="125">
        <f>I183+I187</f>
        <v>10000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/>
      <c r="J185" s="66"/>
      <c r="K185" s="66"/>
      <c r="L185" s="134"/>
    </row>
    <row r="186" spans="1:12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</row>
    <row r="187" spans="1:12" ht="24" x14ac:dyDescent="0.25">
      <c r="A187" s="50">
        <v>5200</v>
      </c>
      <c r="B187" s="127" t="s">
        <v>195</v>
      </c>
      <c r="C187" s="51">
        <f t="shared" si="24"/>
        <v>12099</v>
      </c>
      <c r="D187" s="56">
        <f>D188+D198+D199+D206+D207+D208+D210</f>
        <v>12099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10000</v>
      </c>
      <c r="I187" s="56">
        <f>I188+I198+I199+I206+I207+I208+I210</f>
        <v>10000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</row>
    <row r="199" spans="1:12" x14ac:dyDescent="0.25">
      <c r="A199" s="135">
        <v>5230</v>
      </c>
      <c r="B199" s="63" t="s">
        <v>207</v>
      </c>
      <c r="C199" s="64">
        <f t="shared" si="24"/>
        <v>12099</v>
      </c>
      <c r="D199" s="136">
        <f>SUM(D200:D205)</f>
        <v>12099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10000</v>
      </c>
      <c r="I199" s="136">
        <f>SUM(I200:I205)</f>
        <v>10000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</row>
    <row r="202" spans="1:12" ht="24" x14ac:dyDescent="0.25">
      <c r="A202" s="39">
        <v>5234</v>
      </c>
      <c r="B202" s="63" t="s">
        <v>210</v>
      </c>
      <c r="C202" s="172">
        <f t="shared" si="24"/>
        <v>12099</v>
      </c>
      <c r="D202" s="66">
        <v>12099</v>
      </c>
      <c r="E202" s="66"/>
      <c r="F202" s="66"/>
      <c r="G202" s="134"/>
      <c r="H202" s="64">
        <f t="shared" si="25"/>
        <v>10000</v>
      </c>
      <c r="I202" s="66">
        <v>10000</v>
      </c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</row>
    <row r="207" spans="1:12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7">E212+E232+E240+E250</f>
        <v>0</v>
      </c>
      <c r="F211" s="125">
        <f t="shared" si="27"/>
        <v>0</v>
      </c>
      <c r="G211" s="126">
        <f t="shared" si="27"/>
        <v>0</v>
      </c>
      <c r="H211" s="124">
        <f t="shared" si="25"/>
        <v>0</v>
      </c>
      <c r="I211" s="125">
        <f t="shared" ref="I211:L211" si="28">I212+I232+I240+I250</f>
        <v>0</v>
      </c>
      <c r="J211" s="125">
        <f t="shared" si="28"/>
        <v>0</v>
      </c>
      <c r="K211" s="125">
        <f t="shared" si="28"/>
        <v>0</v>
      </c>
      <c r="L211" s="126">
        <f t="shared" si="28"/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29">SUM(E215)</f>
        <v>0</v>
      </c>
      <c r="F214" s="136">
        <f t="shared" si="29"/>
        <v>0</v>
      </c>
      <c r="G214" s="137">
        <f t="shared" si="29"/>
        <v>0</v>
      </c>
      <c r="H214" s="179">
        <f t="shared" si="25"/>
        <v>0</v>
      </c>
      <c r="I214" s="136">
        <f t="shared" si="29"/>
        <v>0</v>
      </c>
      <c r="J214" s="136">
        <f t="shared" si="29"/>
        <v>0</v>
      </c>
      <c r="K214" s="136">
        <f t="shared" si="29"/>
        <v>0</v>
      </c>
      <c r="L214" s="137">
        <f t="shared" si="29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0">SUM(E228:E231)</f>
        <v>0</v>
      </c>
      <c r="F227" s="142">
        <f t="shared" si="30"/>
        <v>0</v>
      </c>
      <c r="G227" s="157">
        <f t="shared" si="30"/>
        <v>0</v>
      </c>
      <c r="H227" s="180">
        <f t="shared" si="25"/>
        <v>0</v>
      </c>
      <c r="I227" s="142">
        <f>SUM(I228:I231)</f>
        <v>0</v>
      </c>
      <c r="J227" s="142">
        <f t="shared" ref="J227:L227" si="31">SUM(J228:J231)</f>
        <v>0</v>
      </c>
      <c r="K227" s="142">
        <f t="shared" si="31"/>
        <v>0</v>
      </c>
      <c r="L227" s="157">
        <f t="shared" si="31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2">SUM(E233,E238,E239)</f>
        <v>0</v>
      </c>
      <c r="F232" s="56">
        <f t="shared" si="32"/>
        <v>0</v>
      </c>
      <c r="G232" s="56">
        <f t="shared" si="32"/>
        <v>0</v>
      </c>
      <c r="H232" s="51">
        <f t="shared" si="25"/>
        <v>0</v>
      </c>
      <c r="I232" s="56">
        <f>SUM(I233,I238,I239)</f>
        <v>0</v>
      </c>
      <c r="J232" s="56">
        <f t="shared" ref="J232:L232" si="33">SUM(J233,J238,J239)</f>
        <v>0</v>
      </c>
      <c r="K232" s="56">
        <f t="shared" si="33"/>
        <v>0</v>
      </c>
      <c r="L232" s="144">
        <f t="shared" si="33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4">SUM(F234:F237)</f>
        <v>0</v>
      </c>
      <c r="G233" s="181">
        <f t="shared" si="34"/>
        <v>0</v>
      </c>
      <c r="H233" s="180">
        <f t="shared" si="25"/>
        <v>0</v>
      </c>
      <c r="I233" s="142">
        <f>SUM(I234:I237)</f>
        <v>0</v>
      </c>
      <c r="J233" s="142">
        <f t="shared" ref="J233:L233" si="35">SUM(J234:J237)</f>
        <v>0</v>
      </c>
      <c r="K233" s="142">
        <f t="shared" si="35"/>
        <v>0</v>
      </c>
      <c r="L233" s="182">
        <f t="shared" si="35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6">SUM(E241,E245)</f>
        <v>0</v>
      </c>
      <c r="F240" s="56">
        <f t="shared" si="36"/>
        <v>0</v>
      </c>
      <c r="G240" s="56">
        <f t="shared" si="36"/>
        <v>0</v>
      </c>
      <c r="H240" s="51">
        <f>SUM(I240:L240)</f>
        <v>0</v>
      </c>
      <c r="I240" s="56">
        <f>SUM(I241,I245)</f>
        <v>0</v>
      </c>
      <c r="J240" s="56">
        <f t="shared" ref="J240:L240" si="37">SUM(J241,J245)</f>
        <v>0</v>
      </c>
      <c r="K240" s="56">
        <f t="shared" si="37"/>
        <v>0</v>
      </c>
      <c r="L240" s="144">
        <f t="shared" si="37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8">SUM(E242:E244)</f>
        <v>0</v>
      </c>
      <c r="F241" s="142">
        <f t="shared" si="38"/>
        <v>0</v>
      </c>
      <c r="G241" s="153">
        <f t="shared" si="38"/>
        <v>0</v>
      </c>
      <c r="H241" s="176">
        <f t="shared" si="25"/>
        <v>0</v>
      </c>
      <c r="I241" s="142">
        <f>SUM(I242:I244)</f>
        <v>0</v>
      </c>
      <c r="J241" s="142">
        <f t="shared" ref="J241:L241" si="39">SUM(J242:J244)</f>
        <v>0</v>
      </c>
      <c r="K241" s="142">
        <f t="shared" si="39"/>
        <v>0</v>
      </c>
      <c r="L241" s="153">
        <f t="shared" si="39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0">SUM(D246:G246)</f>
        <v>0</v>
      </c>
      <c r="D246" s="66"/>
      <c r="E246" s="66"/>
      <c r="F246" s="66"/>
      <c r="G246" s="134"/>
      <c r="H246" s="179">
        <f t="shared" ref="H246:H271" si="41">SUM(I246:L246)</f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40"/>
        <v>0</v>
      </c>
      <c r="D247" s="66"/>
      <c r="E247" s="66"/>
      <c r="F247" s="66"/>
      <c r="G247" s="134"/>
      <c r="H247" s="179">
        <f t="shared" si="41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ref="C250:C251" si="42">SUM(D250:G250)</f>
        <v>0</v>
      </c>
      <c r="D250" s="66">
        <f>SUM(D251)</f>
        <v>0</v>
      </c>
      <c r="E250" s="66">
        <f t="shared" ref="E250:G250" si="43">SUM(E251)</f>
        <v>0</v>
      </c>
      <c r="F250" s="66">
        <f t="shared" si="43"/>
        <v>0</v>
      </c>
      <c r="G250" s="148">
        <f t="shared" si="43"/>
        <v>0</v>
      </c>
      <c r="H250" s="238">
        <f t="shared" ref="H250:H251" si="44">SUM(I250:L250)</f>
        <v>0</v>
      </c>
      <c r="I250" s="78">
        <f t="shared" ref="I250:L250" si="45">SUM(I251)</f>
        <v>0</v>
      </c>
      <c r="J250" s="78">
        <f t="shared" si="45"/>
        <v>0</v>
      </c>
      <c r="K250" s="78">
        <f t="shared" si="45"/>
        <v>0</v>
      </c>
      <c r="L250" s="239">
        <f t="shared" si="45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2"/>
        <v>0</v>
      </c>
      <c r="D251" s="66"/>
      <c r="E251" s="66"/>
      <c r="F251" s="66"/>
      <c r="G251" s="148"/>
      <c r="H251" s="166">
        <f t="shared" si="44"/>
        <v>0</v>
      </c>
      <c r="I251" s="138"/>
      <c r="J251" s="138"/>
      <c r="K251" s="138"/>
      <c r="L251" s="139"/>
      <c r="M251" s="187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1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0"/>
        <v>0</v>
      </c>
      <c r="D253" s="56">
        <f>SUM(D254,D255,D256,D257,D261,D262)</f>
        <v>0</v>
      </c>
      <c r="E253" s="56">
        <f t="shared" ref="E253:G253" si="46">SUM(E254,E255,E256,E257,E261,E262)</f>
        <v>0</v>
      </c>
      <c r="F253" s="56">
        <f t="shared" si="46"/>
        <v>0</v>
      </c>
      <c r="G253" s="56">
        <f t="shared" si="46"/>
        <v>0</v>
      </c>
      <c r="H253" s="51">
        <f t="shared" si="41"/>
        <v>0</v>
      </c>
      <c r="I253" s="56">
        <f t="shared" ref="I253:L253" si="47">SUM(I254,I255,I256,I257,I261,I262)</f>
        <v>0</v>
      </c>
      <c r="J253" s="56">
        <f t="shared" si="47"/>
        <v>0</v>
      </c>
      <c r="K253" s="56">
        <f t="shared" si="47"/>
        <v>0</v>
      </c>
      <c r="L253" s="129">
        <f t="shared" si="47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0"/>
        <v>0</v>
      </c>
      <c r="D254" s="61"/>
      <c r="E254" s="61"/>
      <c r="F254" s="61"/>
      <c r="G254" s="133"/>
      <c r="H254" s="59">
        <f t="shared" si="41"/>
        <v>0</v>
      </c>
      <c r="I254" s="61"/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</row>
    <row r="256" spans="1:13" ht="24" hidden="1" x14ac:dyDescent="0.25">
      <c r="A256" s="135">
        <v>7230</v>
      </c>
      <c r="B256" s="63" t="s">
        <v>34</v>
      </c>
      <c r="C256" s="172">
        <f t="shared" si="40"/>
        <v>0</v>
      </c>
      <c r="D256" s="66"/>
      <c r="E256" s="66"/>
      <c r="F256" s="66"/>
      <c r="G256" s="134"/>
      <c r="H256" s="64">
        <f t="shared" si="41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40"/>
        <v>0</v>
      </c>
      <c r="D257" s="136">
        <f>SUM(D258:D260)</f>
        <v>0</v>
      </c>
      <c r="E257" s="136">
        <f t="shared" ref="E257:G257" si="48">SUM(E258:E260)</f>
        <v>0</v>
      </c>
      <c r="F257" s="136">
        <f t="shared" si="48"/>
        <v>0</v>
      </c>
      <c r="G257" s="137">
        <f t="shared" si="48"/>
        <v>0</v>
      </c>
      <c r="H257" s="64">
        <f t="shared" si="41"/>
        <v>0</v>
      </c>
      <c r="I257" s="136">
        <f t="shared" ref="I257:L257" si="49">SUM(I258:I260)</f>
        <v>0</v>
      </c>
      <c r="J257" s="136">
        <f t="shared" si="49"/>
        <v>0</v>
      </c>
      <c r="K257" s="136">
        <f>SUM(K258:K260)</f>
        <v>0</v>
      </c>
      <c r="L257" s="137">
        <f t="shared" si="49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40"/>
        <v>0</v>
      </c>
      <c r="D258" s="66"/>
      <c r="E258" s="66"/>
      <c r="F258" s="66"/>
      <c r="G258" s="134"/>
      <c r="H258" s="64">
        <f t="shared" si="41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40"/>
        <v>0</v>
      </c>
      <c r="D259" s="66"/>
      <c r="E259" s="66"/>
      <c r="F259" s="66"/>
      <c r="G259" s="134"/>
      <c r="H259" s="64">
        <f t="shared" si="41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40"/>
        <v>0</v>
      </c>
      <c r="D260" s="66"/>
      <c r="E260" s="66"/>
      <c r="F260" s="66"/>
      <c r="G260" s="134"/>
      <c r="H260" s="64">
        <f t="shared" si="41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6">
        <f t="shared" si="40"/>
        <v>0</v>
      </c>
      <c r="D261" s="61"/>
      <c r="E261" s="61"/>
      <c r="F261" s="61"/>
      <c r="G261" s="133"/>
      <c r="H261" s="59">
        <f t="shared" si="41"/>
        <v>0</v>
      </c>
      <c r="I261" s="61"/>
      <c r="J261" s="61"/>
      <c r="K261" s="61"/>
      <c r="L261" s="133"/>
    </row>
    <row r="262" spans="1:12" ht="60" hidden="1" x14ac:dyDescent="0.25">
      <c r="A262" s="135">
        <v>7270</v>
      </c>
      <c r="B262" s="63" t="s">
        <v>269</v>
      </c>
      <c r="C262" s="172">
        <f t="shared" si="40"/>
        <v>0</v>
      </c>
      <c r="D262" s="66"/>
      <c r="E262" s="66"/>
      <c r="F262" s="66"/>
      <c r="G262" s="134"/>
      <c r="H262" s="64">
        <f t="shared" si="41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40"/>
        <v>0</v>
      </c>
      <c r="D263" s="149">
        <f>D264</f>
        <v>0</v>
      </c>
      <c r="E263" s="149">
        <f t="shared" ref="E263:G263" si="50">E264</f>
        <v>0</v>
      </c>
      <c r="F263" s="149">
        <f t="shared" si="50"/>
        <v>0</v>
      </c>
      <c r="G263" s="150">
        <f t="shared" si="50"/>
        <v>0</v>
      </c>
      <c r="H263" s="76">
        <f t="shared" si="41"/>
        <v>0</v>
      </c>
      <c r="I263" s="149">
        <f t="shared" ref="I263:L263" si="51">I264</f>
        <v>0</v>
      </c>
      <c r="J263" s="149">
        <f t="shared" si="51"/>
        <v>0</v>
      </c>
      <c r="K263" s="149">
        <f t="shared" si="51"/>
        <v>0</v>
      </c>
      <c r="L263" s="150">
        <f t="shared" si="51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40"/>
        <v>0</v>
      </c>
      <c r="D264" s="72"/>
      <c r="E264" s="72"/>
      <c r="F264" s="72"/>
      <c r="G264" s="193"/>
      <c r="H264" s="70">
        <f t="shared" si="41"/>
        <v>0</v>
      </c>
      <c r="I264" s="72"/>
      <c r="J264" s="72"/>
      <c r="K264" s="72"/>
      <c r="L264" s="193"/>
    </row>
    <row r="265" spans="1:12" hidden="1" x14ac:dyDescent="0.25">
      <c r="A265" s="194">
        <v>9000</v>
      </c>
      <c r="B265" s="195" t="s">
        <v>272</v>
      </c>
      <c r="C265" s="196">
        <f t="shared" si="40"/>
        <v>0</v>
      </c>
      <c r="D265" s="197">
        <f>D266</f>
        <v>0</v>
      </c>
      <c r="E265" s="197">
        <f t="shared" ref="E265:G266" si="52">E266</f>
        <v>0</v>
      </c>
      <c r="F265" s="197">
        <f t="shared" si="52"/>
        <v>0</v>
      </c>
      <c r="G265" s="198">
        <f t="shared" si="52"/>
        <v>0</v>
      </c>
      <c r="H265" s="199">
        <f t="shared" si="41"/>
        <v>0</v>
      </c>
      <c r="I265" s="197">
        <f t="shared" ref="I265:L266" si="53">I266</f>
        <v>0</v>
      </c>
      <c r="J265" s="197">
        <f>J266</f>
        <v>0</v>
      </c>
      <c r="K265" s="197">
        <f t="shared" si="53"/>
        <v>0</v>
      </c>
      <c r="L265" s="198">
        <f t="shared" si="53"/>
        <v>0</v>
      </c>
    </row>
    <row r="266" spans="1:12" ht="24" hidden="1" x14ac:dyDescent="0.25">
      <c r="A266" s="200">
        <v>9200</v>
      </c>
      <c r="B266" s="63" t="s">
        <v>273</v>
      </c>
      <c r="C266" s="173">
        <f t="shared" si="40"/>
        <v>0</v>
      </c>
      <c r="D266" s="131">
        <f>D267</f>
        <v>0</v>
      </c>
      <c r="E266" s="131">
        <f t="shared" si="52"/>
        <v>0</v>
      </c>
      <c r="F266" s="131">
        <f t="shared" si="52"/>
        <v>0</v>
      </c>
      <c r="G266" s="132">
        <f t="shared" si="52"/>
        <v>0</v>
      </c>
      <c r="H266" s="103">
        <f t="shared" si="41"/>
        <v>0</v>
      </c>
      <c r="I266" s="131">
        <f t="shared" si="53"/>
        <v>0</v>
      </c>
      <c r="J266" s="131">
        <f t="shared" si="53"/>
        <v>0</v>
      </c>
      <c r="K266" s="131">
        <f t="shared" si="53"/>
        <v>0</v>
      </c>
      <c r="L266" s="132">
        <f t="shared" si="53"/>
        <v>0</v>
      </c>
    </row>
    <row r="267" spans="1:12" ht="24" hidden="1" x14ac:dyDescent="0.25">
      <c r="A267" s="201">
        <v>9260</v>
      </c>
      <c r="B267" s="63" t="s">
        <v>274</v>
      </c>
      <c r="C267" s="173">
        <f t="shared" si="40"/>
        <v>0</v>
      </c>
      <c r="D267" s="131">
        <f>SUM(D268)</f>
        <v>0</v>
      </c>
      <c r="E267" s="131">
        <f t="shared" ref="E267:G267" si="54">SUM(E268)</f>
        <v>0</v>
      </c>
      <c r="F267" s="131">
        <f t="shared" si="54"/>
        <v>0</v>
      </c>
      <c r="G267" s="132">
        <f t="shared" si="54"/>
        <v>0</v>
      </c>
      <c r="H267" s="103">
        <f t="shared" si="41"/>
        <v>0</v>
      </c>
      <c r="I267" s="131">
        <f t="shared" ref="I267:L267" si="55">SUM(I268)</f>
        <v>0</v>
      </c>
      <c r="J267" s="131">
        <f t="shared" si="55"/>
        <v>0</v>
      </c>
      <c r="K267" s="131">
        <f t="shared" si="55"/>
        <v>0</v>
      </c>
      <c r="L267" s="132">
        <f t="shared" si="55"/>
        <v>0</v>
      </c>
    </row>
    <row r="268" spans="1:12" ht="87" hidden="1" customHeight="1" x14ac:dyDescent="0.25">
      <c r="A268" s="202">
        <v>9263</v>
      </c>
      <c r="B268" s="63" t="s">
        <v>275</v>
      </c>
      <c r="C268" s="173">
        <f t="shared" si="40"/>
        <v>0</v>
      </c>
      <c r="D268" s="138"/>
      <c r="E268" s="138"/>
      <c r="F268" s="138"/>
      <c r="G268" s="139"/>
      <c r="H268" s="103">
        <f t="shared" si="41"/>
        <v>0</v>
      </c>
      <c r="I268" s="138"/>
      <c r="J268" s="138"/>
      <c r="K268" s="138"/>
      <c r="L268" s="139"/>
    </row>
    <row r="269" spans="1:12" hidden="1" x14ac:dyDescent="0.25">
      <c r="A269" s="146"/>
      <c r="B269" s="63" t="s">
        <v>276</v>
      </c>
      <c r="C269" s="172">
        <f t="shared" si="40"/>
        <v>10649</v>
      </c>
      <c r="D269" s="136">
        <f>SUM(D270:D271)</f>
        <v>10649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1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40"/>
        <v>10649</v>
      </c>
      <c r="D270" s="66">
        <v>10649</v>
      </c>
      <c r="E270" s="66"/>
      <c r="F270" s="66"/>
      <c r="G270" s="134"/>
      <c r="H270" s="64">
        <f t="shared" si="41"/>
        <v>0</v>
      </c>
      <c r="I270" s="66">
        <v>0</v>
      </c>
      <c r="J270" s="66"/>
      <c r="K270" s="66"/>
      <c r="L270" s="134"/>
    </row>
    <row r="271" spans="1:12" ht="24" hidden="1" x14ac:dyDescent="0.25">
      <c r="A271" s="146" t="s">
        <v>279</v>
      </c>
      <c r="B271" s="203" t="s">
        <v>280</v>
      </c>
      <c r="C271" s="176">
        <f t="shared" si="40"/>
        <v>0</v>
      </c>
      <c r="D271" s="61"/>
      <c r="E271" s="61"/>
      <c r="F271" s="61"/>
      <c r="G271" s="133"/>
      <c r="H271" s="59">
        <f t="shared" si="41"/>
        <v>0</v>
      </c>
      <c r="I271" s="61"/>
      <c r="J271" s="61"/>
      <c r="K271" s="61"/>
      <c r="L271" s="133"/>
    </row>
    <row r="272" spans="1:12" ht="12.75" thickBot="1" x14ac:dyDescent="0.3">
      <c r="A272" s="204"/>
      <c r="B272" s="204" t="s">
        <v>281</v>
      </c>
      <c r="C272" s="205">
        <f>SUM(C269,C252,C211,C182,C174,C160,C75,C53)</f>
        <v>70724</v>
      </c>
      <c r="D272" s="205">
        <f>SUM(D269,D252,D211,D182,D174,D160,D75,D53,)</f>
        <v>70724</v>
      </c>
      <c r="E272" s="205">
        <f t="shared" ref="E272:L272" si="56">SUM(E269,E252,E211,E182,E174,E160,E75,E53)</f>
        <v>0</v>
      </c>
      <c r="F272" s="205">
        <f t="shared" si="56"/>
        <v>0</v>
      </c>
      <c r="G272" s="206">
        <f t="shared" si="56"/>
        <v>0</v>
      </c>
      <c r="H272" s="207">
        <f t="shared" si="56"/>
        <v>60075</v>
      </c>
      <c r="I272" s="205">
        <f t="shared" si="56"/>
        <v>60075</v>
      </c>
      <c r="J272" s="205">
        <f t="shared" si="56"/>
        <v>0</v>
      </c>
      <c r="K272" s="205">
        <f t="shared" si="56"/>
        <v>0</v>
      </c>
      <c r="L272" s="206">
        <f t="shared" si="56"/>
        <v>0</v>
      </c>
    </row>
    <row r="273" spans="1:12" s="22" customFormat="1" ht="13.5" hidden="1" thickTop="1" thickBot="1" x14ac:dyDescent="0.3">
      <c r="A273" s="253" t="s">
        <v>282</v>
      </c>
      <c r="B273" s="254"/>
      <c r="C273" s="208">
        <f>SUM(D273:G273)</f>
        <v>10649</v>
      </c>
      <c r="D273" s="209">
        <f>SUM(D24,D25,D41)-D51</f>
        <v>10649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2" s="22" customFormat="1" ht="12.75" hidden="1" thickTop="1" x14ac:dyDescent="0.25">
      <c r="A274" s="270" t="s">
        <v>283</v>
      </c>
      <c r="B274" s="271"/>
      <c r="C274" s="211">
        <f t="shared" ref="C274:L274" si="57">SUM(C275,C276)-C283+C284</f>
        <v>-10649</v>
      </c>
      <c r="D274" s="212">
        <f t="shared" si="57"/>
        <v>-10649</v>
      </c>
      <c r="E274" s="212">
        <f t="shared" si="57"/>
        <v>0</v>
      </c>
      <c r="F274" s="212">
        <f t="shared" si="57"/>
        <v>0</v>
      </c>
      <c r="G274" s="213">
        <f t="shared" si="57"/>
        <v>0</v>
      </c>
      <c r="H274" s="214">
        <f t="shared" si="57"/>
        <v>0</v>
      </c>
      <c r="I274" s="212">
        <f t="shared" si="57"/>
        <v>0</v>
      </c>
      <c r="J274" s="212">
        <f t="shared" si="57"/>
        <v>0</v>
      </c>
      <c r="K274" s="212">
        <f t="shared" si="57"/>
        <v>0</v>
      </c>
      <c r="L274" s="215">
        <f t="shared" si="57"/>
        <v>0</v>
      </c>
    </row>
    <row r="275" spans="1:12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8">C21-C269</f>
        <v>-10649</v>
      </c>
      <c r="D275" s="112">
        <f t="shared" si="58"/>
        <v>-10649</v>
      </c>
      <c r="E275" s="112">
        <f t="shared" si="58"/>
        <v>0</v>
      </c>
      <c r="F275" s="112">
        <f t="shared" si="58"/>
        <v>0</v>
      </c>
      <c r="G275" s="113">
        <f t="shared" si="58"/>
        <v>0</v>
      </c>
      <c r="H275" s="217">
        <f t="shared" si="58"/>
        <v>0</v>
      </c>
      <c r="I275" s="112">
        <f t="shared" si="58"/>
        <v>0</v>
      </c>
      <c r="J275" s="112">
        <f t="shared" si="58"/>
        <v>0</v>
      </c>
      <c r="K275" s="112">
        <f t="shared" si="58"/>
        <v>0</v>
      </c>
      <c r="L275" s="113">
        <f t="shared" si="58"/>
        <v>0</v>
      </c>
    </row>
    <row r="276" spans="1:12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59">SUM(C277,C279,C281)-SUM(C278,C280,C282)</f>
        <v>0</v>
      </c>
      <c r="D276" s="212">
        <f t="shared" si="59"/>
        <v>0</v>
      </c>
      <c r="E276" s="212">
        <f t="shared" si="59"/>
        <v>0</v>
      </c>
      <c r="F276" s="212">
        <f t="shared" si="59"/>
        <v>0</v>
      </c>
      <c r="G276" s="215">
        <f t="shared" si="59"/>
        <v>0</v>
      </c>
      <c r="H276" s="214">
        <f t="shared" si="59"/>
        <v>0</v>
      </c>
      <c r="I276" s="212">
        <f t="shared" si="59"/>
        <v>0</v>
      </c>
      <c r="J276" s="212">
        <f t="shared" si="59"/>
        <v>0</v>
      </c>
      <c r="K276" s="212">
        <f t="shared" si="59"/>
        <v>0</v>
      </c>
      <c r="L276" s="215">
        <f t="shared" si="59"/>
        <v>0</v>
      </c>
    </row>
    <row r="277" spans="1:12" ht="12.75" hidden="1" thickTop="1" x14ac:dyDescent="0.25">
      <c r="A277" s="219" t="s">
        <v>288</v>
      </c>
      <c r="B277" s="102" t="s">
        <v>289</v>
      </c>
      <c r="C277" s="70">
        <f t="shared" ref="C277:C282" si="60">SUM(D277:G277)</f>
        <v>0</v>
      </c>
      <c r="D277" s="72"/>
      <c r="E277" s="72"/>
      <c r="F277" s="72"/>
      <c r="G277" s="193"/>
      <c r="H277" s="70">
        <f t="shared" ref="H277:H282" si="61">SUM(I277:L277)</f>
        <v>0</v>
      </c>
      <c r="I277" s="72"/>
      <c r="J277" s="72"/>
      <c r="K277" s="72"/>
      <c r="L277" s="193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60"/>
        <v>0</v>
      </c>
      <c r="D278" s="66"/>
      <c r="E278" s="66"/>
      <c r="F278" s="66"/>
      <c r="G278" s="134"/>
      <c r="H278" s="64">
        <f t="shared" si="61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60"/>
        <v>0</v>
      </c>
      <c r="D279" s="66"/>
      <c r="E279" s="66"/>
      <c r="F279" s="66"/>
      <c r="G279" s="134"/>
      <c r="H279" s="64">
        <f t="shared" si="61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60"/>
        <v>0</v>
      </c>
      <c r="D280" s="66"/>
      <c r="E280" s="66"/>
      <c r="F280" s="66"/>
      <c r="G280" s="134"/>
      <c r="H280" s="64">
        <f t="shared" si="61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60"/>
        <v>0</v>
      </c>
      <c r="D281" s="66"/>
      <c r="E281" s="66"/>
      <c r="F281" s="66"/>
      <c r="G281" s="134"/>
      <c r="H281" s="64">
        <f t="shared" si="61"/>
        <v>0</v>
      </c>
      <c r="I281" s="66"/>
      <c r="J281" s="66"/>
      <c r="K281" s="66"/>
      <c r="L281" s="134"/>
    </row>
    <row r="282" spans="1:12" ht="24.75" hidden="1" thickTop="1" x14ac:dyDescent="0.25">
      <c r="A282" s="220" t="s">
        <v>298</v>
      </c>
      <c r="B282" s="221" t="s">
        <v>299</v>
      </c>
      <c r="C282" s="156">
        <f t="shared" si="60"/>
        <v>0</v>
      </c>
      <c r="D282" s="160"/>
      <c r="E282" s="160"/>
      <c r="F282" s="160"/>
      <c r="G282" s="162"/>
      <c r="H282" s="156">
        <f t="shared" si="61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</row>
    <row r="284" spans="1:12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8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MBYmMVHZLRYSfX0CiCg6slOg8Cv7TjnUq5PrRXsgFLz4RWhgT9HTuoXy9wyNDzutikPA3kizzb94/4iW9LzpzA==" saltValue="zPRFNOJTWfhkK0bR1sT8dw==" spinCount="100000" sheet="1" objects="1" scenarios="1"/>
  <autoFilter ref="A18:L284">
    <filterColumn colId="7">
      <filters>
        <filter val="1 000"/>
        <filter val="1 200"/>
        <filter val="10 000"/>
        <filter val="10 828"/>
        <filter val="11 916"/>
        <filter val="14 526"/>
        <filter val="14 770"/>
        <filter val="18 697"/>
        <filter val="297"/>
        <filter val="3 000"/>
        <filter val="3 630"/>
        <filter val="3 927"/>
        <filter val="31 378"/>
        <filter val="4 240"/>
        <filter val="45 549"/>
        <filter val="5 240"/>
        <filter val="50 075"/>
        <filter val="6 676"/>
        <filter val="60 075"/>
        <filter val="7 000"/>
        <filter val="7 434"/>
        <filter val="8 634"/>
        <filter val="828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309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313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315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24.75" customHeight="1" x14ac:dyDescent="0.25">
      <c r="A7" s="4" t="s">
        <v>10</v>
      </c>
      <c r="B7" s="5"/>
      <c r="C7" s="247" t="s">
        <v>316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/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 t="s">
        <v>317</v>
      </c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1945376</v>
      </c>
      <c r="D20" s="26">
        <f>SUM(D21,D24,D25,D41,D43)</f>
        <v>1945376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1945376</v>
      </c>
      <c r="I20" s="26">
        <f>SUM(I21,I24,I25,I41,I43)</f>
        <v>1945376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thickTop="1" x14ac:dyDescent="0.25">
      <c r="A21" s="28"/>
      <c r="B21" s="29" t="s">
        <v>31</v>
      </c>
      <c r="C21" s="30">
        <f t="shared" si="0"/>
        <v>757401</v>
      </c>
      <c r="D21" s="31">
        <f>SUM(D22:D23)</f>
        <v>757401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757401</v>
      </c>
      <c r="I21" s="31">
        <f>SUM(I22:I23)</f>
        <v>757401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idden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x14ac:dyDescent="0.25">
      <c r="A23" s="38"/>
      <c r="B23" s="39" t="s">
        <v>33</v>
      </c>
      <c r="C23" s="40">
        <f t="shared" si="0"/>
        <v>757401</v>
      </c>
      <c r="D23" s="41">
        <v>757401</v>
      </c>
      <c r="E23" s="41"/>
      <c r="F23" s="41"/>
      <c r="G23" s="42"/>
      <c r="H23" s="40">
        <f t="shared" si="1"/>
        <v>757401</v>
      </c>
      <c r="I23" s="41">
        <v>757401</v>
      </c>
      <c r="J23" s="41"/>
      <c r="K23" s="41"/>
      <c r="L23" s="43"/>
    </row>
    <row r="24" spans="1:12" s="22" customFormat="1" ht="24.75" thickBot="1" x14ac:dyDescent="0.3">
      <c r="A24" s="44">
        <v>19300</v>
      </c>
      <c r="B24" s="44" t="s">
        <v>34</v>
      </c>
      <c r="C24" s="45">
        <f t="shared" si="0"/>
        <v>418443</v>
      </c>
      <c r="D24" s="46">
        <v>418443</v>
      </c>
      <c r="E24" s="46"/>
      <c r="F24" s="47" t="s">
        <v>35</v>
      </c>
      <c r="G24" s="48" t="s">
        <v>35</v>
      </c>
      <c r="H24" s="45">
        <f t="shared" si="1"/>
        <v>418443</v>
      </c>
      <c r="I24" s="46">
        <v>418443</v>
      </c>
      <c r="J24" s="46"/>
      <c r="K24" s="47" t="s">
        <v>35</v>
      </c>
      <c r="L24" s="48" t="s">
        <v>35</v>
      </c>
    </row>
    <row r="25" spans="1:12" s="22" customFormat="1" ht="24.75" thickTop="1" x14ac:dyDescent="0.25">
      <c r="A25" s="49">
        <v>18630</v>
      </c>
      <c r="B25" s="50" t="s">
        <v>36</v>
      </c>
      <c r="C25" s="51">
        <f>SUM(D25:G25)</f>
        <v>769532</v>
      </c>
      <c r="D25" s="52">
        <v>769532</v>
      </c>
      <c r="E25" s="53" t="s">
        <v>35</v>
      </c>
      <c r="F25" s="53" t="s">
        <v>35</v>
      </c>
      <c r="G25" s="54" t="s">
        <v>35</v>
      </c>
      <c r="H25" s="51">
        <f>SUM(I25:L25)</f>
        <v>769532</v>
      </c>
      <c r="I25" s="55">
        <v>769532</v>
      </c>
      <c r="J25" s="53" t="s">
        <v>35</v>
      </c>
      <c r="K25" s="53" t="s">
        <v>35</v>
      </c>
      <c r="L25" s="54" t="s">
        <v>35</v>
      </c>
    </row>
    <row r="26" spans="1:12" s="22" customFormat="1" ht="36" hidden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" hidden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idden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idden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" hidden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" hidden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" hidden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idden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idden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" hidden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" hidden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idden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idden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" hidden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" hidden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" hidden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" hidden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" hidden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idden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idden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2.75" thickBot="1" x14ac:dyDescent="0.3">
      <c r="A50" s="110"/>
      <c r="B50" s="23" t="s">
        <v>60</v>
      </c>
      <c r="C50" s="111">
        <f t="shared" ref="C50:C113" si="5">SUM(D50:G50)</f>
        <v>1945376</v>
      </c>
      <c r="D50" s="112">
        <f>SUM(D51,D269)</f>
        <v>1945376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1945376</v>
      </c>
      <c r="I50" s="112">
        <f>SUM(I51,I269)</f>
        <v>1945376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1105786</v>
      </c>
      <c r="D51" s="117">
        <f>SUM(D52,D181)</f>
        <v>1105786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1105786</v>
      </c>
      <c r="I51" s="117">
        <f>SUM(I52,I181)</f>
        <v>1105786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hidden="1" x14ac:dyDescent="0.25">
      <c r="A52" s="119"/>
      <c r="B52" s="17" t="s">
        <v>62</v>
      </c>
      <c r="C52" s="120">
        <f t="shared" si="5"/>
        <v>0</v>
      </c>
      <c r="D52" s="121">
        <f>SUM(D53,D75,D160,D174)</f>
        <v>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0</v>
      </c>
      <c r="I52" s="121">
        <f>SUM(I53,I75,I160,I174)</f>
        <v>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</row>
    <row r="58" spans="1:12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</row>
    <row r="75" spans="1:12" hidden="1" x14ac:dyDescent="0.25">
      <c r="A75" s="123">
        <v>2000</v>
      </c>
      <c r="B75" s="123" t="s">
        <v>85</v>
      </c>
      <c r="C75" s="124">
        <f t="shared" si="5"/>
        <v>0</v>
      </c>
      <c r="D75" s="125">
        <f>SUM(D76,D83,D120,D151,D152)</f>
        <v>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0</v>
      </c>
      <c r="I75" s="125">
        <f t="shared" ref="I75:L75" si="8">SUM(I76,I83,I120,I151,I152)</f>
        <v>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</row>
    <row r="80" spans="1:12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</row>
    <row r="82" spans="1:12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</row>
    <row r="83" spans="1:12" hidden="1" x14ac:dyDescent="0.25">
      <c r="A83" s="50">
        <v>2200</v>
      </c>
      <c r="B83" s="127" t="s">
        <v>91</v>
      </c>
      <c r="C83" s="51">
        <f>SUM(D83:G83)</f>
        <v>0</v>
      </c>
      <c r="D83" s="56">
        <f>SUM(D84,D85,D91,D99,D107,D108,D114,D119)</f>
        <v>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1"/>
      <c r="E84" s="131"/>
      <c r="F84" s="131"/>
      <c r="G84" s="131"/>
      <c r="H84" s="103">
        <f>SUM(I84:L84)</f>
        <v>0</v>
      </c>
      <c r="I84" s="131"/>
      <c r="J84" s="131"/>
      <c r="K84" s="131"/>
      <c r="L84" s="132"/>
    </row>
    <row r="85" spans="1:12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</row>
    <row r="108" spans="1:12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</row>
    <row r="114" spans="1:12" hidden="1" x14ac:dyDescent="0.25">
      <c r="A114" s="135">
        <v>2270</v>
      </c>
      <c r="B114" s="63" t="s">
        <v>122</v>
      </c>
      <c r="C114" s="64">
        <f t="shared" ref="C114:C174" si="10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</row>
    <row r="117" spans="1:12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9"/>
        <v>0</v>
      </c>
      <c r="I117" s="66"/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136"/>
      <c r="E119" s="136"/>
      <c r="F119" s="136"/>
      <c r="G119" s="136"/>
      <c r="H119" s="64">
        <f>SUM(I119:L119)</f>
        <v>0</v>
      </c>
      <c r="I119" s="136"/>
      <c r="J119" s="136"/>
      <c r="K119" s="136"/>
      <c r="L119" s="186"/>
    </row>
    <row r="120" spans="1:12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2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</row>
    <row r="123" spans="1:12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</row>
    <row r="126" spans="1:12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</row>
    <row r="160" spans="1:12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</row>
    <row r="181" spans="1:12" s="22" customFormat="1" ht="24" x14ac:dyDescent="0.25">
      <c r="A181" s="169"/>
      <c r="B181" s="18" t="s">
        <v>189</v>
      </c>
      <c r="C181" s="120">
        <f t="shared" si="24"/>
        <v>1105786</v>
      </c>
      <c r="D181" s="121">
        <f>SUM(D182,D211,D252,D265)</f>
        <v>1105786</v>
      </c>
      <c r="E181" s="121">
        <f>SUM(E182,E211,E252)</f>
        <v>0</v>
      </c>
      <c r="F181" s="121">
        <f>SUM(F182,F211,F252,)</f>
        <v>0</v>
      </c>
      <c r="G181" s="121">
        <f>SUM(G182,G211,G252)</f>
        <v>0</v>
      </c>
      <c r="H181" s="120">
        <f>SUM(I181:L181)</f>
        <v>1105786</v>
      </c>
      <c r="I181" s="121">
        <f t="shared" ref="I181:L181" si="26">SUM(I182,I211,I252,I265)</f>
        <v>1105786</v>
      </c>
      <c r="J181" s="121">
        <f t="shared" si="26"/>
        <v>0</v>
      </c>
      <c r="K181" s="121">
        <f t="shared" si="26"/>
        <v>0</v>
      </c>
      <c r="L181" s="170">
        <f t="shared" si="26"/>
        <v>0</v>
      </c>
    </row>
    <row r="182" spans="1:12" x14ac:dyDescent="0.25">
      <c r="A182" s="123">
        <v>5000</v>
      </c>
      <c r="B182" s="123" t="s">
        <v>190</v>
      </c>
      <c r="C182" s="124">
        <f t="shared" si="24"/>
        <v>657015</v>
      </c>
      <c r="D182" s="125">
        <f>D183+D187</f>
        <v>657015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657015</v>
      </c>
      <c r="I182" s="125">
        <f>I183+I187</f>
        <v>657015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136"/>
      <c r="E185" s="136"/>
      <c r="F185" s="136"/>
      <c r="G185" s="137"/>
      <c r="H185" s="64">
        <f>SUM(I185:L185)</f>
        <v>0</v>
      </c>
      <c r="I185" s="136"/>
      <c r="J185" s="136"/>
      <c r="K185" s="136"/>
      <c r="L185" s="137"/>
    </row>
    <row r="186" spans="1:12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</row>
    <row r="187" spans="1:12" ht="24" x14ac:dyDescent="0.25">
      <c r="A187" s="50">
        <v>5200</v>
      </c>
      <c r="B187" s="127" t="s">
        <v>195</v>
      </c>
      <c r="C187" s="51">
        <f t="shared" si="24"/>
        <v>657015</v>
      </c>
      <c r="D187" s="56">
        <f>D188+D198+D199+D206+D207+D208+D210</f>
        <v>657015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657015</v>
      </c>
      <c r="I187" s="56">
        <f>I188+I198+I199+I206+I207+I208+I210</f>
        <v>657015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</row>
    <row r="207" spans="1:12" x14ac:dyDescent="0.25">
      <c r="A207" s="135">
        <v>5250</v>
      </c>
      <c r="B207" s="63" t="s">
        <v>215</v>
      </c>
      <c r="C207" s="172">
        <f t="shared" si="24"/>
        <v>657015</v>
      </c>
      <c r="D207" s="66">
        <v>657015</v>
      </c>
      <c r="E207" s="66"/>
      <c r="F207" s="66"/>
      <c r="G207" s="134"/>
      <c r="H207" s="64">
        <f t="shared" si="25"/>
        <v>657015</v>
      </c>
      <c r="I207" s="66">
        <v>657015</v>
      </c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7">E212+E232+E240+E250</f>
        <v>0</v>
      </c>
      <c r="F211" s="125">
        <f t="shared" si="27"/>
        <v>0</v>
      </c>
      <c r="G211" s="126">
        <f t="shared" si="27"/>
        <v>0</v>
      </c>
      <c r="H211" s="124">
        <f t="shared" si="25"/>
        <v>0</v>
      </c>
      <c r="I211" s="125">
        <f t="shared" ref="I211:L211" si="28">I212+I232+I240+I250</f>
        <v>0</v>
      </c>
      <c r="J211" s="125">
        <f t="shared" si="28"/>
        <v>0</v>
      </c>
      <c r="K211" s="125">
        <f t="shared" si="28"/>
        <v>0</v>
      </c>
      <c r="L211" s="126">
        <f t="shared" si="28"/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29">SUM(E215)</f>
        <v>0</v>
      </c>
      <c r="F214" s="136">
        <f t="shared" si="29"/>
        <v>0</v>
      </c>
      <c r="G214" s="137">
        <f t="shared" si="29"/>
        <v>0</v>
      </c>
      <c r="H214" s="179">
        <f t="shared" si="25"/>
        <v>0</v>
      </c>
      <c r="I214" s="136">
        <f t="shared" si="29"/>
        <v>0</v>
      </c>
      <c r="J214" s="136">
        <f t="shared" si="29"/>
        <v>0</v>
      </c>
      <c r="K214" s="136">
        <f t="shared" si="29"/>
        <v>0</v>
      </c>
      <c r="L214" s="137">
        <f t="shared" si="29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0">SUM(E228:E231)</f>
        <v>0</v>
      </c>
      <c r="F227" s="142">
        <f t="shared" si="30"/>
        <v>0</v>
      </c>
      <c r="G227" s="157">
        <f t="shared" si="30"/>
        <v>0</v>
      </c>
      <c r="H227" s="180">
        <f t="shared" si="25"/>
        <v>0</v>
      </c>
      <c r="I227" s="142">
        <f>SUM(I228:I231)</f>
        <v>0</v>
      </c>
      <c r="J227" s="142">
        <f t="shared" ref="J227:L227" si="31">SUM(J228:J231)</f>
        <v>0</v>
      </c>
      <c r="K227" s="142">
        <f t="shared" si="31"/>
        <v>0</v>
      </c>
      <c r="L227" s="157">
        <f t="shared" si="31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2">SUM(E233,E238,E239)</f>
        <v>0</v>
      </c>
      <c r="F232" s="56">
        <f t="shared" si="32"/>
        <v>0</v>
      </c>
      <c r="G232" s="56">
        <f t="shared" si="32"/>
        <v>0</v>
      </c>
      <c r="H232" s="51">
        <f t="shared" si="25"/>
        <v>0</v>
      </c>
      <c r="I232" s="56">
        <f>SUM(I233,I238,I239)</f>
        <v>0</v>
      </c>
      <c r="J232" s="56">
        <f t="shared" ref="J232:L232" si="33">SUM(J233,J238,J239)</f>
        <v>0</v>
      </c>
      <c r="K232" s="56">
        <f t="shared" si="33"/>
        <v>0</v>
      </c>
      <c r="L232" s="144">
        <f t="shared" si="33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4">SUM(F234:F237)</f>
        <v>0</v>
      </c>
      <c r="G233" s="181">
        <f t="shared" si="34"/>
        <v>0</v>
      </c>
      <c r="H233" s="180">
        <f t="shared" si="25"/>
        <v>0</v>
      </c>
      <c r="I233" s="142">
        <f>SUM(I234:I237)</f>
        <v>0</v>
      </c>
      <c r="J233" s="142">
        <f t="shared" ref="J233:L233" si="35">SUM(J234:J237)</f>
        <v>0</v>
      </c>
      <c r="K233" s="142">
        <f t="shared" si="35"/>
        <v>0</v>
      </c>
      <c r="L233" s="182">
        <f t="shared" si="35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6">SUM(E241,E245)</f>
        <v>0</v>
      </c>
      <c r="F240" s="56">
        <f t="shared" si="36"/>
        <v>0</v>
      </c>
      <c r="G240" s="56">
        <f t="shared" si="36"/>
        <v>0</v>
      </c>
      <c r="H240" s="51">
        <f>SUM(I240:L240)</f>
        <v>0</v>
      </c>
      <c r="I240" s="56">
        <f>SUM(I241,I245)</f>
        <v>0</v>
      </c>
      <c r="J240" s="56">
        <f t="shared" ref="J240:L240" si="37">SUM(J241,J245)</f>
        <v>0</v>
      </c>
      <c r="K240" s="56">
        <f t="shared" si="37"/>
        <v>0</v>
      </c>
      <c r="L240" s="144">
        <f t="shared" si="37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8">SUM(E242:E244)</f>
        <v>0</v>
      </c>
      <c r="F241" s="142">
        <f t="shared" si="38"/>
        <v>0</v>
      </c>
      <c r="G241" s="153">
        <f t="shared" si="38"/>
        <v>0</v>
      </c>
      <c r="H241" s="176">
        <f t="shared" si="25"/>
        <v>0</v>
      </c>
      <c r="I241" s="142">
        <f>SUM(I242:I244)</f>
        <v>0</v>
      </c>
      <c r="J241" s="142">
        <f t="shared" ref="J241:L241" si="39">SUM(J242:J244)</f>
        <v>0</v>
      </c>
      <c r="K241" s="142">
        <f t="shared" si="39"/>
        <v>0</v>
      </c>
      <c r="L241" s="153">
        <f t="shared" si="39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0">SUM(D246:G246)</f>
        <v>0</v>
      </c>
      <c r="D246" s="66"/>
      <c r="E246" s="66"/>
      <c r="F246" s="66"/>
      <c r="G246" s="134"/>
      <c r="H246" s="179">
        <f t="shared" ref="H246:H271" si="41">SUM(I246:L246)</f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40"/>
        <v>0</v>
      </c>
      <c r="D247" s="66"/>
      <c r="E247" s="66"/>
      <c r="F247" s="66"/>
      <c r="G247" s="134"/>
      <c r="H247" s="179">
        <f t="shared" si="41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ref="C250:C251" si="42">SUM(D250:G250)</f>
        <v>0</v>
      </c>
      <c r="D250" s="66">
        <f>SUM(D251)</f>
        <v>0</v>
      </c>
      <c r="E250" s="66">
        <f t="shared" ref="E250:G250" si="43">SUM(E251)</f>
        <v>0</v>
      </c>
      <c r="F250" s="66">
        <f t="shared" si="43"/>
        <v>0</v>
      </c>
      <c r="G250" s="148">
        <f t="shared" si="43"/>
        <v>0</v>
      </c>
      <c r="H250" s="238">
        <f t="shared" ref="H250:H251" si="44">SUM(I250:L250)</f>
        <v>0</v>
      </c>
      <c r="I250" s="78">
        <f t="shared" ref="I250:L250" si="45">SUM(I251)</f>
        <v>0</v>
      </c>
      <c r="J250" s="78">
        <f t="shared" si="45"/>
        <v>0</v>
      </c>
      <c r="K250" s="78">
        <f t="shared" si="45"/>
        <v>0</v>
      </c>
      <c r="L250" s="239">
        <f t="shared" si="45"/>
        <v>0</v>
      </c>
      <c r="M250" s="187"/>
    </row>
    <row r="251" spans="1:13" ht="48" hidden="1" x14ac:dyDescent="0.25">
      <c r="A251" s="159">
        <v>6510</v>
      </c>
      <c r="B251" s="185" t="s">
        <v>259</v>
      </c>
      <c r="C251" s="172">
        <f t="shared" si="42"/>
        <v>0</v>
      </c>
      <c r="D251" s="66"/>
      <c r="E251" s="66"/>
      <c r="F251" s="66"/>
      <c r="G251" s="148"/>
      <c r="H251" s="240">
        <f t="shared" si="44"/>
        <v>0</v>
      </c>
      <c r="I251" s="61"/>
      <c r="J251" s="61"/>
      <c r="K251" s="61"/>
      <c r="L251" s="133"/>
      <c r="M251" s="187"/>
    </row>
    <row r="252" spans="1:13" ht="48" x14ac:dyDescent="0.25">
      <c r="A252" s="123">
        <v>7000</v>
      </c>
      <c r="B252" s="123" t="s">
        <v>260</v>
      </c>
      <c r="C252" s="189">
        <f>SUM(D252:G252)</f>
        <v>448771</v>
      </c>
      <c r="D252" s="190">
        <f>SUM(D253,D263)</f>
        <v>448771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24">
        <f t="shared" si="41"/>
        <v>448771</v>
      </c>
      <c r="I252" s="125">
        <f>SUM(I253,I263)</f>
        <v>448771</v>
      </c>
      <c r="J252" s="125">
        <f>SUM(J253,J263)</f>
        <v>0</v>
      </c>
      <c r="K252" s="125">
        <f>SUM(K253,K263)</f>
        <v>0</v>
      </c>
      <c r="L252" s="171">
        <f>SUM(L253,L263)</f>
        <v>0</v>
      </c>
    </row>
    <row r="253" spans="1:13" ht="24" x14ac:dyDescent="0.25">
      <c r="A253" s="50">
        <v>7200</v>
      </c>
      <c r="B253" s="127" t="s">
        <v>261</v>
      </c>
      <c r="C253" s="155">
        <f t="shared" si="40"/>
        <v>448771</v>
      </c>
      <c r="D253" s="56">
        <f>SUM(D254,D255,D256,D257,D261,D262)</f>
        <v>448771</v>
      </c>
      <c r="E253" s="56">
        <f t="shared" ref="E253:G253" si="46">SUM(E254,E255,E256,E257,E261,E262)</f>
        <v>0</v>
      </c>
      <c r="F253" s="56">
        <f t="shared" si="46"/>
        <v>0</v>
      </c>
      <c r="G253" s="56">
        <f t="shared" si="46"/>
        <v>0</v>
      </c>
      <c r="H253" s="51">
        <f t="shared" si="41"/>
        <v>448771</v>
      </c>
      <c r="I253" s="56">
        <f t="shared" ref="I253:L253" si="47">SUM(I254,I255,I256,I257,I261,I262)</f>
        <v>448771</v>
      </c>
      <c r="J253" s="56">
        <f t="shared" si="47"/>
        <v>0</v>
      </c>
      <c r="K253" s="56">
        <f t="shared" si="47"/>
        <v>0</v>
      </c>
      <c r="L253" s="129">
        <f t="shared" si="47"/>
        <v>0</v>
      </c>
    </row>
    <row r="254" spans="1:13" ht="24" x14ac:dyDescent="0.25">
      <c r="A254" s="141">
        <v>7210</v>
      </c>
      <c r="B254" s="58" t="s">
        <v>262</v>
      </c>
      <c r="C254" s="176">
        <f t="shared" si="40"/>
        <v>448771</v>
      </c>
      <c r="D254" s="61">
        <v>448771</v>
      </c>
      <c r="E254" s="61"/>
      <c r="F254" s="61"/>
      <c r="G254" s="133"/>
      <c r="H254" s="59">
        <f t="shared" si="41"/>
        <v>448771</v>
      </c>
      <c r="I254" s="61">
        <v>448771</v>
      </c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136"/>
      <c r="E255" s="136"/>
      <c r="F255" s="136"/>
      <c r="G255" s="136"/>
      <c r="H255" s="64">
        <f>SUM(I255:L255)</f>
        <v>0</v>
      </c>
      <c r="I255" s="136"/>
      <c r="J255" s="136"/>
      <c r="K255" s="136"/>
      <c r="L255" s="137"/>
    </row>
    <row r="256" spans="1:13" ht="24" hidden="1" x14ac:dyDescent="0.25">
      <c r="A256" s="135">
        <v>7230</v>
      </c>
      <c r="B256" s="63" t="s">
        <v>34</v>
      </c>
      <c r="C256" s="172">
        <f t="shared" si="40"/>
        <v>0</v>
      </c>
      <c r="D256" s="66"/>
      <c r="E256" s="66"/>
      <c r="F256" s="66"/>
      <c r="G256" s="134"/>
      <c r="H256" s="64">
        <f t="shared" si="41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40"/>
        <v>0</v>
      </c>
      <c r="D257" s="136">
        <f>SUM(D258:D260)</f>
        <v>0</v>
      </c>
      <c r="E257" s="136">
        <f t="shared" ref="E257:G257" si="48">SUM(E258:E260)</f>
        <v>0</v>
      </c>
      <c r="F257" s="136">
        <f t="shared" si="48"/>
        <v>0</v>
      </c>
      <c r="G257" s="137">
        <f t="shared" si="48"/>
        <v>0</v>
      </c>
      <c r="H257" s="64">
        <f t="shared" si="41"/>
        <v>0</v>
      </c>
      <c r="I257" s="136">
        <f t="shared" ref="I257:L257" si="49">SUM(I258:I260)</f>
        <v>0</v>
      </c>
      <c r="J257" s="136">
        <f t="shared" si="49"/>
        <v>0</v>
      </c>
      <c r="K257" s="136">
        <f>SUM(K258:K260)</f>
        <v>0</v>
      </c>
      <c r="L257" s="137">
        <f t="shared" si="49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40"/>
        <v>0</v>
      </c>
      <c r="D258" s="66"/>
      <c r="E258" s="66"/>
      <c r="F258" s="66"/>
      <c r="G258" s="134"/>
      <c r="H258" s="64">
        <f t="shared" si="41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40"/>
        <v>0</v>
      </c>
      <c r="D259" s="66"/>
      <c r="E259" s="66"/>
      <c r="F259" s="66"/>
      <c r="G259" s="134"/>
      <c r="H259" s="64">
        <f t="shared" si="41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40"/>
        <v>0</v>
      </c>
      <c r="D260" s="66"/>
      <c r="E260" s="66"/>
      <c r="F260" s="66"/>
      <c r="G260" s="134"/>
      <c r="H260" s="64">
        <f t="shared" si="41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6">
        <f t="shared" si="40"/>
        <v>0</v>
      </c>
      <c r="D261" s="61"/>
      <c r="E261" s="61"/>
      <c r="F261" s="61"/>
      <c r="G261" s="133"/>
      <c r="H261" s="59">
        <f t="shared" si="41"/>
        <v>0</v>
      </c>
      <c r="I261" s="61"/>
      <c r="J261" s="61"/>
      <c r="K261" s="61"/>
      <c r="L261" s="133"/>
    </row>
    <row r="262" spans="1:12" ht="60" hidden="1" x14ac:dyDescent="0.25">
      <c r="A262" s="135">
        <v>7270</v>
      </c>
      <c r="B262" s="63" t="s">
        <v>269</v>
      </c>
      <c r="C262" s="172">
        <f t="shared" si="40"/>
        <v>0</v>
      </c>
      <c r="D262" s="66"/>
      <c r="E262" s="66"/>
      <c r="F262" s="66"/>
      <c r="G262" s="134"/>
      <c r="H262" s="64">
        <f t="shared" si="41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40"/>
        <v>0</v>
      </c>
      <c r="D263" s="149">
        <f>D264</f>
        <v>0</v>
      </c>
      <c r="E263" s="149">
        <f t="shared" ref="E263:G263" si="50">E264</f>
        <v>0</v>
      </c>
      <c r="F263" s="149">
        <f t="shared" si="50"/>
        <v>0</v>
      </c>
      <c r="G263" s="150">
        <f t="shared" si="50"/>
        <v>0</v>
      </c>
      <c r="H263" s="76">
        <f t="shared" si="41"/>
        <v>0</v>
      </c>
      <c r="I263" s="149">
        <f t="shared" ref="I263:L263" si="51">I264</f>
        <v>0</v>
      </c>
      <c r="J263" s="149">
        <f t="shared" si="51"/>
        <v>0</v>
      </c>
      <c r="K263" s="149">
        <f t="shared" si="51"/>
        <v>0</v>
      </c>
      <c r="L263" s="150">
        <f t="shared" si="51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40"/>
        <v>0</v>
      </c>
      <c r="D264" s="72"/>
      <c r="E264" s="72"/>
      <c r="F264" s="72"/>
      <c r="G264" s="193"/>
      <c r="H264" s="70">
        <f t="shared" si="41"/>
        <v>0</v>
      </c>
      <c r="I264" s="72"/>
      <c r="J264" s="72"/>
      <c r="K264" s="72"/>
      <c r="L264" s="193"/>
    </row>
    <row r="265" spans="1:12" hidden="1" x14ac:dyDescent="0.25">
      <c r="A265" s="194">
        <v>9000</v>
      </c>
      <c r="B265" s="195" t="s">
        <v>272</v>
      </c>
      <c r="C265" s="196">
        <f t="shared" si="40"/>
        <v>0</v>
      </c>
      <c r="D265" s="197">
        <f>D266</f>
        <v>0</v>
      </c>
      <c r="E265" s="197">
        <f t="shared" ref="E265:G266" si="52">E266</f>
        <v>0</v>
      </c>
      <c r="F265" s="197">
        <f t="shared" si="52"/>
        <v>0</v>
      </c>
      <c r="G265" s="198">
        <f t="shared" si="52"/>
        <v>0</v>
      </c>
      <c r="H265" s="199">
        <f t="shared" si="41"/>
        <v>0</v>
      </c>
      <c r="I265" s="197">
        <f t="shared" ref="I265:L266" si="53">I266</f>
        <v>0</v>
      </c>
      <c r="J265" s="197">
        <f>J266</f>
        <v>0</v>
      </c>
      <c r="K265" s="197">
        <f t="shared" si="53"/>
        <v>0</v>
      </c>
      <c r="L265" s="198">
        <f t="shared" si="53"/>
        <v>0</v>
      </c>
    </row>
    <row r="266" spans="1:12" ht="24" hidden="1" x14ac:dyDescent="0.25">
      <c r="A266" s="200">
        <v>9200</v>
      </c>
      <c r="B266" s="63" t="s">
        <v>273</v>
      </c>
      <c r="C266" s="173">
        <f t="shared" si="40"/>
        <v>0</v>
      </c>
      <c r="D266" s="131">
        <f>D267</f>
        <v>0</v>
      </c>
      <c r="E266" s="131">
        <f t="shared" si="52"/>
        <v>0</v>
      </c>
      <c r="F266" s="131">
        <f t="shared" si="52"/>
        <v>0</v>
      </c>
      <c r="G266" s="132">
        <f t="shared" si="52"/>
        <v>0</v>
      </c>
      <c r="H266" s="103">
        <f t="shared" si="41"/>
        <v>0</v>
      </c>
      <c r="I266" s="131">
        <f t="shared" si="53"/>
        <v>0</v>
      </c>
      <c r="J266" s="131">
        <f t="shared" si="53"/>
        <v>0</v>
      </c>
      <c r="K266" s="131">
        <f t="shared" si="53"/>
        <v>0</v>
      </c>
      <c r="L266" s="132">
        <f t="shared" si="53"/>
        <v>0</v>
      </c>
    </row>
    <row r="267" spans="1:12" ht="24" hidden="1" x14ac:dyDescent="0.25">
      <c r="A267" s="201">
        <v>9260</v>
      </c>
      <c r="B267" s="63" t="s">
        <v>274</v>
      </c>
      <c r="C267" s="173">
        <f t="shared" si="40"/>
        <v>0</v>
      </c>
      <c r="D267" s="131">
        <f>SUM(D268)</f>
        <v>0</v>
      </c>
      <c r="E267" s="131">
        <f t="shared" ref="E267:G267" si="54">SUM(E268)</f>
        <v>0</v>
      </c>
      <c r="F267" s="131">
        <f t="shared" si="54"/>
        <v>0</v>
      </c>
      <c r="G267" s="132">
        <f t="shared" si="54"/>
        <v>0</v>
      </c>
      <c r="H267" s="103">
        <f t="shared" si="41"/>
        <v>0</v>
      </c>
      <c r="I267" s="131">
        <f t="shared" ref="I267:L267" si="55">SUM(I268)</f>
        <v>0</v>
      </c>
      <c r="J267" s="131">
        <f t="shared" si="55"/>
        <v>0</v>
      </c>
      <c r="K267" s="131">
        <f t="shared" si="55"/>
        <v>0</v>
      </c>
      <c r="L267" s="132">
        <f t="shared" si="55"/>
        <v>0</v>
      </c>
    </row>
    <row r="268" spans="1:12" ht="87" hidden="1" customHeight="1" x14ac:dyDescent="0.25">
      <c r="A268" s="202">
        <v>9263</v>
      </c>
      <c r="B268" s="63" t="s">
        <v>275</v>
      </c>
      <c r="C268" s="173">
        <f t="shared" si="40"/>
        <v>0</v>
      </c>
      <c r="D268" s="138"/>
      <c r="E268" s="138"/>
      <c r="F268" s="138"/>
      <c r="G268" s="139"/>
      <c r="H268" s="103">
        <f t="shared" si="41"/>
        <v>0</v>
      </c>
      <c r="I268" s="138"/>
      <c r="J268" s="138"/>
      <c r="K268" s="138"/>
      <c r="L268" s="139"/>
    </row>
    <row r="269" spans="1:12" x14ac:dyDescent="0.25">
      <c r="A269" s="146"/>
      <c r="B269" s="63" t="s">
        <v>276</v>
      </c>
      <c r="C269" s="172">
        <f t="shared" si="40"/>
        <v>839590</v>
      </c>
      <c r="D269" s="136">
        <f>SUM(D270:D271)</f>
        <v>839590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1"/>
        <v>839590</v>
      </c>
      <c r="I269" s="136">
        <f>SUM(I270:I271)</f>
        <v>839590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40"/>
        <v>0</v>
      </c>
      <c r="D270" s="66"/>
      <c r="E270" s="66"/>
      <c r="F270" s="66"/>
      <c r="G270" s="134"/>
      <c r="H270" s="64">
        <f t="shared" si="41"/>
        <v>0</v>
      </c>
      <c r="I270" s="66"/>
      <c r="J270" s="66"/>
      <c r="K270" s="66"/>
      <c r="L270" s="134"/>
    </row>
    <row r="271" spans="1:12" ht="24" x14ac:dyDescent="0.25">
      <c r="A271" s="146" t="s">
        <v>279</v>
      </c>
      <c r="B271" s="203" t="s">
        <v>280</v>
      </c>
      <c r="C271" s="176">
        <f t="shared" si="40"/>
        <v>839590</v>
      </c>
      <c r="D271" s="61">
        <v>839590</v>
      </c>
      <c r="E271" s="61"/>
      <c r="F271" s="61"/>
      <c r="G271" s="133"/>
      <c r="H271" s="59">
        <f t="shared" si="41"/>
        <v>839590</v>
      </c>
      <c r="I271" s="61">
        <v>839590</v>
      </c>
      <c r="J271" s="61"/>
      <c r="K271" s="61"/>
      <c r="L271" s="133"/>
    </row>
    <row r="272" spans="1:12" ht="12.75" thickBot="1" x14ac:dyDescent="0.3">
      <c r="A272" s="204"/>
      <c r="B272" s="204" t="s">
        <v>281</v>
      </c>
      <c r="C272" s="205">
        <f>SUM(C269,C252,C211,C182,C174,C160,C75,C53)</f>
        <v>1945376</v>
      </c>
      <c r="D272" s="205">
        <f>SUM(D269,D252,D211,D182,D174,D160,D75,D53,)</f>
        <v>1945376</v>
      </c>
      <c r="E272" s="205">
        <f t="shared" ref="E272:L272" si="56">SUM(E269,E252,E211,E182,E174,E160,E75,E53)</f>
        <v>0</v>
      </c>
      <c r="F272" s="205">
        <f t="shared" si="56"/>
        <v>0</v>
      </c>
      <c r="G272" s="206">
        <f t="shared" si="56"/>
        <v>0</v>
      </c>
      <c r="H272" s="207">
        <f t="shared" si="56"/>
        <v>1945376</v>
      </c>
      <c r="I272" s="205">
        <f t="shared" si="56"/>
        <v>1945376</v>
      </c>
      <c r="J272" s="205">
        <f t="shared" si="56"/>
        <v>0</v>
      </c>
      <c r="K272" s="205">
        <f t="shared" si="56"/>
        <v>0</v>
      </c>
      <c r="L272" s="206">
        <f t="shared" si="56"/>
        <v>0</v>
      </c>
    </row>
    <row r="273" spans="1:12" s="22" customFormat="1" ht="13.5" thickTop="1" thickBot="1" x14ac:dyDescent="0.3">
      <c r="A273" s="253" t="s">
        <v>282</v>
      </c>
      <c r="B273" s="254"/>
      <c r="C273" s="208">
        <f>SUM(D273:G273)</f>
        <v>82189</v>
      </c>
      <c r="D273" s="209">
        <f>SUM(D24,D25,D41)-D51</f>
        <v>82189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82189</v>
      </c>
      <c r="I273" s="209">
        <f>SUM(I24,I25,I41)-I51</f>
        <v>82189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2" s="22" customFormat="1" ht="12.75" thickTop="1" x14ac:dyDescent="0.25">
      <c r="A274" s="270" t="s">
        <v>283</v>
      </c>
      <c r="B274" s="271"/>
      <c r="C274" s="211">
        <f t="shared" ref="C274:L274" si="57">SUM(C275,C276)-C283+C284</f>
        <v>-82189</v>
      </c>
      <c r="D274" s="212">
        <f t="shared" si="57"/>
        <v>-82189</v>
      </c>
      <c r="E274" s="212">
        <f t="shared" si="57"/>
        <v>0</v>
      </c>
      <c r="F274" s="212">
        <f t="shared" si="57"/>
        <v>0</v>
      </c>
      <c r="G274" s="213">
        <f t="shared" si="57"/>
        <v>0</v>
      </c>
      <c r="H274" s="214">
        <f t="shared" si="57"/>
        <v>-82189</v>
      </c>
      <c r="I274" s="212">
        <f t="shared" si="57"/>
        <v>-82189</v>
      </c>
      <c r="J274" s="212">
        <f t="shared" si="57"/>
        <v>0</v>
      </c>
      <c r="K274" s="212">
        <f t="shared" si="57"/>
        <v>0</v>
      </c>
      <c r="L274" s="215">
        <f t="shared" si="57"/>
        <v>0</v>
      </c>
    </row>
    <row r="275" spans="1:12" s="22" customFormat="1" ht="12.75" thickBot="1" x14ac:dyDescent="0.3">
      <c r="A275" s="110" t="s">
        <v>284</v>
      </c>
      <c r="B275" s="110" t="s">
        <v>285</v>
      </c>
      <c r="C275" s="216">
        <f t="shared" ref="C275:L275" si="58">C21-C269</f>
        <v>-82189</v>
      </c>
      <c r="D275" s="112">
        <f t="shared" si="58"/>
        <v>-82189</v>
      </c>
      <c r="E275" s="112">
        <f t="shared" si="58"/>
        <v>0</v>
      </c>
      <c r="F275" s="112">
        <f t="shared" si="58"/>
        <v>0</v>
      </c>
      <c r="G275" s="113">
        <f t="shared" si="58"/>
        <v>0</v>
      </c>
      <c r="H275" s="217">
        <f t="shared" si="58"/>
        <v>-82189</v>
      </c>
      <c r="I275" s="112">
        <f t="shared" si="58"/>
        <v>-82189</v>
      </c>
      <c r="J275" s="112">
        <f t="shared" si="58"/>
        <v>0</v>
      </c>
      <c r="K275" s="112">
        <f t="shared" si="58"/>
        <v>0</v>
      </c>
      <c r="L275" s="113">
        <f t="shared" si="58"/>
        <v>0</v>
      </c>
    </row>
    <row r="276" spans="1:12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59">SUM(C277,C279,C281)-SUM(C278,C280,C282)</f>
        <v>0</v>
      </c>
      <c r="D276" s="212">
        <f t="shared" si="59"/>
        <v>0</v>
      </c>
      <c r="E276" s="212">
        <f t="shared" si="59"/>
        <v>0</v>
      </c>
      <c r="F276" s="212">
        <f t="shared" si="59"/>
        <v>0</v>
      </c>
      <c r="G276" s="215">
        <f t="shared" si="59"/>
        <v>0</v>
      </c>
      <c r="H276" s="214">
        <f t="shared" si="59"/>
        <v>0</v>
      </c>
      <c r="I276" s="212">
        <f t="shared" si="59"/>
        <v>0</v>
      </c>
      <c r="J276" s="212">
        <f t="shared" si="59"/>
        <v>0</v>
      </c>
      <c r="K276" s="212">
        <f t="shared" si="59"/>
        <v>0</v>
      </c>
      <c r="L276" s="215">
        <f t="shared" si="59"/>
        <v>0</v>
      </c>
    </row>
    <row r="277" spans="1:12" ht="12.75" hidden="1" thickTop="1" x14ac:dyDescent="0.25">
      <c r="A277" s="219" t="s">
        <v>288</v>
      </c>
      <c r="B277" s="102" t="s">
        <v>289</v>
      </c>
      <c r="C277" s="70">
        <f t="shared" ref="C277:C282" si="60">SUM(D277:G277)</f>
        <v>0</v>
      </c>
      <c r="D277" s="72"/>
      <c r="E277" s="72"/>
      <c r="F277" s="72"/>
      <c r="G277" s="193"/>
      <c r="H277" s="70">
        <f t="shared" ref="H277:H282" si="61">SUM(I277:L277)</f>
        <v>0</v>
      </c>
      <c r="I277" s="72"/>
      <c r="J277" s="72"/>
      <c r="K277" s="72"/>
      <c r="L277" s="193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60"/>
        <v>0</v>
      </c>
      <c r="D278" s="66"/>
      <c r="E278" s="66"/>
      <c r="F278" s="66"/>
      <c r="G278" s="134"/>
      <c r="H278" s="64">
        <f t="shared" si="61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60"/>
        <v>0</v>
      </c>
      <c r="D279" s="66"/>
      <c r="E279" s="66"/>
      <c r="F279" s="66"/>
      <c r="G279" s="134"/>
      <c r="H279" s="64">
        <f t="shared" si="61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60"/>
        <v>0</v>
      </c>
      <c r="D280" s="66"/>
      <c r="E280" s="66"/>
      <c r="F280" s="66"/>
      <c r="G280" s="134"/>
      <c r="H280" s="64">
        <f t="shared" si="61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60"/>
        <v>0</v>
      </c>
      <c r="D281" s="66"/>
      <c r="E281" s="66"/>
      <c r="F281" s="66"/>
      <c r="G281" s="134"/>
      <c r="H281" s="64">
        <f t="shared" si="61"/>
        <v>0</v>
      </c>
      <c r="I281" s="66"/>
      <c r="J281" s="66"/>
      <c r="K281" s="66"/>
      <c r="L281" s="134"/>
    </row>
    <row r="282" spans="1:12" ht="24.75" hidden="1" thickTop="1" x14ac:dyDescent="0.25">
      <c r="A282" s="220" t="s">
        <v>298</v>
      </c>
      <c r="B282" s="221" t="s">
        <v>299</v>
      </c>
      <c r="C282" s="156">
        <f t="shared" si="60"/>
        <v>0</v>
      </c>
      <c r="D282" s="160"/>
      <c r="E282" s="160"/>
      <c r="F282" s="160"/>
      <c r="G282" s="162"/>
      <c r="H282" s="156">
        <f t="shared" si="61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</row>
    <row r="284" spans="1:12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8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5DPsXUlM+80qoUZrWya+sQdx+RpYJZ1kwM7RZofvz6ITC46A2sDXXtFMvjWRJyp5sSg+ltjuXR1nqQ4hJyuQ9A==" saltValue="S/dwR4OjMZZqfhOSOIIStw==" spinCount="100000" sheet="1" objects="1" scenarios="1"/>
  <autoFilter ref="A18:L284">
    <filterColumn colId="7">
      <filters>
        <filter val="1 105 786"/>
        <filter val="1 945 376"/>
        <filter val="418 443"/>
        <filter val="448 771"/>
        <filter val="657 015"/>
        <filter val="757 401"/>
        <filter val="769 532"/>
        <filter val="82 189"/>
        <filter val="-82 189"/>
        <filter val="839 59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312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319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36.75" customHeight="1" x14ac:dyDescent="0.25">
      <c r="A7" s="4" t="s">
        <v>10</v>
      </c>
      <c r="B7" s="5"/>
      <c r="C7" s="247" t="s">
        <v>320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/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 t="s">
        <v>321</v>
      </c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2369718</v>
      </c>
      <c r="D20" s="26">
        <f>SUM(D21,D24,D25,D41,D43)</f>
        <v>2369718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2369718</v>
      </c>
      <c r="I20" s="26">
        <f>SUM(I21,I24,I25,I41,I43)</f>
        <v>2369718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thickTop="1" x14ac:dyDescent="0.25">
      <c r="A21" s="28"/>
      <c r="B21" s="29" t="s">
        <v>31</v>
      </c>
      <c r="C21" s="30">
        <f t="shared" si="0"/>
        <v>98061</v>
      </c>
      <c r="D21" s="31">
        <f>SUM(D22:D23)</f>
        <v>98061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98061</v>
      </c>
      <c r="I21" s="31">
        <f>SUM(I22:I23)</f>
        <v>98061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idden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x14ac:dyDescent="0.25">
      <c r="A23" s="38"/>
      <c r="B23" s="39" t="s">
        <v>33</v>
      </c>
      <c r="C23" s="40">
        <f t="shared" si="0"/>
        <v>98061</v>
      </c>
      <c r="D23" s="41">
        <v>98061</v>
      </c>
      <c r="E23" s="41"/>
      <c r="F23" s="41"/>
      <c r="G23" s="42"/>
      <c r="H23" s="40">
        <f t="shared" si="1"/>
        <v>98061</v>
      </c>
      <c r="I23" s="41">
        <v>98061</v>
      </c>
      <c r="J23" s="41"/>
      <c r="K23" s="41"/>
      <c r="L23" s="43"/>
    </row>
    <row r="24" spans="1:12" s="22" customFormat="1" ht="24.75" thickBot="1" x14ac:dyDescent="0.3">
      <c r="A24" s="44">
        <v>19300</v>
      </c>
      <c r="B24" s="44" t="s">
        <v>34</v>
      </c>
      <c r="C24" s="45">
        <f t="shared" si="0"/>
        <v>464730</v>
      </c>
      <c r="D24" s="46">
        <f>425359+39371</f>
        <v>464730</v>
      </c>
      <c r="E24" s="46"/>
      <c r="F24" s="47" t="s">
        <v>35</v>
      </c>
      <c r="G24" s="48" t="s">
        <v>35</v>
      </c>
      <c r="H24" s="45">
        <f t="shared" si="1"/>
        <v>464730</v>
      </c>
      <c r="I24" s="46">
        <v>464730</v>
      </c>
      <c r="J24" s="46"/>
      <c r="K24" s="47" t="s">
        <v>35</v>
      </c>
      <c r="L24" s="48" t="s">
        <v>35</v>
      </c>
    </row>
    <row r="25" spans="1:12" s="22" customFormat="1" ht="24.75" thickTop="1" x14ac:dyDescent="0.25">
      <c r="A25" s="49">
        <v>18630</v>
      </c>
      <c r="B25" s="50" t="s">
        <v>36</v>
      </c>
      <c r="C25" s="51">
        <f>SUM(D25:G25)</f>
        <v>1806927</v>
      </c>
      <c r="D25" s="52">
        <v>1806927</v>
      </c>
      <c r="E25" s="53" t="s">
        <v>35</v>
      </c>
      <c r="F25" s="53" t="s">
        <v>35</v>
      </c>
      <c r="G25" s="54" t="s">
        <v>35</v>
      </c>
      <c r="H25" s="51">
        <f>SUM(I25:L25)</f>
        <v>1806927</v>
      </c>
      <c r="I25" s="55">
        <v>1806927</v>
      </c>
      <c r="J25" s="53" t="s">
        <v>35</v>
      </c>
      <c r="K25" s="53" t="s">
        <v>35</v>
      </c>
      <c r="L25" s="54" t="s">
        <v>35</v>
      </c>
    </row>
    <row r="26" spans="1:12" s="22" customFormat="1" ht="36" hidden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" hidden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idden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idden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" hidden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" hidden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" hidden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idden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idden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" hidden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" hidden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idden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idden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" hidden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" hidden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" hidden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" hidden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" hidden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idden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idden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2.75" thickBot="1" x14ac:dyDescent="0.3">
      <c r="A50" s="110"/>
      <c r="B50" s="23" t="s">
        <v>60</v>
      </c>
      <c r="C50" s="111">
        <f t="shared" ref="C50:C113" si="5">SUM(D50:G50)</f>
        <v>2369718</v>
      </c>
      <c r="D50" s="112">
        <f>SUM(D51,D269)</f>
        <v>2369718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2369718</v>
      </c>
      <c r="I50" s="112">
        <f>SUM(I51,I269)</f>
        <v>2369718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2369718</v>
      </c>
      <c r="D51" s="117">
        <f>SUM(D52,D181)</f>
        <v>2369718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2369718</v>
      </c>
      <c r="I51" s="117">
        <f>SUM(I52,I181)</f>
        <v>2369718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hidden="1" x14ac:dyDescent="0.25">
      <c r="A52" s="119"/>
      <c r="B52" s="17" t="s">
        <v>62</v>
      </c>
      <c r="C52" s="120">
        <f t="shared" si="5"/>
        <v>0</v>
      </c>
      <c r="D52" s="121">
        <f>SUM(D53,D75,D160,D174)</f>
        <v>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0</v>
      </c>
      <c r="I52" s="121">
        <f>SUM(I53,I75,I160,I174)</f>
        <v>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</row>
    <row r="58" spans="1:12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</row>
    <row r="75" spans="1:12" hidden="1" x14ac:dyDescent="0.25">
      <c r="A75" s="123">
        <v>2000</v>
      </c>
      <c r="B75" s="123" t="s">
        <v>85</v>
      </c>
      <c r="C75" s="124">
        <f t="shared" si="5"/>
        <v>0</v>
      </c>
      <c r="D75" s="125">
        <f>SUM(D76,D83,D120,D151,D152)</f>
        <v>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0</v>
      </c>
      <c r="I75" s="125">
        <f t="shared" ref="I75:L75" si="8">SUM(I76,I83,I120,I151,I152)</f>
        <v>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</row>
    <row r="80" spans="1:12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</row>
    <row r="82" spans="1:12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</row>
    <row r="83" spans="1:12" hidden="1" x14ac:dyDescent="0.25">
      <c r="A83" s="50">
        <v>2200</v>
      </c>
      <c r="B83" s="127" t="s">
        <v>91</v>
      </c>
      <c r="C83" s="51">
        <f>SUM(D83:G83)</f>
        <v>0</v>
      </c>
      <c r="D83" s="56">
        <f>SUM(D84,D85,D91,D99,D107,D108,D114,D119)</f>
        <v>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1"/>
      <c r="E84" s="131"/>
      <c r="F84" s="131"/>
      <c r="G84" s="131"/>
      <c r="H84" s="103">
        <f>SUM(I84:L84)</f>
        <v>0</v>
      </c>
      <c r="I84" s="131"/>
      <c r="J84" s="131"/>
      <c r="K84" s="131"/>
      <c r="L84" s="132"/>
    </row>
    <row r="85" spans="1:12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</row>
    <row r="108" spans="1:12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</row>
    <row r="114" spans="1:12" hidden="1" x14ac:dyDescent="0.25">
      <c r="A114" s="135">
        <v>2270</v>
      </c>
      <c r="B114" s="63" t="s">
        <v>122</v>
      </c>
      <c r="C114" s="64">
        <f t="shared" ref="C114:C174" si="10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</row>
    <row r="117" spans="1:12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9"/>
        <v>0</v>
      </c>
      <c r="I117" s="66"/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136"/>
      <c r="E119" s="136"/>
      <c r="F119" s="136"/>
      <c r="G119" s="136"/>
      <c r="H119" s="64">
        <f>SUM(I119:L119)</f>
        <v>0</v>
      </c>
      <c r="I119" s="136"/>
      <c r="J119" s="136"/>
      <c r="K119" s="136"/>
      <c r="L119" s="186"/>
    </row>
    <row r="120" spans="1:12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2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</row>
    <row r="123" spans="1:12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</row>
    <row r="126" spans="1:12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</row>
    <row r="160" spans="1:12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</row>
    <row r="181" spans="1:12" s="22" customFormat="1" ht="24" x14ac:dyDescent="0.25">
      <c r="A181" s="169"/>
      <c r="B181" s="18" t="s">
        <v>189</v>
      </c>
      <c r="C181" s="120">
        <f t="shared" si="24"/>
        <v>2369718</v>
      </c>
      <c r="D181" s="121">
        <f>SUM(D182,D211,D252,D265)</f>
        <v>2369718</v>
      </c>
      <c r="E181" s="121">
        <f>SUM(E182,E211,E252)</f>
        <v>0</v>
      </c>
      <c r="F181" s="121">
        <f>SUM(F182,F211,F252,)</f>
        <v>0</v>
      </c>
      <c r="G181" s="121">
        <f>SUM(G182,G211,G252)</f>
        <v>0</v>
      </c>
      <c r="H181" s="120">
        <f>SUM(I181:L181)</f>
        <v>2369718</v>
      </c>
      <c r="I181" s="121">
        <f t="shared" ref="I181:L181" si="26">SUM(I182,I211,I252,I265)</f>
        <v>2369718</v>
      </c>
      <c r="J181" s="121">
        <f t="shared" si="26"/>
        <v>0</v>
      </c>
      <c r="K181" s="121">
        <f t="shared" si="26"/>
        <v>0</v>
      </c>
      <c r="L181" s="170">
        <f t="shared" si="26"/>
        <v>0</v>
      </c>
    </row>
    <row r="182" spans="1:12" x14ac:dyDescent="0.25">
      <c r="A182" s="123">
        <v>5000</v>
      </c>
      <c r="B182" s="123" t="s">
        <v>190</v>
      </c>
      <c r="C182" s="124">
        <f t="shared" si="24"/>
        <v>2369718</v>
      </c>
      <c r="D182" s="125">
        <f>D183+D187</f>
        <v>2369718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2369718</v>
      </c>
      <c r="I182" s="125">
        <f>I183+I187</f>
        <v>2369718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136"/>
      <c r="E185" s="136"/>
      <c r="F185" s="136"/>
      <c r="G185" s="137"/>
      <c r="H185" s="64">
        <f>SUM(I185:L185)</f>
        <v>0</v>
      </c>
      <c r="I185" s="136"/>
      <c r="J185" s="136"/>
      <c r="K185" s="136"/>
      <c r="L185" s="137"/>
    </row>
    <row r="186" spans="1:12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</row>
    <row r="187" spans="1:12" ht="24" x14ac:dyDescent="0.25">
      <c r="A187" s="50">
        <v>5200</v>
      </c>
      <c r="B187" s="127" t="s">
        <v>195</v>
      </c>
      <c r="C187" s="51">
        <f t="shared" si="24"/>
        <v>2369718</v>
      </c>
      <c r="D187" s="56">
        <f>D188+D198+D199+D206+D207+D208+D210</f>
        <v>2369718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2369718</v>
      </c>
      <c r="I187" s="56">
        <f>I188+I198+I199+I206+I207+I208+I210</f>
        <v>2369718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</row>
    <row r="206" spans="1:12" ht="24" x14ac:dyDescent="0.25">
      <c r="A206" s="135">
        <v>5240</v>
      </c>
      <c r="B206" s="63" t="s">
        <v>214</v>
      </c>
      <c r="C206" s="172">
        <f t="shared" si="24"/>
        <v>2369718</v>
      </c>
      <c r="D206" s="66">
        <v>2369718</v>
      </c>
      <c r="E206" s="66"/>
      <c r="F206" s="66"/>
      <c r="G206" s="134"/>
      <c r="H206" s="64">
        <f t="shared" si="25"/>
        <v>2369718</v>
      </c>
      <c r="I206" s="66">
        <v>2369718</v>
      </c>
      <c r="J206" s="66"/>
      <c r="K206" s="66"/>
      <c r="L206" s="134"/>
    </row>
    <row r="207" spans="1:12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7">E212+E232+E240+E250</f>
        <v>0</v>
      </c>
      <c r="F211" s="125">
        <f t="shared" si="27"/>
        <v>0</v>
      </c>
      <c r="G211" s="126">
        <f t="shared" si="27"/>
        <v>0</v>
      </c>
      <c r="H211" s="124">
        <f t="shared" si="25"/>
        <v>0</v>
      </c>
      <c r="I211" s="125">
        <f t="shared" ref="I211:L211" si="28">I212+I232+I240+I250</f>
        <v>0</v>
      </c>
      <c r="J211" s="125">
        <f t="shared" si="28"/>
        <v>0</v>
      </c>
      <c r="K211" s="125">
        <f t="shared" si="28"/>
        <v>0</v>
      </c>
      <c r="L211" s="126">
        <f t="shared" si="28"/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29">SUM(E215)</f>
        <v>0</v>
      </c>
      <c r="F214" s="136">
        <f t="shared" si="29"/>
        <v>0</v>
      </c>
      <c r="G214" s="137">
        <f t="shared" si="29"/>
        <v>0</v>
      </c>
      <c r="H214" s="179">
        <f t="shared" si="25"/>
        <v>0</v>
      </c>
      <c r="I214" s="136">
        <f t="shared" si="29"/>
        <v>0</v>
      </c>
      <c r="J214" s="136">
        <f t="shared" si="29"/>
        <v>0</v>
      </c>
      <c r="K214" s="136">
        <f t="shared" si="29"/>
        <v>0</v>
      </c>
      <c r="L214" s="137">
        <f t="shared" si="29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0">SUM(E228:E231)</f>
        <v>0</v>
      </c>
      <c r="F227" s="142">
        <f t="shared" si="30"/>
        <v>0</v>
      </c>
      <c r="G227" s="157">
        <f t="shared" si="30"/>
        <v>0</v>
      </c>
      <c r="H227" s="180">
        <f t="shared" si="25"/>
        <v>0</v>
      </c>
      <c r="I227" s="142">
        <f>SUM(I228:I231)</f>
        <v>0</v>
      </c>
      <c r="J227" s="142">
        <f t="shared" ref="J227:L227" si="31">SUM(J228:J231)</f>
        <v>0</v>
      </c>
      <c r="K227" s="142">
        <f t="shared" si="31"/>
        <v>0</v>
      </c>
      <c r="L227" s="157">
        <f t="shared" si="31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2">SUM(E233,E238,E239)</f>
        <v>0</v>
      </c>
      <c r="F232" s="56">
        <f t="shared" si="32"/>
        <v>0</v>
      </c>
      <c r="G232" s="56">
        <f t="shared" si="32"/>
        <v>0</v>
      </c>
      <c r="H232" s="51">
        <f t="shared" si="25"/>
        <v>0</v>
      </c>
      <c r="I232" s="56">
        <f>SUM(I233,I238,I239)</f>
        <v>0</v>
      </c>
      <c r="J232" s="56">
        <f t="shared" ref="J232:L232" si="33">SUM(J233,J238,J239)</f>
        <v>0</v>
      </c>
      <c r="K232" s="56">
        <f t="shared" si="33"/>
        <v>0</v>
      </c>
      <c r="L232" s="144">
        <f t="shared" si="33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4">SUM(F234:F237)</f>
        <v>0</v>
      </c>
      <c r="G233" s="181">
        <f t="shared" si="34"/>
        <v>0</v>
      </c>
      <c r="H233" s="180">
        <f t="shared" si="25"/>
        <v>0</v>
      </c>
      <c r="I233" s="142">
        <f>SUM(I234:I237)</f>
        <v>0</v>
      </c>
      <c r="J233" s="142">
        <f t="shared" ref="J233:L233" si="35">SUM(J234:J237)</f>
        <v>0</v>
      </c>
      <c r="K233" s="142">
        <f t="shared" si="35"/>
        <v>0</v>
      </c>
      <c r="L233" s="182">
        <f t="shared" si="35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6">SUM(E241,E245)</f>
        <v>0</v>
      </c>
      <c r="F240" s="56">
        <f t="shared" si="36"/>
        <v>0</v>
      </c>
      <c r="G240" s="56">
        <f t="shared" si="36"/>
        <v>0</v>
      </c>
      <c r="H240" s="51">
        <f>SUM(I240:L240)</f>
        <v>0</v>
      </c>
      <c r="I240" s="56">
        <f>SUM(I241,I245)</f>
        <v>0</v>
      </c>
      <c r="J240" s="56">
        <f t="shared" ref="J240:L240" si="37">SUM(J241,J245)</f>
        <v>0</v>
      </c>
      <c r="K240" s="56">
        <f t="shared" si="37"/>
        <v>0</v>
      </c>
      <c r="L240" s="144">
        <f t="shared" si="37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8">SUM(E242:E244)</f>
        <v>0</v>
      </c>
      <c r="F241" s="142">
        <f t="shared" si="38"/>
        <v>0</v>
      </c>
      <c r="G241" s="153">
        <f t="shared" si="38"/>
        <v>0</v>
      </c>
      <c r="H241" s="176">
        <f t="shared" si="25"/>
        <v>0</v>
      </c>
      <c r="I241" s="142">
        <f>SUM(I242:I244)</f>
        <v>0</v>
      </c>
      <c r="J241" s="142">
        <f t="shared" ref="J241:L241" si="39">SUM(J242:J244)</f>
        <v>0</v>
      </c>
      <c r="K241" s="142">
        <f t="shared" si="39"/>
        <v>0</v>
      </c>
      <c r="L241" s="153">
        <f t="shared" si="39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0">SUM(D246:G246)</f>
        <v>0</v>
      </c>
      <c r="D246" s="66"/>
      <c r="E246" s="66"/>
      <c r="F246" s="66"/>
      <c r="G246" s="134"/>
      <c r="H246" s="179">
        <f t="shared" ref="H246:H271" si="41">SUM(I246:L246)</f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40"/>
        <v>0</v>
      </c>
      <c r="D247" s="66"/>
      <c r="E247" s="66"/>
      <c r="F247" s="66"/>
      <c r="G247" s="134"/>
      <c r="H247" s="179">
        <f t="shared" si="41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ref="C250:C251" si="42">SUM(D250:G250)</f>
        <v>0</v>
      </c>
      <c r="D250" s="66">
        <f>SUM(D251)</f>
        <v>0</v>
      </c>
      <c r="E250" s="66">
        <f t="shared" ref="E250:G250" si="43">SUM(E251)</f>
        <v>0</v>
      </c>
      <c r="F250" s="66">
        <f t="shared" si="43"/>
        <v>0</v>
      </c>
      <c r="G250" s="148">
        <f t="shared" si="43"/>
        <v>0</v>
      </c>
      <c r="H250" s="238">
        <f t="shared" ref="H250:H251" si="44">SUM(I250:L250)</f>
        <v>0</v>
      </c>
      <c r="I250" s="78">
        <f t="shared" ref="I250:L250" si="45">SUM(I251)</f>
        <v>0</v>
      </c>
      <c r="J250" s="78">
        <f t="shared" si="45"/>
        <v>0</v>
      </c>
      <c r="K250" s="78">
        <f t="shared" si="45"/>
        <v>0</v>
      </c>
      <c r="L250" s="239">
        <f t="shared" si="45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2"/>
        <v>0</v>
      </c>
      <c r="D251" s="66"/>
      <c r="E251" s="66"/>
      <c r="F251" s="66"/>
      <c r="G251" s="148"/>
      <c r="H251" s="166">
        <f t="shared" si="44"/>
        <v>0</v>
      </c>
      <c r="I251" s="138"/>
      <c r="J251" s="138"/>
      <c r="K251" s="138"/>
      <c r="L251" s="139"/>
      <c r="M251" s="187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1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0"/>
        <v>0</v>
      </c>
      <c r="D253" s="56">
        <f>SUM(D254,D255,D256,D257,D261,D262)</f>
        <v>0</v>
      </c>
      <c r="E253" s="56">
        <f t="shared" ref="E253:G253" si="46">SUM(E254,E255,E256,E257,E261,E262)</f>
        <v>0</v>
      </c>
      <c r="F253" s="56">
        <f t="shared" si="46"/>
        <v>0</v>
      </c>
      <c r="G253" s="56">
        <f t="shared" si="46"/>
        <v>0</v>
      </c>
      <c r="H253" s="51">
        <f t="shared" si="41"/>
        <v>0</v>
      </c>
      <c r="I253" s="56">
        <f t="shared" ref="I253:L253" si="47">SUM(I254,I255,I256,I257,I261,I262)</f>
        <v>0</v>
      </c>
      <c r="J253" s="56">
        <f t="shared" si="47"/>
        <v>0</v>
      </c>
      <c r="K253" s="56">
        <f t="shared" si="47"/>
        <v>0</v>
      </c>
      <c r="L253" s="129">
        <f t="shared" si="47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0"/>
        <v>0</v>
      </c>
      <c r="D254" s="61"/>
      <c r="E254" s="61"/>
      <c r="F254" s="61"/>
      <c r="G254" s="133"/>
      <c r="H254" s="59">
        <f t="shared" si="41"/>
        <v>0</v>
      </c>
      <c r="I254" s="61"/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136"/>
      <c r="E255" s="136"/>
      <c r="F255" s="136"/>
      <c r="G255" s="136"/>
      <c r="H255" s="64">
        <f>SUM(I255:L255)</f>
        <v>0</v>
      </c>
      <c r="I255" s="136"/>
      <c r="J255" s="136"/>
      <c r="K255" s="136"/>
      <c r="L255" s="137"/>
    </row>
    <row r="256" spans="1:13" ht="24" hidden="1" x14ac:dyDescent="0.25">
      <c r="A256" s="135">
        <v>7230</v>
      </c>
      <c r="B256" s="63" t="s">
        <v>34</v>
      </c>
      <c r="C256" s="172">
        <f t="shared" si="40"/>
        <v>0</v>
      </c>
      <c r="D256" s="66"/>
      <c r="E256" s="66"/>
      <c r="F256" s="66"/>
      <c r="G256" s="134"/>
      <c r="H256" s="64">
        <f t="shared" si="41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40"/>
        <v>0</v>
      </c>
      <c r="D257" s="136">
        <f>SUM(D258:D260)</f>
        <v>0</v>
      </c>
      <c r="E257" s="136">
        <f t="shared" ref="E257:G257" si="48">SUM(E258:E260)</f>
        <v>0</v>
      </c>
      <c r="F257" s="136">
        <f t="shared" si="48"/>
        <v>0</v>
      </c>
      <c r="G257" s="137">
        <f t="shared" si="48"/>
        <v>0</v>
      </c>
      <c r="H257" s="64">
        <f t="shared" si="41"/>
        <v>0</v>
      </c>
      <c r="I257" s="136">
        <f t="shared" ref="I257:L257" si="49">SUM(I258:I260)</f>
        <v>0</v>
      </c>
      <c r="J257" s="136">
        <f t="shared" si="49"/>
        <v>0</v>
      </c>
      <c r="K257" s="136">
        <f>SUM(K258:K260)</f>
        <v>0</v>
      </c>
      <c r="L257" s="137">
        <f t="shared" si="49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40"/>
        <v>0</v>
      </c>
      <c r="D258" s="66"/>
      <c r="E258" s="66"/>
      <c r="F258" s="66"/>
      <c r="G258" s="134"/>
      <c r="H258" s="64">
        <f t="shared" si="41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40"/>
        <v>0</v>
      </c>
      <c r="D259" s="66"/>
      <c r="E259" s="66"/>
      <c r="F259" s="66"/>
      <c r="G259" s="134"/>
      <c r="H259" s="64">
        <f t="shared" si="41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40"/>
        <v>0</v>
      </c>
      <c r="D260" s="66"/>
      <c r="E260" s="66"/>
      <c r="F260" s="66"/>
      <c r="G260" s="134"/>
      <c r="H260" s="64">
        <f t="shared" si="41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6">
        <f t="shared" si="40"/>
        <v>0</v>
      </c>
      <c r="D261" s="61"/>
      <c r="E261" s="61"/>
      <c r="F261" s="61"/>
      <c r="G261" s="133"/>
      <c r="H261" s="59">
        <f t="shared" si="41"/>
        <v>0</v>
      </c>
      <c r="I261" s="61"/>
      <c r="J261" s="61"/>
      <c r="K261" s="61"/>
      <c r="L261" s="133"/>
    </row>
    <row r="262" spans="1:12" ht="60" hidden="1" x14ac:dyDescent="0.25">
      <c r="A262" s="135">
        <v>7270</v>
      </c>
      <c r="B262" s="63" t="s">
        <v>269</v>
      </c>
      <c r="C262" s="172">
        <f t="shared" si="40"/>
        <v>0</v>
      </c>
      <c r="D262" s="66"/>
      <c r="E262" s="66"/>
      <c r="F262" s="66"/>
      <c r="G262" s="134"/>
      <c r="H262" s="64">
        <f t="shared" si="41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40"/>
        <v>0</v>
      </c>
      <c r="D263" s="149">
        <f>D264</f>
        <v>0</v>
      </c>
      <c r="E263" s="149">
        <f t="shared" ref="E263:G263" si="50">E264</f>
        <v>0</v>
      </c>
      <c r="F263" s="149">
        <f t="shared" si="50"/>
        <v>0</v>
      </c>
      <c r="G263" s="150">
        <f t="shared" si="50"/>
        <v>0</v>
      </c>
      <c r="H263" s="76">
        <f t="shared" si="41"/>
        <v>0</v>
      </c>
      <c r="I263" s="149">
        <f t="shared" ref="I263:L263" si="51">I264</f>
        <v>0</v>
      </c>
      <c r="J263" s="149">
        <f t="shared" si="51"/>
        <v>0</v>
      </c>
      <c r="K263" s="149">
        <f t="shared" si="51"/>
        <v>0</v>
      </c>
      <c r="L263" s="150">
        <f t="shared" si="51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40"/>
        <v>0</v>
      </c>
      <c r="D264" s="72"/>
      <c r="E264" s="72"/>
      <c r="F264" s="72"/>
      <c r="G264" s="193"/>
      <c r="H264" s="70">
        <f t="shared" si="41"/>
        <v>0</v>
      </c>
      <c r="I264" s="72"/>
      <c r="J264" s="72"/>
      <c r="K264" s="72"/>
      <c r="L264" s="193"/>
    </row>
    <row r="265" spans="1:12" hidden="1" x14ac:dyDescent="0.25">
      <c r="A265" s="194">
        <v>9000</v>
      </c>
      <c r="B265" s="195" t="s">
        <v>272</v>
      </c>
      <c r="C265" s="196">
        <f t="shared" si="40"/>
        <v>0</v>
      </c>
      <c r="D265" s="197">
        <f>D266</f>
        <v>0</v>
      </c>
      <c r="E265" s="197">
        <f t="shared" ref="E265:G266" si="52">E266</f>
        <v>0</v>
      </c>
      <c r="F265" s="197">
        <f t="shared" si="52"/>
        <v>0</v>
      </c>
      <c r="G265" s="198">
        <f t="shared" si="52"/>
        <v>0</v>
      </c>
      <c r="H265" s="199">
        <f t="shared" si="41"/>
        <v>0</v>
      </c>
      <c r="I265" s="197">
        <f t="shared" ref="I265:L266" si="53">I266</f>
        <v>0</v>
      </c>
      <c r="J265" s="197">
        <f>J266</f>
        <v>0</v>
      </c>
      <c r="K265" s="197">
        <f t="shared" si="53"/>
        <v>0</v>
      </c>
      <c r="L265" s="198">
        <f t="shared" si="53"/>
        <v>0</v>
      </c>
    </row>
    <row r="266" spans="1:12" ht="24" hidden="1" x14ac:dyDescent="0.25">
      <c r="A266" s="200">
        <v>9200</v>
      </c>
      <c r="B266" s="63" t="s">
        <v>273</v>
      </c>
      <c r="C266" s="173">
        <f t="shared" si="40"/>
        <v>0</v>
      </c>
      <c r="D266" s="131">
        <f>D267</f>
        <v>0</v>
      </c>
      <c r="E266" s="131">
        <f t="shared" si="52"/>
        <v>0</v>
      </c>
      <c r="F266" s="131">
        <f t="shared" si="52"/>
        <v>0</v>
      </c>
      <c r="G266" s="132">
        <f t="shared" si="52"/>
        <v>0</v>
      </c>
      <c r="H266" s="103">
        <f t="shared" si="41"/>
        <v>0</v>
      </c>
      <c r="I266" s="131">
        <f t="shared" si="53"/>
        <v>0</v>
      </c>
      <c r="J266" s="131">
        <f t="shared" si="53"/>
        <v>0</v>
      </c>
      <c r="K266" s="131">
        <f t="shared" si="53"/>
        <v>0</v>
      </c>
      <c r="L266" s="132">
        <f t="shared" si="53"/>
        <v>0</v>
      </c>
    </row>
    <row r="267" spans="1:12" ht="24" hidden="1" x14ac:dyDescent="0.25">
      <c r="A267" s="201">
        <v>9260</v>
      </c>
      <c r="B267" s="63" t="s">
        <v>274</v>
      </c>
      <c r="C267" s="173">
        <f t="shared" si="40"/>
        <v>0</v>
      </c>
      <c r="D267" s="131">
        <f>SUM(D268)</f>
        <v>0</v>
      </c>
      <c r="E267" s="131">
        <f t="shared" ref="E267:G267" si="54">SUM(E268)</f>
        <v>0</v>
      </c>
      <c r="F267" s="131">
        <f t="shared" si="54"/>
        <v>0</v>
      </c>
      <c r="G267" s="132">
        <f t="shared" si="54"/>
        <v>0</v>
      </c>
      <c r="H267" s="103">
        <f t="shared" si="41"/>
        <v>0</v>
      </c>
      <c r="I267" s="131">
        <f t="shared" ref="I267:L267" si="55">SUM(I268)</f>
        <v>0</v>
      </c>
      <c r="J267" s="131">
        <f t="shared" si="55"/>
        <v>0</v>
      </c>
      <c r="K267" s="131">
        <f t="shared" si="55"/>
        <v>0</v>
      </c>
      <c r="L267" s="132">
        <f t="shared" si="55"/>
        <v>0</v>
      </c>
    </row>
    <row r="268" spans="1:12" ht="87" hidden="1" customHeight="1" x14ac:dyDescent="0.25">
      <c r="A268" s="202">
        <v>9263</v>
      </c>
      <c r="B268" s="63" t="s">
        <v>275</v>
      </c>
      <c r="C268" s="173">
        <f t="shared" si="40"/>
        <v>0</v>
      </c>
      <c r="D268" s="138"/>
      <c r="E268" s="138"/>
      <c r="F268" s="138"/>
      <c r="G268" s="139"/>
      <c r="H268" s="103">
        <f t="shared" si="41"/>
        <v>0</v>
      </c>
      <c r="I268" s="138"/>
      <c r="J268" s="138"/>
      <c r="K268" s="138"/>
      <c r="L268" s="139"/>
    </row>
    <row r="269" spans="1:12" hidden="1" x14ac:dyDescent="0.25">
      <c r="A269" s="146"/>
      <c r="B269" s="63" t="s">
        <v>276</v>
      </c>
      <c r="C269" s="172">
        <f t="shared" si="40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1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40"/>
        <v>0</v>
      </c>
      <c r="D270" s="66"/>
      <c r="E270" s="66"/>
      <c r="F270" s="66"/>
      <c r="G270" s="134"/>
      <c r="H270" s="64">
        <f t="shared" si="41"/>
        <v>0</v>
      </c>
      <c r="I270" s="66"/>
      <c r="J270" s="66"/>
      <c r="K270" s="66"/>
      <c r="L270" s="134"/>
    </row>
    <row r="271" spans="1:12" ht="24" hidden="1" x14ac:dyDescent="0.25">
      <c r="A271" s="146" t="s">
        <v>279</v>
      </c>
      <c r="B271" s="203" t="s">
        <v>280</v>
      </c>
      <c r="C271" s="176">
        <f t="shared" si="40"/>
        <v>0</v>
      </c>
      <c r="D271" s="61"/>
      <c r="E271" s="61"/>
      <c r="F271" s="61"/>
      <c r="G271" s="133"/>
      <c r="H271" s="59">
        <f t="shared" si="41"/>
        <v>0</v>
      </c>
      <c r="I271" s="61"/>
      <c r="J271" s="61"/>
      <c r="K271" s="61"/>
      <c r="L271" s="133"/>
    </row>
    <row r="272" spans="1:12" ht="12.75" thickBot="1" x14ac:dyDescent="0.3">
      <c r="A272" s="204"/>
      <c r="B272" s="204" t="s">
        <v>281</v>
      </c>
      <c r="C272" s="205">
        <f>SUM(C269,C252,C211,C182,C174,C160,C75,C53)</f>
        <v>2369718</v>
      </c>
      <c r="D272" s="205">
        <f>SUM(D269,D252,D211,D182,D174,D160,D75,D53,)</f>
        <v>2369718</v>
      </c>
      <c r="E272" s="205">
        <f t="shared" ref="E272:L272" si="56">SUM(E269,E252,E211,E182,E174,E160,E75,E53)</f>
        <v>0</v>
      </c>
      <c r="F272" s="205">
        <f t="shared" si="56"/>
        <v>0</v>
      </c>
      <c r="G272" s="206">
        <f t="shared" si="56"/>
        <v>0</v>
      </c>
      <c r="H272" s="207">
        <f t="shared" si="56"/>
        <v>2369718</v>
      </c>
      <c r="I272" s="205">
        <f t="shared" si="56"/>
        <v>2369718</v>
      </c>
      <c r="J272" s="205">
        <f t="shared" si="56"/>
        <v>0</v>
      </c>
      <c r="K272" s="205">
        <f t="shared" si="56"/>
        <v>0</v>
      </c>
      <c r="L272" s="206">
        <f t="shared" si="56"/>
        <v>0</v>
      </c>
    </row>
    <row r="273" spans="1:12" s="22" customFormat="1" ht="13.5" thickTop="1" thickBot="1" x14ac:dyDescent="0.3">
      <c r="A273" s="253" t="s">
        <v>282</v>
      </c>
      <c r="B273" s="254"/>
      <c r="C273" s="208">
        <f>SUM(D273:G273)</f>
        <v>-98061</v>
      </c>
      <c r="D273" s="209">
        <f>SUM(D24,D25,D41)-D51</f>
        <v>-98061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-98061</v>
      </c>
      <c r="I273" s="209">
        <f>SUM(I24,I25,I41)-I51</f>
        <v>-98061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2" s="22" customFormat="1" ht="12.75" thickTop="1" x14ac:dyDescent="0.25">
      <c r="A274" s="270" t="s">
        <v>283</v>
      </c>
      <c r="B274" s="271"/>
      <c r="C274" s="211">
        <f t="shared" ref="C274:L274" si="57">SUM(C275,C276)-C283+C284</f>
        <v>98061</v>
      </c>
      <c r="D274" s="212">
        <f t="shared" si="57"/>
        <v>98061</v>
      </c>
      <c r="E274" s="212">
        <f t="shared" si="57"/>
        <v>0</v>
      </c>
      <c r="F274" s="212">
        <f t="shared" si="57"/>
        <v>0</v>
      </c>
      <c r="G274" s="213">
        <f t="shared" si="57"/>
        <v>0</v>
      </c>
      <c r="H274" s="214">
        <f t="shared" si="57"/>
        <v>98061</v>
      </c>
      <c r="I274" s="212">
        <f t="shared" si="57"/>
        <v>98061</v>
      </c>
      <c r="J274" s="212">
        <f t="shared" si="57"/>
        <v>0</v>
      </c>
      <c r="K274" s="212">
        <f t="shared" si="57"/>
        <v>0</v>
      </c>
      <c r="L274" s="215">
        <f t="shared" si="57"/>
        <v>0</v>
      </c>
    </row>
    <row r="275" spans="1:12" s="22" customFormat="1" ht="12.75" thickBot="1" x14ac:dyDescent="0.3">
      <c r="A275" s="110" t="s">
        <v>284</v>
      </c>
      <c r="B275" s="110" t="s">
        <v>285</v>
      </c>
      <c r="C275" s="216">
        <f t="shared" ref="C275:L275" si="58">C21-C269</f>
        <v>98061</v>
      </c>
      <c r="D275" s="112">
        <f t="shared" si="58"/>
        <v>98061</v>
      </c>
      <c r="E275" s="112">
        <f t="shared" si="58"/>
        <v>0</v>
      </c>
      <c r="F275" s="112">
        <f t="shared" si="58"/>
        <v>0</v>
      </c>
      <c r="G275" s="113">
        <f t="shared" si="58"/>
        <v>0</v>
      </c>
      <c r="H275" s="217">
        <f t="shared" si="58"/>
        <v>98061</v>
      </c>
      <c r="I275" s="112">
        <f t="shared" si="58"/>
        <v>98061</v>
      </c>
      <c r="J275" s="112">
        <f t="shared" si="58"/>
        <v>0</v>
      </c>
      <c r="K275" s="112">
        <f t="shared" si="58"/>
        <v>0</v>
      </c>
      <c r="L275" s="113">
        <f t="shared" si="58"/>
        <v>0</v>
      </c>
    </row>
    <row r="276" spans="1:12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59">SUM(C277,C279,C281)-SUM(C278,C280,C282)</f>
        <v>0</v>
      </c>
      <c r="D276" s="212">
        <f t="shared" si="59"/>
        <v>0</v>
      </c>
      <c r="E276" s="212">
        <f t="shared" si="59"/>
        <v>0</v>
      </c>
      <c r="F276" s="212">
        <f t="shared" si="59"/>
        <v>0</v>
      </c>
      <c r="G276" s="215">
        <f t="shared" si="59"/>
        <v>0</v>
      </c>
      <c r="H276" s="214">
        <f t="shared" si="59"/>
        <v>0</v>
      </c>
      <c r="I276" s="212">
        <f t="shared" si="59"/>
        <v>0</v>
      </c>
      <c r="J276" s="212">
        <f t="shared" si="59"/>
        <v>0</v>
      </c>
      <c r="K276" s="212">
        <f t="shared" si="59"/>
        <v>0</v>
      </c>
      <c r="L276" s="215">
        <f t="shared" si="59"/>
        <v>0</v>
      </c>
    </row>
    <row r="277" spans="1:12" ht="12.75" hidden="1" thickTop="1" x14ac:dyDescent="0.25">
      <c r="A277" s="219" t="s">
        <v>288</v>
      </c>
      <c r="B277" s="102" t="s">
        <v>289</v>
      </c>
      <c r="C277" s="70">
        <f t="shared" ref="C277:C282" si="60">SUM(D277:G277)</f>
        <v>0</v>
      </c>
      <c r="D277" s="72"/>
      <c r="E277" s="72"/>
      <c r="F277" s="72"/>
      <c r="G277" s="193"/>
      <c r="H277" s="70">
        <f t="shared" ref="H277:H282" si="61">SUM(I277:L277)</f>
        <v>0</v>
      </c>
      <c r="I277" s="72"/>
      <c r="J277" s="72"/>
      <c r="K277" s="72"/>
      <c r="L277" s="193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60"/>
        <v>0</v>
      </c>
      <c r="D278" s="66"/>
      <c r="E278" s="66"/>
      <c r="F278" s="66"/>
      <c r="G278" s="134"/>
      <c r="H278" s="64">
        <f t="shared" si="61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60"/>
        <v>0</v>
      </c>
      <c r="D279" s="66"/>
      <c r="E279" s="66"/>
      <c r="F279" s="66"/>
      <c r="G279" s="134"/>
      <c r="H279" s="64">
        <f t="shared" si="61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60"/>
        <v>0</v>
      </c>
      <c r="D280" s="66"/>
      <c r="E280" s="66"/>
      <c r="F280" s="66"/>
      <c r="G280" s="134"/>
      <c r="H280" s="64">
        <f t="shared" si="61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60"/>
        <v>0</v>
      </c>
      <c r="D281" s="66"/>
      <c r="E281" s="66"/>
      <c r="F281" s="66"/>
      <c r="G281" s="134"/>
      <c r="H281" s="64">
        <f t="shared" si="61"/>
        <v>0</v>
      </c>
      <c r="I281" s="66"/>
      <c r="J281" s="66"/>
      <c r="K281" s="66"/>
      <c r="L281" s="134"/>
    </row>
    <row r="282" spans="1:12" ht="24.75" hidden="1" thickTop="1" x14ac:dyDescent="0.25">
      <c r="A282" s="220" t="s">
        <v>298</v>
      </c>
      <c r="B282" s="221" t="s">
        <v>299</v>
      </c>
      <c r="C282" s="156">
        <f t="shared" si="60"/>
        <v>0</v>
      </c>
      <c r="D282" s="160"/>
      <c r="E282" s="160"/>
      <c r="F282" s="160"/>
      <c r="G282" s="162"/>
      <c r="H282" s="156">
        <f t="shared" si="61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</row>
    <row r="284" spans="1:12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8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5AgxvIxJSAFzoiPZeL5whXgJmrVJIFOvG1jFDIl64McgDYBsmG0uWQX0HZ0u1p+UFeEqE5wAE3od0lmL++HBfw==" saltValue="YKo3UeTysYRfSB8ObBXmxw==" spinCount="100000" sheet="1" objects="1" scenarios="1"/>
  <autoFilter ref="A18:L284">
    <filterColumn colId="7">
      <filters>
        <filter val="1 806 927"/>
        <filter val="2 369 718"/>
        <filter val="464 730"/>
        <filter val="98 061"/>
        <filter val="-98 061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323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x14ac:dyDescent="0.25">
      <c r="A7" s="4" t="s">
        <v>10</v>
      </c>
      <c r="B7" s="5"/>
      <c r="C7" s="247" t="s">
        <v>324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/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 t="s">
        <v>325</v>
      </c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5584</v>
      </c>
      <c r="D20" s="26">
        <f>SUM(D21,D24,D25,D41,D43)</f>
        <v>5584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 t="shared" ref="H20:H47" si="1">SUM(I20:L20)</f>
        <v>5584</v>
      </c>
      <c r="I20" s="26">
        <f>SUM(I21,I24,I25,I41,I43)</f>
        <v>5584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thickTop="1" x14ac:dyDescent="0.25">
      <c r="A21" s="28"/>
      <c r="B21" s="29" t="s">
        <v>31</v>
      </c>
      <c r="C21" s="30">
        <f t="shared" si="0"/>
        <v>5351</v>
      </c>
      <c r="D21" s="31">
        <f>SUM(D22:D23)</f>
        <v>5351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si="1"/>
        <v>5351</v>
      </c>
      <c r="I21" s="31">
        <f>SUM(I22:I23)</f>
        <v>5351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idden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x14ac:dyDescent="0.25">
      <c r="A23" s="38"/>
      <c r="B23" s="39" t="s">
        <v>33</v>
      </c>
      <c r="C23" s="40">
        <f t="shared" si="0"/>
        <v>5351</v>
      </c>
      <c r="D23" s="41">
        <v>5351</v>
      </c>
      <c r="E23" s="41"/>
      <c r="F23" s="41"/>
      <c r="G23" s="42"/>
      <c r="H23" s="40">
        <f t="shared" si="1"/>
        <v>5351</v>
      </c>
      <c r="I23" s="41">
        <v>5351</v>
      </c>
      <c r="J23" s="41"/>
      <c r="K23" s="41"/>
      <c r="L23" s="43"/>
    </row>
    <row r="24" spans="1:12" s="22" customFormat="1" ht="24.75" thickBot="1" x14ac:dyDescent="0.3">
      <c r="A24" s="44">
        <v>19300</v>
      </c>
      <c r="B24" s="44" t="s">
        <v>34</v>
      </c>
      <c r="C24" s="45">
        <f t="shared" si="0"/>
        <v>233</v>
      </c>
      <c r="D24" s="46">
        <v>233</v>
      </c>
      <c r="E24" s="46"/>
      <c r="F24" s="47" t="s">
        <v>35</v>
      </c>
      <c r="G24" s="48" t="s">
        <v>35</v>
      </c>
      <c r="H24" s="45">
        <f t="shared" si="1"/>
        <v>233</v>
      </c>
      <c r="I24" s="46">
        <v>233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 t="shared" si="0"/>
        <v>0</v>
      </c>
      <c r="D25" s="52"/>
      <c r="E25" s="53" t="s">
        <v>35</v>
      </c>
      <c r="F25" s="53" t="s">
        <v>35</v>
      </c>
      <c r="G25" s="54" t="s">
        <v>35</v>
      </c>
      <c r="H25" s="51">
        <f t="shared" si="1"/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 t="shared" si="0"/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 t="shared" si="1"/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 t="shared" si="0"/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 t="shared" si="1"/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 t="shared" si="0"/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 t="shared" si="0"/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 t="shared" si="1"/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 t="shared" si="0"/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si="1"/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>E44</f>
        <v>0</v>
      </c>
      <c r="F43" s="87">
        <f>F44</f>
        <v>0</v>
      </c>
      <c r="G43" s="54" t="s">
        <v>35</v>
      </c>
      <c r="H43" s="88">
        <f t="shared" si="1"/>
        <v>0</v>
      </c>
      <c r="I43" s="87">
        <f>I44</f>
        <v>0</v>
      </c>
      <c r="J43" s="87">
        <f>J44</f>
        <v>0</v>
      </c>
      <c r="K43" s="87">
        <f>K44</f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 t="shared" si="0"/>
        <v>0</v>
      </c>
      <c r="D44" s="89"/>
      <c r="E44" s="90"/>
      <c r="F44" s="90"/>
      <c r="G44" s="91" t="s">
        <v>35</v>
      </c>
      <c r="H44" s="92">
        <f t="shared" si="1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 t="shared" si="0"/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3.5" thickTop="1" thickBot="1" x14ac:dyDescent="0.3">
      <c r="A50" s="110"/>
      <c r="B50" s="23" t="s">
        <v>60</v>
      </c>
      <c r="C50" s="111">
        <f t="shared" ref="C50:C113" si="2">SUM(D50:G50)</f>
        <v>5584</v>
      </c>
      <c r="D50" s="112">
        <f>SUM(D51,D269)</f>
        <v>5584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11" si="3">SUM(I50:L50)</f>
        <v>5584</v>
      </c>
      <c r="I50" s="112">
        <f>SUM(I51,I269)</f>
        <v>5584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 t="shared" si="2"/>
        <v>5584</v>
      </c>
      <c r="D51" s="117">
        <f>SUM(D52,D181)</f>
        <v>5584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3"/>
        <v>5584</v>
      </c>
      <c r="I51" s="117">
        <f>SUM(I52,I181)</f>
        <v>5584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62</v>
      </c>
      <c r="C52" s="120">
        <f t="shared" si="2"/>
        <v>384</v>
      </c>
      <c r="D52" s="121">
        <f>SUM(D53,D75,D160,D174)</f>
        <v>384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3"/>
        <v>384</v>
      </c>
      <c r="I52" s="121">
        <f>SUM(I53,I75,I160,I174)</f>
        <v>384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x14ac:dyDescent="0.25">
      <c r="A53" s="123">
        <v>1000</v>
      </c>
      <c r="B53" s="123" t="s">
        <v>63</v>
      </c>
      <c r="C53" s="124">
        <f t="shared" si="2"/>
        <v>151</v>
      </c>
      <c r="D53" s="125">
        <f>SUM(D54,D67)</f>
        <v>151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3"/>
        <v>151</v>
      </c>
      <c r="I53" s="125">
        <f>SUM(I54,I67)</f>
        <v>151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x14ac:dyDescent="0.25">
      <c r="A54" s="50">
        <v>1100</v>
      </c>
      <c r="B54" s="127" t="s">
        <v>64</v>
      </c>
      <c r="C54" s="51">
        <f t="shared" si="2"/>
        <v>121</v>
      </c>
      <c r="D54" s="56">
        <f>SUM(D55,D58,D66)</f>
        <v>121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3"/>
        <v>121</v>
      </c>
      <c r="I54" s="56">
        <f>SUM(I55,I58,I66)</f>
        <v>121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2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3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2"/>
        <v>0</v>
      </c>
      <c r="D56" s="61"/>
      <c r="E56" s="61"/>
      <c r="F56" s="61"/>
      <c r="G56" s="133"/>
      <c r="H56" s="59">
        <f t="shared" si="3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2"/>
        <v>0</v>
      </c>
      <c r="D57" s="66"/>
      <c r="E57" s="66"/>
      <c r="F57" s="66"/>
      <c r="G57" s="134"/>
      <c r="H57" s="64">
        <f t="shared" si="3"/>
        <v>0</v>
      </c>
      <c r="I57" s="66"/>
      <c r="J57" s="66"/>
      <c r="K57" s="66"/>
      <c r="L57" s="134"/>
    </row>
    <row r="58" spans="1:12" x14ac:dyDescent="0.25">
      <c r="A58" s="135">
        <v>1140</v>
      </c>
      <c r="B58" s="63" t="s">
        <v>68</v>
      </c>
      <c r="C58" s="64">
        <f t="shared" si="2"/>
        <v>121</v>
      </c>
      <c r="D58" s="136">
        <f>SUM(D59:D65)</f>
        <v>121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3"/>
        <v>121</v>
      </c>
      <c r="I58" s="136">
        <f>SUM(I59:I65)</f>
        <v>121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2"/>
        <v>0</v>
      </c>
      <c r="D59" s="66"/>
      <c r="E59" s="66"/>
      <c r="F59" s="66"/>
      <c r="G59" s="134"/>
      <c r="H59" s="64">
        <f t="shared" si="3"/>
        <v>0</v>
      </c>
      <c r="I59" s="66"/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2"/>
        <v>0</v>
      </c>
      <c r="D60" s="66"/>
      <c r="E60" s="66"/>
      <c r="F60" s="66"/>
      <c r="G60" s="134"/>
      <c r="H60" s="64">
        <f t="shared" si="3"/>
        <v>0</v>
      </c>
      <c r="I60" s="66"/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2"/>
        <v>0</v>
      </c>
      <c r="D61" s="66"/>
      <c r="E61" s="66"/>
      <c r="F61" s="66"/>
      <c r="G61" s="134"/>
      <c r="H61" s="64">
        <f t="shared" si="3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2"/>
        <v>0</v>
      </c>
      <c r="D62" s="66"/>
      <c r="E62" s="66"/>
      <c r="F62" s="66"/>
      <c r="G62" s="134"/>
      <c r="H62" s="64">
        <f t="shared" si="3"/>
        <v>0</v>
      </c>
      <c r="I62" s="66"/>
      <c r="J62" s="66"/>
      <c r="K62" s="66"/>
      <c r="L62" s="134"/>
    </row>
    <row r="63" spans="1:12" x14ac:dyDescent="0.25">
      <c r="A63" s="39">
        <v>1147</v>
      </c>
      <c r="B63" s="63" t="s">
        <v>73</v>
      </c>
      <c r="C63" s="64">
        <f t="shared" si="2"/>
        <v>121</v>
      </c>
      <c r="D63" s="66">
        <v>121</v>
      </c>
      <c r="E63" s="66"/>
      <c r="F63" s="66"/>
      <c r="G63" s="134"/>
      <c r="H63" s="64">
        <f t="shared" si="3"/>
        <v>121</v>
      </c>
      <c r="I63" s="66">
        <v>121</v>
      </c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2"/>
        <v>0</v>
      </c>
      <c r="D64" s="66"/>
      <c r="E64" s="66"/>
      <c r="F64" s="66"/>
      <c r="G64" s="134"/>
      <c r="H64" s="64">
        <f t="shared" si="3"/>
        <v>0</v>
      </c>
      <c r="I64" s="66"/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2"/>
        <v>0</v>
      </c>
      <c r="D65" s="66"/>
      <c r="E65" s="66"/>
      <c r="F65" s="66"/>
      <c r="G65" s="134"/>
      <c r="H65" s="64">
        <f t="shared" si="3"/>
        <v>0</v>
      </c>
      <c r="I65" s="66"/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2"/>
        <v>0</v>
      </c>
      <c r="D66" s="138"/>
      <c r="E66" s="138"/>
      <c r="F66" s="138"/>
      <c r="G66" s="139"/>
      <c r="H66" s="103">
        <f t="shared" si="3"/>
        <v>0</v>
      </c>
      <c r="I66" s="138"/>
      <c r="J66" s="138"/>
      <c r="K66" s="138"/>
      <c r="L66" s="139"/>
    </row>
    <row r="67" spans="1:12" ht="36" x14ac:dyDescent="0.25">
      <c r="A67" s="50">
        <v>1200</v>
      </c>
      <c r="B67" s="127" t="s">
        <v>77</v>
      </c>
      <c r="C67" s="51">
        <f t="shared" si="2"/>
        <v>30</v>
      </c>
      <c r="D67" s="56">
        <f>SUM(D68:D69)</f>
        <v>30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3"/>
        <v>30</v>
      </c>
      <c r="I67" s="56">
        <f>SUM(I68:I69)</f>
        <v>30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x14ac:dyDescent="0.25">
      <c r="A68" s="141">
        <v>1210</v>
      </c>
      <c r="B68" s="58" t="s">
        <v>78</v>
      </c>
      <c r="C68" s="59">
        <f t="shared" si="2"/>
        <v>30</v>
      </c>
      <c r="D68" s="61">
        <v>30</v>
      </c>
      <c r="E68" s="61"/>
      <c r="F68" s="61"/>
      <c r="G68" s="133"/>
      <c r="H68" s="59">
        <f t="shared" si="3"/>
        <v>30</v>
      </c>
      <c r="I68" s="61">
        <v>30</v>
      </c>
      <c r="J68" s="61"/>
      <c r="K68" s="61"/>
      <c r="L68" s="133"/>
    </row>
    <row r="69" spans="1:12" ht="24" hidden="1" x14ac:dyDescent="0.25">
      <c r="A69" s="135">
        <v>1220</v>
      </c>
      <c r="B69" s="63" t="s">
        <v>79</v>
      </c>
      <c r="C69" s="64">
        <f t="shared" si="2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3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2"/>
        <v>0</v>
      </c>
      <c r="D70" s="66"/>
      <c r="E70" s="66"/>
      <c r="F70" s="66"/>
      <c r="G70" s="134"/>
      <c r="H70" s="64">
        <f t="shared" si="3"/>
        <v>0</v>
      </c>
      <c r="I70" s="66"/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2"/>
        <v>0</v>
      </c>
      <c r="D71" s="66"/>
      <c r="E71" s="66"/>
      <c r="F71" s="66"/>
      <c r="G71" s="134"/>
      <c r="H71" s="64">
        <f t="shared" si="3"/>
        <v>0</v>
      </c>
      <c r="I71" s="66"/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2"/>
        <v>0</v>
      </c>
      <c r="D72" s="66"/>
      <c r="E72" s="66"/>
      <c r="F72" s="66"/>
      <c r="G72" s="134"/>
      <c r="H72" s="64">
        <f t="shared" si="3"/>
        <v>0</v>
      </c>
      <c r="I72" s="66"/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2"/>
        <v>0</v>
      </c>
      <c r="D73" s="66"/>
      <c r="E73" s="66"/>
      <c r="F73" s="66"/>
      <c r="G73" s="134"/>
      <c r="H73" s="64">
        <f t="shared" si="3"/>
        <v>0</v>
      </c>
      <c r="I73" s="66"/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2"/>
        <v>0</v>
      </c>
      <c r="D74" s="66"/>
      <c r="E74" s="66"/>
      <c r="F74" s="66"/>
      <c r="G74" s="134"/>
      <c r="H74" s="64">
        <f t="shared" si="3"/>
        <v>0</v>
      </c>
      <c r="I74" s="66"/>
      <c r="J74" s="66"/>
      <c r="K74" s="66"/>
      <c r="L74" s="134"/>
    </row>
    <row r="75" spans="1:12" x14ac:dyDescent="0.25">
      <c r="A75" s="123">
        <v>2000</v>
      </c>
      <c r="B75" s="123" t="s">
        <v>85</v>
      </c>
      <c r="C75" s="124">
        <f t="shared" si="2"/>
        <v>233</v>
      </c>
      <c r="D75" s="125">
        <f>SUM(D76,D83,D120,D151,D152)</f>
        <v>233</v>
      </c>
      <c r="E75" s="125">
        <f t="shared" ref="E75:G75" si="4">SUM(E76,E83,E120,E151,E152)</f>
        <v>0</v>
      </c>
      <c r="F75" s="125">
        <f t="shared" si="4"/>
        <v>0</v>
      </c>
      <c r="G75" s="126">
        <f t="shared" si="4"/>
        <v>0</v>
      </c>
      <c r="H75" s="124">
        <f t="shared" si="3"/>
        <v>233</v>
      </c>
      <c r="I75" s="125">
        <f t="shared" ref="I75:L75" si="5">SUM(I76,I83,I120,I151,I152)</f>
        <v>233</v>
      </c>
      <c r="J75" s="125">
        <f t="shared" si="5"/>
        <v>0</v>
      </c>
      <c r="K75" s="125">
        <f t="shared" si="5"/>
        <v>0</v>
      </c>
      <c r="L75" s="126">
        <f t="shared" si="5"/>
        <v>0</v>
      </c>
    </row>
    <row r="76" spans="1:12" ht="24" hidden="1" x14ac:dyDescent="0.25">
      <c r="A76" s="50">
        <v>2100</v>
      </c>
      <c r="B76" s="127" t="s">
        <v>86</v>
      </c>
      <c r="C76" s="51">
        <f t="shared" si="2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3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2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3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2"/>
        <v>0</v>
      </c>
      <c r="D78" s="66"/>
      <c r="E78" s="66"/>
      <c r="F78" s="66"/>
      <c r="G78" s="134"/>
      <c r="H78" s="64">
        <f t="shared" si="3"/>
        <v>0</v>
      </c>
      <c r="I78" s="66"/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2"/>
        <v>0</v>
      </c>
      <c r="D79" s="66"/>
      <c r="E79" s="66"/>
      <c r="F79" s="66"/>
      <c r="G79" s="134"/>
      <c r="H79" s="64">
        <f t="shared" si="3"/>
        <v>0</v>
      </c>
      <c r="I79" s="66"/>
      <c r="J79" s="66"/>
      <c r="K79" s="66"/>
      <c r="L79" s="134"/>
    </row>
    <row r="80" spans="1:12" ht="24" hidden="1" x14ac:dyDescent="0.25">
      <c r="A80" s="135">
        <v>2120</v>
      </c>
      <c r="B80" s="63" t="s">
        <v>90</v>
      </c>
      <c r="C80" s="64">
        <f t="shared" si="2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3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2"/>
        <v>0</v>
      </c>
      <c r="D81" s="66"/>
      <c r="E81" s="66"/>
      <c r="F81" s="66"/>
      <c r="G81" s="134"/>
      <c r="H81" s="64">
        <f t="shared" si="3"/>
        <v>0</v>
      </c>
      <c r="I81" s="66"/>
      <c r="J81" s="66"/>
      <c r="K81" s="66"/>
      <c r="L81" s="134"/>
    </row>
    <row r="82" spans="1:12" ht="24" hidden="1" x14ac:dyDescent="0.25">
      <c r="A82" s="39">
        <v>2122</v>
      </c>
      <c r="B82" s="63" t="s">
        <v>89</v>
      </c>
      <c r="C82" s="64">
        <f t="shared" si="2"/>
        <v>0</v>
      </c>
      <c r="D82" s="66"/>
      <c r="E82" s="66"/>
      <c r="F82" s="66"/>
      <c r="G82" s="134"/>
      <c r="H82" s="64">
        <f t="shared" si="3"/>
        <v>0</v>
      </c>
      <c r="I82" s="66"/>
      <c r="J82" s="66"/>
      <c r="K82" s="66"/>
      <c r="L82" s="134"/>
    </row>
    <row r="83" spans="1:12" x14ac:dyDescent="0.25">
      <c r="A83" s="50">
        <v>2200</v>
      </c>
      <c r="B83" s="127" t="s">
        <v>91</v>
      </c>
      <c r="C83" s="51">
        <f t="shared" si="2"/>
        <v>13</v>
      </c>
      <c r="D83" s="56">
        <f>SUM(D84,D85,D91,D99,D107,D108,D114,D119)</f>
        <v>13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3"/>
        <v>13</v>
      </c>
      <c r="I83" s="56">
        <f>SUM(I84,I85,I91,I99,I107,I108,I114,I119)</f>
        <v>13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2" x14ac:dyDescent="0.25">
      <c r="A84" s="130">
        <v>2210</v>
      </c>
      <c r="B84" s="99" t="s">
        <v>92</v>
      </c>
      <c r="C84" s="103">
        <f t="shared" si="2"/>
        <v>13</v>
      </c>
      <c r="D84" s="138">
        <v>13</v>
      </c>
      <c r="E84" s="138"/>
      <c r="F84" s="138"/>
      <c r="G84" s="138"/>
      <c r="H84" s="103">
        <f t="shared" si="3"/>
        <v>13</v>
      </c>
      <c r="I84" s="138">
        <v>13</v>
      </c>
      <c r="J84" s="138"/>
      <c r="K84" s="138"/>
      <c r="L84" s="139"/>
    </row>
    <row r="85" spans="1:12" ht="24" hidden="1" x14ac:dyDescent="0.25">
      <c r="A85" s="135">
        <v>2220</v>
      </c>
      <c r="B85" s="63" t="s">
        <v>93</v>
      </c>
      <c r="C85" s="64">
        <f t="shared" si="2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3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2"/>
        <v>0</v>
      </c>
      <c r="D86" s="66"/>
      <c r="E86" s="66"/>
      <c r="F86" s="66"/>
      <c r="G86" s="134"/>
      <c r="H86" s="64">
        <f t="shared" si="3"/>
        <v>0</v>
      </c>
      <c r="I86" s="66"/>
      <c r="J86" s="66"/>
      <c r="K86" s="66"/>
      <c r="L86" s="134"/>
    </row>
    <row r="87" spans="1:12" ht="24" hidden="1" x14ac:dyDescent="0.25">
      <c r="A87" s="39">
        <v>2222</v>
      </c>
      <c r="B87" s="63" t="s">
        <v>95</v>
      </c>
      <c r="C87" s="64">
        <f t="shared" si="2"/>
        <v>0</v>
      </c>
      <c r="D87" s="66"/>
      <c r="E87" s="66"/>
      <c r="F87" s="66"/>
      <c r="G87" s="134"/>
      <c r="H87" s="64">
        <f t="shared" si="3"/>
        <v>0</v>
      </c>
      <c r="I87" s="66"/>
      <c r="J87" s="66"/>
      <c r="K87" s="66"/>
      <c r="L87" s="134"/>
    </row>
    <row r="88" spans="1:12" hidden="1" x14ac:dyDescent="0.25">
      <c r="A88" s="39">
        <v>2223</v>
      </c>
      <c r="B88" s="63" t="s">
        <v>96</v>
      </c>
      <c r="C88" s="64">
        <f t="shared" si="2"/>
        <v>0</v>
      </c>
      <c r="D88" s="66"/>
      <c r="E88" s="66"/>
      <c r="F88" s="66"/>
      <c r="G88" s="134"/>
      <c r="H88" s="64">
        <f t="shared" si="3"/>
        <v>0</v>
      </c>
      <c r="I88" s="66"/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2"/>
        <v>0</v>
      </c>
      <c r="D89" s="66"/>
      <c r="E89" s="66"/>
      <c r="F89" s="66"/>
      <c r="G89" s="134"/>
      <c r="H89" s="64">
        <f t="shared" si="3"/>
        <v>0</v>
      </c>
      <c r="I89" s="66"/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2"/>
        <v>0</v>
      </c>
      <c r="D90" s="66"/>
      <c r="E90" s="66"/>
      <c r="F90" s="66"/>
      <c r="G90" s="134"/>
      <c r="H90" s="64">
        <f t="shared" si="3"/>
        <v>0</v>
      </c>
      <c r="I90" s="66"/>
      <c r="J90" s="66"/>
      <c r="K90" s="66"/>
      <c r="L90" s="134"/>
    </row>
    <row r="91" spans="1:12" hidden="1" x14ac:dyDescent="0.25">
      <c r="A91" s="135">
        <v>2230</v>
      </c>
      <c r="B91" s="63" t="s">
        <v>99</v>
      </c>
      <c r="C91" s="64">
        <f t="shared" si="2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3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hidden="1" x14ac:dyDescent="0.25">
      <c r="A92" s="39">
        <v>2231</v>
      </c>
      <c r="B92" s="63" t="s">
        <v>100</v>
      </c>
      <c r="C92" s="64">
        <f t="shared" si="2"/>
        <v>0</v>
      </c>
      <c r="D92" s="66"/>
      <c r="E92" s="66"/>
      <c r="F92" s="66"/>
      <c r="G92" s="134"/>
      <c r="H92" s="64">
        <f t="shared" si="3"/>
        <v>0</v>
      </c>
      <c r="I92" s="66"/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101</v>
      </c>
      <c r="C93" s="64">
        <f t="shared" si="2"/>
        <v>0</v>
      </c>
      <c r="D93" s="66"/>
      <c r="E93" s="66"/>
      <c r="F93" s="66"/>
      <c r="G93" s="134"/>
      <c r="H93" s="64">
        <f t="shared" si="3"/>
        <v>0</v>
      </c>
      <c r="I93" s="66"/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2"/>
        <v>0</v>
      </c>
      <c r="D94" s="61"/>
      <c r="E94" s="61"/>
      <c r="F94" s="61"/>
      <c r="G94" s="133"/>
      <c r="H94" s="59">
        <f t="shared" si="3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2"/>
        <v>0</v>
      </c>
      <c r="D95" s="66"/>
      <c r="E95" s="66"/>
      <c r="F95" s="66"/>
      <c r="G95" s="134"/>
      <c r="H95" s="64">
        <f t="shared" si="3"/>
        <v>0</v>
      </c>
      <c r="I95" s="66"/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2"/>
        <v>0</v>
      </c>
      <c r="D96" s="66"/>
      <c r="E96" s="66"/>
      <c r="F96" s="66"/>
      <c r="G96" s="134"/>
      <c r="H96" s="64">
        <f t="shared" si="3"/>
        <v>0</v>
      </c>
      <c r="I96" s="66"/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2"/>
        <v>0</v>
      </c>
      <c r="D97" s="66"/>
      <c r="E97" s="66"/>
      <c r="F97" s="66"/>
      <c r="G97" s="134"/>
      <c r="H97" s="64">
        <f t="shared" si="3"/>
        <v>0</v>
      </c>
      <c r="I97" s="66"/>
      <c r="J97" s="66"/>
      <c r="K97" s="66"/>
      <c r="L97" s="134"/>
    </row>
    <row r="98" spans="1:12" hidden="1" x14ac:dyDescent="0.25">
      <c r="A98" s="39">
        <v>2239</v>
      </c>
      <c r="B98" s="63" t="s">
        <v>106</v>
      </c>
      <c r="C98" s="64">
        <f t="shared" si="2"/>
        <v>0</v>
      </c>
      <c r="D98" s="66"/>
      <c r="E98" s="66"/>
      <c r="F98" s="66"/>
      <c r="G98" s="134"/>
      <c r="H98" s="64">
        <f t="shared" si="3"/>
        <v>0</v>
      </c>
      <c r="I98" s="66"/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2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3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2"/>
        <v>0</v>
      </c>
      <c r="D100" s="66"/>
      <c r="E100" s="66"/>
      <c r="F100" s="66"/>
      <c r="G100" s="134"/>
      <c r="H100" s="64">
        <f t="shared" si="3"/>
        <v>0</v>
      </c>
      <c r="I100" s="66"/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2"/>
        <v>0</v>
      </c>
      <c r="D101" s="66"/>
      <c r="E101" s="66"/>
      <c r="F101" s="66"/>
      <c r="G101" s="134"/>
      <c r="H101" s="64">
        <f t="shared" si="3"/>
        <v>0</v>
      </c>
      <c r="I101" s="66"/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2"/>
        <v>0</v>
      </c>
      <c r="D102" s="66"/>
      <c r="E102" s="66"/>
      <c r="F102" s="66"/>
      <c r="G102" s="134"/>
      <c r="H102" s="64">
        <f t="shared" si="3"/>
        <v>0</v>
      </c>
      <c r="I102" s="66"/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2"/>
        <v>0</v>
      </c>
      <c r="D103" s="66"/>
      <c r="E103" s="66"/>
      <c r="F103" s="66"/>
      <c r="G103" s="134"/>
      <c r="H103" s="64">
        <f t="shared" si="3"/>
        <v>0</v>
      </c>
      <c r="I103" s="66"/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2"/>
        <v>0</v>
      </c>
      <c r="D104" s="66"/>
      <c r="E104" s="66"/>
      <c r="F104" s="66"/>
      <c r="G104" s="134"/>
      <c r="H104" s="64">
        <f t="shared" si="3"/>
        <v>0</v>
      </c>
      <c r="I104" s="66"/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2"/>
        <v>0</v>
      </c>
      <c r="D105" s="66"/>
      <c r="E105" s="66"/>
      <c r="F105" s="66"/>
      <c r="G105" s="134"/>
      <c r="H105" s="64">
        <f t="shared" si="3"/>
        <v>0</v>
      </c>
      <c r="I105" s="66"/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2"/>
        <v>0</v>
      </c>
      <c r="D106" s="66"/>
      <c r="E106" s="66"/>
      <c r="F106" s="66"/>
      <c r="G106" s="134"/>
      <c r="H106" s="64">
        <f t="shared" si="3"/>
        <v>0</v>
      </c>
      <c r="I106" s="66"/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2"/>
        <v>0</v>
      </c>
      <c r="D107" s="136"/>
      <c r="E107" s="136"/>
      <c r="F107" s="136"/>
      <c r="G107" s="145"/>
      <c r="H107" s="64">
        <f t="shared" si="3"/>
        <v>0</v>
      </c>
      <c r="I107" s="136"/>
      <c r="J107" s="136"/>
      <c r="K107" s="136"/>
      <c r="L107" s="137"/>
    </row>
    <row r="108" spans="1:12" hidden="1" x14ac:dyDescent="0.25">
      <c r="A108" s="135">
        <v>2260</v>
      </c>
      <c r="B108" s="63" t="s">
        <v>116</v>
      </c>
      <c r="C108" s="64">
        <f t="shared" si="2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si="3"/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2"/>
        <v>0</v>
      </c>
      <c r="D109" s="66"/>
      <c r="E109" s="66"/>
      <c r="F109" s="66"/>
      <c r="G109" s="134"/>
      <c r="H109" s="64">
        <f t="shared" si="3"/>
        <v>0</v>
      </c>
      <c r="I109" s="66"/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2"/>
        <v>0</v>
      </c>
      <c r="D110" s="66"/>
      <c r="E110" s="66"/>
      <c r="F110" s="66"/>
      <c r="G110" s="134"/>
      <c r="H110" s="64">
        <f t="shared" si="3"/>
        <v>0</v>
      </c>
      <c r="I110" s="66"/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2"/>
        <v>0</v>
      </c>
      <c r="D111" s="66"/>
      <c r="E111" s="66"/>
      <c r="F111" s="66"/>
      <c r="G111" s="134"/>
      <c r="H111" s="64">
        <f t="shared" si="3"/>
        <v>0</v>
      </c>
      <c r="I111" s="66"/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2"/>
        <v>0</v>
      </c>
      <c r="D112" s="66"/>
      <c r="E112" s="66"/>
      <c r="F112" s="66"/>
      <c r="G112" s="134"/>
      <c r="H112" s="64">
        <f t="shared" ref="H112:H175" si="6">SUM(I112:L112)</f>
        <v>0</v>
      </c>
      <c r="I112" s="66"/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2"/>
        <v>0</v>
      </c>
      <c r="D113" s="66"/>
      <c r="E113" s="66"/>
      <c r="F113" s="66"/>
      <c r="G113" s="134"/>
      <c r="H113" s="64">
        <f t="shared" si="6"/>
        <v>0</v>
      </c>
      <c r="I113" s="66"/>
      <c r="J113" s="66"/>
      <c r="K113" s="66"/>
      <c r="L113" s="134"/>
    </row>
    <row r="114" spans="1:12" hidden="1" x14ac:dyDescent="0.25">
      <c r="A114" s="135">
        <v>2270</v>
      </c>
      <c r="B114" s="63" t="s">
        <v>122</v>
      </c>
      <c r="C114" s="64">
        <f t="shared" ref="C114:C177" si="7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6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7"/>
        <v>0</v>
      </c>
      <c r="D115" s="66"/>
      <c r="E115" s="66"/>
      <c r="F115" s="66"/>
      <c r="G115" s="134"/>
      <c r="H115" s="64">
        <f t="shared" si="6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7"/>
        <v>0</v>
      </c>
      <c r="D116" s="66"/>
      <c r="E116" s="66"/>
      <c r="F116" s="66"/>
      <c r="G116" s="134"/>
      <c r="H116" s="64">
        <f t="shared" si="6"/>
        <v>0</v>
      </c>
      <c r="I116" s="66"/>
      <c r="J116" s="66"/>
      <c r="K116" s="66"/>
      <c r="L116" s="134"/>
    </row>
    <row r="117" spans="1:12" ht="24" hidden="1" x14ac:dyDescent="0.25">
      <c r="A117" s="39">
        <v>2275</v>
      </c>
      <c r="B117" s="63" t="s">
        <v>125</v>
      </c>
      <c r="C117" s="64">
        <f t="shared" si="7"/>
        <v>0</v>
      </c>
      <c r="D117" s="66"/>
      <c r="E117" s="66"/>
      <c r="F117" s="66"/>
      <c r="G117" s="134"/>
      <c r="H117" s="64">
        <f t="shared" si="6"/>
        <v>0</v>
      </c>
      <c r="I117" s="66"/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7"/>
        <v>0</v>
      </c>
      <c r="D118" s="66"/>
      <c r="E118" s="66"/>
      <c r="F118" s="66"/>
      <c r="G118" s="134"/>
      <c r="H118" s="64">
        <f t="shared" si="6"/>
        <v>0</v>
      </c>
      <c r="I118" s="66"/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 t="shared" si="7"/>
        <v>0</v>
      </c>
      <c r="D119" s="66"/>
      <c r="E119" s="66"/>
      <c r="F119" s="66"/>
      <c r="G119" s="66"/>
      <c r="H119" s="64">
        <f t="shared" si="6"/>
        <v>0</v>
      </c>
      <c r="I119" s="66"/>
      <c r="J119" s="66"/>
      <c r="K119" s="66"/>
      <c r="L119" s="148"/>
    </row>
    <row r="120" spans="1:12" ht="38.25" customHeight="1" x14ac:dyDescent="0.25">
      <c r="A120" s="95">
        <v>2300</v>
      </c>
      <c r="B120" s="75" t="s">
        <v>128</v>
      </c>
      <c r="C120" s="76">
        <f t="shared" si="7"/>
        <v>220</v>
      </c>
      <c r="D120" s="149">
        <f>SUM(D121,D126,D130,D131,D134,D138,D146,D147,D150)</f>
        <v>220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6"/>
        <v>220</v>
      </c>
      <c r="I120" s="149">
        <f>SUM(I121,I126,I130,I131,I134,I138,I146,I147,I150)</f>
        <v>220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129</v>
      </c>
      <c r="C121" s="59">
        <f t="shared" si="7"/>
        <v>0</v>
      </c>
      <c r="D121" s="142">
        <f>SUM(D122:D125)</f>
        <v>0</v>
      </c>
      <c r="E121" s="142">
        <f>SUM(E122:E125)</f>
        <v>0</v>
      </c>
      <c r="F121" s="142">
        <f>SUM(F122:F125)</f>
        <v>0</v>
      </c>
      <c r="G121" s="143">
        <f>SUM(G122:G125)</f>
        <v>0</v>
      </c>
      <c r="H121" s="59">
        <f t="shared" si="6"/>
        <v>0</v>
      </c>
      <c r="I121" s="142">
        <f>SUM(I122:I125)</f>
        <v>0</v>
      </c>
      <c r="J121" s="142">
        <f>SUM(J122:J125)</f>
        <v>0</v>
      </c>
      <c r="K121" s="142">
        <f>SUM(K122:K125)</f>
        <v>0</v>
      </c>
      <c r="L121" s="143">
        <f>SUM(L122:L125)</f>
        <v>0</v>
      </c>
    </row>
    <row r="122" spans="1:12" hidden="1" x14ac:dyDescent="0.25">
      <c r="A122" s="39">
        <v>2311</v>
      </c>
      <c r="B122" s="63" t="s">
        <v>130</v>
      </c>
      <c r="C122" s="64">
        <f t="shared" si="7"/>
        <v>0</v>
      </c>
      <c r="D122" s="66"/>
      <c r="E122" s="66"/>
      <c r="F122" s="66"/>
      <c r="G122" s="134"/>
      <c r="H122" s="64">
        <f t="shared" si="6"/>
        <v>0</v>
      </c>
      <c r="I122" s="66"/>
      <c r="J122" s="66"/>
      <c r="K122" s="66"/>
      <c r="L122" s="134"/>
    </row>
    <row r="123" spans="1:12" hidden="1" x14ac:dyDescent="0.25">
      <c r="A123" s="39">
        <v>2312</v>
      </c>
      <c r="B123" s="63" t="s">
        <v>131</v>
      </c>
      <c r="C123" s="64">
        <f t="shared" si="7"/>
        <v>0</v>
      </c>
      <c r="D123" s="66"/>
      <c r="E123" s="66"/>
      <c r="F123" s="66"/>
      <c r="G123" s="134"/>
      <c r="H123" s="64">
        <f t="shared" si="6"/>
        <v>0</v>
      </c>
      <c r="I123" s="66"/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7"/>
        <v>0</v>
      </c>
      <c r="D124" s="66"/>
      <c r="E124" s="66"/>
      <c r="F124" s="66"/>
      <c r="G124" s="134"/>
      <c r="H124" s="64">
        <f t="shared" si="6"/>
        <v>0</v>
      </c>
      <c r="I124" s="66"/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7"/>
        <v>0</v>
      </c>
      <c r="D125" s="66"/>
      <c r="E125" s="66"/>
      <c r="F125" s="66"/>
      <c r="G125" s="134"/>
      <c r="H125" s="64">
        <f t="shared" si="6"/>
        <v>0</v>
      </c>
      <c r="I125" s="66"/>
      <c r="J125" s="66"/>
      <c r="K125" s="66"/>
      <c r="L125" s="134"/>
    </row>
    <row r="126" spans="1:12" x14ac:dyDescent="0.25">
      <c r="A126" s="135">
        <v>2320</v>
      </c>
      <c r="B126" s="63" t="s">
        <v>134</v>
      </c>
      <c r="C126" s="64">
        <f t="shared" si="7"/>
        <v>220</v>
      </c>
      <c r="D126" s="136">
        <f>SUM(D127:D129)</f>
        <v>220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6"/>
        <v>220</v>
      </c>
      <c r="I126" s="136">
        <f>SUM(I127:I129)</f>
        <v>220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7"/>
        <v>0</v>
      </c>
      <c r="D127" s="66"/>
      <c r="E127" s="66"/>
      <c r="F127" s="66"/>
      <c r="G127" s="134"/>
      <c r="H127" s="64">
        <f t="shared" si="6"/>
        <v>0</v>
      </c>
      <c r="I127" s="66"/>
      <c r="J127" s="66"/>
      <c r="K127" s="66"/>
      <c r="L127" s="134"/>
    </row>
    <row r="128" spans="1:12" x14ac:dyDescent="0.25">
      <c r="A128" s="39">
        <v>2322</v>
      </c>
      <c r="B128" s="63" t="s">
        <v>136</v>
      </c>
      <c r="C128" s="64">
        <f t="shared" si="7"/>
        <v>220</v>
      </c>
      <c r="D128" s="66">
        <v>220</v>
      </c>
      <c r="E128" s="66"/>
      <c r="F128" s="66"/>
      <c r="G128" s="134"/>
      <c r="H128" s="64">
        <f t="shared" si="6"/>
        <v>220</v>
      </c>
      <c r="I128" s="66">
        <v>220</v>
      </c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7"/>
        <v>0</v>
      </c>
      <c r="D129" s="66"/>
      <c r="E129" s="66"/>
      <c r="F129" s="66"/>
      <c r="G129" s="134"/>
      <c r="H129" s="64">
        <f t="shared" si="6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7"/>
        <v>0</v>
      </c>
      <c r="D130" s="66"/>
      <c r="E130" s="66"/>
      <c r="F130" s="66"/>
      <c r="G130" s="134"/>
      <c r="H130" s="64">
        <f t="shared" si="6"/>
        <v>0</v>
      </c>
      <c r="I130" s="66"/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7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6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7"/>
        <v>0</v>
      </c>
      <c r="D132" s="66"/>
      <c r="E132" s="66"/>
      <c r="F132" s="66"/>
      <c r="G132" s="134"/>
      <c r="H132" s="64">
        <f t="shared" si="6"/>
        <v>0</v>
      </c>
      <c r="I132" s="66"/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7"/>
        <v>0</v>
      </c>
      <c r="D133" s="66"/>
      <c r="E133" s="66"/>
      <c r="F133" s="66"/>
      <c r="G133" s="134"/>
      <c r="H133" s="64">
        <f t="shared" si="6"/>
        <v>0</v>
      </c>
      <c r="I133" s="66"/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7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6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7"/>
        <v>0</v>
      </c>
      <c r="D135" s="61"/>
      <c r="E135" s="61"/>
      <c r="F135" s="61"/>
      <c r="G135" s="133"/>
      <c r="H135" s="59">
        <f t="shared" si="6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7"/>
        <v>0</v>
      </c>
      <c r="D136" s="66"/>
      <c r="E136" s="66"/>
      <c r="F136" s="66"/>
      <c r="G136" s="134"/>
      <c r="H136" s="64">
        <f t="shared" si="6"/>
        <v>0</v>
      </c>
      <c r="I136" s="66"/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7"/>
        <v>0</v>
      </c>
      <c r="D137" s="66"/>
      <c r="E137" s="66"/>
      <c r="F137" s="66"/>
      <c r="G137" s="134"/>
      <c r="H137" s="64">
        <f t="shared" si="6"/>
        <v>0</v>
      </c>
      <c r="I137" s="66"/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7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6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7"/>
        <v>0</v>
      </c>
      <c r="D139" s="66"/>
      <c r="E139" s="66"/>
      <c r="F139" s="66"/>
      <c r="G139" s="134"/>
      <c r="H139" s="64">
        <f t="shared" si="6"/>
        <v>0</v>
      </c>
      <c r="I139" s="66"/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7"/>
        <v>0</v>
      </c>
      <c r="D140" s="66"/>
      <c r="E140" s="66"/>
      <c r="F140" s="66"/>
      <c r="G140" s="134"/>
      <c r="H140" s="64">
        <f t="shared" si="6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7"/>
        <v>0</v>
      </c>
      <c r="D141" s="66"/>
      <c r="E141" s="66"/>
      <c r="F141" s="66"/>
      <c r="G141" s="134"/>
      <c r="H141" s="64">
        <f t="shared" si="6"/>
        <v>0</v>
      </c>
      <c r="I141" s="66"/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7"/>
        <v>0</v>
      </c>
      <c r="D142" s="66"/>
      <c r="E142" s="66"/>
      <c r="F142" s="66"/>
      <c r="G142" s="134"/>
      <c r="H142" s="64">
        <f t="shared" si="6"/>
        <v>0</v>
      </c>
      <c r="I142" s="66"/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7"/>
        <v>0</v>
      </c>
      <c r="D143" s="66"/>
      <c r="E143" s="66"/>
      <c r="F143" s="66"/>
      <c r="G143" s="134"/>
      <c r="H143" s="64">
        <f t="shared" si="6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7"/>
        <v>0</v>
      </c>
      <c r="D144" s="66"/>
      <c r="E144" s="66"/>
      <c r="F144" s="66"/>
      <c r="G144" s="134"/>
      <c r="H144" s="64">
        <f t="shared" si="6"/>
        <v>0</v>
      </c>
      <c r="I144" s="66"/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7"/>
        <v>0</v>
      </c>
      <c r="D145" s="66"/>
      <c r="E145" s="66"/>
      <c r="F145" s="66"/>
      <c r="G145" s="134"/>
      <c r="H145" s="64">
        <f t="shared" si="6"/>
        <v>0</v>
      </c>
      <c r="I145" s="66"/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7"/>
        <v>0</v>
      </c>
      <c r="D146" s="138"/>
      <c r="E146" s="138"/>
      <c r="F146" s="138"/>
      <c r="G146" s="139"/>
      <c r="H146" s="103">
        <f t="shared" si="6"/>
        <v>0</v>
      </c>
      <c r="I146" s="138"/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7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6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7"/>
        <v>0</v>
      </c>
      <c r="D148" s="61"/>
      <c r="E148" s="61"/>
      <c r="F148" s="61"/>
      <c r="G148" s="133"/>
      <c r="H148" s="59">
        <f t="shared" si="6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7"/>
        <v>0</v>
      </c>
      <c r="D149" s="66"/>
      <c r="E149" s="66"/>
      <c r="F149" s="66"/>
      <c r="G149" s="134"/>
      <c r="H149" s="64">
        <f t="shared" si="6"/>
        <v>0</v>
      </c>
      <c r="I149" s="66"/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7"/>
        <v>0</v>
      </c>
      <c r="D150" s="138"/>
      <c r="E150" s="138"/>
      <c r="F150" s="138"/>
      <c r="G150" s="139"/>
      <c r="H150" s="103">
        <f t="shared" si="6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7"/>
        <v>0</v>
      </c>
      <c r="D151" s="151"/>
      <c r="E151" s="151"/>
      <c r="F151" s="151"/>
      <c r="G151" s="152"/>
      <c r="H151" s="51">
        <f t="shared" si="6"/>
        <v>0</v>
      </c>
      <c r="I151" s="151"/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7"/>
        <v>0</v>
      </c>
      <c r="D152" s="56">
        <f>SUM(D153,D159)</f>
        <v>0</v>
      </c>
      <c r="E152" s="56">
        <f>SUM(E153,E159)</f>
        <v>0</v>
      </c>
      <c r="F152" s="56">
        <f>SUM(F153,F159)</f>
        <v>0</v>
      </c>
      <c r="G152" s="56">
        <f>SUM(G153,G159)</f>
        <v>0</v>
      </c>
      <c r="H152" s="51">
        <f t="shared" si="6"/>
        <v>0</v>
      </c>
      <c r="I152" s="56">
        <f>SUM(I153,I159)</f>
        <v>0</v>
      </c>
      <c r="J152" s="56">
        <f>SUM(J153,J159)</f>
        <v>0</v>
      </c>
      <c r="K152" s="56">
        <f>SUM(K153,K159)</f>
        <v>0</v>
      </c>
      <c r="L152" s="129">
        <f>SUM(L153,L159)</f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7"/>
        <v>0</v>
      </c>
      <c r="D153" s="142">
        <f>SUM(D154:D158)</f>
        <v>0</v>
      </c>
      <c r="E153" s="142">
        <f>SUM(E154:E158)</f>
        <v>0</v>
      </c>
      <c r="F153" s="142">
        <f>SUM(F154:F158)</f>
        <v>0</v>
      </c>
      <c r="G153" s="142">
        <f>SUM(G154:G158)</f>
        <v>0</v>
      </c>
      <c r="H153" s="59">
        <f t="shared" si="6"/>
        <v>0</v>
      </c>
      <c r="I153" s="142">
        <f>SUM(I154:I158)</f>
        <v>0</v>
      </c>
      <c r="J153" s="142">
        <f>SUM(J154:J158)</f>
        <v>0</v>
      </c>
      <c r="K153" s="142">
        <f>SUM(K154:K158)</f>
        <v>0</v>
      </c>
      <c r="L153" s="153">
        <f>SUM(L154:L158)</f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7"/>
        <v>0</v>
      </c>
      <c r="D154" s="66"/>
      <c r="E154" s="66"/>
      <c r="F154" s="66"/>
      <c r="G154" s="134"/>
      <c r="H154" s="64">
        <f t="shared" si="6"/>
        <v>0</v>
      </c>
      <c r="I154" s="66"/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7"/>
        <v>0</v>
      </c>
      <c r="D155" s="66"/>
      <c r="E155" s="66"/>
      <c r="F155" s="66"/>
      <c r="G155" s="134"/>
      <c r="H155" s="64">
        <f t="shared" si="6"/>
        <v>0</v>
      </c>
      <c r="I155" s="66"/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7"/>
        <v>0</v>
      </c>
      <c r="D156" s="66"/>
      <c r="E156" s="66"/>
      <c r="F156" s="66"/>
      <c r="G156" s="134"/>
      <c r="H156" s="64">
        <f t="shared" si="6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7"/>
        <v>0</v>
      </c>
      <c r="D157" s="66"/>
      <c r="E157" s="66"/>
      <c r="F157" s="66"/>
      <c r="G157" s="134"/>
      <c r="H157" s="64">
        <f t="shared" si="6"/>
        <v>0</v>
      </c>
      <c r="I157" s="66"/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7"/>
        <v>0</v>
      </c>
      <c r="D158" s="66"/>
      <c r="E158" s="66"/>
      <c r="F158" s="66"/>
      <c r="G158" s="134"/>
      <c r="H158" s="64">
        <f t="shared" si="6"/>
        <v>0</v>
      </c>
      <c r="I158" s="66"/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7"/>
        <v>0</v>
      </c>
      <c r="D159" s="66"/>
      <c r="E159" s="66"/>
      <c r="F159" s="66"/>
      <c r="G159" s="134"/>
      <c r="H159" s="64">
        <f t="shared" si="6"/>
        <v>0</v>
      </c>
      <c r="I159" s="66"/>
      <c r="J159" s="66"/>
      <c r="K159" s="66"/>
      <c r="L159" s="134"/>
    </row>
    <row r="160" spans="1:12" hidden="1" x14ac:dyDescent="0.25">
      <c r="A160" s="123">
        <v>3000</v>
      </c>
      <c r="B160" s="123" t="s">
        <v>168</v>
      </c>
      <c r="C160" s="124">
        <f t="shared" si="7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6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155">
        <f t="shared" si="7"/>
        <v>0</v>
      </c>
      <c r="D161" s="56">
        <f>SUM(D162,D166)</f>
        <v>0</v>
      </c>
      <c r="E161" s="56">
        <f>SUM(E162,E166)</f>
        <v>0</v>
      </c>
      <c r="F161" s="56">
        <f>SUM(F162,F166)</f>
        <v>0</v>
      </c>
      <c r="G161" s="56">
        <f>SUM(G162,G166)</f>
        <v>0</v>
      </c>
      <c r="H161" s="51">
        <f t="shared" si="6"/>
        <v>0</v>
      </c>
      <c r="I161" s="56">
        <f>SUM(I162,I166)</f>
        <v>0</v>
      </c>
      <c r="J161" s="56">
        <f>SUM(J162,J166)</f>
        <v>0</v>
      </c>
      <c r="K161" s="56">
        <f>SUM(K162,K166)</f>
        <v>0</v>
      </c>
      <c r="L161" s="129">
        <f>SUM(L162,L166)</f>
        <v>0</v>
      </c>
    </row>
    <row r="162" spans="1:12" ht="36" hidden="1" x14ac:dyDescent="0.25">
      <c r="A162" s="141">
        <v>3260</v>
      </c>
      <c r="B162" s="58" t="s">
        <v>170</v>
      </c>
      <c r="C162" s="59">
        <f t="shared" si="7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6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 t="shared" si="7"/>
        <v>0</v>
      </c>
      <c r="D163" s="66"/>
      <c r="E163" s="66"/>
      <c r="F163" s="66"/>
      <c r="G163" s="134"/>
      <c r="H163" s="64">
        <f t="shared" si="6"/>
        <v>0</v>
      </c>
      <c r="I163" s="66"/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 t="shared" si="7"/>
        <v>0</v>
      </c>
      <c r="D164" s="66"/>
      <c r="E164" s="66"/>
      <c r="F164" s="66"/>
      <c r="G164" s="134"/>
      <c r="H164" s="64">
        <f t="shared" si="6"/>
        <v>0</v>
      </c>
      <c r="I164" s="66"/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 t="shared" si="7"/>
        <v>0</v>
      </c>
      <c r="D165" s="66"/>
      <c r="E165" s="66"/>
      <c r="F165" s="66"/>
      <c r="G165" s="134"/>
      <c r="H165" s="64">
        <f t="shared" si="6"/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si="7"/>
        <v>0</v>
      </c>
      <c r="D166" s="142">
        <f>SUM(D167:D170)</f>
        <v>0</v>
      </c>
      <c r="E166" s="142">
        <f>SUM(E167:E170)</f>
        <v>0</v>
      </c>
      <c r="F166" s="142">
        <f>SUM(F167:F170)</f>
        <v>0</v>
      </c>
      <c r="G166" s="142">
        <f>SUM(G167:G170)</f>
        <v>0</v>
      </c>
      <c r="H166" s="156">
        <f t="shared" si="6"/>
        <v>0</v>
      </c>
      <c r="I166" s="142">
        <f>SUM(I167:I170)</f>
        <v>0</v>
      </c>
      <c r="J166" s="142">
        <f>SUM(J167:J170)</f>
        <v>0</v>
      </c>
      <c r="K166" s="142">
        <f>SUM(K167:K170)</f>
        <v>0</v>
      </c>
      <c r="L166" s="157">
        <f>SUM(L167:L170)</f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7"/>
        <v>0</v>
      </c>
      <c r="D167" s="66"/>
      <c r="E167" s="66"/>
      <c r="F167" s="66"/>
      <c r="G167" s="158"/>
      <c r="H167" s="64">
        <f t="shared" si="6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7"/>
        <v>0</v>
      </c>
      <c r="D168" s="66"/>
      <c r="E168" s="66"/>
      <c r="F168" s="66"/>
      <c r="G168" s="158"/>
      <c r="H168" s="64">
        <f t="shared" si="6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7"/>
        <v>0</v>
      </c>
      <c r="D169" s="66"/>
      <c r="E169" s="66"/>
      <c r="F169" s="66"/>
      <c r="G169" s="158"/>
      <c r="H169" s="64">
        <f t="shared" si="6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7"/>
        <v>0</v>
      </c>
      <c r="D170" s="160"/>
      <c r="E170" s="160"/>
      <c r="F170" s="160"/>
      <c r="G170" s="161"/>
      <c r="H170" s="156">
        <f t="shared" si="6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7"/>
        <v>0</v>
      </c>
      <c r="D171" s="165">
        <f>SUM(D172:D173)</f>
        <v>0</v>
      </c>
      <c r="E171" s="165">
        <f>SUM(E172:E173)</f>
        <v>0</v>
      </c>
      <c r="F171" s="165">
        <f>SUM(F172:F173)</f>
        <v>0</v>
      </c>
      <c r="G171" s="165">
        <f>SUM(G172:G173)</f>
        <v>0</v>
      </c>
      <c r="H171" s="164">
        <f t="shared" si="6"/>
        <v>0</v>
      </c>
      <c r="I171" s="165">
        <f>SUM(I172:I173)</f>
        <v>0</v>
      </c>
      <c r="J171" s="165">
        <f>SUM(J172:J173)</f>
        <v>0</v>
      </c>
      <c r="K171" s="165">
        <f>SUM(K172:K173)</f>
        <v>0</v>
      </c>
      <c r="L171" s="129">
        <f>SUM(L172:L173)</f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7"/>
        <v>0</v>
      </c>
      <c r="D172" s="138"/>
      <c r="E172" s="138"/>
      <c r="F172" s="138"/>
      <c r="G172" s="139"/>
      <c r="H172" s="166">
        <f t="shared" si="6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7"/>
        <v>0</v>
      </c>
      <c r="D173" s="61"/>
      <c r="E173" s="61"/>
      <c r="F173" s="61"/>
      <c r="G173" s="133"/>
      <c r="H173" s="59">
        <f t="shared" si="6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7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6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 t="shared" si="7"/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6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si="7"/>
        <v>0</v>
      </c>
      <c r="D176" s="61"/>
      <c r="E176" s="61"/>
      <c r="F176" s="61"/>
      <c r="G176" s="133"/>
      <c r="H176" s="59">
        <f t="shared" ref="H176:H239" si="8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7"/>
        <v>0</v>
      </c>
      <c r="D177" s="66"/>
      <c r="E177" s="66"/>
      <c r="F177" s="66"/>
      <c r="G177" s="134"/>
      <c r="H177" s="64">
        <f t="shared" si="8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ref="C178:C241" si="9">SUM(D178:G178)</f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8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 t="shared" si="9"/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8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9"/>
        <v>0</v>
      </c>
      <c r="D180" s="66"/>
      <c r="E180" s="66"/>
      <c r="F180" s="66"/>
      <c r="G180" s="134"/>
      <c r="H180" s="64">
        <f t="shared" si="8"/>
        <v>0</v>
      </c>
      <c r="I180" s="66"/>
      <c r="J180" s="66"/>
      <c r="K180" s="66"/>
      <c r="L180" s="134"/>
    </row>
    <row r="181" spans="1:12" s="22" customFormat="1" ht="24" x14ac:dyDescent="0.25">
      <c r="A181" s="169"/>
      <c r="B181" s="18" t="s">
        <v>189</v>
      </c>
      <c r="C181" s="120">
        <f t="shared" si="9"/>
        <v>5200</v>
      </c>
      <c r="D181" s="121">
        <f>SUM(D182,D211,D252,D265)</f>
        <v>5200</v>
      </c>
      <c r="E181" s="121">
        <f>SUM(E182,E211,E252)</f>
        <v>0</v>
      </c>
      <c r="F181" s="121">
        <f>SUM(F182,F211,F252,)</f>
        <v>0</v>
      </c>
      <c r="G181" s="121">
        <f>SUM(G182,G211,G252)</f>
        <v>0</v>
      </c>
      <c r="H181" s="120">
        <f t="shared" si="8"/>
        <v>5200</v>
      </c>
      <c r="I181" s="121">
        <f t="shared" ref="I181:L181" si="10">SUM(I182,I211,I252,I265)</f>
        <v>5200</v>
      </c>
      <c r="J181" s="121">
        <f t="shared" si="10"/>
        <v>0</v>
      </c>
      <c r="K181" s="121">
        <f t="shared" si="10"/>
        <v>0</v>
      </c>
      <c r="L181" s="170">
        <f t="shared" si="10"/>
        <v>0</v>
      </c>
    </row>
    <row r="182" spans="1:12" hidden="1" x14ac:dyDescent="0.25">
      <c r="A182" s="123">
        <v>5000</v>
      </c>
      <c r="B182" s="123" t="s">
        <v>190</v>
      </c>
      <c r="C182" s="124">
        <f t="shared" si="9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8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9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8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9"/>
        <v>0</v>
      </c>
      <c r="D184" s="61"/>
      <c r="E184" s="61"/>
      <c r="F184" s="61"/>
      <c r="G184" s="133"/>
      <c r="H184" s="59">
        <f t="shared" si="8"/>
        <v>0</v>
      </c>
      <c r="I184" s="61"/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 t="shared" si="9"/>
        <v>0</v>
      </c>
      <c r="D185" s="66"/>
      <c r="E185" s="66"/>
      <c r="F185" s="66"/>
      <c r="G185" s="134"/>
      <c r="H185" s="64">
        <f t="shared" si="8"/>
        <v>0</v>
      </c>
      <c r="I185" s="66"/>
      <c r="J185" s="66"/>
      <c r="K185" s="66"/>
      <c r="L185" s="134"/>
    </row>
    <row r="186" spans="1:12" hidden="1" x14ac:dyDescent="0.25">
      <c r="A186" s="135">
        <v>5140</v>
      </c>
      <c r="B186" s="63" t="s">
        <v>194</v>
      </c>
      <c r="C186" s="64">
        <f t="shared" si="9"/>
        <v>0</v>
      </c>
      <c r="D186" s="66"/>
      <c r="E186" s="66"/>
      <c r="F186" s="66"/>
      <c r="G186" s="134"/>
      <c r="H186" s="64">
        <f t="shared" si="8"/>
        <v>0</v>
      </c>
      <c r="I186" s="66"/>
      <c r="J186" s="66"/>
      <c r="K186" s="66"/>
      <c r="L186" s="134"/>
    </row>
    <row r="187" spans="1:12" ht="24" hidden="1" x14ac:dyDescent="0.25">
      <c r="A187" s="50">
        <v>5200</v>
      </c>
      <c r="B187" s="127" t="s">
        <v>195</v>
      </c>
      <c r="C187" s="51">
        <f t="shared" si="9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8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9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8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9"/>
        <v>0</v>
      </c>
      <c r="D189" s="61"/>
      <c r="E189" s="61"/>
      <c r="F189" s="61"/>
      <c r="G189" s="133"/>
      <c r="H189" s="59">
        <f t="shared" si="8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9"/>
        <v>0</v>
      </c>
      <c r="D190" s="66"/>
      <c r="E190" s="66"/>
      <c r="F190" s="66"/>
      <c r="G190" s="134"/>
      <c r="H190" s="64">
        <f t="shared" si="8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9"/>
        <v>0</v>
      </c>
      <c r="D191" s="66"/>
      <c r="E191" s="66"/>
      <c r="F191" s="66"/>
      <c r="G191" s="134"/>
      <c r="H191" s="64">
        <f t="shared" si="8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9"/>
        <v>0</v>
      </c>
      <c r="D192" s="66"/>
      <c r="E192" s="66"/>
      <c r="F192" s="66"/>
      <c r="G192" s="134"/>
      <c r="H192" s="64">
        <f t="shared" si="8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 t="shared" si="9"/>
        <v>0</v>
      </c>
      <c r="D193" s="66"/>
      <c r="E193" s="66"/>
      <c r="F193" s="66"/>
      <c r="G193" s="134"/>
      <c r="H193" s="64">
        <f t="shared" si="8"/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9"/>
        <v>0</v>
      </c>
      <c r="D194" s="66"/>
      <c r="E194" s="66"/>
      <c r="F194" s="66"/>
      <c r="G194" s="134"/>
      <c r="H194" s="64">
        <f t="shared" si="8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9"/>
        <v>0</v>
      </c>
      <c r="D195" s="66"/>
      <c r="E195" s="66"/>
      <c r="F195" s="66"/>
      <c r="G195" s="134"/>
      <c r="H195" s="64">
        <f t="shared" si="8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9"/>
        <v>0</v>
      </c>
      <c r="D196" s="66"/>
      <c r="E196" s="66"/>
      <c r="F196" s="66"/>
      <c r="G196" s="134"/>
      <c r="H196" s="64">
        <f t="shared" si="8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9"/>
        <v>0</v>
      </c>
      <c r="D197" s="66"/>
      <c r="E197" s="66"/>
      <c r="F197" s="66"/>
      <c r="G197" s="134"/>
      <c r="H197" s="64">
        <f t="shared" si="8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9"/>
        <v>0</v>
      </c>
      <c r="D198" s="66"/>
      <c r="E198" s="66"/>
      <c r="F198" s="66"/>
      <c r="G198" s="134"/>
      <c r="H198" s="64">
        <f t="shared" si="8"/>
        <v>0</v>
      </c>
      <c r="I198" s="66"/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9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8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9"/>
        <v>0</v>
      </c>
      <c r="D200" s="66"/>
      <c r="E200" s="66"/>
      <c r="F200" s="66"/>
      <c r="G200" s="134"/>
      <c r="H200" s="64">
        <f t="shared" si="8"/>
        <v>0</v>
      </c>
      <c r="I200" s="66"/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9"/>
        <v>0</v>
      </c>
      <c r="D201" s="66"/>
      <c r="E201" s="66"/>
      <c r="F201" s="66"/>
      <c r="G201" s="134"/>
      <c r="H201" s="64">
        <f t="shared" si="8"/>
        <v>0</v>
      </c>
      <c r="I201" s="66"/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9"/>
        <v>0</v>
      </c>
      <c r="D202" s="66"/>
      <c r="E202" s="66"/>
      <c r="F202" s="66"/>
      <c r="G202" s="134"/>
      <c r="H202" s="64">
        <f t="shared" si="8"/>
        <v>0</v>
      </c>
      <c r="I202" s="66"/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9"/>
        <v>0</v>
      </c>
      <c r="D203" s="66"/>
      <c r="E203" s="66"/>
      <c r="F203" s="66"/>
      <c r="G203" s="134"/>
      <c r="H203" s="64">
        <f t="shared" si="8"/>
        <v>0</v>
      </c>
      <c r="I203" s="66"/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9"/>
        <v>0</v>
      </c>
      <c r="D204" s="66"/>
      <c r="E204" s="66"/>
      <c r="F204" s="66"/>
      <c r="G204" s="134"/>
      <c r="H204" s="64">
        <f t="shared" si="8"/>
        <v>0</v>
      </c>
      <c r="I204" s="66"/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9"/>
        <v>0</v>
      </c>
      <c r="D205" s="66"/>
      <c r="E205" s="66"/>
      <c r="F205" s="66"/>
      <c r="G205" s="134"/>
      <c r="H205" s="64">
        <f t="shared" si="8"/>
        <v>0</v>
      </c>
      <c r="I205" s="66"/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9"/>
        <v>0</v>
      </c>
      <c r="D206" s="66"/>
      <c r="E206" s="66"/>
      <c r="F206" s="66"/>
      <c r="G206" s="134"/>
      <c r="H206" s="64">
        <f t="shared" si="8"/>
        <v>0</v>
      </c>
      <c r="I206" s="66"/>
      <c r="J206" s="66"/>
      <c r="K206" s="66"/>
      <c r="L206" s="134"/>
    </row>
    <row r="207" spans="1:12" hidden="1" x14ac:dyDescent="0.25">
      <c r="A207" s="135">
        <v>5250</v>
      </c>
      <c r="B207" s="63" t="s">
        <v>215</v>
      </c>
      <c r="C207" s="172">
        <f t="shared" si="9"/>
        <v>0</v>
      </c>
      <c r="D207" s="66"/>
      <c r="E207" s="66"/>
      <c r="F207" s="66"/>
      <c r="G207" s="134"/>
      <c r="H207" s="64">
        <f t="shared" si="8"/>
        <v>0</v>
      </c>
      <c r="I207" s="66"/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9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8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9"/>
        <v>0</v>
      </c>
      <c r="D209" s="66"/>
      <c r="E209" s="66"/>
      <c r="F209" s="66"/>
      <c r="G209" s="134"/>
      <c r="H209" s="64">
        <f t="shared" si="8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9"/>
        <v>0</v>
      </c>
      <c r="D210" s="138"/>
      <c r="E210" s="138"/>
      <c r="F210" s="138"/>
      <c r="G210" s="139"/>
      <c r="H210" s="103">
        <f t="shared" si="8"/>
        <v>0</v>
      </c>
      <c r="I210" s="138"/>
      <c r="J210" s="138"/>
      <c r="K210" s="138"/>
      <c r="L210" s="139"/>
    </row>
    <row r="211" spans="1:12" ht="24" x14ac:dyDescent="0.25">
      <c r="A211" s="123">
        <v>6000</v>
      </c>
      <c r="B211" s="123" t="s">
        <v>219</v>
      </c>
      <c r="C211" s="174">
        <f t="shared" si="9"/>
        <v>5200</v>
      </c>
      <c r="D211" s="125">
        <f>D212+D232+D240+D250</f>
        <v>5200</v>
      </c>
      <c r="E211" s="125">
        <f t="shared" ref="E211:G211" si="11">E212+E232+E240+E250</f>
        <v>0</v>
      </c>
      <c r="F211" s="125">
        <f t="shared" si="11"/>
        <v>0</v>
      </c>
      <c r="G211" s="126">
        <f t="shared" si="11"/>
        <v>0</v>
      </c>
      <c r="H211" s="124">
        <f t="shared" si="8"/>
        <v>5200</v>
      </c>
      <c r="I211" s="125">
        <f t="shared" ref="I211:L211" si="12">I212+I232+I240+I250</f>
        <v>5200</v>
      </c>
      <c r="J211" s="125">
        <f t="shared" si="12"/>
        <v>0</v>
      </c>
      <c r="K211" s="125">
        <f t="shared" si="12"/>
        <v>0</v>
      </c>
      <c r="L211" s="126">
        <f t="shared" si="12"/>
        <v>0</v>
      </c>
    </row>
    <row r="212" spans="1:12" ht="14.25" customHeight="1" x14ac:dyDescent="0.25">
      <c r="A212" s="163">
        <v>6200</v>
      </c>
      <c r="B212" s="154" t="s">
        <v>220</v>
      </c>
      <c r="C212" s="175">
        <f t="shared" si="9"/>
        <v>5200</v>
      </c>
      <c r="D212" s="165">
        <f>SUM(D213,D214,D216,D219,D225,D226,D227)</f>
        <v>5200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8"/>
        <v>5200</v>
      </c>
      <c r="I212" s="165">
        <f>SUM(I213,I214,I216,I219,I225,I226,I227)</f>
        <v>5200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9"/>
        <v>0</v>
      </c>
      <c r="D213" s="61"/>
      <c r="E213" s="61"/>
      <c r="F213" s="61"/>
      <c r="G213" s="177"/>
      <c r="H213" s="178">
        <f t="shared" si="8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9"/>
        <v>0</v>
      </c>
      <c r="D214" s="136">
        <f>SUM(D215)</f>
        <v>0</v>
      </c>
      <c r="E214" s="136">
        <f>SUM(E215)</f>
        <v>0</v>
      </c>
      <c r="F214" s="136">
        <f>SUM(F215)</f>
        <v>0</v>
      </c>
      <c r="G214" s="137">
        <f>SUM(G215)</f>
        <v>0</v>
      </c>
      <c r="H214" s="179">
        <f t="shared" si="8"/>
        <v>0</v>
      </c>
      <c r="I214" s="136">
        <f>SUM(I215)</f>
        <v>0</v>
      </c>
      <c r="J214" s="136">
        <f>SUM(J215)</f>
        <v>0</v>
      </c>
      <c r="K214" s="136">
        <f>SUM(K215)</f>
        <v>0</v>
      </c>
      <c r="L214" s="137">
        <f>SUM(L215)</f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9"/>
        <v>0</v>
      </c>
      <c r="D215" s="61"/>
      <c r="E215" s="61"/>
      <c r="F215" s="61"/>
      <c r="G215" s="133"/>
      <c r="H215" s="179">
        <f t="shared" si="8"/>
        <v>0</v>
      </c>
      <c r="I215" s="61"/>
      <c r="J215" s="61"/>
      <c r="K215" s="61"/>
      <c r="L215" s="133"/>
    </row>
    <row r="216" spans="1:12" ht="24" x14ac:dyDescent="0.25">
      <c r="A216" s="135">
        <v>6240</v>
      </c>
      <c r="B216" s="63" t="s">
        <v>224</v>
      </c>
      <c r="C216" s="172">
        <f t="shared" si="9"/>
        <v>5200</v>
      </c>
      <c r="D216" s="136">
        <f>SUM(D217:D218)</f>
        <v>5200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8"/>
        <v>5200</v>
      </c>
      <c r="I216" s="136">
        <f>SUM(I217:I218)</f>
        <v>5200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 t="shared" si="9"/>
        <v>0</v>
      </c>
      <c r="D217" s="66"/>
      <c r="E217" s="66"/>
      <c r="F217" s="66"/>
      <c r="G217" s="134"/>
      <c r="H217" s="179">
        <f t="shared" si="8"/>
        <v>0</v>
      </c>
      <c r="I217" s="66"/>
      <c r="J217" s="66"/>
      <c r="K217" s="66"/>
      <c r="L217" s="134"/>
    </row>
    <row r="218" spans="1:12" x14ac:dyDescent="0.25">
      <c r="A218" s="39">
        <v>6242</v>
      </c>
      <c r="B218" s="63" t="s">
        <v>226</v>
      </c>
      <c r="C218" s="172">
        <f t="shared" si="9"/>
        <v>5200</v>
      </c>
      <c r="D218" s="66">
        <v>5200</v>
      </c>
      <c r="E218" s="66"/>
      <c r="F218" s="66"/>
      <c r="G218" s="134"/>
      <c r="H218" s="179">
        <f t="shared" si="8"/>
        <v>5200</v>
      </c>
      <c r="I218" s="66">
        <v>5200</v>
      </c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 t="shared" si="9"/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8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 t="shared" si="9"/>
        <v>0</v>
      </c>
      <c r="D220" s="66"/>
      <c r="E220" s="66"/>
      <c r="F220" s="66"/>
      <c r="G220" s="134"/>
      <c r="H220" s="179">
        <f t="shared" si="8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9"/>
        <v>0</v>
      </c>
      <c r="D221" s="66"/>
      <c r="E221" s="66"/>
      <c r="F221" s="66"/>
      <c r="G221" s="134"/>
      <c r="H221" s="179">
        <f t="shared" si="8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9"/>
        <v>0</v>
      </c>
      <c r="D222" s="66"/>
      <c r="E222" s="66"/>
      <c r="F222" s="66"/>
      <c r="G222" s="134"/>
      <c r="H222" s="179">
        <f t="shared" si="8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9"/>
        <v>0</v>
      </c>
      <c r="D223" s="66"/>
      <c r="E223" s="66"/>
      <c r="F223" s="66"/>
      <c r="G223" s="134"/>
      <c r="H223" s="179">
        <f t="shared" si="8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9"/>
        <v>0</v>
      </c>
      <c r="D224" s="66"/>
      <c r="E224" s="66"/>
      <c r="F224" s="66"/>
      <c r="G224" s="134"/>
      <c r="H224" s="179">
        <f t="shared" si="8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9"/>
        <v>0</v>
      </c>
      <c r="D225" s="66"/>
      <c r="E225" s="66"/>
      <c r="F225" s="66"/>
      <c r="G225" s="134"/>
      <c r="H225" s="179">
        <f t="shared" si="8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9"/>
        <v>0</v>
      </c>
      <c r="D226" s="66"/>
      <c r="E226" s="66"/>
      <c r="F226" s="66"/>
      <c r="G226" s="134"/>
      <c r="H226" s="179">
        <f t="shared" si="8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9"/>
        <v>0</v>
      </c>
      <c r="D227" s="142">
        <f>SUM(D228:D231)</f>
        <v>0</v>
      </c>
      <c r="E227" s="142">
        <f>SUM(E228:E231)</f>
        <v>0</v>
      </c>
      <c r="F227" s="142">
        <f>SUM(F228:F231)</f>
        <v>0</v>
      </c>
      <c r="G227" s="157">
        <f>SUM(G228:G231)</f>
        <v>0</v>
      </c>
      <c r="H227" s="180">
        <f t="shared" si="8"/>
        <v>0</v>
      </c>
      <c r="I227" s="142">
        <f>SUM(I228:I231)</f>
        <v>0</v>
      </c>
      <c r="J227" s="142">
        <f>SUM(J228:J231)</f>
        <v>0</v>
      </c>
      <c r="K227" s="142">
        <f>SUM(K228:K231)</f>
        <v>0</v>
      </c>
      <c r="L227" s="157">
        <f>SUM(L228:L231)</f>
        <v>0</v>
      </c>
    </row>
    <row r="228" spans="1:12" hidden="1" x14ac:dyDescent="0.25">
      <c r="A228" s="39">
        <v>6291</v>
      </c>
      <c r="B228" s="63" t="s">
        <v>236</v>
      </c>
      <c r="C228" s="172">
        <f t="shared" si="9"/>
        <v>0</v>
      </c>
      <c r="D228" s="66"/>
      <c r="E228" s="66"/>
      <c r="F228" s="66"/>
      <c r="G228" s="148"/>
      <c r="H228" s="172">
        <f t="shared" si="8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9"/>
        <v>0</v>
      </c>
      <c r="D229" s="66"/>
      <c r="E229" s="66"/>
      <c r="F229" s="66"/>
      <c r="G229" s="148"/>
      <c r="H229" s="172">
        <f t="shared" si="8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9"/>
        <v>0</v>
      </c>
      <c r="D230" s="66"/>
      <c r="E230" s="66"/>
      <c r="F230" s="66"/>
      <c r="G230" s="148"/>
      <c r="H230" s="172">
        <f t="shared" si="8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9"/>
        <v>0</v>
      </c>
      <c r="D231" s="66"/>
      <c r="E231" s="66"/>
      <c r="F231" s="66"/>
      <c r="G231" s="148"/>
      <c r="H231" s="172">
        <f t="shared" si="8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9"/>
        <v>0</v>
      </c>
      <c r="D232" s="56">
        <f>SUM(D233,D238,D239)</f>
        <v>0</v>
      </c>
      <c r="E232" s="56">
        <f>SUM(E233,E238,E239)</f>
        <v>0</v>
      </c>
      <c r="F232" s="56">
        <f>SUM(F233,F238,F239)</f>
        <v>0</v>
      </c>
      <c r="G232" s="56">
        <f>SUM(G233,G238,G239)</f>
        <v>0</v>
      </c>
      <c r="H232" s="51">
        <f t="shared" si="8"/>
        <v>0</v>
      </c>
      <c r="I232" s="56">
        <f>SUM(I233,I238,I239)</f>
        <v>0</v>
      </c>
      <c r="J232" s="56">
        <f>SUM(J233,J238,J239)</f>
        <v>0</v>
      </c>
      <c r="K232" s="56">
        <f>SUM(K233,K238,K239)</f>
        <v>0</v>
      </c>
      <c r="L232" s="144">
        <f>SUM(L233,L238,L239)</f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9"/>
        <v>0</v>
      </c>
      <c r="D233" s="142">
        <f>SUM(D234:D237)</f>
        <v>0</v>
      </c>
      <c r="E233" s="142">
        <f>SUM(E234:E237)</f>
        <v>0</v>
      </c>
      <c r="F233" s="142">
        <f>SUM(F234:F237)</f>
        <v>0</v>
      </c>
      <c r="G233" s="181">
        <f>SUM(G234:G237)</f>
        <v>0</v>
      </c>
      <c r="H233" s="180">
        <f t="shared" si="8"/>
        <v>0</v>
      </c>
      <c r="I233" s="142">
        <f>SUM(I234:I237)</f>
        <v>0</v>
      </c>
      <c r="J233" s="142">
        <f>SUM(J234:J237)</f>
        <v>0</v>
      </c>
      <c r="K233" s="142">
        <f>SUM(K234:K237)</f>
        <v>0</v>
      </c>
      <c r="L233" s="182">
        <f>SUM(L234:L237)</f>
        <v>0</v>
      </c>
    </row>
    <row r="234" spans="1:12" hidden="1" x14ac:dyDescent="0.25">
      <c r="A234" s="39">
        <v>6322</v>
      </c>
      <c r="B234" s="63" t="s">
        <v>242</v>
      </c>
      <c r="C234" s="172">
        <f t="shared" si="9"/>
        <v>0</v>
      </c>
      <c r="D234" s="66"/>
      <c r="E234" s="66"/>
      <c r="F234" s="66"/>
      <c r="G234" s="148"/>
      <c r="H234" s="172">
        <f t="shared" si="8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9"/>
        <v>0</v>
      </c>
      <c r="D235" s="66"/>
      <c r="E235" s="66"/>
      <c r="F235" s="66"/>
      <c r="G235" s="148"/>
      <c r="H235" s="172">
        <f t="shared" si="8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9"/>
        <v>0</v>
      </c>
      <c r="D236" s="66"/>
      <c r="E236" s="66"/>
      <c r="F236" s="66"/>
      <c r="G236" s="148"/>
      <c r="H236" s="172">
        <f t="shared" si="8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9"/>
        <v>0</v>
      </c>
      <c r="D237" s="61"/>
      <c r="E237" s="61"/>
      <c r="F237" s="61"/>
      <c r="G237" s="183"/>
      <c r="H237" s="176">
        <f t="shared" si="8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 t="shared" si="9"/>
        <v>0</v>
      </c>
      <c r="D238" s="160"/>
      <c r="E238" s="160"/>
      <c r="F238" s="160"/>
      <c r="G238" s="148"/>
      <c r="H238" s="180">
        <f t="shared" si="8"/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9"/>
        <v>0</v>
      </c>
      <c r="D239" s="66"/>
      <c r="E239" s="66"/>
      <c r="F239" s="66"/>
      <c r="G239" s="134"/>
      <c r="H239" s="179">
        <f t="shared" si="8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 t="shared" si="9"/>
        <v>0</v>
      </c>
      <c r="D240" s="56">
        <f>SUM(D241,D245)</f>
        <v>0</v>
      </c>
      <c r="E240" s="56">
        <f>SUM(E241,E245)</f>
        <v>0</v>
      </c>
      <c r="F240" s="56">
        <f>SUM(F241,F245)</f>
        <v>0</v>
      </c>
      <c r="G240" s="56">
        <f>SUM(G241,G245)</f>
        <v>0</v>
      </c>
      <c r="H240" s="51">
        <f t="shared" ref="H240:H271" si="13">SUM(I240:L240)</f>
        <v>0</v>
      </c>
      <c r="I240" s="56">
        <f>SUM(I241,I245)</f>
        <v>0</v>
      </c>
      <c r="J240" s="56">
        <f>SUM(J241,J245)</f>
        <v>0</v>
      </c>
      <c r="K240" s="56">
        <f>SUM(K241,K245)</f>
        <v>0</v>
      </c>
      <c r="L240" s="144">
        <f>SUM(L241,L245)</f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9"/>
        <v>0</v>
      </c>
      <c r="D241" s="142">
        <f>SUM(D242:D244)</f>
        <v>0</v>
      </c>
      <c r="E241" s="142">
        <f>SUM(E242:E244)</f>
        <v>0</v>
      </c>
      <c r="F241" s="142">
        <f>SUM(F242:F244)</f>
        <v>0</v>
      </c>
      <c r="G241" s="153">
        <f>SUM(G242:G244)</f>
        <v>0</v>
      </c>
      <c r="H241" s="176">
        <f t="shared" si="13"/>
        <v>0</v>
      </c>
      <c r="I241" s="142">
        <f>SUM(I242:I244)</f>
        <v>0</v>
      </c>
      <c r="J241" s="142">
        <f>SUM(J242:J244)</f>
        <v>0</v>
      </c>
      <c r="K241" s="142">
        <f>SUM(K242:K244)</f>
        <v>0</v>
      </c>
      <c r="L241" s="153">
        <f>SUM(L242:L244)</f>
        <v>0</v>
      </c>
    </row>
    <row r="242" spans="1:13" hidden="1" x14ac:dyDescent="0.25">
      <c r="A242" s="39">
        <v>6411</v>
      </c>
      <c r="B242" s="146" t="s">
        <v>250</v>
      </c>
      <c r="C242" s="172">
        <f t="shared" ref="C242:C271" si="14">SUM(D242:G242)</f>
        <v>0</v>
      </c>
      <c r="D242" s="66"/>
      <c r="E242" s="66"/>
      <c r="F242" s="66"/>
      <c r="G242" s="134"/>
      <c r="H242" s="179">
        <f t="shared" si="13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14"/>
        <v>0</v>
      </c>
      <c r="D243" s="66"/>
      <c r="E243" s="66"/>
      <c r="F243" s="66"/>
      <c r="G243" s="134"/>
      <c r="H243" s="179">
        <f t="shared" si="13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14"/>
        <v>0</v>
      </c>
      <c r="D244" s="66"/>
      <c r="E244" s="66"/>
      <c r="F244" s="66"/>
      <c r="G244" s="134"/>
      <c r="H244" s="179">
        <f t="shared" si="13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1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 t="shared" si="13"/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si="14"/>
        <v>0</v>
      </c>
      <c r="D246" s="66"/>
      <c r="E246" s="66"/>
      <c r="F246" s="66"/>
      <c r="G246" s="134"/>
      <c r="H246" s="179">
        <f t="shared" si="13"/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14"/>
        <v>0</v>
      </c>
      <c r="D247" s="66"/>
      <c r="E247" s="66"/>
      <c r="F247" s="66"/>
      <c r="G247" s="134"/>
      <c r="H247" s="179">
        <f t="shared" si="13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 t="shared" si="14"/>
        <v>0</v>
      </c>
      <c r="D248" s="66"/>
      <c r="E248" s="66"/>
      <c r="F248" s="66"/>
      <c r="G248" s="134"/>
      <c r="H248" s="179">
        <f t="shared" si="13"/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 t="shared" si="14"/>
        <v>0</v>
      </c>
      <c r="D249" s="66"/>
      <c r="E249" s="66"/>
      <c r="F249" s="66"/>
      <c r="G249" s="134"/>
      <c r="H249" s="179">
        <f t="shared" si="13"/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si="14"/>
        <v>0</v>
      </c>
      <c r="D250" s="66">
        <f>SUM(D251)</f>
        <v>0</v>
      </c>
      <c r="E250" s="66">
        <f t="shared" ref="E250:G250" si="15">SUM(E251)</f>
        <v>0</v>
      </c>
      <c r="F250" s="66">
        <f t="shared" si="15"/>
        <v>0</v>
      </c>
      <c r="G250" s="148">
        <f t="shared" si="15"/>
        <v>0</v>
      </c>
      <c r="H250" s="238">
        <f t="shared" si="13"/>
        <v>0</v>
      </c>
      <c r="I250" s="78">
        <f t="shared" ref="I250:L250" si="16">SUM(I251)</f>
        <v>0</v>
      </c>
      <c r="J250" s="78">
        <f t="shared" si="16"/>
        <v>0</v>
      </c>
      <c r="K250" s="78">
        <f t="shared" si="16"/>
        <v>0</v>
      </c>
      <c r="L250" s="239">
        <f t="shared" si="1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14"/>
        <v>0</v>
      </c>
      <c r="D251" s="66"/>
      <c r="E251" s="66"/>
      <c r="F251" s="66"/>
      <c r="G251" s="148"/>
      <c r="H251" s="166">
        <f t="shared" si="13"/>
        <v>0</v>
      </c>
      <c r="I251" s="138"/>
      <c r="J251" s="138"/>
      <c r="K251" s="138"/>
      <c r="L251" s="139"/>
      <c r="M251" s="187"/>
    </row>
    <row r="252" spans="1:13" ht="48" hidden="1" x14ac:dyDescent="0.25">
      <c r="A252" s="188">
        <v>7000</v>
      </c>
      <c r="B252" s="188" t="s">
        <v>260</v>
      </c>
      <c r="C252" s="189">
        <f t="shared" si="14"/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13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14"/>
        <v>0</v>
      </c>
      <c r="D253" s="56">
        <f>SUM(D254,D255,D256,D257,D261,D262)</f>
        <v>0</v>
      </c>
      <c r="E253" s="56">
        <f t="shared" ref="E253:G253" si="17">SUM(E254,E255,E256,E257,E261,E262)</f>
        <v>0</v>
      </c>
      <c r="F253" s="56">
        <f t="shared" si="17"/>
        <v>0</v>
      </c>
      <c r="G253" s="56">
        <f t="shared" si="17"/>
        <v>0</v>
      </c>
      <c r="H253" s="51">
        <f t="shared" si="13"/>
        <v>0</v>
      </c>
      <c r="I253" s="56">
        <f t="shared" ref="I253:L253" si="18">SUM(I254,I255,I256,I257,I261,I262)</f>
        <v>0</v>
      </c>
      <c r="J253" s="56">
        <f t="shared" si="18"/>
        <v>0</v>
      </c>
      <c r="K253" s="56">
        <f t="shared" si="18"/>
        <v>0</v>
      </c>
      <c r="L253" s="129">
        <f t="shared" si="18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14"/>
        <v>0</v>
      </c>
      <c r="D254" s="61"/>
      <c r="E254" s="61"/>
      <c r="F254" s="61"/>
      <c r="G254" s="133"/>
      <c r="H254" s="59">
        <f t="shared" si="13"/>
        <v>0</v>
      </c>
      <c r="I254" s="61"/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 t="shared" si="14"/>
        <v>0</v>
      </c>
      <c r="D255" s="66"/>
      <c r="E255" s="66"/>
      <c r="F255" s="66"/>
      <c r="G255" s="66"/>
      <c r="H255" s="64">
        <f t="shared" si="13"/>
        <v>0</v>
      </c>
      <c r="I255" s="66"/>
      <c r="J255" s="66"/>
      <c r="K255" s="66"/>
      <c r="L255" s="134"/>
    </row>
    <row r="256" spans="1:13" ht="24" hidden="1" x14ac:dyDescent="0.25">
      <c r="A256" s="135">
        <v>7230</v>
      </c>
      <c r="B256" s="63" t="s">
        <v>34</v>
      </c>
      <c r="C256" s="172">
        <f t="shared" si="14"/>
        <v>0</v>
      </c>
      <c r="D256" s="66"/>
      <c r="E256" s="66"/>
      <c r="F256" s="66"/>
      <c r="G256" s="134"/>
      <c r="H256" s="64">
        <f t="shared" si="13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14"/>
        <v>0</v>
      </c>
      <c r="D257" s="136">
        <f>SUM(D258:D260)</f>
        <v>0</v>
      </c>
      <c r="E257" s="136">
        <f>SUM(E258:E260)</f>
        <v>0</v>
      </c>
      <c r="F257" s="136">
        <f>SUM(F258:F260)</f>
        <v>0</v>
      </c>
      <c r="G257" s="137">
        <f>SUM(G258:G260)</f>
        <v>0</v>
      </c>
      <c r="H257" s="64">
        <f t="shared" si="13"/>
        <v>0</v>
      </c>
      <c r="I257" s="136">
        <f>SUM(I258:I260)</f>
        <v>0</v>
      </c>
      <c r="J257" s="136">
        <f>SUM(J258:J260)</f>
        <v>0</v>
      </c>
      <c r="K257" s="136">
        <f>SUM(K258:K260)</f>
        <v>0</v>
      </c>
      <c r="L257" s="137">
        <f>SUM(L258:L260)</f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14"/>
        <v>0</v>
      </c>
      <c r="D258" s="66"/>
      <c r="E258" s="66"/>
      <c r="F258" s="66"/>
      <c r="G258" s="134"/>
      <c r="H258" s="64">
        <f t="shared" si="13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14"/>
        <v>0</v>
      </c>
      <c r="D259" s="66"/>
      <c r="E259" s="66"/>
      <c r="F259" s="66"/>
      <c r="G259" s="134"/>
      <c r="H259" s="64">
        <f t="shared" si="13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14"/>
        <v>0</v>
      </c>
      <c r="D260" s="66"/>
      <c r="E260" s="66"/>
      <c r="F260" s="66"/>
      <c r="G260" s="134"/>
      <c r="H260" s="64">
        <f t="shared" si="13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6">
        <f t="shared" si="14"/>
        <v>0</v>
      </c>
      <c r="D261" s="61"/>
      <c r="E261" s="61"/>
      <c r="F261" s="61"/>
      <c r="G261" s="133"/>
      <c r="H261" s="59">
        <f t="shared" si="13"/>
        <v>0</v>
      </c>
      <c r="I261" s="61"/>
      <c r="J261" s="61"/>
      <c r="K261" s="61"/>
      <c r="L261" s="133"/>
    </row>
    <row r="262" spans="1:12" ht="60" hidden="1" x14ac:dyDescent="0.25">
      <c r="A262" s="135">
        <v>7270</v>
      </c>
      <c r="B262" s="63" t="s">
        <v>269</v>
      </c>
      <c r="C262" s="172">
        <f t="shared" si="14"/>
        <v>0</v>
      </c>
      <c r="D262" s="66"/>
      <c r="E262" s="66"/>
      <c r="F262" s="66"/>
      <c r="G262" s="134"/>
      <c r="H262" s="64">
        <f t="shared" si="13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14"/>
        <v>0</v>
      </c>
      <c r="D263" s="149">
        <f>D264</f>
        <v>0</v>
      </c>
      <c r="E263" s="149">
        <f>E264</f>
        <v>0</v>
      </c>
      <c r="F263" s="149">
        <f>F264</f>
        <v>0</v>
      </c>
      <c r="G263" s="150">
        <f>G264</f>
        <v>0</v>
      </c>
      <c r="H263" s="76">
        <f t="shared" si="13"/>
        <v>0</v>
      </c>
      <c r="I263" s="149">
        <f>I264</f>
        <v>0</v>
      </c>
      <c r="J263" s="149">
        <f>J264</f>
        <v>0</v>
      </c>
      <c r="K263" s="149">
        <f>K264</f>
        <v>0</v>
      </c>
      <c r="L263" s="150">
        <f>L264</f>
        <v>0</v>
      </c>
    </row>
    <row r="264" spans="1:12" hidden="1" x14ac:dyDescent="0.25">
      <c r="A264" s="130">
        <v>7720</v>
      </c>
      <c r="B264" s="58" t="s">
        <v>271</v>
      </c>
      <c r="C264" s="70">
        <f t="shared" si="14"/>
        <v>0</v>
      </c>
      <c r="D264" s="72"/>
      <c r="E264" s="72"/>
      <c r="F264" s="72"/>
      <c r="G264" s="193"/>
      <c r="H264" s="70">
        <f t="shared" si="13"/>
        <v>0</v>
      </c>
      <c r="I264" s="72"/>
      <c r="J264" s="72"/>
      <c r="K264" s="72"/>
      <c r="L264" s="193"/>
    </row>
    <row r="265" spans="1:12" hidden="1" x14ac:dyDescent="0.25">
      <c r="A265" s="194">
        <v>9000</v>
      </c>
      <c r="B265" s="195" t="s">
        <v>272</v>
      </c>
      <c r="C265" s="196">
        <f t="shared" si="14"/>
        <v>0</v>
      </c>
      <c r="D265" s="197">
        <f>D266</f>
        <v>0</v>
      </c>
      <c r="E265" s="197">
        <f t="shared" ref="E265:G266" si="19">E266</f>
        <v>0</v>
      </c>
      <c r="F265" s="197">
        <f t="shared" si="19"/>
        <v>0</v>
      </c>
      <c r="G265" s="198">
        <f t="shared" si="19"/>
        <v>0</v>
      </c>
      <c r="H265" s="199">
        <f t="shared" si="13"/>
        <v>0</v>
      </c>
      <c r="I265" s="197">
        <f t="shared" ref="I265:L266" si="20">I266</f>
        <v>0</v>
      </c>
      <c r="J265" s="197">
        <f>J266</f>
        <v>0</v>
      </c>
      <c r="K265" s="197">
        <f t="shared" si="20"/>
        <v>0</v>
      </c>
      <c r="L265" s="198">
        <f t="shared" si="20"/>
        <v>0</v>
      </c>
    </row>
    <row r="266" spans="1:12" ht="24" hidden="1" x14ac:dyDescent="0.25">
      <c r="A266" s="200">
        <v>9200</v>
      </c>
      <c r="B266" s="63" t="s">
        <v>273</v>
      </c>
      <c r="C266" s="173">
        <f t="shared" si="14"/>
        <v>0</v>
      </c>
      <c r="D266" s="131">
        <f>D267</f>
        <v>0</v>
      </c>
      <c r="E266" s="131">
        <f t="shared" si="19"/>
        <v>0</v>
      </c>
      <c r="F266" s="131">
        <f t="shared" si="19"/>
        <v>0</v>
      </c>
      <c r="G266" s="132">
        <f t="shared" si="19"/>
        <v>0</v>
      </c>
      <c r="H266" s="103">
        <f t="shared" si="13"/>
        <v>0</v>
      </c>
      <c r="I266" s="131">
        <f t="shared" si="20"/>
        <v>0</v>
      </c>
      <c r="J266" s="131">
        <f t="shared" si="20"/>
        <v>0</v>
      </c>
      <c r="K266" s="131">
        <f t="shared" si="20"/>
        <v>0</v>
      </c>
      <c r="L266" s="132">
        <f t="shared" si="20"/>
        <v>0</v>
      </c>
    </row>
    <row r="267" spans="1:12" ht="24" hidden="1" x14ac:dyDescent="0.25">
      <c r="A267" s="201">
        <v>9260</v>
      </c>
      <c r="B267" s="63" t="s">
        <v>274</v>
      </c>
      <c r="C267" s="173">
        <f t="shared" si="14"/>
        <v>0</v>
      </c>
      <c r="D267" s="131">
        <f>SUM(D268)</f>
        <v>0</v>
      </c>
      <c r="E267" s="131">
        <f t="shared" ref="E267:G267" si="21">SUM(E268)</f>
        <v>0</v>
      </c>
      <c r="F267" s="131">
        <f t="shared" si="21"/>
        <v>0</v>
      </c>
      <c r="G267" s="132">
        <f t="shared" si="21"/>
        <v>0</v>
      </c>
      <c r="H267" s="103">
        <f t="shared" si="13"/>
        <v>0</v>
      </c>
      <c r="I267" s="131">
        <f t="shared" ref="I267:L267" si="22">SUM(I268)</f>
        <v>0</v>
      </c>
      <c r="J267" s="131">
        <f t="shared" si="22"/>
        <v>0</v>
      </c>
      <c r="K267" s="131">
        <f t="shared" si="22"/>
        <v>0</v>
      </c>
      <c r="L267" s="132">
        <f t="shared" si="22"/>
        <v>0</v>
      </c>
    </row>
    <row r="268" spans="1:12" ht="87" hidden="1" customHeight="1" x14ac:dyDescent="0.25">
      <c r="A268" s="202">
        <v>9263</v>
      </c>
      <c r="B268" s="63" t="s">
        <v>275</v>
      </c>
      <c r="C268" s="173">
        <f t="shared" si="14"/>
        <v>0</v>
      </c>
      <c r="D268" s="138"/>
      <c r="E268" s="138"/>
      <c r="F268" s="138"/>
      <c r="G268" s="139"/>
      <c r="H268" s="103">
        <f t="shared" si="13"/>
        <v>0</v>
      </c>
      <c r="I268" s="138"/>
      <c r="J268" s="138"/>
      <c r="K268" s="138"/>
      <c r="L268" s="139"/>
    </row>
    <row r="269" spans="1:12" hidden="1" x14ac:dyDescent="0.25">
      <c r="A269" s="146"/>
      <c r="B269" s="63" t="s">
        <v>276</v>
      </c>
      <c r="C269" s="172">
        <f t="shared" si="14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13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14"/>
        <v>0</v>
      </c>
      <c r="D270" s="66"/>
      <c r="E270" s="66"/>
      <c r="F270" s="66"/>
      <c r="G270" s="134"/>
      <c r="H270" s="64">
        <f t="shared" si="13"/>
        <v>0</v>
      </c>
      <c r="I270" s="66"/>
      <c r="J270" s="66"/>
      <c r="K270" s="66"/>
      <c r="L270" s="134"/>
    </row>
    <row r="271" spans="1:12" ht="24" hidden="1" x14ac:dyDescent="0.25">
      <c r="A271" s="146" t="s">
        <v>279</v>
      </c>
      <c r="B271" s="203" t="s">
        <v>280</v>
      </c>
      <c r="C271" s="176">
        <f t="shared" si="14"/>
        <v>0</v>
      </c>
      <c r="D271" s="61"/>
      <c r="E271" s="61"/>
      <c r="F271" s="61"/>
      <c r="G271" s="133"/>
      <c r="H271" s="59">
        <f t="shared" si="13"/>
        <v>0</v>
      </c>
      <c r="I271" s="61"/>
      <c r="J271" s="61"/>
      <c r="K271" s="61"/>
      <c r="L271" s="133"/>
    </row>
    <row r="272" spans="1:12" ht="12.75" thickBot="1" x14ac:dyDescent="0.3">
      <c r="A272" s="204"/>
      <c r="B272" s="204" t="s">
        <v>281</v>
      </c>
      <c r="C272" s="205">
        <f>SUM(C269,C252,C211,C182,C174,C160,C75,C53)</f>
        <v>5584</v>
      </c>
      <c r="D272" s="205">
        <f>SUM(D269,D252,D211,D182,D174,D160,D75,D53,)</f>
        <v>5584</v>
      </c>
      <c r="E272" s="205">
        <f t="shared" ref="E272:L272" si="23">SUM(E269,E252,E211,E182,E174,E160,E75,E53)</f>
        <v>0</v>
      </c>
      <c r="F272" s="205">
        <f t="shared" si="23"/>
        <v>0</v>
      </c>
      <c r="G272" s="206">
        <f t="shared" si="23"/>
        <v>0</v>
      </c>
      <c r="H272" s="207">
        <f t="shared" si="23"/>
        <v>5584</v>
      </c>
      <c r="I272" s="205">
        <f t="shared" si="23"/>
        <v>5584</v>
      </c>
      <c r="J272" s="205">
        <f t="shared" si="23"/>
        <v>0</v>
      </c>
      <c r="K272" s="205">
        <f t="shared" si="23"/>
        <v>0</v>
      </c>
      <c r="L272" s="206">
        <f t="shared" si="23"/>
        <v>0</v>
      </c>
    </row>
    <row r="273" spans="1:12" s="22" customFormat="1" ht="13.5" thickTop="1" thickBot="1" x14ac:dyDescent="0.3">
      <c r="A273" s="253" t="s">
        <v>282</v>
      </c>
      <c r="B273" s="254"/>
      <c r="C273" s="208">
        <f>SUM(D273:G273)</f>
        <v>-5351</v>
      </c>
      <c r="D273" s="209">
        <f>SUM(D24,D25,D41)-D51</f>
        <v>-5351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-5351</v>
      </c>
      <c r="I273" s="209">
        <f>SUM(I24,I25,I41)-I51</f>
        <v>-5351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2" s="22" customFormat="1" ht="12.75" thickTop="1" x14ac:dyDescent="0.25">
      <c r="A274" s="270" t="s">
        <v>283</v>
      </c>
      <c r="B274" s="271"/>
      <c r="C274" s="211">
        <f t="shared" ref="C274:L274" si="24">SUM(C275,C276)-C283+C284</f>
        <v>5351</v>
      </c>
      <c r="D274" s="212">
        <f t="shared" si="24"/>
        <v>5351</v>
      </c>
      <c r="E274" s="212">
        <f t="shared" si="24"/>
        <v>0</v>
      </c>
      <c r="F274" s="212">
        <f t="shared" si="24"/>
        <v>0</v>
      </c>
      <c r="G274" s="213">
        <f t="shared" si="24"/>
        <v>0</v>
      </c>
      <c r="H274" s="214">
        <f t="shared" si="24"/>
        <v>5351</v>
      </c>
      <c r="I274" s="212">
        <f t="shared" si="24"/>
        <v>5351</v>
      </c>
      <c r="J274" s="212">
        <f t="shared" si="24"/>
        <v>0</v>
      </c>
      <c r="K274" s="212">
        <f t="shared" si="24"/>
        <v>0</v>
      </c>
      <c r="L274" s="215">
        <f t="shared" si="24"/>
        <v>0</v>
      </c>
    </row>
    <row r="275" spans="1:12" s="22" customFormat="1" ht="12.75" thickBot="1" x14ac:dyDescent="0.3">
      <c r="A275" s="110" t="s">
        <v>284</v>
      </c>
      <c r="B275" s="110" t="s">
        <v>285</v>
      </c>
      <c r="C275" s="216">
        <f t="shared" ref="C275:L275" si="25">C21-C269</f>
        <v>5351</v>
      </c>
      <c r="D275" s="112">
        <f t="shared" si="25"/>
        <v>5351</v>
      </c>
      <c r="E275" s="112">
        <f t="shared" si="25"/>
        <v>0</v>
      </c>
      <c r="F275" s="112">
        <f t="shared" si="25"/>
        <v>0</v>
      </c>
      <c r="G275" s="113">
        <f t="shared" si="25"/>
        <v>0</v>
      </c>
      <c r="H275" s="217">
        <f t="shared" si="25"/>
        <v>5351</v>
      </c>
      <c r="I275" s="112">
        <f t="shared" si="25"/>
        <v>5351</v>
      </c>
      <c r="J275" s="112">
        <f t="shared" si="25"/>
        <v>0</v>
      </c>
      <c r="K275" s="112">
        <f t="shared" si="25"/>
        <v>0</v>
      </c>
      <c r="L275" s="113">
        <f t="shared" si="25"/>
        <v>0</v>
      </c>
    </row>
    <row r="276" spans="1:12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26">SUM(C277,C279,C281)-SUM(C278,C280,C282)</f>
        <v>0</v>
      </c>
      <c r="D276" s="212">
        <f t="shared" si="26"/>
        <v>0</v>
      </c>
      <c r="E276" s="212">
        <f t="shared" si="26"/>
        <v>0</v>
      </c>
      <c r="F276" s="212">
        <f t="shared" si="26"/>
        <v>0</v>
      </c>
      <c r="G276" s="215">
        <f t="shared" si="26"/>
        <v>0</v>
      </c>
      <c r="H276" s="214">
        <f t="shared" si="26"/>
        <v>0</v>
      </c>
      <c r="I276" s="212">
        <f t="shared" si="26"/>
        <v>0</v>
      </c>
      <c r="J276" s="212">
        <f t="shared" si="26"/>
        <v>0</v>
      </c>
      <c r="K276" s="212">
        <f t="shared" si="26"/>
        <v>0</v>
      </c>
      <c r="L276" s="215">
        <f t="shared" si="26"/>
        <v>0</v>
      </c>
    </row>
    <row r="277" spans="1:12" ht="12.75" hidden="1" thickTop="1" x14ac:dyDescent="0.25">
      <c r="A277" s="219" t="s">
        <v>288</v>
      </c>
      <c r="B277" s="102" t="s">
        <v>289</v>
      </c>
      <c r="C277" s="70">
        <f t="shared" ref="C277:C284" si="27">SUM(D277:G277)</f>
        <v>0</v>
      </c>
      <c r="D277" s="72"/>
      <c r="E277" s="72"/>
      <c r="F277" s="72"/>
      <c r="G277" s="193"/>
      <c r="H277" s="70">
        <f t="shared" ref="H277:H284" si="28">SUM(I277:L277)</f>
        <v>0</v>
      </c>
      <c r="I277" s="72"/>
      <c r="J277" s="72"/>
      <c r="K277" s="72"/>
      <c r="L277" s="193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27"/>
        <v>0</v>
      </c>
      <c r="D278" s="66"/>
      <c r="E278" s="66"/>
      <c r="F278" s="66"/>
      <c r="G278" s="134"/>
      <c r="H278" s="64">
        <f t="shared" si="28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27"/>
        <v>0</v>
      </c>
      <c r="D279" s="66"/>
      <c r="E279" s="66"/>
      <c r="F279" s="66"/>
      <c r="G279" s="134"/>
      <c r="H279" s="64">
        <f t="shared" si="28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27"/>
        <v>0</v>
      </c>
      <c r="D280" s="66"/>
      <c r="E280" s="66"/>
      <c r="F280" s="66"/>
      <c r="G280" s="134"/>
      <c r="H280" s="64">
        <f t="shared" si="28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27"/>
        <v>0</v>
      </c>
      <c r="D281" s="66"/>
      <c r="E281" s="66"/>
      <c r="F281" s="66"/>
      <c r="G281" s="134"/>
      <c r="H281" s="64">
        <f t="shared" si="28"/>
        <v>0</v>
      </c>
      <c r="I281" s="66"/>
      <c r="J281" s="66"/>
      <c r="K281" s="66"/>
      <c r="L281" s="134"/>
    </row>
    <row r="282" spans="1:12" ht="24.75" hidden="1" thickTop="1" x14ac:dyDescent="0.25">
      <c r="A282" s="220" t="s">
        <v>298</v>
      </c>
      <c r="B282" s="221" t="s">
        <v>299</v>
      </c>
      <c r="C282" s="156">
        <f t="shared" si="27"/>
        <v>0</v>
      </c>
      <c r="D282" s="160"/>
      <c r="E282" s="160"/>
      <c r="F282" s="160"/>
      <c r="G282" s="162"/>
      <c r="H282" s="156">
        <f t="shared" si="28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2" t="s">
        <v>300</v>
      </c>
      <c r="B283" s="222" t="s">
        <v>301</v>
      </c>
      <c r="C283" s="223">
        <f t="shared" si="27"/>
        <v>0</v>
      </c>
      <c r="D283" s="224"/>
      <c r="E283" s="224"/>
      <c r="F283" s="224"/>
      <c r="G283" s="225"/>
      <c r="H283" s="223">
        <f t="shared" si="28"/>
        <v>0</v>
      </c>
      <c r="I283" s="224"/>
      <c r="J283" s="224"/>
      <c r="K283" s="224"/>
      <c r="L283" s="225"/>
    </row>
    <row r="284" spans="1:12" s="22" customFormat="1" ht="48.75" hidden="1" thickTop="1" x14ac:dyDescent="0.25">
      <c r="A284" s="218" t="s">
        <v>302</v>
      </c>
      <c r="B284" s="226" t="s">
        <v>303</v>
      </c>
      <c r="C284" s="227">
        <f t="shared" si="27"/>
        <v>0</v>
      </c>
      <c r="D284" s="151"/>
      <c r="E284" s="151"/>
      <c r="F284" s="151"/>
      <c r="G284" s="152"/>
      <c r="H284" s="227">
        <f t="shared" si="28"/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8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VlUSGc/dve1adXacg7tAzGocaD5hMQphzHXmDs7AM1Xbj1thmbJg+SJN+Cd2tMMwaGe9NGjwatfQZOjcbhbFGw==" saltValue="2lYeJM/UO9HgwCzcU2pWyg==" spinCount="100000" sheet="1" objects="1" scenarios="1"/>
  <autoFilter ref="A18:L284">
    <filterColumn colId="7">
      <filters>
        <filter val="121"/>
        <filter val="13"/>
        <filter val="151"/>
        <filter val="220"/>
        <filter val="233"/>
        <filter val="30"/>
        <filter val="384"/>
        <filter val="5 200"/>
        <filter val="5 351"/>
        <filter val="-5 351"/>
        <filter val="5 584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313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327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36" customHeight="1" x14ac:dyDescent="0.25">
      <c r="A7" s="4" t="s">
        <v>10</v>
      </c>
      <c r="B7" s="5"/>
      <c r="C7" s="247" t="s">
        <v>328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/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 t="s">
        <v>329</v>
      </c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1317179</v>
      </c>
      <c r="D20" s="26">
        <f>SUM(D21,D24,D25,D41,D43)</f>
        <v>1317179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1317179</v>
      </c>
      <c r="I20" s="26">
        <f>SUM(I21,I24,I25,I41,I43)</f>
        <v>1317179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thickTop="1" x14ac:dyDescent="0.25">
      <c r="A21" s="28"/>
      <c r="B21" s="29" t="s">
        <v>31</v>
      </c>
      <c r="C21" s="30">
        <f t="shared" si="0"/>
        <v>299567</v>
      </c>
      <c r="D21" s="31">
        <f>SUM(D22:D23)</f>
        <v>299567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299567</v>
      </c>
      <c r="I21" s="31">
        <f>SUM(I22:I23)</f>
        <v>299567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idden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x14ac:dyDescent="0.25">
      <c r="A23" s="38"/>
      <c r="B23" s="39" t="s">
        <v>33</v>
      </c>
      <c r="C23" s="40">
        <f t="shared" si="0"/>
        <v>299567</v>
      </c>
      <c r="D23" s="41">
        <v>299567</v>
      </c>
      <c r="E23" s="41"/>
      <c r="F23" s="41"/>
      <c r="G23" s="42"/>
      <c r="H23" s="40">
        <f t="shared" si="1"/>
        <v>299567</v>
      </c>
      <c r="I23" s="41">
        <v>299567</v>
      </c>
      <c r="J23" s="41"/>
      <c r="K23" s="41"/>
      <c r="L23" s="43"/>
    </row>
    <row r="24" spans="1:12" s="22" customFormat="1" ht="24.75" thickBot="1" x14ac:dyDescent="0.3">
      <c r="A24" s="44">
        <v>19300</v>
      </c>
      <c r="B24" s="44" t="s">
        <v>34</v>
      </c>
      <c r="C24" s="45">
        <f t="shared" si="0"/>
        <v>931205</v>
      </c>
      <c r="D24" s="46">
        <v>931205</v>
      </c>
      <c r="E24" s="46"/>
      <c r="F24" s="47" t="s">
        <v>35</v>
      </c>
      <c r="G24" s="48" t="s">
        <v>35</v>
      </c>
      <c r="H24" s="45">
        <f t="shared" si="1"/>
        <v>931205</v>
      </c>
      <c r="I24" s="46">
        <v>931205</v>
      </c>
      <c r="J24" s="46"/>
      <c r="K24" s="47" t="s">
        <v>35</v>
      </c>
      <c r="L24" s="48" t="s">
        <v>35</v>
      </c>
    </row>
    <row r="25" spans="1:12" s="22" customFormat="1" ht="24.75" thickTop="1" x14ac:dyDescent="0.25">
      <c r="A25" s="49">
        <v>18630</v>
      </c>
      <c r="B25" s="50" t="s">
        <v>36</v>
      </c>
      <c r="C25" s="51">
        <f>SUM(D25:G25)</f>
        <v>86407</v>
      </c>
      <c r="D25" s="52">
        <v>86407</v>
      </c>
      <c r="E25" s="53" t="s">
        <v>35</v>
      </c>
      <c r="F25" s="53" t="s">
        <v>35</v>
      </c>
      <c r="G25" s="54" t="s">
        <v>35</v>
      </c>
      <c r="H25" s="51">
        <f>SUM(I25:L25)</f>
        <v>86407</v>
      </c>
      <c r="I25" s="55">
        <v>86407</v>
      </c>
      <c r="J25" s="53" t="s">
        <v>35</v>
      </c>
      <c r="K25" s="53" t="s">
        <v>35</v>
      </c>
      <c r="L25" s="54" t="s">
        <v>35</v>
      </c>
    </row>
    <row r="26" spans="1:12" s="22" customFormat="1" ht="36" hidden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" hidden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idden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idden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" hidden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" hidden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" hidden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idden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idden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" hidden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" hidden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idden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idden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" hidden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" hidden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" hidden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" hidden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" hidden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idden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idden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2.75" thickBot="1" x14ac:dyDescent="0.3">
      <c r="A50" s="110"/>
      <c r="B50" s="23" t="s">
        <v>60</v>
      </c>
      <c r="C50" s="111">
        <f t="shared" ref="C50:C113" si="5">SUM(D50:G50)</f>
        <v>1317179</v>
      </c>
      <c r="D50" s="112">
        <f>SUM(D51,D269)</f>
        <v>1317179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1317179</v>
      </c>
      <c r="I50" s="112">
        <f>SUM(I51,I269)</f>
        <v>1317179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1257894</v>
      </c>
      <c r="D51" s="117">
        <f>SUM(D52,D181)</f>
        <v>1257894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1257894</v>
      </c>
      <c r="I51" s="117">
        <f>SUM(I52,I181)</f>
        <v>1257894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hidden="1" x14ac:dyDescent="0.25">
      <c r="A52" s="119"/>
      <c r="B52" s="17" t="s">
        <v>62</v>
      </c>
      <c r="C52" s="120">
        <f t="shared" si="5"/>
        <v>0</v>
      </c>
      <c r="D52" s="121">
        <f>SUM(D53,D75,D160,D174)</f>
        <v>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0</v>
      </c>
      <c r="I52" s="121">
        <f>SUM(I53,I75,I160,I174)</f>
        <v>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</row>
    <row r="58" spans="1:12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</row>
    <row r="75" spans="1:12" hidden="1" x14ac:dyDescent="0.25">
      <c r="A75" s="123">
        <v>2000</v>
      </c>
      <c r="B75" s="123" t="s">
        <v>85</v>
      </c>
      <c r="C75" s="124">
        <f t="shared" si="5"/>
        <v>0</v>
      </c>
      <c r="D75" s="125">
        <f>SUM(D76,D83,D120,D151,D152)</f>
        <v>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0</v>
      </c>
      <c r="I75" s="125">
        <f t="shared" ref="I75:L75" si="8">SUM(I76,I83,I120,I151,I152)</f>
        <v>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</row>
    <row r="80" spans="1:12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</row>
    <row r="82" spans="1:12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</row>
    <row r="83" spans="1:12" hidden="1" x14ac:dyDescent="0.25">
      <c r="A83" s="50">
        <v>2200</v>
      </c>
      <c r="B83" s="127" t="s">
        <v>91</v>
      </c>
      <c r="C83" s="51">
        <f>SUM(D83:G83)</f>
        <v>0</v>
      </c>
      <c r="D83" s="56">
        <f>SUM(D84,D85,D91,D99,D107,D108,D114,D119)</f>
        <v>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1"/>
      <c r="E84" s="131"/>
      <c r="F84" s="131"/>
      <c r="G84" s="131"/>
      <c r="H84" s="103">
        <f>SUM(I84:L84)</f>
        <v>0</v>
      </c>
      <c r="I84" s="131"/>
      <c r="J84" s="131"/>
      <c r="K84" s="131"/>
      <c r="L84" s="132"/>
    </row>
    <row r="85" spans="1:12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</row>
    <row r="108" spans="1:12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</row>
    <row r="114" spans="1:12" hidden="1" x14ac:dyDescent="0.25">
      <c r="A114" s="135">
        <v>2270</v>
      </c>
      <c r="B114" s="63" t="s">
        <v>122</v>
      </c>
      <c r="C114" s="64">
        <f t="shared" ref="C114:C174" si="10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</row>
    <row r="117" spans="1:12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9"/>
        <v>0</v>
      </c>
      <c r="I117" s="66"/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136"/>
      <c r="E119" s="136"/>
      <c r="F119" s="136"/>
      <c r="G119" s="136"/>
      <c r="H119" s="64">
        <f>SUM(I119:L119)</f>
        <v>0</v>
      </c>
      <c r="I119" s="136"/>
      <c r="J119" s="136"/>
      <c r="K119" s="136"/>
      <c r="L119" s="186"/>
    </row>
    <row r="120" spans="1:12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2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</row>
    <row r="123" spans="1:12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</row>
    <row r="126" spans="1:12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</row>
    <row r="160" spans="1:12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</row>
    <row r="181" spans="1:12" s="22" customFormat="1" ht="24" x14ac:dyDescent="0.25">
      <c r="A181" s="169"/>
      <c r="B181" s="18" t="s">
        <v>189</v>
      </c>
      <c r="C181" s="120">
        <f t="shared" si="24"/>
        <v>1257894</v>
      </c>
      <c r="D181" s="121">
        <f>SUM(D182,D211,D252,D265)</f>
        <v>1257894</v>
      </c>
      <c r="E181" s="121">
        <f>SUM(E182,E211,E252)</f>
        <v>0</v>
      </c>
      <c r="F181" s="121">
        <f>SUM(F182,F211,F252,)</f>
        <v>0</v>
      </c>
      <c r="G181" s="121">
        <f>SUM(G182,G211,G252)</f>
        <v>0</v>
      </c>
      <c r="H181" s="120">
        <f>SUM(I181:L181)</f>
        <v>1257894</v>
      </c>
      <c r="I181" s="121">
        <f t="shared" ref="I181:L181" si="26">SUM(I182,I211,I252,I265)</f>
        <v>1257894</v>
      </c>
      <c r="J181" s="121">
        <f t="shared" si="26"/>
        <v>0</v>
      </c>
      <c r="K181" s="121">
        <f t="shared" si="26"/>
        <v>0</v>
      </c>
      <c r="L181" s="170">
        <f t="shared" si="26"/>
        <v>0</v>
      </c>
    </row>
    <row r="182" spans="1:12" x14ac:dyDescent="0.25">
      <c r="A182" s="123">
        <v>5000</v>
      </c>
      <c r="B182" s="123" t="s">
        <v>190</v>
      </c>
      <c r="C182" s="124">
        <f t="shared" si="24"/>
        <v>1257894</v>
      </c>
      <c r="D182" s="125">
        <f>D183+D187</f>
        <v>1257894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1257894</v>
      </c>
      <c r="I182" s="125">
        <f>I183+I187</f>
        <v>1257894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136"/>
      <c r="E185" s="136"/>
      <c r="F185" s="136"/>
      <c r="G185" s="137"/>
      <c r="H185" s="64">
        <f>SUM(I185:L185)</f>
        <v>0</v>
      </c>
      <c r="I185" s="136"/>
      <c r="J185" s="136"/>
      <c r="K185" s="136"/>
      <c r="L185" s="137"/>
    </row>
    <row r="186" spans="1:12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</row>
    <row r="187" spans="1:12" ht="24" x14ac:dyDescent="0.25">
      <c r="A187" s="50">
        <v>5200</v>
      </c>
      <c r="B187" s="127" t="s">
        <v>195</v>
      </c>
      <c r="C187" s="51">
        <f t="shared" si="24"/>
        <v>1257894</v>
      </c>
      <c r="D187" s="56">
        <f>D188+D198+D199+D206+D207+D208+D210</f>
        <v>1257894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1257894</v>
      </c>
      <c r="I187" s="56">
        <f>I188+I198+I199+I206+I207+I208+I210</f>
        <v>1257894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</row>
    <row r="207" spans="1:12" x14ac:dyDescent="0.25">
      <c r="A207" s="135">
        <v>5250</v>
      </c>
      <c r="B207" s="63" t="s">
        <v>215</v>
      </c>
      <c r="C207" s="172">
        <f t="shared" si="24"/>
        <v>1257894</v>
      </c>
      <c r="D207" s="66">
        <v>1257894</v>
      </c>
      <c r="E207" s="66"/>
      <c r="F207" s="66"/>
      <c r="G207" s="134"/>
      <c r="H207" s="64">
        <f t="shared" si="25"/>
        <v>1257894</v>
      </c>
      <c r="I207" s="66">
        <v>1257894</v>
      </c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7">E212+E232+E240+E250</f>
        <v>0</v>
      </c>
      <c r="F211" s="125">
        <f t="shared" si="27"/>
        <v>0</v>
      </c>
      <c r="G211" s="126">
        <f t="shared" si="27"/>
        <v>0</v>
      </c>
      <c r="H211" s="124">
        <f t="shared" si="25"/>
        <v>0</v>
      </c>
      <c r="I211" s="125">
        <f t="shared" ref="I211:L211" si="28">I212+I232+I240+I250</f>
        <v>0</v>
      </c>
      <c r="J211" s="125">
        <f t="shared" si="28"/>
        <v>0</v>
      </c>
      <c r="K211" s="125">
        <f t="shared" si="28"/>
        <v>0</v>
      </c>
      <c r="L211" s="126">
        <f t="shared" si="28"/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29">SUM(E215)</f>
        <v>0</v>
      </c>
      <c r="F214" s="136">
        <f t="shared" si="29"/>
        <v>0</v>
      </c>
      <c r="G214" s="137">
        <f t="shared" si="29"/>
        <v>0</v>
      </c>
      <c r="H214" s="179">
        <f t="shared" si="25"/>
        <v>0</v>
      </c>
      <c r="I214" s="136">
        <f t="shared" si="29"/>
        <v>0</v>
      </c>
      <c r="J214" s="136">
        <f t="shared" si="29"/>
        <v>0</v>
      </c>
      <c r="K214" s="136">
        <f t="shared" si="29"/>
        <v>0</v>
      </c>
      <c r="L214" s="137">
        <f t="shared" si="29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0">SUM(E228:E231)</f>
        <v>0</v>
      </c>
      <c r="F227" s="142">
        <f t="shared" si="30"/>
        <v>0</v>
      </c>
      <c r="G227" s="157">
        <f t="shared" si="30"/>
        <v>0</v>
      </c>
      <c r="H227" s="180">
        <f t="shared" si="25"/>
        <v>0</v>
      </c>
      <c r="I227" s="142">
        <f>SUM(I228:I231)</f>
        <v>0</v>
      </c>
      <c r="J227" s="142">
        <f t="shared" ref="J227:L227" si="31">SUM(J228:J231)</f>
        <v>0</v>
      </c>
      <c r="K227" s="142">
        <f t="shared" si="31"/>
        <v>0</v>
      </c>
      <c r="L227" s="157">
        <f t="shared" si="31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2">SUM(E233,E238,E239)</f>
        <v>0</v>
      </c>
      <c r="F232" s="56">
        <f t="shared" si="32"/>
        <v>0</v>
      </c>
      <c r="G232" s="56">
        <f t="shared" si="32"/>
        <v>0</v>
      </c>
      <c r="H232" s="51">
        <f t="shared" si="25"/>
        <v>0</v>
      </c>
      <c r="I232" s="56">
        <f>SUM(I233,I238,I239)</f>
        <v>0</v>
      </c>
      <c r="J232" s="56">
        <f t="shared" ref="J232:L232" si="33">SUM(J233,J238,J239)</f>
        <v>0</v>
      </c>
      <c r="K232" s="56">
        <f t="shared" si="33"/>
        <v>0</v>
      </c>
      <c r="L232" s="144">
        <f t="shared" si="33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4">SUM(F234:F237)</f>
        <v>0</v>
      </c>
      <c r="G233" s="181">
        <f t="shared" si="34"/>
        <v>0</v>
      </c>
      <c r="H233" s="180">
        <f t="shared" si="25"/>
        <v>0</v>
      </c>
      <c r="I233" s="142">
        <f>SUM(I234:I237)</f>
        <v>0</v>
      </c>
      <c r="J233" s="142">
        <f t="shared" ref="J233:L233" si="35">SUM(J234:J237)</f>
        <v>0</v>
      </c>
      <c r="K233" s="142">
        <f t="shared" si="35"/>
        <v>0</v>
      </c>
      <c r="L233" s="182">
        <f t="shared" si="35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6">SUM(E241,E245)</f>
        <v>0</v>
      </c>
      <c r="F240" s="56">
        <f t="shared" si="36"/>
        <v>0</v>
      </c>
      <c r="G240" s="56">
        <f t="shared" si="36"/>
        <v>0</v>
      </c>
      <c r="H240" s="51">
        <f>SUM(I240:L240)</f>
        <v>0</v>
      </c>
      <c r="I240" s="56">
        <f>SUM(I241,I245)</f>
        <v>0</v>
      </c>
      <c r="J240" s="56">
        <f t="shared" ref="J240:L240" si="37">SUM(J241,J245)</f>
        <v>0</v>
      </c>
      <c r="K240" s="56">
        <f t="shared" si="37"/>
        <v>0</v>
      </c>
      <c r="L240" s="144">
        <f t="shared" si="37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8">SUM(E242:E244)</f>
        <v>0</v>
      </c>
      <c r="F241" s="142">
        <f t="shared" si="38"/>
        <v>0</v>
      </c>
      <c r="G241" s="153">
        <f t="shared" si="38"/>
        <v>0</v>
      </c>
      <c r="H241" s="176">
        <f t="shared" si="25"/>
        <v>0</v>
      </c>
      <c r="I241" s="142">
        <f>SUM(I242:I244)</f>
        <v>0</v>
      </c>
      <c r="J241" s="142">
        <f t="shared" ref="J241:L241" si="39">SUM(J242:J244)</f>
        <v>0</v>
      </c>
      <c r="K241" s="142">
        <f t="shared" si="39"/>
        <v>0</v>
      </c>
      <c r="L241" s="153">
        <f t="shared" si="39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0">SUM(D246:G246)</f>
        <v>0</v>
      </c>
      <c r="D246" s="66"/>
      <c r="E246" s="66"/>
      <c r="F246" s="66"/>
      <c r="G246" s="134"/>
      <c r="H246" s="179">
        <f t="shared" ref="H246:H271" si="41">SUM(I246:L246)</f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40"/>
        <v>0</v>
      </c>
      <c r="D247" s="66"/>
      <c r="E247" s="66"/>
      <c r="F247" s="66"/>
      <c r="G247" s="134"/>
      <c r="H247" s="179">
        <f t="shared" si="41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ref="C250:C251" si="42">SUM(D250:G250)</f>
        <v>0</v>
      </c>
      <c r="D250" s="66">
        <f>SUM(D251)</f>
        <v>0</v>
      </c>
      <c r="E250" s="66">
        <f t="shared" ref="E250:G250" si="43">SUM(E251)</f>
        <v>0</v>
      </c>
      <c r="F250" s="66">
        <f t="shared" si="43"/>
        <v>0</v>
      </c>
      <c r="G250" s="148">
        <f t="shared" si="43"/>
        <v>0</v>
      </c>
      <c r="H250" s="238">
        <f t="shared" ref="H250:H251" si="44">SUM(I250:L250)</f>
        <v>0</v>
      </c>
      <c r="I250" s="78">
        <f t="shared" ref="I250:L250" si="45">SUM(I251)</f>
        <v>0</v>
      </c>
      <c r="J250" s="78">
        <f t="shared" si="45"/>
        <v>0</v>
      </c>
      <c r="K250" s="78">
        <f t="shared" si="45"/>
        <v>0</v>
      </c>
      <c r="L250" s="239">
        <f t="shared" si="45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2"/>
        <v>0</v>
      </c>
      <c r="D251" s="66"/>
      <c r="E251" s="66"/>
      <c r="F251" s="66"/>
      <c r="G251" s="148"/>
      <c r="H251" s="166">
        <f t="shared" si="44"/>
        <v>0</v>
      </c>
      <c r="I251" s="138"/>
      <c r="J251" s="138"/>
      <c r="K251" s="138"/>
      <c r="L251" s="139"/>
      <c r="M251" s="187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1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0"/>
        <v>0</v>
      </c>
      <c r="D253" s="56">
        <f>SUM(D254,D255,D256,D257,D261,D262)</f>
        <v>0</v>
      </c>
      <c r="E253" s="56">
        <f t="shared" ref="E253:G253" si="46">SUM(E254,E255,E256,E257,E261,E262)</f>
        <v>0</v>
      </c>
      <c r="F253" s="56">
        <f t="shared" si="46"/>
        <v>0</v>
      </c>
      <c r="G253" s="56">
        <f t="shared" si="46"/>
        <v>0</v>
      </c>
      <c r="H253" s="51">
        <f t="shared" si="41"/>
        <v>0</v>
      </c>
      <c r="I253" s="56">
        <f t="shared" ref="I253:L253" si="47">SUM(I254,I255,I256,I257,I261,I262)</f>
        <v>0</v>
      </c>
      <c r="J253" s="56">
        <f t="shared" si="47"/>
        <v>0</v>
      </c>
      <c r="K253" s="56">
        <f t="shared" si="47"/>
        <v>0</v>
      </c>
      <c r="L253" s="129">
        <f t="shared" si="47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0"/>
        <v>0</v>
      </c>
      <c r="D254" s="61"/>
      <c r="E254" s="61"/>
      <c r="F254" s="61"/>
      <c r="G254" s="133"/>
      <c r="H254" s="59">
        <f t="shared" si="41"/>
        <v>0</v>
      </c>
      <c r="I254" s="61"/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136"/>
      <c r="E255" s="136"/>
      <c r="F255" s="136"/>
      <c r="G255" s="136"/>
      <c r="H255" s="64">
        <f>SUM(I255:L255)</f>
        <v>0</v>
      </c>
      <c r="I255" s="136"/>
      <c r="J255" s="136"/>
      <c r="K255" s="136"/>
      <c r="L255" s="137"/>
    </row>
    <row r="256" spans="1:13" ht="24" hidden="1" x14ac:dyDescent="0.25">
      <c r="A256" s="135">
        <v>7230</v>
      </c>
      <c r="B256" s="63" t="s">
        <v>34</v>
      </c>
      <c r="C256" s="172">
        <f t="shared" si="40"/>
        <v>0</v>
      </c>
      <c r="D256" s="66"/>
      <c r="E256" s="66"/>
      <c r="F256" s="66"/>
      <c r="G256" s="134"/>
      <c r="H256" s="64">
        <f t="shared" si="41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40"/>
        <v>0</v>
      </c>
      <c r="D257" s="136">
        <f>SUM(D258:D260)</f>
        <v>0</v>
      </c>
      <c r="E257" s="136">
        <f t="shared" ref="E257:G257" si="48">SUM(E258:E260)</f>
        <v>0</v>
      </c>
      <c r="F257" s="136">
        <f t="shared" si="48"/>
        <v>0</v>
      </c>
      <c r="G257" s="137">
        <f t="shared" si="48"/>
        <v>0</v>
      </c>
      <c r="H257" s="64">
        <f t="shared" si="41"/>
        <v>0</v>
      </c>
      <c r="I257" s="136">
        <f t="shared" ref="I257:L257" si="49">SUM(I258:I260)</f>
        <v>0</v>
      </c>
      <c r="J257" s="136">
        <f t="shared" si="49"/>
        <v>0</v>
      </c>
      <c r="K257" s="136">
        <f>SUM(K258:K260)</f>
        <v>0</v>
      </c>
      <c r="L257" s="137">
        <f t="shared" si="49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40"/>
        <v>0</v>
      </c>
      <c r="D258" s="66"/>
      <c r="E258" s="66"/>
      <c r="F258" s="66"/>
      <c r="G258" s="134"/>
      <c r="H258" s="64">
        <f t="shared" si="41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40"/>
        <v>0</v>
      </c>
      <c r="D259" s="66"/>
      <c r="E259" s="66"/>
      <c r="F259" s="66"/>
      <c r="G259" s="134"/>
      <c r="H259" s="64">
        <f t="shared" si="41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40"/>
        <v>0</v>
      </c>
      <c r="D260" s="66"/>
      <c r="E260" s="66"/>
      <c r="F260" s="66"/>
      <c r="G260" s="134"/>
      <c r="H260" s="64">
        <f t="shared" si="41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6">
        <f t="shared" si="40"/>
        <v>0</v>
      </c>
      <c r="D261" s="61"/>
      <c r="E261" s="61"/>
      <c r="F261" s="61"/>
      <c r="G261" s="133"/>
      <c r="H261" s="59">
        <f t="shared" si="41"/>
        <v>0</v>
      </c>
      <c r="I261" s="61"/>
      <c r="J261" s="61"/>
      <c r="K261" s="61"/>
      <c r="L261" s="133"/>
    </row>
    <row r="262" spans="1:12" ht="60" hidden="1" x14ac:dyDescent="0.25">
      <c r="A262" s="135">
        <v>7270</v>
      </c>
      <c r="B262" s="63" t="s">
        <v>269</v>
      </c>
      <c r="C262" s="172">
        <f t="shared" si="40"/>
        <v>0</v>
      </c>
      <c r="D262" s="66"/>
      <c r="E262" s="66"/>
      <c r="F262" s="66"/>
      <c r="G262" s="134"/>
      <c r="H262" s="64">
        <f t="shared" si="41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40"/>
        <v>0</v>
      </c>
      <c r="D263" s="149">
        <f>D264</f>
        <v>0</v>
      </c>
      <c r="E263" s="149">
        <f t="shared" ref="E263:G263" si="50">E264</f>
        <v>0</v>
      </c>
      <c r="F263" s="149">
        <f t="shared" si="50"/>
        <v>0</v>
      </c>
      <c r="G263" s="150">
        <f t="shared" si="50"/>
        <v>0</v>
      </c>
      <c r="H263" s="76">
        <f t="shared" si="41"/>
        <v>0</v>
      </c>
      <c r="I263" s="149">
        <f t="shared" ref="I263:L263" si="51">I264</f>
        <v>0</v>
      </c>
      <c r="J263" s="149">
        <f t="shared" si="51"/>
        <v>0</v>
      </c>
      <c r="K263" s="149">
        <f t="shared" si="51"/>
        <v>0</v>
      </c>
      <c r="L263" s="150">
        <f t="shared" si="51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40"/>
        <v>0</v>
      </c>
      <c r="D264" s="72"/>
      <c r="E264" s="72"/>
      <c r="F264" s="72"/>
      <c r="G264" s="193"/>
      <c r="H264" s="70">
        <f t="shared" si="41"/>
        <v>0</v>
      </c>
      <c r="I264" s="72"/>
      <c r="J264" s="72"/>
      <c r="K264" s="72"/>
      <c r="L264" s="193"/>
    </row>
    <row r="265" spans="1:12" hidden="1" x14ac:dyDescent="0.25">
      <c r="A265" s="194">
        <v>9000</v>
      </c>
      <c r="B265" s="195" t="s">
        <v>272</v>
      </c>
      <c r="C265" s="196">
        <f t="shared" si="40"/>
        <v>0</v>
      </c>
      <c r="D265" s="197">
        <f>D266</f>
        <v>0</v>
      </c>
      <c r="E265" s="197">
        <f t="shared" ref="E265:G266" si="52">E266</f>
        <v>0</v>
      </c>
      <c r="F265" s="197">
        <f t="shared" si="52"/>
        <v>0</v>
      </c>
      <c r="G265" s="198">
        <f t="shared" si="52"/>
        <v>0</v>
      </c>
      <c r="H265" s="199">
        <f t="shared" si="41"/>
        <v>0</v>
      </c>
      <c r="I265" s="197">
        <f t="shared" ref="I265:L266" si="53">I266</f>
        <v>0</v>
      </c>
      <c r="J265" s="197">
        <f>J266</f>
        <v>0</v>
      </c>
      <c r="K265" s="197">
        <f t="shared" si="53"/>
        <v>0</v>
      </c>
      <c r="L265" s="198">
        <f t="shared" si="53"/>
        <v>0</v>
      </c>
    </row>
    <row r="266" spans="1:12" ht="24" hidden="1" x14ac:dyDescent="0.25">
      <c r="A266" s="200">
        <v>9200</v>
      </c>
      <c r="B266" s="63" t="s">
        <v>273</v>
      </c>
      <c r="C266" s="173">
        <f t="shared" si="40"/>
        <v>0</v>
      </c>
      <c r="D266" s="131">
        <f>D267</f>
        <v>0</v>
      </c>
      <c r="E266" s="131">
        <f t="shared" si="52"/>
        <v>0</v>
      </c>
      <c r="F266" s="131">
        <f t="shared" si="52"/>
        <v>0</v>
      </c>
      <c r="G266" s="132">
        <f t="shared" si="52"/>
        <v>0</v>
      </c>
      <c r="H266" s="103">
        <f t="shared" si="41"/>
        <v>0</v>
      </c>
      <c r="I266" s="131">
        <f t="shared" si="53"/>
        <v>0</v>
      </c>
      <c r="J266" s="131">
        <f t="shared" si="53"/>
        <v>0</v>
      </c>
      <c r="K266" s="131">
        <f t="shared" si="53"/>
        <v>0</v>
      </c>
      <c r="L266" s="132">
        <f t="shared" si="53"/>
        <v>0</v>
      </c>
    </row>
    <row r="267" spans="1:12" ht="24" hidden="1" x14ac:dyDescent="0.25">
      <c r="A267" s="201">
        <v>9260</v>
      </c>
      <c r="B267" s="63" t="s">
        <v>274</v>
      </c>
      <c r="C267" s="173">
        <f t="shared" si="40"/>
        <v>0</v>
      </c>
      <c r="D267" s="131">
        <f>SUM(D268)</f>
        <v>0</v>
      </c>
      <c r="E267" s="131">
        <f t="shared" ref="E267:G267" si="54">SUM(E268)</f>
        <v>0</v>
      </c>
      <c r="F267" s="131">
        <f t="shared" si="54"/>
        <v>0</v>
      </c>
      <c r="G267" s="132">
        <f t="shared" si="54"/>
        <v>0</v>
      </c>
      <c r="H267" s="103">
        <f t="shared" si="41"/>
        <v>0</v>
      </c>
      <c r="I267" s="131">
        <f t="shared" ref="I267:L267" si="55">SUM(I268)</f>
        <v>0</v>
      </c>
      <c r="J267" s="131">
        <f t="shared" si="55"/>
        <v>0</v>
      </c>
      <c r="K267" s="131">
        <f t="shared" si="55"/>
        <v>0</v>
      </c>
      <c r="L267" s="132">
        <f t="shared" si="55"/>
        <v>0</v>
      </c>
    </row>
    <row r="268" spans="1:12" ht="87" hidden="1" customHeight="1" x14ac:dyDescent="0.25">
      <c r="A268" s="202">
        <v>9263</v>
      </c>
      <c r="B268" s="63" t="s">
        <v>275</v>
      </c>
      <c r="C268" s="173">
        <f t="shared" si="40"/>
        <v>0</v>
      </c>
      <c r="D268" s="138"/>
      <c r="E268" s="138"/>
      <c r="F268" s="138"/>
      <c r="G268" s="139"/>
      <c r="H268" s="103">
        <f t="shared" si="41"/>
        <v>0</v>
      </c>
      <c r="I268" s="138"/>
      <c r="J268" s="138"/>
      <c r="K268" s="138"/>
      <c r="L268" s="139"/>
    </row>
    <row r="269" spans="1:12" x14ac:dyDescent="0.25">
      <c r="A269" s="146"/>
      <c r="B269" s="63" t="s">
        <v>276</v>
      </c>
      <c r="C269" s="172">
        <f t="shared" si="40"/>
        <v>59285</v>
      </c>
      <c r="D269" s="136">
        <f>SUM(D270:D271)</f>
        <v>59285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1"/>
        <v>59285</v>
      </c>
      <c r="I269" s="136">
        <f>SUM(I270:I271)</f>
        <v>59285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40"/>
        <v>0</v>
      </c>
      <c r="D270" s="66"/>
      <c r="E270" s="66"/>
      <c r="F270" s="66"/>
      <c r="G270" s="134"/>
      <c r="H270" s="64">
        <f t="shared" si="41"/>
        <v>0</v>
      </c>
      <c r="I270" s="66"/>
      <c r="J270" s="66"/>
      <c r="K270" s="66"/>
      <c r="L270" s="134"/>
    </row>
    <row r="271" spans="1:12" ht="24" x14ac:dyDescent="0.25">
      <c r="A271" s="146" t="s">
        <v>279</v>
      </c>
      <c r="B271" s="203" t="s">
        <v>280</v>
      </c>
      <c r="C271" s="176">
        <f t="shared" si="40"/>
        <v>59285</v>
      </c>
      <c r="D271" s="61">
        <v>59285</v>
      </c>
      <c r="E271" s="61"/>
      <c r="F271" s="61"/>
      <c r="G271" s="133"/>
      <c r="H271" s="59">
        <f t="shared" si="41"/>
        <v>59285</v>
      </c>
      <c r="I271" s="61">
        <v>59285</v>
      </c>
      <c r="J271" s="61"/>
      <c r="K271" s="61"/>
      <c r="L271" s="133"/>
    </row>
    <row r="272" spans="1:12" ht="12.75" thickBot="1" x14ac:dyDescent="0.3">
      <c r="A272" s="204"/>
      <c r="B272" s="204" t="s">
        <v>281</v>
      </c>
      <c r="C272" s="205">
        <f>SUM(C269,C252,C211,C182,C174,C160,C75,C53)</f>
        <v>1317179</v>
      </c>
      <c r="D272" s="205">
        <f>SUM(D269,D252,D211,D182,D174,D160,D75,D53,)</f>
        <v>1317179</v>
      </c>
      <c r="E272" s="205">
        <f t="shared" ref="E272:L272" si="56">SUM(E269,E252,E211,E182,E174,E160,E75,E53)</f>
        <v>0</v>
      </c>
      <c r="F272" s="205">
        <f t="shared" si="56"/>
        <v>0</v>
      </c>
      <c r="G272" s="206">
        <f t="shared" si="56"/>
        <v>0</v>
      </c>
      <c r="H272" s="207">
        <f t="shared" si="56"/>
        <v>1317179</v>
      </c>
      <c r="I272" s="205">
        <f t="shared" si="56"/>
        <v>1317179</v>
      </c>
      <c r="J272" s="205">
        <f t="shared" si="56"/>
        <v>0</v>
      </c>
      <c r="K272" s="205">
        <f t="shared" si="56"/>
        <v>0</v>
      </c>
      <c r="L272" s="206">
        <f t="shared" si="56"/>
        <v>0</v>
      </c>
    </row>
    <row r="273" spans="1:12" s="22" customFormat="1" ht="13.5" thickTop="1" thickBot="1" x14ac:dyDescent="0.3">
      <c r="A273" s="253" t="s">
        <v>282</v>
      </c>
      <c r="B273" s="254"/>
      <c r="C273" s="208">
        <f>SUM(D273:G273)</f>
        <v>-240282</v>
      </c>
      <c r="D273" s="209">
        <f>SUM(D24,D25,D41)-D51</f>
        <v>-240282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-240282</v>
      </c>
      <c r="I273" s="209">
        <f>SUM(I24,I25,I41)-I51</f>
        <v>-240282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2" s="22" customFormat="1" ht="12.75" thickTop="1" x14ac:dyDescent="0.25">
      <c r="A274" s="270" t="s">
        <v>283</v>
      </c>
      <c r="B274" s="271"/>
      <c r="C274" s="211">
        <f t="shared" ref="C274:L274" si="57">SUM(C275,C276)-C283+C284</f>
        <v>240282</v>
      </c>
      <c r="D274" s="212">
        <f t="shared" si="57"/>
        <v>240282</v>
      </c>
      <c r="E274" s="212">
        <f t="shared" si="57"/>
        <v>0</v>
      </c>
      <c r="F274" s="212">
        <f t="shared" si="57"/>
        <v>0</v>
      </c>
      <c r="G274" s="213">
        <f t="shared" si="57"/>
        <v>0</v>
      </c>
      <c r="H274" s="214">
        <f t="shared" si="57"/>
        <v>240282</v>
      </c>
      <c r="I274" s="212">
        <f t="shared" si="57"/>
        <v>240282</v>
      </c>
      <c r="J274" s="212">
        <f t="shared" si="57"/>
        <v>0</v>
      </c>
      <c r="K274" s="212">
        <f t="shared" si="57"/>
        <v>0</v>
      </c>
      <c r="L274" s="215">
        <f t="shared" si="57"/>
        <v>0</v>
      </c>
    </row>
    <row r="275" spans="1:12" s="22" customFormat="1" ht="12.75" thickBot="1" x14ac:dyDescent="0.3">
      <c r="A275" s="110" t="s">
        <v>284</v>
      </c>
      <c r="B275" s="110" t="s">
        <v>285</v>
      </c>
      <c r="C275" s="216">
        <f t="shared" ref="C275:L275" si="58">C21-C269</f>
        <v>240282</v>
      </c>
      <c r="D275" s="112">
        <f t="shared" si="58"/>
        <v>240282</v>
      </c>
      <c r="E275" s="112">
        <f t="shared" si="58"/>
        <v>0</v>
      </c>
      <c r="F275" s="112">
        <f t="shared" si="58"/>
        <v>0</v>
      </c>
      <c r="G275" s="113">
        <f t="shared" si="58"/>
        <v>0</v>
      </c>
      <c r="H275" s="217">
        <f t="shared" si="58"/>
        <v>240282</v>
      </c>
      <c r="I275" s="112">
        <f t="shared" si="58"/>
        <v>240282</v>
      </c>
      <c r="J275" s="112">
        <f t="shared" si="58"/>
        <v>0</v>
      </c>
      <c r="K275" s="112">
        <f t="shared" si="58"/>
        <v>0</v>
      </c>
      <c r="L275" s="113">
        <f t="shared" si="58"/>
        <v>0</v>
      </c>
    </row>
    <row r="276" spans="1:12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59">SUM(C277,C279,C281)-SUM(C278,C280,C282)</f>
        <v>0</v>
      </c>
      <c r="D276" s="212">
        <f t="shared" si="59"/>
        <v>0</v>
      </c>
      <c r="E276" s="212">
        <f t="shared" si="59"/>
        <v>0</v>
      </c>
      <c r="F276" s="212">
        <f t="shared" si="59"/>
        <v>0</v>
      </c>
      <c r="G276" s="215">
        <f t="shared" si="59"/>
        <v>0</v>
      </c>
      <c r="H276" s="214">
        <f t="shared" si="59"/>
        <v>0</v>
      </c>
      <c r="I276" s="212">
        <f t="shared" si="59"/>
        <v>0</v>
      </c>
      <c r="J276" s="212">
        <f t="shared" si="59"/>
        <v>0</v>
      </c>
      <c r="K276" s="212">
        <f t="shared" si="59"/>
        <v>0</v>
      </c>
      <c r="L276" s="215">
        <f t="shared" si="59"/>
        <v>0</v>
      </c>
    </row>
    <row r="277" spans="1:12" ht="12.75" hidden="1" thickTop="1" x14ac:dyDescent="0.25">
      <c r="A277" s="219" t="s">
        <v>288</v>
      </c>
      <c r="B277" s="102" t="s">
        <v>289</v>
      </c>
      <c r="C277" s="70">
        <f t="shared" ref="C277:C282" si="60">SUM(D277:G277)</f>
        <v>0</v>
      </c>
      <c r="D277" s="72"/>
      <c r="E277" s="72"/>
      <c r="F277" s="72"/>
      <c r="G277" s="193"/>
      <c r="H277" s="70">
        <f t="shared" ref="H277:H282" si="61">SUM(I277:L277)</f>
        <v>0</v>
      </c>
      <c r="I277" s="72"/>
      <c r="J277" s="72"/>
      <c r="K277" s="72"/>
      <c r="L277" s="193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60"/>
        <v>0</v>
      </c>
      <c r="D278" s="66"/>
      <c r="E278" s="66"/>
      <c r="F278" s="66"/>
      <c r="G278" s="134"/>
      <c r="H278" s="64">
        <f t="shared" si="61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60"/>
        <v>0</v>
      </c>
      <c r="D279" s="66"/>
      <c r="E279" s="66"/>
      <c r="F279" s="66"/>
      <c r="G279" s="134"/>
      <c r="H279" s="64">
        <f t="shared" si="61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60"/>
        <v>0</v>
      </c>
      <c r="D280" s="66"/>
      <c r="E280" s="66"/>
      <c r="F280" s="66"/>
      <c r="G280" s="134"/>
      <c r="H280" s="64">
        <f t="shared" si="61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60"/>
        <v>0</v>
      </c>
      <c r="D281" s="66"/>
      <c r="E281" s="66"/>
      <c r="F281" s="66"/>
      <c r="G281" s="134"/>
      <c r="H281" s="64">
        <f t="shared" si="61"/>
        <v>0</v>
      </c>
      <c r="I281" s="66"/>
      <c r="J281" s="66"/>
      <c r="K281" s="66"/>
      <c r="L281" s="134"/>
    </row>
    <row r="282" spans="1:12" ht="24.75" hidden="1" thickTop="1" x14ac:dyDescent="0.25">
      <c r="A282" s="220" t="s">
        <v>298</v>
      </c>
      <c r="B282" s="221" t="s">
        <v>299</v>
      </c>
      <c r="C282" s="156">
        <f t="shared" si="60"/>
        <v>0</v>
      </c>
      <c r="D282" s="160"/>
      <c r="E282" s="160"/>
      <c r="F282" s="160"/>
      <c r="G282" s="162"/>
      <c r="H282" s="156">
        <f t="shared" si="61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</row>
    <row r="284" spans="1:12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8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0N8W//UBe4iJ4Fid27hLVrKJXZ9w4vP31+dkaU23X3Ra1K/ZSuPVyoOHoEQEN44MbgNbWQcZk4p+lf2EUrninQ==" saltValue="85diht9L8s7rqHrrtA+fYQ==" spinCount="100000" sheet="1" objects="1" scenarios="1"/>
  <autoFilter ref="A18:L284">
    <filterColumn colId="7">
      <filters>
        <filter val="1 257 894"/>
        <filter val="1 317 179"/>
        <filter val="240 282"/>
        <filter val="-240 282"/>
        <filter val="299 567"/>
        <filter val="59 285"/>
        <filter val="86 407"/>
        <filter val="931 205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326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313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331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25.5" customHeight="1" x14ac:dyDescent="0.25">
      <c r="A7" s="4" t="s">
        <v>10</v>
      </c>
      <c r="B7" s="5"/>
      <c r="C7" s="247" t="s">
        <v>332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/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 t="s">
        <v>333</v>
      </c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1456533</v>
      </c>
      <c r="D20" s="26">
        <f>SUM(D21,D24,D25,D41,D43)</f>
        <v>1456533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1456533</v>
      </c>
      <c r="I20" s="26">
        <f>SUM(I21,I24,I25,I41,I43)</f>
        <v>1456533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thickTop="1" x14ac:dyDescent="0.25">
      <c r="A21" s="28"/>
      <c r="B21" s="29" t="s">
        <v>31</v>
      </c>
      <c r="C21" s="30">
        <f t="shared" si="0"/>
        <v>620129</v>
      </c>
      <c r="D21" s="31">
        <f>SUM(D22:D23)</f>
        <v>620129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620129</v>
      </c>
      <c r="I21" s="31">
        <f>SUM(I22:I23)</f>
        <v>620129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idden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x14ac:dyDescent="0.25">
      <c r="A23" s="38"/>
      <c r="B23" s="39" t="s">
        <v>33</v>
      </c>
      <c r="C23" s="40">
        <f t="shared" si="0"/>
        <v>620129</v>
      </c>
      <c r="D23" s="41">
        <v>620129</v>
      </c>
      <c r="E23" s="41"/>
      <c r="F23" s="41"/>
      <c r="G23" s="42"/>
      <c r="H23" s="40">
        <f t="shared" si="1"/>
        <v>620129</v>
      </c>
      <c r="I23" s="41">
        <v>620129</v>
      </c>
      <c r="J23" s="41"/>
      <c r="K23" s="41"/>
      <c r="L23" s="43"/>
    </row>
    <row r="24" spans="1:12" s="22" customFormat="1" ht="24.75" thickBot="1" x14ac:dyDescent="0.3">
      <c r="A24" s="44">
        <v>19300</v>
      </c>
      <c r="B24" s="44" t="s">
        <v>34</v>
      </c>
      <c r="C24" s="45">
        <f t="shared" si="0"/>
        <v>675172</v>
      </c>
      <c r="D24" s="46">
        <f>87516+222645+330532+34479</f>
        <v>675172</v>
      </c>
      <c r="E24" s="46"/>
      <c r="F24" s="47" t="s">
        <v>35</v>
      </c>
      <c r="G24" s="48" t="s">
        <v>35</v>
      </c>
      <c r="H24" s="45">
        <f t="shared" si="1"/>
        <v>675172</v>
      </c>
      <c r="I24" s="46">
        <v>675172</v>
      </c>
      <c r="J24" s="46"/>
      <c r="K24" s="47" t="s">
        <v>35</v>
      </c>
      <c r="L24" s="48" t="s">
        <v>35</v>
      </c>
    </row>
    <row r="25" spans="1:12" s="22" customFormat="1" ht="24.75" thickTop="1" x14ac:dyDescent="0.25">
      <c r="A25" s="49">
        <v>18630</v>
      </c>
      <c r="B25" s="50" t="s">
        <v>36</v>
      </c>
      <c r="C25" s="51">
        <f>SUM(D25:G25)</f>
        <v>161232</v>
      </c>
      <c r="D25" s="52">
        <v>161232</v>
      </c>
      <c r="E25" s="53" t="s">
        <v>35</v>
      </c>
      <c r="F25" s="53" t="s">
        <v>35</v>
      </c>
      <c r="G25" s="54" t="s">
        <v>35</v>
      </c>
      <c r="H25" s="51">
        <f>SUM(I25:L25)</f>
        <v>161232</v>
      </c>
      <c r="I25" s="55">
        <v>161232</v>
      </c>
      <c r="J25" s="53" t="s">
        <v>35</v>
      </c>
      <c r="K25" s="53" t="s">
        <v>35</v>
      </c>
      <c r="L25" s="54" t="s">
        <v>35</v>
      </c>
    </row>
    <row r="26" spans="1:12" s="22" customFormat="1" ht="36" hidden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" hidden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idden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idden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" hidden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" hidden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" hidden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idden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idden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" hidden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" hidden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idden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idden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" hidden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" hidden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" hidden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" hidden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" hidden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idden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idden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2.75" thickBot="1" x14ac:dyDescent="0.3">
      <c r="A50" s="110"/>
      <c r="B50" s="23" t="s">
        <v>60</v>
      </c>
      <c r="C50" s="111">
        <f t="shared" ref="C50:C113" si="5">SUM(D50:G50)</f>
        <v>1456533</v>
      </c>
      <c r="D50" s="112">
        <f>SUM(D51,D269)</f>
        <v>1456533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1456533</v>
      </c>
      <c r="I50" s="112">
        <f>SUM(I51,I269)</f>
        <v>1456533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1306302</v>
      </c>
      <c r="D51" s="117">
        <f>SUM(D52,D181)</f>
        <v>1306302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1306302</v>
      </c>
      <c r="I51" s="117">
        <f>SUM(I52,I181)</f>
        <v>1306302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hidden="1" x14ac:dyDescent="0.25">
      <c r="A52" s="119"/>
      <c r="B52" s="17" t="s">
        <v>62</v>
      </c>
      <c r="C52" s="120">
        <f t="shared" si="5"/>
        <v>0</v>
      </c>
      <c r="D52" s="121">
        <f>SUM(D53,D75,D160,D174)</f>
        <v>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0</v>
      </c>
      <c r="I52" s="121">
        <f>SUM(I53,I75,I160,I174)</f>
        <v>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</row>
    <row r="58" spans="1:12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</row>
    <row r="75" spans="1:12" hidden="1" x14ac:dyDescent="0.25">
      <c r="A75" s="123">
        <v>2000</v>
      </c>
      <c r="B75" s="123" t="s">
        <v>85</v>
      </c>
      <c r="C75" s="124">
        <f t="shared" si="5"/>
        <v>0</v>
      </c>
      <c r="D75" s="125">
        <f>SUM(D76,D83,D120,D151,D152)</f>
        <v>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0</v>
      </c>
      <c r="I75" s="125">
        <f t="shared" ref="I75:L75" si="8">SUM(I76,I83,I120,I151,I152)</f>
        <v>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</row>
    <row r="80" spans="1:12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</row>
    <row r="82" spans="1:12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</row>
    <row r="83" spans="1:12" hidden="1" x14ac:dyDescent="0.25">
      <c r="A83" s="50">
        <v>2200</v>
      </c>
      <c r="B83" s="127" t="s">
        <v>91</v>
      </c>
      <c r="C83" s="51">
        <f>SUM(D83:G83)</f>
        <v>0</v>
      </c>
      <c r="D83" s="56">
        <f>SUM(D84,D85,D91,D99,D107,D108,D114,D119)</f>
        <v>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1"/>
      <c r="E84" s="131"/>
      <c r="F84" s="131"/>
      <c r="G84" s="131"/>
      <c r="H84" s="103">
        <f>SUM(I84:L84)</f>
        <v>0</v>
      </c>
      <c r="I84" s="131"/>
      <c r="J84" s="131"/>
      <c r="K84" s="131"/>
      <c r="L84" s="132"/>
    </row>
    <row r="85" spans="1:12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</row>
    <row r="108" spans="1:12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</row>
    <row r="114" spans="1:12" hidden="1" x14ac:dyDescent="0.25">
      <c r="A114" s="135">
        <v>2270</v>
      </c>
      <c r="B114" s="63" t="s">
        <v>122</v>
      </c>
      <c r="C114" s="64">
        <f t="shared" ref="C114:C174" si="10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</row>
    <row r="117" spans="1:12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9"/>
        <v>0</v>
      </c>
      <c r="I117" s="66"/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136"/>
      <c r="E119" s="136"/>
      <c r="F119" s="136"/>
      <c r="G119" s="136"/>
      <c r="H119" s="64">
        <f>SUM(I119:L119)</f>
        <v>0</v>
      </c>
      <c r="I119" s="136"/>
      <c r="J119" s="136"/>
      <c r="K119" s="136"/>
      <c r="L119" s="186"/>
    </row>
    <row r="120" spans="1:12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2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</row>
    <row r="123" spans="1:12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</row>
    <row r="126" spans="1:12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</row>
    <row r="160" spans="1:12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</row>
    <row r="181" spans="1:12" s="22" customFormat="1" ht="24" x14ac:dyDescent="0.25">
      <c r="A181" s="169"/>
      <c r="B181" s="18" t="s">
        <v>189</v>
      </c>
      <c r="C181" s="120">
        <f t="shared" si="24"/>
        <v>1306302</v>
      </c>
      <c r="D181" s="121">
        <f>SUM(D182,D211,D252,D265)</f>
        <v>1306302</v>
      </c>
      <c r="E181" s="121">
        <f>SUM(E182,E211,E252)</f>
        <v>0</v>
      </c>
      <c r="F181" s="121">
        <f>SUM(F182,F211,F252,)</f>
        <v>0</v>
      </c>
      <c r="G181" s="121">
        <f>SUM(G182,G211,G252)</f>
        <v>0</v>
      </c>
      <c r="H181" s="120">
        <f>SUM(I181:L181)</f>
        <v>1306302</v>
      </c>
      <c r="I181" s="121">
        <f t="shared" ref="I181:L181" si="26">SUM(I182,I211,I252,I265)</f>
        <v>1306302</v>
      </c>
      <c r="J181" s="121">
        <f t="shared" si="26"/>
        <v>0</v>
      </c>
      <c r="K181" s="121">
        <f t="shared" si="26"/>
        <v>0</v>
      </c>
      <c r="L181" s="170">
        <f t="shared" si="26"/>
        <v>0</v>
      </c>
    </row>
    <row r="182" spans="1:12" x14ac:dyDescent="0.25">
      <c r="A182" s="123">
        <v>5000</v>
      </c>
      <c r="B182" s="123" t="s">
        <v>190</v>
      </c>
      <c r="C182" s="124">
        <f t="shared" si="24"/>
        <v>1306302</v>
      </c>
      <c r="D182" s="125">
        <f>D183+D187</f>
        <v>1306302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1306302</v>
      </c>
      <c r="I182" s="125">
        <f>I183+I187</f>
        <v>1306302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136"/>
      <c r="E185" s="136"/>
      <c r="F185" s="136"/>
      <c r="G185" s="137"/>
      <c r="H185" s="64">
        <f>SUM(I185:L185)</f>
        <v>0</v>
      </c>
      <c r="I185" s="136"/>
      <c r="J185" s="136"/>
      <c r="K185" s="136"/>
      <c r="L185" s="137"/>
    </row>
    <row r="186" spans="1:12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</row>
    <row r="187" spans="1:12" ht="24" x14ac:dyDescent="0.25">
      <c r="A187" s="50">
        <v>5200</v>
      </c>
      <c r="B187" s="127" t="s">
        <v>195</v>
      </c>
      <c r="C187" s="51">
        <f t="shared" si="24"/>
        <v>1306302</v>
      </c>
      <c r="D187" s="56">
        <f>D188+D198+D199+D206+D207+D208+D210</f>
        <v>1306302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1306302</v>
      </c>
      <c r="I187" s="56">
        <f>I188+I198+I199+I206+I207+I208+I210</f>
        <v>1306302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</row>
    <row r="207" spans="1:12" x14ac:dyDescent="0.25">
      <c r="A207" s="135">
        <v>5250</v>
      </c>
      <c r="B207" s="63" t="s">
        <v>215</v>
      </c>
      <c r="C207" s="172">
        <f t="shared" si="24"/>
        <v>1306302</v>
      </c>
      <c r="D207" s="66">
        <v>1306302</v>
      </c>
      <c r="E207" s="66"/>
      <c r="F207" s="66"/>
      <c r="G207" s="134"/>
      <c r="H207" s="64">
        <f t="shared" si="25"/>
        <v>1306302</v>
      </c>
      <c r="I207" s="66">
        <v>1306302</v>
      </c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7">E212+E232+E240+E250</f>
        <v>0</v>
      </c>
      <c r="F211" s="125">
        <f t="shared" si="27"/>
        <v>0</v>
      </c>
      <c r="G211" s="126">
        <f t="shared" si="27"/>
        <v>0</v>
      </c>
      <c r="H211" s="124">
        <f t="shared" si="25"/>
        <v>0</v>
      </c>
      <c r="I211" s="125">
        <f t="shared" ref="I211:L211" si="28">I212+I232+I240+I250</f>
        <v>0</v>
      </c>
      <c r="J211" s="125">
        <f t="shared" si="28"/>
        <v>0</v>
      </c>
      <c r="K211" s="125">
        <f t="shared" si="28"/>
        <v>0</v>
      </c>
      <c r="L211" s="126">
        <f t="shared" si="28"/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29">SUM(E215)</f>
        <v>0</v>
      </c>
      <c r="F214" s="136">
        <f t="shared" si="29"/>
        <v>0</v>
      </c>
      <c r="G214" s="137">
        <f t="shared" si="29"/>
        <v>0</v>
      </c>
      <c r="H214" s="179">
        <f t="shared" si="25"/>
        <v>0</v>
      </c>
      <c r="I214" s="136">
        <f t="shared" si="29"/>
        <v>0</v>
      </c>
      <c r="J214" s="136">
        <f t="shared" si="29"/>
        <v>0</v>
      </c>
      <c r="K214" s="136">
        <f t="shared" si="29"/>
        <v>0</v>
      </c>
      <c r="L214" s="137">
        <f t="shared" si="29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0">SUM(E228:E231)</f>
        <v>0</v>
      </c>
      <c r="F227" s="142">
        <f t="shared" si="30"/>
        <v>0</v>
      </c>
      <c r="G227" s="157">
        <f t="shared" si="30"/>
        <v>0</v>
      </c>
      <c r="H227" s="180">
        <f t="shared" si="25"/>
        <v>0</v>
      </c>
      <c r="I227" s="142">
        <f>SUM(I228:I231)</f>
        <v>0</v>
      </c>
      <c r="J227" s="142">
        <f t="shared" ref="J227:L227" si="31">SUM(J228:J231)</f>
        <v>0</v>
      </c>
      <c r="K227" s="142">
        <f t="shared" si="31"/>
        <v>0</v>
      </c>
      <c r="L227" s="157">
        <f t="shared" si="31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2">SUM(E233,E238,E239)</f>
        <v>0</v>
      </c>
      <c r="F232" s="56">
        <f t="shared" si="32"/>
        <v>0</v>
      </c>
      <c r="G232" s="56">
        <f t="shared" si="32"/>
        <v>0</v>
      </c>
      <c r="H232" s="51">
        <f t="shared" si="25"/>
        <v>0</v>
      </c>
      <c r="I232" s="56">
        <f>SUM(I233,I238,I239)</f>
        <v>0</v>
      </c>
      <c r="J232" s="56">
        <f t="shared" ref="J232:L232" si="33">SUM(J233,J238,J239)</f>
        <v>0</v>
      </c>
      <c r="K232" s="56">
        <f t="shared" si="33"/>
        <v>0</v>
      </c>
      <c r="L232" s="144">
        <f t="shared" si="33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4">SUM(F234:F237)</f>
        <v>0</v>
      </c>
      <c r="G233" s="181">
        <f t="shared" si="34"/>
        <v>0</v>
      </c>
      <c r="H233" s="180">
        <f t="shared" si="25"/>
        <v>0</v>
      </c>
      <c r="I233" s="142">
        <f>SUM(I234:I237)</f>
        <v>0</v>
      </c>
      <c r="J233" s="142">
        <f t="shared" ref="J233:L233" si="35">SUM(J234:J237)</f>
        <v>0</v>
      </c>
      <c r="K233" s="142">
        <f t="shared" si="35"/>
        <v>0</v>
      </c>
      <c r="L233" s="182">
        <f t="shared" si="35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6">SUM(E241,E245)</f>
        <v>0</v>
      </c>
      <c r="F240" s="56">
        <f t="shared" si="36"/>
        <v>0</v>
      </c>
      <c r="G240" s="56">
        <f t="shared" si="36"/>
        <v>0</v>
      </c>
      <c r="H240" s="51">
        <f>SUM(I240:L240)</f>
        <v>0</v>
      </c>
      <c r="I240" s="56">
        <f>SUM(I241,I245)</f>
        <v>0</v>
      </c>
      <c r="J240" s="56">
        <f t="shared" ref="J240:L240" si="37">SUM(J241,J245)</f>
        <v>0</v>
      </c>
      <c r="K240" s="56">
        <f t="shared" si="37"/>
        <v>0</v>
      </c>
      <c r="L240" s="144">
        <f t="shared" si="37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8">SUM(E242:E244)</f>
        <v>0</v>
      </c>
      <c r="F241" s="142">
        <f t="shared" si="38"/>
        <v>0</v>
      </c>
      <c r="G241" s="153">
        <f t="shared" si="38"/>
        <v>0</v>
      </c>
      <c r="H241" s="176">
        <f t="shared" si="25"/>
        <v>0</v>
      </c>
      <c r="I241" s="142">
        <f>SUM(I242:I244)</f>
        <v>0</v>
      </c>
      <c r="J241" s="142">
        <f t="shared" ref="J241:L241" si="39">SUM(J242:J244)</f>
        <v>0</v>
      </c>
      <c r="K241" s="142">
        <f t="shared" si="39"/>
        <v>0</v>
      </c>
      <c r="L241" s="153">
        <f t="shared" si="39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0">SUM(D246:G246)</f>
        <v>0</v>
      </c>
      <c r="D246" s="66"/>
      <c r="E246" s="66"/>
      <c r="F246" s="66"/>
      <c r="G246" s="134"/>
      <c r="H246" s="179">
        <f t="shared" ref="H246:H271" si="41">SUM(I246:L246)</f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40"/>
        <v>0</v>
      </c>
      <c r="D247" s="66"/>
      <c r="E247" s="66"/>
      <c r="F247" s="66"/>
      <c r="G247" s="134"/>
      <c r="H247" s="179">
        <f t="shared" si="41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ref="C250:C251" si="42">SUM(D250:G250)</f>
        <v>0</v>
      </c>
      <c r="D250" s="66">
        <f>SUM(D251)</f>
        <v>0</v>
      </c>
      <c r="E250" s="66">
        <f t="shared" ref="E250:G250" si="43">SUM(E251)</f>
        <v>0</v>
      </c>
      <c r="F250" s="66">
        <f t="shared" si="43"/>
        <v>0</v>
      </c>
      <c r="G250" s="148">
        <f t="shared" si="43"/>
        <v>0</v>
      </c>
      <c r="H250" s="238">
        <f t="shared" ref="H250:H251" si="44">SUM(I250:L250)</f>
        <v>0</v>
      </c>
      <c r="I250" s="78">
        <f t="shared" ref="I250:L250" si="45">SUM(I251)</f>
        <v>0</v>
      </c>
      <c r="J250" s="78">
        <f t="shared" si="45"/>
        <v>0</v>
      </c>
      <c r="K250" s="78">
        <f t="shared" si="45"/>
        <v>0</v>
      </c>
      <c r="L250" s="239">
        <f t="shared" si="45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2"/>
        <v>0</v>
      </c>
      <c r="D251" s="66"/>
      <c r="E251" s="66"/>
      <c r="F251" s="66"/>
      <c r="G251" s="148"/>
      <c r="H251" s="166">
        <f t="shared" si="44"/>
        <v>0</v>
      </c>
      <c r="I251" s="138"/>
      <c r="J251" s="138"/>
      <c r="K251" s="138"/>
      <c r="L251" s="139"/>
      <c r="M251" s="187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1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0"/>
        <v>0</v>
      </c>
      <c r="D253" s="56">
        <f>SUM(D254,D255,D256,D257,D261,D262)</f>
        <v>0</v>
      </c>
      <c r="E253" s="56">
        <f t="shared" ref="E253:G253" si="46">SUM(E254,E255,E256,E257,E261,E262)</f>
        <v>0</v>
      </c>
      <c r="F253" s="56">
        <f t="shared" si="46"/>
        <v>0</v>
      </c>
      <c r="G253" s="56">
        <f t="shared" si="46"/>
        <v>0</v>
      </c>
      <c r="H253" s="51">
        <f t="shared" si="41"/>
        <v>0</v>
      </c>
      <c r="I253" s="56">
        <f t="shared" ref="I253:L253" si="47">SUM(I254,I255,I256,I257,I261,I262)</f>
        <v>0</v>
      </c>
      <c r="J253" s="56">
        <f t="shared" si="47"/>
        <v>0</v>
      </c>
      <c r="K253" s="56">
        <f t="shared" si="47"/>
        <v>0</v>
      </c>
      <c r="L253" s="129">
        <f t="shared" si="47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0"/>
        <v>0</v>
      </c>
      <c r="D254" s="61"/>
      <c r="E254" s="61"/>
      <c r="F254" s="61"/>
      <c r="G254" s="133"/>
      <c r="H254" s="59">
        <f t="shared" si="41"/>
        <v>0</v>
      </c>
      <c r="I254" s="61"/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136"/>
      <c r="E255" s="136"/>
      <c r="F255" s="136"/>
      <c r="G255" s="136"/>
      <c r="H255" s="64">
        <f>SUM(I255:L255)</f>
        <v>0</v>
      </c>
      <c r="I255" s="136"/>
      <c r="J255" s="136"/>
      <c r="K255" s="136"/>
      <c r="L255" s="137"/>
    </row>
    <row r="256" spans="1:13" ht="24" hidden="1" x14ac:dyDescent="0.25">
      <c r="A256" s="135">
        <v>7230</v>
      </c>
      <c r="B256" s="63" t="s">
        <v>34</v>
      </c>
      <c r="C256" s="172">
        <f t="shared" si="40"/>
        <v>0</v>
      </c>
      <c r="D256" s="66"/>
      <c r="E256" s="66"/>
      <c r="F256" s="66"/>
      <c r="G256" s="134"/>
      <c r="H256" s="64">
        <f t="shared" si="41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40"/>
        <v>0</v>
      </c>
      <c r="D257" s="136">
        <f>SUM(D258:D260)</f>
        <v>0</v>
      </c>
      <c r="E257" s="136">
        <f t="shared" ref="E257:G257" si="48">SUM(E258:E260)</f>
        <v>0</v>
      </c>
      <c r="F257" s="136">
        <f t="shared" si="48"/>
        <v>0</v>
      </c>
      <c r="G257" s="137">
        <f t="shared" si="48"/>
        <v>0</v>
      </c>
      <c r="H257" s="64">
        <f t="shared" si="41"/>
        <v>0</v>
      </c>
      <c r="I257" s="136">
        <f t="shared" ref="I257:L257" si="49">SUM(I258:I260)</f>
        <v>0</v>
      </c>
      <c r="J257" s="136">
        <f t="shared" si="49"/>
        <v>0</v>
      </c>
      <c r="K257" s="136">
        <f>SUM(K258:K260)</f>
        <v>0</v>
      </c>
      <c r="L257" s="137">
        <f t="shared" si="49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40"/>
        <v>0</v>
      </c>
      <c r="D258" s="66"/>
      <c r="E258" s="66"/>
      <c r="F258" s="66"/>
      <c r="G258" s="134"/>
      <c r="H258" s="64">
        <f t="shared" si="41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40"/>
        <v>0</v>
      </c>
      <c r="D259" s="66"/>
      <c r="E259" s="66"/>
      <c r="F259" s="66"/>
      <c r="G259" s="134"/>
      <c r="H259" s="64">
        <f t="shared" si="41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40"/>
        <v>0</v>
      </c>
      <c r="D260" s="66"/>
      <c r="E260" s="66"/>
      <c r="F260" s="66"/>
      <c r="G260" s="134"/>
      <c r="H260" s="64">
        <f t="shared" si="41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6">
        <f t="shared" si="40"/>
        <v>0</v>
      </c>
      <c r="D261" s="61"/>
      <c r="E261" s="61"/>
      <c r="F261" s="61"/>
      <c r="G261" s="133"/>
      <c r="H261" s="59">
        <f t="shared" si="41"/>
        <v>0</v>
      </c>
      <c r="I261" s="61"/>
      <c r="J261" s="61"/>
      <c r="K261" s="61"/>
      <c r="L261" s="133"/>
    </row>
    <row r="262" spans="1:12" ht="60" hidden="1" x14ac:dyDescent="0.25">
      <c r="A262" s="135">
        <v>7270</v>
      </c>
      <c r="B262" s="63" t="s">
        <v>269</v>
      </c>
      <c r="C262" s="172">
        <f t="shared" si="40"/>
        <v>0</v>
      </c>
      <c r="D262" s="66"/>
      <c r="E262" s="66"/>
      <c r="F262" s="66"/>
      <c r="G262" s="134"/>
      <c r="H262" s="64">
        <f t="shared" si="41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40"/>
        <v>0</v>
      </c>
      <c r="D263" s="149">
        <f>D264</f>
        <v>0</v>
      </c>
      <c r="E263" s="149">
        <f t="shared" ref="E263:G263" si="50">E264</f>
        <v>0</v>
      </c>
      <c r="F263" s="149">
        <f t="shared" si="50"/>
        <v>0</v>
      </c>
      <c r="G263" s="150">
        <f t="shared" si="50"/>
        <v>0</v>
      </c>
      <c r="H263" s="76">
        <f t="shared" si="41"/>
        <v>0</v>
      </c>
      <c r="I263" s="149">
        <f t="shared" ref="I263:L263" si="51">I264</f>
        <v>0</v>
      </c>
      <c r="J263" s="149">
        <f t="shared" si="51"/>
        <v>0</v>
      </c>
      <c r="K263" s="149">
        <f t="shared" si="51"/>
        <v>0</v>
      </c>
      <c r="L263" s="150">
        <f t="shared" si="51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40"/>
        <v>0</v>
      </c>
      <c r="D264" s="72"/>
      <c r="E264" s="72"/>
      <c r="F264" s="72"/>
      <c r="G264" s="193"/>
      <c r="H264" s="70">
        <f t="shared" si="41"/>
        <v>0</v>
      </c>
      <c r="I264" s="72"/>
      <c r="J264" s="72"/>
      <c r="K264" s="72"/>
      <c r="L264" s="193"/>
    </row>
    <row r="265" spans="1:12" hidden="1" x14ac:dyDescent="0.25">
      <c r="A265" s="194">
        <v>9000</v>
      </c>
      <c r="B265" s="195" t="s">
        <v>272</v>
      </c>
      <c r="C265" s="196">
        <f t="shared" si="40"/>
        <v>0</v>
      </c>
      <c r="D265" s="197">
        <f>D266</f>
        <v>0</v>
      </c>
      <c r="E265" s="197">
        <f t="shared" ref="E265:G266" si="52">E266</f>
        <v>0</v>
      </c>
      <c r="F265" s="197">
        <f t="shared" si="52"/>
        <v>0</v>
      </c>
      <c r="G265" s="198">
        <f t="shared" si="52"/>
        <v>0</v>
      </c>
      <c r="H265" s="199">
        <f t="shared" si="41"/>
        <v>0</v>
      </c>
      <c r="I265" s="197">
        <f t="shared" ref="I265:L266" si="53">I266</f>
        <v>0</v>
      </c>
      <c r="J265" s="197">
        <f>J266</f>
        <v>0</v>
      </c>
      <c r="K265" s="197">
        <f t="shared" si="53"/>
        <v>0</v>
      </c>
      <c r="L265" s="198">
        <f t="shared" si="53"/>
        <v>0</v>
      </c>
    </row>
    <row r="266" spans="1:12" ht="24" hidden="1" x14ac:dyDescent="0.25">
      <c r="A266" s="200">
        <v>9200</v>
      </c>
      <c r="B266" s="63" t="s">
        <v>273</v>
      </c>
      <c r="C266" s="173">
        <f t="shared" si="40"/>
        <v>0</v>
      </c>
      <c r="D266" s="131">
        <f>D267</f>
        <v>0</v>
      </c>
      <c r="E266" s="131">
        <f t="shared" si="52"/>
        <v>0</v>
      </c>
      <c r="F266" s="131">
        <f t="shared" si="52"/>
        <v>0</v>
      </c>
      <c r="G266" s="132">
        <f t="shared" si="52"/>
        <v>0</v>
      </c>
      <c r="H266" s="103">
        <f t="shared" si="41"/>
        <v>0</v>
      </c>
      <c r="I266" s="131">
        <f t="shared" si="53"/>
        <v>0</v>
      </c>
      <c r="J266" s="131">
        <f t="shared" si="53"/>
        <v>0</v>
      </c>
      <c r="K266" s="131">
        <f t="shared" si="53"/>
        <v>0</v>
      </c>
      <c r="L266" s="132">
        <f t="shared" si="53"/>
        <v>0</v>
      </c>
    </row>
    <row r="267" spans="1:12" ht="24" hidden="1" x14ac:dyDescent="0.25">
      <c r="A267" s="201">
        <v>9260</v>
      </c>
      <c r="B267" s="63" t="s">
        <v>274</v>
      </c>
      <c r="C267" s="173">
        <f t="shared" si="40"/>
        <v>0</v>
      </c>
      <c r="D267" s="131">
        <f>SUM(D268)</f>
        <v>0</v>
      </c>
      <c r="E267" s="131">
        <f t="shared" ref="E267:G267" si="54">SUM(E268)</f>
        <v>0</v>
      </c>
      <c r="F267" s="131">
        <f t="shared" si="54"/>
        <v>0</v>
      </c>
      <c r="G267" s="132">
        <f t="shared" si="54"/>
        <v>0</v>
      </c>
      <c r="H267" s="103">
        <f t="shared" si="41"/>
        <v>0</v>
      </c>
      <c r="I267" s="131">
        <f t="shared" ref="I267:L267" si="55">SUM(I268)</f>
        <v>0</v>
      </c>
      <c r="J267" s="131">
        <f t="shared" si="55"/>
        <v>0</v>
      </c>
      <c r="K267" s="131">
        <f t="shared" si="55"/>
        <v>0</v>
      </c>
      <c r="L267" s="132">
        <f t="shared" si="55"/>
        <v>0</v>
      </c>
    </row>
    <row r="268" spans="1:12" ht="87" hidden="1" customHeight="1" x14ac:dyDescent="0.25">
      <c r="A268" s="202">
        <v>9263</v>
      </c>
      <c r="B268" s="63" t="s">
        <v>275</v>
      </c>
      <c r="C268" s="173">
        <f t="shared" si="40"/>
        <v>0</v>
      </c>
      <c r="D268" s="138"/>
      <c r="E268" s="138"/>
      <c r="F268" s="138"/>
      <c r="G268" s="139"/>
      <c r="H268" s="103">
        <f t="shared" si="41"/>
        <v>0</v>
      </c>
      <c r="I268" s="138"/>
      <c r="J268" s="138"/>
      <c r="K268" s="138"/>
      <c r="L268" s="139"/>
    </row>
    <row r="269" spans="1:12" x14ac:dyDescent="0.25">
      <c r="A269" s="146"/>
      <c r="B269" s="63" t="s">
        <v>276</v>
      </c>
      <c r="C269" s="172">
        <f t="shared" si="40"/>
        <v>150231</v>
      </c>
      <c r="D269" s="136">
        <f>SUM(D270:D271)</f>
        <v>150231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1"/>
        <v>150231</v>
      </c>
      <c r="I269" s="136">
        <f>SUM(I270:I271)</f>
        <v>150231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40"/>
        <v>0</v>
      </c>
      <c r="D270" s="66"/>
      <c r="E270" s="66"/>
      <c r="F270" s="66"/>
      <c r="G270" s="134"/>
      <c r="H270" s="64">
        <f t="shared" si="41"/>
        <v>0</v>
      </c>
      <c r="I270" s="66"/>
      <c r="J270" s="66"/>
      <c r="K270" s="66"/>
      <c r="L270" s="134"/>
    </row>
    <row r="271" spans="1:12" ht="24" x14ac:dyDescent="0.25">
      <c r="A271" s="146" t="s">
        <v>279</v>
      </c>
      <c r="B271" s="203" t="s">
        <v>280</v>
      </c>
      <c r="C271" s="176">
        <f t="shared" si="40"/>
        <v>150231</v>
      </c>
      <c r="D271" s="61">
        <v>150231</v>
      </c>
      <c r="E271" s="61"/>
      <c r="F271" s="61"/>
      <c r="G271" s="133"/>
      <c r="H271" s="59">
        <f t="shared" si="41"/>
        <v>150231</v>
      </c>
      <c r="I271" s="61">
        <v>150231</v>
      </c>
      <c r="J271" s="61"/>
      <c r="K271" s="61"/>
      <c r="L271" s="133"/>
    </row>
    <row r="272" spans="1:12" ht="12.75" thickBot="1" x14ac:dyDescent="0.3">
      <c r="A272" s="204"/>
      <c r="B272" s="204" t="s">
        <v>281</v>
      </c>
      <c r="C272" s="205">
        <f>SUM(C269,C252,C211,C182,C174,C160,C75,C53)</f>
        <v>1456533</v>
      </c>
      <c r="D272" s="205">
        <f>SUM(D269,D252,D211,D182,D174,D160,D75,D53,)</f>
        <v>1456533</v>
      </c>
      <c r="E272" s="205">
        <f t="shared" ref="E272:L272" si="56">SUM(E269,E252,E211,E182,E174,E160,E75,E53)</f>
        <v>0</v>
      </c>
      <c r="F272" s="205">
        <f t="shared" si="56"/>
        <v>0</v>
      </c>
      <c r="G272" s="206">
        <f t="shared" si="56"/>
        <v>0</v>
      </c>
      <c r="H272" s="207">
        <f t="shared" si="56"/>
        <v>1456533</v>
      </c>
      <c r="I272" s="205">
        <f t="shared" si="56"/>
        <v>1456533</v>
      </c>
      <c r="J272" s="205">
        <f t="shared" si="56"/>
        <v>0</v>
      </c>
      <c r="K272" s="205">
        <f t="shared" si="56"/>
        <v>0</v>
      </c>
      <c r="L272" s="206">
        <f t="shared" si="56"/>
        <v>0</v>
      </c>
    </row>
    <row r="273" spans="1:12" s="22" customFormat="1" ht="13.5" thickTop="1" thickBot="1" x14ac:dyDescent="0.3">
      <c r="A273" s="253" t="s">
        <v>282</v>
      </c>
      <c r="B273" s="254"/>
      <c r="C273" s="208">
        <f>SUM(D273:G273)</f>
        <v>-469898</v>
      </c>
      <c r="D273" s="209">
        <f>SUM(D24,D25,D41)-D51</f>
        <v>-469898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-469898</v>
      </c>
      <c r="I273" s="209">
        <f>SUM(I24,I25,I41)-I51</f>
        <v>-469898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2" s="22" customFormat="1" ht="12.75" thickTop="1" x14ac:dyDescent="0.25">
      <c r="A274" s="270" t="s">
        <v>283</v>
      </c>
      <c r="B274" s="271"/>
      <c r="C274" s="211">
        <f t="shared" ref="C274:L274" si="57">SUM(C275,C276)-C283+C284</f>
        <v>469898</v>
      </c>
      <c r="D274" s="212">
        <f t="shared" si="57"/>
        <v>469898</v>
      </c>
      <c r="E274" s="212">
        <f t="shared" si="57"/>
        <v>0</v>
      </c>
      <c r="F274" s="212">
        <f t="shared" si="57"/>
        <v>0</v>
      </c>
      <c r="G274" s="213">
        <f t="shared" si="57"/>
        <v>0</v>
      </c>
      <c r="H274" s="214">
        <f t="shared" si="57"/>
        <v>469898</v>
      </c>
      <c r="I274" s="212">
        <f t="shared" si="57"/>
        <v>469898</v>
      </c>
      <c r="J274" s="212">
        <f t="shared" si="57"/>
        <v>0</v>
      </c>
      <c r="K274" s="212">
        <f t="shared" si="57"/>
        <v>0</v>
      </c>
      <c r="L274" s="215">
        <f t="shared" si="57"/>
        <v>0</v>
      </c>
    </row>
    <row r="275" spans="1:12" s="22" customFormat="1" ht="12.75" thickBot="1" x14ac:dyDescent="0.3">
      <c r="A275" s="110" t="s">
        <v>284</v>
      </c>
      <c r="B275" s="110" t="s">
        <v>285</v>
      </c>
      <c r="C275" s="216">
        <f t="shared" ref="C275:L275" si="58">C21-C269</f>
        <v>469898</v>
      </c>
      <c r="D275" s="112">
        <f t="shared" si="58"/>
        <v>469898</v>
      </c>
      <c r="E275" s="112">
        <f t="shared" si="58"/>
        <v>0</v>
      </c>
      <c r="F275" s="112">
        <f t="shared" si="58"/>
        <v>0</v>
      </c>
      <c r="G275" s="113">
        <f t="shared" si="58"/>
        <v>0</v>
      </c>
      <c r="H275" s="217">
        <f t="shared" si="58"/>
        <v>469898</v>
      </c>
      <c r="I275" s="112">
        <f t="shared" si="58"/>
        <v>469898</v>
      </c>
      <c r="J275" s="112">
        <f t="shared" si="58"/>
        <v>0</v>
      </c>
      <c r="K275" s="112">
        <f t="shared" si="58"/>
        <v>0</v>
      </c>
      <c r="L275" s="113">
        <f t="shared" si="58"/>
        <v>0</v>
      </c>
    </row>
    <row r="276" spans="1:12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59">SUM(C277,C279,C281)-SUM(C278,C280,C282)</f>
        <v>0</v>
      </c>
      <c r="D276" s="212">
        <f t="shared" si="59"/>
        <v>0</v>
      </c>
      <c r="E276" s="212">
        <f t="shared" si="59"/>
        <v>0</v>
      </c>
      <c r="F276" s="212">
        <f t="shared" si="59"/>
        <v>0</v>
      </c>
      <c r="G276" s="215">
        <f t="shared" si="59"/>
        <v>0</v>
      </c>
      <c r="H276" s="214">
        <f t="shared" si="59"/>
        <v>0</v>
      </c>
      <c r="I276" s="212">
        <f t="shared" si="59"/>
        <v>0</v>
      </c>
      <c r="J276" s="212">
        <f t="shared" si="59"/>
        <v>0</v>
      </c>
      <c r="K276" s="212">
        <f t="shared" si="59"/>
        <v>0</v>
      </c>
      <c r="L276" s="215">
        <f t="shared" si="59"/>
        <v>0</v>
      </c>
    </row>
    <row r="277" spans="1:12" ht="12.75" hidden="1" thickTop="1" x14ac:dyDescent="0.25">
      <c r="A277" s="219" t="s">
        <v>288</v>
      </c>
      <c r="B277" s="102" t="s">
        <v>289</v>
      </c>
      <c r="C277" s="70">
        <f t="shared" ref="C277:C282" si="60">SUM(D277:G277)</f>
        <v>0</v>
      </c>
      <c r="D277" s="72"/>
      <c r="E277" s="72"/>
      <c r="F277" s="72"/>
      <c r="G277" s="193"/>
      <c r="H277" s="70">
        <f t="shared" ref="H277:H282" si="61">SUM(I277:L277)</f>
        <v>0</v>
      </c>
      <c r="I277" s="72"/>
      <c r="J277" s="72"/>
      <c r="K277" s="72"/>
      <c r="L277" s="193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60"/>
        <v>0</v>
      </c>
      <c r="D278" s="66"/>
      <c r="E278" s="66"/>
      <c r="F278" s="66"/>
      <c r="G278" s="134"/>
      <c r="H278" s="64">
        <f t="shared" si="61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60"/>
        <v>0</v>
      </c>
      <c r="D279" s="66"/>
      <c r="E279" s="66"/>
      <c r="F279" s="66"/>
      <c r="G279" s="134"/>
      <c r="H279" s="64">
        <f t="shared" si="61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60"/>
        <v>0</v>
      </c>
      <c r="D280" s="66"/>
      <c r="E280" s="66"/>
      <c r="F280" s="66"/>
      <c r="G280" s="134"/>
      <c r="H280" s="64">
        <f t="shared" si="61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60"/>
        <v>0</v>
      </c>
      <c r="D281" s="66"/>
      <c r="E281" s="66"/>
      <c r="F281" s="66"/>
      <c r="G281" s="134"/>
      <c r="H281" s="64">
        <f t="shared" si="61"/>
        <v>0</v>
      </c>
      <c r="I281" s="66"/>
      <c r="J281" s="66"/>
      <c r="K281" s="66"/>
      <c r="L281" s="134"/>
    </row>
    <row r="282" spans="1:12" ht="24.75" hidden="1" thickTop="1" x14ac:dyDescent="0.25">
      <c r="A282" s="220" t="s">
        <v>298</v>
      </c>
      <c r="B282" s="221" t="s">
        <v>299</v>
      </c>
      <c r="C282" s="156">
        <f t="shared" si="60"/>
        <v>0</v>
      </c>
      <c r="D282" s="160"/>
      <c r="E282" s="160"/>
      <c r="F282" s="160"/>
      <c r="G282" s="162"/>
      <c r="H282" s="156">
        <f t="shared" si="61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</row>
    <row r="284" spans="1:12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8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/xXujg4q5/9opFyRw4ekUp6RZ+8ZYCFvX+EjAciyy2N6tCMlFbxxniUqwD8X82BVBGXDwWAGWIrywcT6HrEpyQ==" saltValue="M6Ac3TPttvwOOq9NR0q19w==" spinCount="100000" sheet="1" objects="1" scenarios="1"/>
  <autoFilter ref="A18:L284">
    <filterColumn colId="7">
      <filters>
        <filter val="1 306 302"/>
        <filter val="1 456 533"/>
        <filter val="150 231"/>
        <filter val="161 232"/>
        <filter val="469 898"/>
        <filter val="-469 898"/>
        <filter val="620 129"/>
        <filter val="675 172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99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330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306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x14ac:dyDescent="0.25">
      <c r="A7" s="4" t="s">
        <v>10</v>
      </c>
      <c r="B7" s="5"/>
      <c r="C7" s="247" t="s">
        <v>338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339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3388</v>
      </c>
      <c r="D20" s="26">
        <f>SUM(D21,D24,D25,D41,D43)</f>
        <v>3388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0</v>
      </c>
      <c r="I20" s="26">
        <f>SUM(I21,I24,I25,I41,I43)</f>
        <v>0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4.75" thickBot="1" x14ac:dyDescent="0.3">
      <c r="A24" s="44">
        <v>19300</v>
      </c>
      <c r="B24" s="44" t="s">
        <v>34</v>
      </c>
      <c r="C24" s="45">
        <f t="shared" si="0"/>
        <v>3388</v>
      </c>
      <c r="D24" s="46">
        <f>3388</f>
        <v>3388</v>
      </c>
      <c r="E24" s="46"/>
      <c r="F24" s="47" t="s">
        <v>35</v>
      </c>
      <c r="G24" s="48" t="s">
        <v>35</v>
      </c>
      <c r="H24" s="45">
        <f t="shared" si="1"/>
        <v>0</v>
      </c>
      <c r="I24" s="46">
        <f>I51</f>
        <v>0</v>
      </c>
      <c r="J24" s="46"/>
      <c r="K24" s="47" t="s">
        <v>35</v>
      </c>
      <c r="L24" s="48" t="s">
        <v>35</v>
      </c>
    </row>
    <row r="25" spans="1:12" s="22" customFormat="1" ht="24.75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2.75" thickBot="1" x14ac:dyDescent="0.3">
      <c r="A50" s="110"/>
      <c r="B50" s="23" t="s">
        <v>60</v>
      </c>
      <c r="C50" s="111">
        <f t="shared" ref="C50:C107" si="5">SUM(D50:G50)</f>
        <v>3388</v>
      </c>
      <c r="D50" s="112">
        <f>SUM(D51,D269)</f>
        <v>3388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0</v>
      </c>
      <c r="I50" s="112">
        <f>SUM(I51,I269)</f>
        <v>0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3388</v>
      </c>
      <c r="D51" s="117">
        <f>SUM(D52,D181)</f>
        <v>3388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0</v>
      </c>
      <c r="I51" s="117">
        <f>SUM(I52,I181)</f>
        <v>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3388</v>
      </c>
      <c r="D52" s="121">
        <f>SUM(D53,D75,D160,D174)</f>
        <v>3388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0</v>
      </c>
      <c r="I52" s="121">
        <f>SUM(I53,I75,I160,I174)</f>
        <v>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  <c r="M56" s="230"/>
    </row>
    <row r="57" spans="1:13" ht="24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/>
      <c r="K57" s="66"/>
      <c r="L57" s="134"/>
      <c r="M57" s="230"/>
    </row>
    <row r="58" spans="1:13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/>
      <c r="L59" s="134"/>
      <c r="M59" s="230"/>
    </row>
    <row r="60" spans="1:13" ht="24.75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/>
      <c r="K60" s="66"/>
      <c r="L60" s="134"/>
      <c r="M60" s="230"/>
    </row>
    <row r="61" spans="1:13" ht="24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/>
      <c r="L61" s="134"/>
      <c r="M61" s="230"/>
    </row>
    <row r="62" spans="1:13" ht="27.75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/>
      <c r="L62" s="134"/>
      <c r="M62" s="230"/>
    </row>
    <row r="63" spans="1:13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/>
      <c r="K63" s="66"/>
      <c r="L63" s="134"/>
      <c r="M63" s="230"/>
    </row>
    <row r="64" spans="1:13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/>
      <c r="L64" s="134"/>
      <c r="M64" s="230"/>
    </row>
    <row r="65" spans="1:13" ht="24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/>
      <c r="L65" s="134"/>
      <c r="M65" s="230"/>
    </row>
    <row r="66" spans="1:13" ht="36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>
        <v>0</v>
      </c>
      <c r="J66" s="138"/>
      <c r="K66" s="138"/>
      <c r="L66" s="139"/>
      <c r="M66" s="230"/>
    </row>
    <row r="67" spans="1:13" ht="36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/>
      <c r="L68" s="133"/>
      <c r="M68" s="230"/>
    </row>
    <row r="69" spans="1:13" ht="24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/>
      <c r="L70" s="134"/>
      <c r="M70" s="230"/>
    </row>
    <row r="71" spans="1:13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/>
      <c r="L71" s="134"/>
      <c r="M71" s="230"/>
    </row>
    <row r="72" spans="1:13" ht="24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/>
      <c r="L72" s="134"/>
      <c r="M72" s="230"/>
    </row>
    <row r="73" spans="1:13" ht="36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/>
      <c r="L73" s="134"/>
      <c r="M73" s="230"/>
    </row>
    <row r="74" spans="1:13" ht="60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/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3388</v>
      </c>
      <c r="D75" s="125">
        <f>SUM(D76,D83,D120,D151,D152)</f>
        <v>3388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0</v>
      </c>
      <c r="I75" s="125">
        <f t="shared" ref="I75:L75" si="8">SUM(I76,I83,I120,I151,I152)</f>
        <v>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/>
      <c r="L78" s="134"/>
      <c r="M78" s="230"/>
    </row>
    <row r="79" spans="1:13" ht="24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/>
      <c r="L79" s="134"/>
      <c r="M79" s="230"/>
    </row>
    <row r="80" spans="1:13" ht="24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/>
      <c r="L81" s="134"/>
      <c r="M81" s="230"/>
    </row>
    <row r="82" spans="1:13" ht="24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/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3388</v>
      </c>
      <c r="D83" s="56">
        <f>SUM(D84,D85,D91,D99,D107,D108,D114,D119)</f>
        <v>3388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/>
      <c r="K84" s="138"/>
      <c r="L84" s="139"/>
      <c r="M84" s="230"/>
    </row>
    <row r="85" spans="1:13" ht="24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/>
      <c r="L86" s="134"/>
      <c r="M86" s="230"/>
    </row>
    <row r="87" spans="1:13" ht="24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/>
      <c r="L87" s="134"/>
      <c r="M87" s="230"/>
    </row>
    <row r="88" spans="1:13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/>
      <c r="K88" s="66"/>
      <c r="L88" s="134"/>
      <c r="M88" s="230"/>
    </row>
    <row r="89" spans="1:13" ht="48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/>
      <c r="L89" s="134"/>
      <c r="M89" s="230"/>
    </row>
    <row r="90" spans="1:13" ht="24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/>
      <c r="L90" s="134"/>
      <c r="M90" s="230"/>
    </row>
    <row r="91" spans="1:13" x14ac:dyDescent="0.25">
      <c r="A91" s="135">
        <v>2230</v>
      </c>
      <c r="B91" s="63" t="s">
        <v>99</v>
      </c>
      <c r="C91" s="64">
        <f t="shared" si="5"/>
        <v>3388</v>
      </c>
      <c r="D91" s="136">
        <f>SUM(D92:D98)</f>
        <v>3388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/>
      <c r="K92" s="66"/>
      <c r="L92" s="134"/>
      <c r="M92" s="230"/>
    </row>
    <row r="93" spans="1:13" ht="24.75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>
        <v>0</v>
      </c>
      <c r="J93" s="66"/>
      <c r="K93" s="66"/>
      <c r="L93" s="134"/>
      <c r="M93" s="230"/>
    </row>
    <row r="94" spans="1:13" ht="24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  <c r="M94" s="230"/>
    </row>
    <row r="95" spans="1:13" ht="36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/>
      <c r="L95" s="134"/>
      <c r="M95" s="230"/>
    </row>
    <row r="96" spans="1:13" ht="24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  <c r="M96" s="230"/>
    </row>
    <row r="97" spans="1:13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/>
      <c r="L97" s="134"/>
      <c r="M97" s="230"/>
    </row>
    <row r="98" spans="1:13" x14ac:dyDescent="0.25">
      <c r="A98" s="39">
        <v>2239</v>
      </c>
      <c r="B98" s="63" t="s">
        <v>106</v>
      </c>
      <c r="C98" s="64">
        <f t="shared" si="5"/>
        <v>3388</v>
      </c>
      <c r="D98" s="66">
        <f>3388</f>
        <v>3388</v>
      </c>
      <c r="E98" s="66"/>
      <c r="F98" s="66"/>
      <c r="G98" s="134"/>
      <c r="H98" s="64">
        <f t="shared" si="6"/>
        <v>0</v>
      </c>
      <c r="I98" s="66">
        <v>0</v>
      </c>
      <c r="J98" s="66"/>
      <c r="K98" s="66"/>
      <c r="L98" s="134"/>
      <c r="M98" s="230"/>
    </row>
    <row r="99" spans="1:13" ht="36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/>
      <c r="L100" s="134"/>
      <c r="M100" s="230"/>
    </row>
    <row r="101" spans="1:13" ht="24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/>
      <c r="L101" s="134"/>
      <c r="M101" s="230"/>
    </row>
    <row r="102" spans="1:13" ht="24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/>
      <c r="L102" s="134"/>
      <c r="M102" s="230"/>
    </row>
    <row r="103" spans="1:13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/>
      <c r="K103" s="66"/>
      <c r="L103" s="134"/>
      <c r="M103" s="230"/>
    </row>
    <row r="104" spans="1:13" ht="24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/>
      <c r="L104" s="134"/>
      <c r="M104" s="230"/>
    </row>
    <row r="105" spans="1:13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/>
      <c r="L105" s="134"/>
      <c r="M105" s="230"/>
    </row>
    <row r="106" spans="1:13" ht="24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/>
      <c r="L106" s="134"/>
      <c r="M106" s="230"/>
    </row>
    <row r="107" spans="1:13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>
        <v>0</v>
      </c>
      <c r="J107" s="136"/>
      <c r="K107" s="136"/>
      <c r="L107" s="137"/>
      <c r="M107" s="230"/>
    </row>
    <row r="108" spans="1:13" x14ac:dyDescent="0.25">
      <c r="A108" s="135">
        <v>2260</v>
      </c>
      <c r="B108" s="63" t="s">
        <v>116</v>
      </c>
      <c r="C108" s="64">
        <f t="shared" ref="C108:C174" si="9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/>
      <c r="K109" s="66"/>
      <c r="L109" s="134"/>
      <c r="M109" s="230"/>
    </row>
    <row r="110" spans="1:13" x14ac:dyDescent="0.25">
      <c r="A110" s="39">
        <v>2262</v>
      </c>
      <c r="B110" s="63" t="s">
        <v>118</v>
      </c>
      <c r="C110" s="64">
        <f t="shared" si="9"/>
        <v>0</v>
      </c>
      <c r="D110" s="66"/>
      <c r="E110" s="66"/>
      <c r="F110" s="66"/>
      <c r="G110" s="134"/>
      <c r="H110" s="64">
        <f t="shared" si="10"/>
        <v>0</v>
      </c>
      <c r="I110" s="66">
        <v>0</v>
      </c>
      <c r="J110" s="66"/>
      <c r="K110" s="66"/>
      <c r="L110" s="134"/>
      <c r="M110" s="230"/>
    </row>
    <row r="111" spans="1:13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/>
      <c r="K111" s="66"/>
      <c r="L111" s="134"/>
      <c r="M111" s="230"/>
    </row>
    <row r="112" spans="1:13" ht="24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/>
      <c r="K112" s="66"/>
      <c r="L112" s="134"/>
      <c r="M112" s="230"/>
    </row>
    <row r="113" spans="1:13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/>
      <c r="K113" s="66"/>
      <c r="L113" s="134"/>
      <c r="M113" s="230"/>
    </row>
    <row r="114" spans="1:13" x14ac:dyDescent="0.25">
      <c r="A114" s="135">
        <v>2270</v>
      </c>
      <c r="B114" s="63" t="s">
        <v>122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x14ac:dyDescent="0.25">
      <c r="A115" s="39">
        <v>2272</v>
      </c>
      <c r="B115" s="146" t="s">
        <v>123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/>
      <c r="K115" s="66"/>
      <c r="L115" s="134"/>
      <c r="M115" s="230"/>
    </row>
    <row r="116" spans="1:13" ht="24" x14ac:dyDescent="0.25">
      <c r="A116" s="39">
        <v>2274</v>
      </c>
      <c r="B116" s="147" t="s">
        <v>124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/>
      <c r="K116" s="66"/>
      <c r="L116" s="134"/>
      <c r="M116" s="230"/>
    </row>
    <row r="117" spans="1:13" ht="24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/>
      <c r="K117" s="66"/>
      <c r="L117" s="134"/>
      <c r="M117" s="230"/>
    </row>
    <row r="118" spans="1:13" ht="36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/>
      <c r="L118" s="134"/>
      <c r="M118" s="230"/>
    </row>
    <row r="119" spans="1:13" ht="48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8"/>
      <c r="M119" s="230"/>
    </row>
    <row r="120" spans="1:13" ht="38.25" customHeight="1" x14ac:dyDescent="0.25">
      <c r="A120" s="95">
        <v>2300</v>
      </c>
      <c r="B120" s="75" t="s">
        <v>128</v>
      </c>
      <c r="C120" s="76">
        <f t="shared" si="9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x14ac:dyDescent="0.25">
      <c r="A121" s="141">
        <v>2310</v>
      </c>
      <c r="B121" s="58" t="s">
        <v>129</v>
      </c>
      <c r="C121" s="59">
        <f t="shared" si="9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10"/>
        <v>0</v>
      </c>
      <c r="I122" s="66">
        <v>0</v>
      </c>
      <c r="J122" s="66"/>
      <c r="K122" s="66"/>
      <c r="L122" s="134"/>
      <c r="M122" s="230"/>
    </row>
    <row r="123" spans="1:13" x14ac:dyDescent="0.25">
      <c r="A123" s="39">
        <v>2312</v>
      </c>
      <c r="B123" s="63" t="s">
        <v>131</v>
      </c>
      <c r="C123" s="64">
        <f t="shared" si="9"/>
        <v>0</v>
      </c>
      <c r="D123" s="66"/>
      <c r="E123" s="66"/>
      <c r="F123" s="66"/>
      <c r="G123" s="134"/>
      <c r="H123" s="64">
        <f t="shared" si="10"/>
        <v>0</v>
      </c>
      <c r="I123" s="66">
        <v>0</v>
      </c>
      <c r="J123" s="66"/>
      <c r="K123" s="66"/>
      <c r="L123" s="134"/>
      <c r="M123" s="230"/>
    </row>
    <row r="124" spans="1:13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/>
      <c r="K124" s="66"/>
      <c r="L124" s="134"/>
      <c r="M124" s="230"/>
    </row>
    <row r="125" spans="1:13" ht="36" customHeight="1" x14ac:dyDescent="0.25">
      <c r="A125" s="39">
        <v>2314</v>
      </c>
      <c r="B125" s="63" t="s">
        <v>133</v>
      </c>
      <c r="C125" s="64">
        <f t="shared" si="9"/>
        <v>0</v>
      </c>
      <c r="D125" s="66"/>
      <c r="E125" s="66"/>
      <c r="F125" s="66"/>
      <c r="G125" s="134"/>
      <c r="H125" s="64">
        <f t="shared" si="10"/>
        <v>0</v>
      </c>
      <c r="I125" s="66">
        <v>0</v>
      </c>
      <c r="J125" s="66"/>
      <c r="K125" s="66"/>
      <c r="L125" s="134"/>
      <c r="M125" s="230"/>
    </row>
    <row r="126" spans="1:13" x14ac:dyDescent="0.25">
      <c r="A126" s="135">
        <v>2320</v>
      </c>
      <c r="B126" s="63" t="s">
        <v>134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/>
      <c r="K127" s="66"/>
      <c r="L127" s="134"/>
      <c r="M127" s="230"/>
    </row>
    <row r="128" spans="1:13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/>
      <c r="K128" s="66"/>
      <c r="L128" s="134"/>
      <c r="M128" s="230"/>
    </row>
    <row r="129" spans="1:13" ht="10.5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/>
      <c r="K129" s="66"/>
      <c r="L129" s="134"/>
      <c r="M129" s="230"/>
    </row>
    <row r="130" spans="1:13" x14ac:dyDescent="0.25">
      <c r="A130" s="135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/>
      <c r="K130" s="66"/>
      <c r="L130" s="134"/>
      <c r="M130" s="230"/>
    </row>
    <row r="131" spans="1:13" ht="36" x14ac:dyDescent="0.25">
      <c r="A131" s="135">
        <v>2340</v>
      </c>
      <c r="B131" s="63" t="s">
        <v>139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/>
      <c r="K132" s="66"/>
      <c r="L132" s="134"/>
      <c r="M132" s="230"/>
    </row>
    <row r="133" spans="1:13" ht="24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/>
      <c r="K133" s="66"/>
      <c r="L133" s="134"/>
      <c r="M133" s="230"/>
    </row>
    <row r="134" spans="1:13" ht="24" x14ac:dyDescent="0.25">
      <c r="A134" s="130">
        <v>2350</v>
      </c>
      <c r="B134" s="99" t="s">
        <v>142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/>
      <c r="L135" s="133"/>
      <c r="M135" s="230"/>
    </row>
    <row r="136" spans="1:13" ht="24" x14ac:dyDescent="0.25">
      <c r="A136" s="39">
        <v>2352</v>
      </c>
      <c r="B136" s="63" t="s">
        <v>144</v>
      </c>
      <c r="C136" s="64">
        <f t="shared" si="9"/>
        <v>0</v>
      </c>
      <c r="D136" s="66"/>
      <c r="E136" s="66"/>
      <c r="F136" s="66"/>
      <c r="G136" s="134"/>
      <c r="H136" s="64">
        <f t="shared" si="10"/>
        <v>0</v>
      </c>
      <c r="I136" s="66">
        <v>0</v>
      </c>
      <c r="J136" s="66"/>
      <c r="K136" s="66"/>
      <c r="L136" s="134"/>
      <c r="M136" s="230"/>
    </row>
    <row r="137" spans="1:13" ht="24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/>
      <c r="K137" s="66"/>
      <c r="L137" s="134"/>
      <c r="M137" s="230"/>
    </row>
    <row r="138" spans="1:13" ht="24.75" customHeight="1" x14ac:dyDescent="0.25">
      <c r="A138" s="135">
        <v>2360</v>
      </c>
      <c r="B138" s="63" t="s">
        <v>146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/>
      <c r="K139" s="66"/>
      <c r="L139" s="134"/>
      <c r="M139" s="230"/>
    </row>
    <row r="140" spans="1:13" ht="24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/>
      <c r="K140" s="66"/>
      <c r="L140" s="134"/>
      <c r="M140" s="230"/>
    </row>
    <row r="141" spans="1:13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/>
      <c r="K141" s="66"/>
      <c r="L141" s="134"/>
      <c r="M141" s="230"/>
    </row>
    <row r="142" spans="1:13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/>
      <c r="K142" s="66"/>
      <c r="L142" s="134"/>
      <c r="M142" s="230"/>
    </row>
    <row r="143" spans="1:13" ht="12.75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/>
      <c r="K143" s="66"/>
      <c r="L143" s="134"/>
      <c r="M143" s="230"/>
    </row>
    <row r="144" spans="1:13" ht="36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/>
      <c r="K144" s="66"/>
      <c r="L144" s="134"/>
      <c r="M144" s="230"/>
    </row>
    <row r="145" spans="1:13" ht="60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/>
      <c r="K145" s="66"/>
      <c r="L145" s="134"/>
      <c r="M145" s="230"/>
    </row>
    <row r="146" spans="1:13" x14ac:dyDescent="0.25">
      <c r="A146" s="130">
        <v>2370</v>
      </c>
      <c r="B146" s="99" t="s">
        <v>154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/>
      <c r="K146" s="138"/>
      <c r="L146" s="139"/>
      <c r="M146" s="230"/>
    </row>
    <row r="147" spans="1:13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/>
      <c r="L148" s="133"/>
      <c r="M148" s="230"/>
    </row>
    <row r="149" spans="1:13" ht="24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/>
      <c r="K149" s="66"/>
      <c r="L149" s="134"/>
      <c r="M149" s="230"/>
    </row>
    <row r="150" spans="1:13" x14ac:dyDescent="0.25">
      <c r="A150" s="130">
        <v>2390</v>
      </c>
      <c r="B150" s="99" t="s">
        <v>158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>
        <v>0</v>
      </c>
      <c r="J150" s="138"/>
      <c r="K150" s="138"/>
      <c r="L150" s="139"/>
      <c r="M150" s="230"/>
    </row>
    <row r="151" spans="1:13" x14ac:dyDescent="0.25">
      <c r="A151" s="50">
        <v>2400</v>
      </c>
      <c r="B151" s="127" t="s">
        <v>159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/>
      <c r="K151" s="151"/>
      <c r="L151" s="152"/>
      <c r="M151" s="230"/>
    </row>
    <row r="152" spans="1:13" ht="24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customHeight="1" x14ac:dyDescent="0.25">
      <c r="A153" s="141">
        <v>2510</v>
      </c>
      <c r="B153" s="58" t="s">
        <v>161</v>
      </c>
      <c r="C153" s="59">
        <f t="shared" si="9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10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>
        <v>0</v>
      </c>
      <c r="J154" s="66"/>
      <c r="K154" s="66"/>
      <c r="L154" s="134"/>
      <c r="M154" s="230"/>
    </row>
    <row r="155" spans="1:13" ht="24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/>
      <c r="K155" s="66"/>
      <c r="L155" s="134"/>
      <c r="M155" s="230"/>
    </row>
    <row r="156" spans="1:13" ht="36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4"/>
      <c r="H156" s="64">
        <f t="shared" ref="H156" si="16">SUM(I156:L156)</f>
        <v>0</v>
      </c>
      <c r="I156" s="66">
        <v>0</v>
      </c>
      <c r="J156" s="66"/>
      <c r="K156" s="66"/>
      <c r="L156" s="134"/>
      <c r="M156" s="230"/>
    </row>
    <row r="157" spans="1:13" ht="24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/>
      <c r="K157" s="66"/>
      <c r="L157" s="134"/>
      <c r="M157" s="230"/>
    </row>
    <row r="158" spans="1:13" ht="24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/>
      <c r="K158" s="66"/>
      <c r="L158" s="134"/>
      <c r="M158" s="230"/>
    </row>
    <row r="159" spans="1:13" ht="24" x14ac:dyDescent="0.25">
      <c r="A159" s="135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/>
      <c r="K159" s="66"/>
      <c r="L159" s="134"/>
      <c r="M159" s="230"/>
    </row>
    <row r="160" spans="1:13" x14ac:dyDescent="0.25">
      <c r="A160" s="123">
        <v>3000</v>
      </c>
      <c r="B160" s="123" t="s">
        <v>168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x14ac:dyDescent="0.25">
      <c r="A161" s="50">
        <v>3200</v>
      </c>
      <c r="B161" s="154" t="s">
        <v>169</v>
      </c>
      <c r="C161" s="155">
        <f t="shared" si="9"/>
        <v>0</v>
      </c>
      <c r="D161" s="56">
        <f>SUM(D162,D166)</f>
        <v>0</v>
      </c>
      <c r="E161" s="56">
        <f t="shared" ref="E161:G161" si="17">SUM(E162,E166)</f>
        <v>0</v>
      </c>
      <c r="F161" s="56">
        <f t="shared" si="17"/>
        <v>0</v>
      </c>
      <c r="G161" s="56">
        <f t="shared" si="17"/>
        <v>0</v>
      </c>
      <c r="H161" s="51">
        <f t="shared" si="10"/>
        <v>0</v>
      </c>
      <c r="I161" s="56">
        <f>SUM(I162,I166)</f>
        <v>0</v>
      </c>
      <c r="J161" s="56">
        <f t="shared" ref="J161:L161" si="18">SUM(J162,J166)</f>
        <v>0</v>
      </c>
      <c r="K161" s="56">
        <f t="shared" si="18"/>
        <v>0</v>
      </c>
      <c r="L161" s="129">
        <f t="shared" si="18"/>
        <v>0</v>
      </c>
    </row>
    <row r="162" spans="1:13" ht="36" x14ac:dyDescent="0.25">
      <c r="A162" s="141">
        <v>3260</v>
      </c>
      <c r="B162" s="58" t="s">
        <v>170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/>
      <c r="L163" s="134"/>
      <c r="M163" s="230"/>
    </row>
    <row r="164" spans="1:13" ht="36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/>
      <c r="L164" s="134"/>
      <c r="M164" s="230"/>
    </row>
    <row r="165" spans="1:13" ht="24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/>
      <c r="L165" s="134"/>
      <c r="M165" s="230"/>
    </row>
    <row r="166" spans="1:13" ht="84" x14ac:dyDescent="0.25">
      <c r="A166" s="141">
        <v>3290</v>
      </c>
      <c r="B166" s="58" t="s">
        <v>174</v>
      </c>
      <c r="C166" s="156">
        <f t="shared" ref="C166:C170" si="19">SUM(D166:G166)</f>
        <v>0</v>
      </c>
      <c r="D166" s="142">
        <f>SUM(D167:D170)</f>
        <v>0</v>
      </c>
      <c r="E166" s="142">
        <f t="shared" ref="E166:G166" si="20">SUM(E167:E170)</f>
        <v>0</v>
      </c>
      <c r="F166" s="142">
        <f t="shared" si="20"/>
        <v>0</v>
      </c>
      <c r="G166" s="142">
        <f t="shared" si="20"/>
        <v>0</v>
      </c>
      <c r="H166" s="156">
        <f t="shared" ref="H166:H170" si="21">SUM(I166:L166)</f>
        <v>0</v>
      </c>
      <c r="I166" s="142">
        <f>SUM(I167:I170)</f>
        <v>0</v>
      </c>
      <c r="J166" s="142">
        <f t="shared" ref="J166:L166" si="22">SUM(J167:J170)</f>
        <v>0</v>
      </c>
      <c r="K166" s="142">
        <f t="shared" si="22"/>
        <v>0</v>
      </c>
      <c r="L166" s="157">
        <f t="shared" si="22"/>
        <v>0</v>
      </c>
    </row>
    <row r="167" spans="1:13" ht="72" x14ac:dyDescent="0.25">
      <c r="A167" s="39">
        <v>3291</v>
      </c>
      <c r="B167" s="63" t="s">
        <v>175</v>
      </c>
      <c r="C167" s="64">
        <f t="shared" si="19"/>
        <v>0</v>
      </c>
      <c r="D167" s="66"/>
      <c r="E167" s="66"/>
      <c r="F167" s="66"/>
      <c r="G167" s="158"/>
      <c r="H167" s="64">
        <f t="shared" si="21"/>
        <v>0</v>
      </c>
      <c r="I167" s="66">
        <v>0</v>
      </c>
      <c r="J167" s="66"/>
      <c r="K167" s="66"/>
      <c r="L167" s="134"/>
      <c r="M167" s="230"/>
    </row>
    <row r="168" spans="1:13" ht="72" x14ac:dyDescent="0.25">
      <c r="A168" s="39">
        <v>3292</v>
      </c>
      <c r="B168" s="63" t="s">
        <v>176</v>
      </c>
      <c r="C168" s="64">
        <f t="shared" si="19"/>
        <v>0</v>
      </c>
      <c r="D168" s="66"/>
      <c r="E168" s="66"/>
      <c r="F168" s="66"/>
      <c r="G168" s="158"/>
      <c r="H168" s="64">
        <f t="shared" si="21"/>
        <v>0</v>
      </c>
      <c r="I168" s="66">
        <v>0</v>
      </c>
      <c r="J168" s="66"/>
      <c r="K168" s="66"/>
      <c r="L168" s="134"/>
      <c r="M168" s="230"/>
    </row>
    <row r="169" spans="1:13" ht="72" x14ac:dyDescent="0.25">
      <c r="A169" s="39">
        <v>3293</v>
      </c>
      <c r="B169" s="63" t="s">
        <v>177</v>
      </c>
      <c r="C169" s="64">
        <f t="shared" si="19"/>
        <v>0</v>
      </c>
      <c r="D169" s="66"/>
      <c r="E169" s="66"/>
      <c r="F169" s="66"/>
      <c r="G169" s="158"/>
      <c r="H169" s="64">
        <f t="shared" si="21"/>
        <v>0</v>
      </c>
      <c r="I169" s="66">
        <v>0</v>
      </c>
      <c r="J169" s="66"/>
      <c r="K169" s="66"/>
      <c r="L169" s="134"/>
      <c r="M169" s="230"/>
    </row>
    <row r="170" spans="1:13" ht="60" x14ac:dyDescent="0.25">
      <c r="A170" s="159">
        <v>3294</v>
      </c>
      <c r="B170" s="63" t="s">
        <v>178</v>
      </c>
      <c r="C170" s="156">
        <f t="shared" si="19"/>
        <v>0</v>
      </c>
      <c r="D170" s="160"/>
      <c r="E170" s="160"/>
      <c r="F170" s="160"/>
      <c r="G170" s="161"/>
      <c r="H170" s="156">
        <f t="shared" si="21"/>
        <v>0</v>
      </c>
      <c r="I170" s="160">
        <v>0</v>
      </c>
      <c r="J170" s="160"/>
      <c r="K170" s="160"/>
      <c r="L170" s="162"/>
      <c r="M170" s="230"/>
    </row>
    <row r="171" spans="1:13" ht="48" x14ac:dyDescent="0.25">
      <c r="A171" s="163">
        <v>3300</v>
      </c>
      <c r="B171" s="154" t="s">
        <v>179</v>
      </c>
      <c r="C171" s="164">
        <f t="shared" si="9"/>
        <v>0</v>
      </c>
      <c r="D171" s="165">
        <f>SUM(D172:D173)</f>
        <v>0</v>
      </c>
      <c r="E171" s="165">
        <f t="shared" ref="E171:G171" si="23">SUM(E172:E173)</f>
        <v>0</v>
      </c>
      <c r="F171" s="165">
        <f t="shared" si="23"/>
        <v>0</v>
      </c>
      <c r="G171" s="165">
        <f t="shared" si="23"/>
        <v>0</v>
      </c>
      <c r="H171" s="164">
        <f t="shared" si="10"/>
        <v>0</v>
      </c>
      <c r="I171" s="165">
        <f>SUM(I172:I173)</f>
        <v>0</v>
      </c>
      <c r="J171" s="165">
        <f t="shared" ref="J171:L171" si="24">SUM(J172:J173)</f>
        <v>0</v>
      </c>
      <c r="K171" s="165">
        <f t="shared" si="24"/>
        <v>0</v>
      </c>
      <c r="L171" s="129">
        <f t="shared" si="24"/>
        <v>0</v>
      </c>
    </row>
    <row r="172" spans="1:13" ht="48" x14ac:dyDescent="0.25">
      <c r="A172" s="98">
        <v>3310</v>
      </c>
      <c r="B172" s="99" t="s">
        <v>180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/>
      <c r="K172" s="138"/>
      <c r="L172" s="139"/>
      <c r="M172" s="230"/>
    </row>
    <row r="173" spans="1:13" ht="48.75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/>
      <c r="L173" s="133"/>
      <c r="M173" s="230"/>
    </row>
    <row r="174" spans="1:13" x14ac:dyDescent="0.25">
      <c r="A174" s="167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x14ac:dyDescent="0.25">
      <c r="A176" s="141">
        <v>4240</v>
      </c>
      <c r="B176" s="58" t="s">
        <v>184</v>
      </c>
      <c r="C176" s="59">
        <f t="shared" ref="C176:C245" si="25">SUM(D176:G176)</f>
        <v>0</v>
      </c>
      <c r="D176" s="61"/>
      <c r="E176" s="61"/>
      <c r="F176" s="61"/>
      <c r="G176" s="133"/>
      <c r="H176" s="59">
        <f t="shared" ref="H176:H244" si="26">SUM(I176:L176)</f>
        <v>0</v>
      </c>
      <c r="I176" s="61">
        <v>0</v>
      </c>
      <c r="J176" s="61"/>
      <c r="K176" s="61"/>
      <c r="L176" s="133"/>
      <c r="M176" s="230"/>
    </row>
    <row r="177" spans="1:13" ht="24" x14ac:dyDescent="0.25">
      <c r="A177" s="135">
        <v>4250</v>
      </c>
      <c r="B177" s="63" t="s">
        <v>185</v>
      </c>
      <c r="C177" s="64">
        <f t="shared" si="25"/>
        <v>0</v>
      </c>
      <c r="D177" s="66"/>
      <c r="E177" s="66"/>
      <c r="F177" s="66"/>
      <c r="G177" s="134"/>
      <c r="H177" s="64">
        <f t="shared" si="26"/>
        <v>0</v>
      </c>
      <c r="I177" s="66">
        <v>0</v>
      </c>
      <c r="J177" s="66"/>
      <c r="K177" s="66"/>
      <c r="L177" s="134"/>
      <c r="M177" s="230"/>
    </row>
    <row r="178" spans="1:13" x14ac:dyDescent="0.25">
      <c r="A178" s="50">
        <v>4300</v>
      </c>
      <c r="B178" s="127" t="s">
        <v>186</v>
      </c>
      <c r="C178" s="51">
        <f t="shared" si="25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6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6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x14ac:dyDescent="0.25">
      <c r="A180" s="39">
        <v>4311</v>
      </c>
      <c r="B180" s="63" t="s">
        <v>188</v>
      </c>
      <c r="C180" s="64">
        <f t="shared" si="25"/>
        <v>0</v>
      </c>
      <c r="D180" s="66"/>
      <c r="E180" s="66"/>
      <c r="F180" s="66"/>
      <c r="G180" s="134"/>
      <c r="H180" s="64">
        <f t="shared" si="26"/>
        <v>0</v>
      </c>
      <c r="I180" s="66">
        <v>0</v>
      </c>
      <c r="J180" s="66"/>
      <c r="K180" s="66"/>
      <c r="L180" s="134"/>
      <c r="M180" s="230"/>
    </row>
    <row r="181" spans="1:13" s="22" customFormat="1" ht="24" x14ac:dyDescent="0.25">
      <c r="A181" s="169"/>
      <c r="B181" s="18" t="s">
        <v>189</v>
      </c>
      <c r="C181" s="120">
        <f t="shared" si="25"/>
        <v>0</v>
      </c>
      <c r="D181" s="121">
        <f>SUM(D182,D211,D252,D265)</f>
        <v>0</v>
      </c>
      <c r="E181" s="121">
        <f t="shared" ref="E181:G181" si="27">SUM(E182,E211,E252,E265)</f>
        <v>0</v>
      </c>
      <c r="F181" s="121">
        <f t="shared" si="27"/>
        <v>0</v>
      </c>
      <c r="G181" s="121">
        <f t="shared" si="27"/>
        <v>0</v>
      </c>
      <c r="H181" s="120">
        <f>SUM(I181:L181)</f>
        <v>0</v>
      </c>
      <c r="I181" s="121">
        <f t="shared" ref="I181:L181" si="28">SUM(I182,I211,I252,I265)</f>
        <v>0</v>
      </c>
      <c r="J181" s="121">
        <f t="shared" si="28"/>
        <v>0</v>
      </c>
      <c r="K181" s="121">
        <f t="shared" si="28"/>
        <v>0</v>
      </c>
      <c r="L181" s="170">
        <f t="shared" si="28"/>
        <v>0</v>
      </c>
    </row>
    <row r="182" spans="1:13" x14ac:dyDescent="0.25">
      <c r="A182" s="123">
        <v>5000</v>
      </c>
      <c r="B182" s="123" t="s">
        <v>190</v>
      </c>
      <c r="C182" s="124">
        <f t="shared" si="25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6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x14ac:dyDescent="0.25">
      <c r="A183" s="50">
        <v>5100</v>
      </c>
      <c r="B183" s="127" t="s">
        <v>191</v>
      </c>
      <c r="C183" s="51">
        <f t="shared" si="25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6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x14ac:dyDescent="0.25">
      <c r="A184" s="141">
        <v>5110</v>
      </c>
      <c r="B184" s="58" t="s">
        <v>192</v>
      </c>
      <c r="C184" s="59">
        <f t="shared" si="25"/>
        <v>0</v>
      </c>
      <c r="D184" s="61"/>
      <c r="E184" s="61"/>
      <c r="F184" s="61"/>
      <c r="G184" s="133"/>
      <c r="H184" s="59">
        <f t="shared" si="26"/>
        <v>0</v>
      </c>
      <c r="I184" s="61">
        <v>0</v>
      </c>
      <c r="J184" s="61"/>
      <c r="K184" s="61"/>
      <c r="L184" s="133"/>
      <c r="M184" s="230"/>
    </row>
    <row r="185" spans="1:13" ht="24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/>
      <c r="K185" s="66"/>
      <c r="L185" s="134"/>
      <c r="M185" s="230"/>
    </row>
    <row r="186" spans="1:13" x14ac:dyDescent="0.25">
      <c r="A186" s="135">
        <v>5140</v>
      </c>
      <c r="B186" s="63" t="s">
        <v>194</v>
      </c>
      <c r="C186" s="64">
        <f t="shared" si="25"/>
        <v>0</v>
      </c>
      <c r="D186" s="66"/>
      <c r="E186" s="66"/>
      <c r="F186" s="66"/>
      <c r="G186" s="134"/>
      <c r="H186" s="64">
        <f t="shared" si="26"/>
        <v>0</v>
      </c>
      <c r="I186" s="66">
        <v>0</v>
      </c>
      <c r="J186" s="66"/>
      <c r="K186" s="66"/>
      <c r="L186" s="134"/>
      <c r="M186" s="230"/>
    </row>
    <row r="187" spans="1:13" ht="24" x14ac:dyDescent="0.25">
      <c r="A187" s="50">
        <v>5200</v>
      </c>
      <c r="B187" s="127" t="s">
        <v>195</v>
      </c>
      <c r="C187" s="51">
        <f t="shared" si="25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6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x14ac:dyDescent="0.25">
      <c r="A188" s="130">
        <v>5210</v>
      </c>
      <c r="B188" s="99" t="s">
        <v>196</v>
      </c>
      <c r="C188" s="103">
        <f t="shared" si="25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6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x14ac:dyDescent="0.25">
      <c r="A189" s="34">
        <v>5211</v>
      </c>
      <c r="B189" s="58" t="s">
        <v>197</v>
      </c>
      <c r="C189" s="59">
        <f t="shared" si="25"/>
        <v>0</v>
      </c>
      <c r="D189" s="61"/>
      <c r="E189" s="61"/>
      <c r="F189" s="61"/>
      <c r="G189" s="133"/>
      <c r="H189" s="59">
        <f t="shared" si="26"/>
        <v>0</v>
      </c>
      <c r="I189" s="61">
        <v>0</v>
      </c>
      <c r="J189" s="61"/>
      <c r="K189" s="61"/>
      <c r="L189" s="133"/>
      <c r="M189" s="230"/>
    </row>
    <row r="190" spans="1:13" x14ac:dyDescent="0.25">
      <c r="A190" s="39">
        <v>5212</v>
      </c>
      <c r="B190" s="63" t="s">
        <v>198</v>
      </c>
      <c r="C190" s="64">
        <f t="shared" si="25"/>
        <v>0</v>
      </c>
      <c r="D190" s="66"/>
      <c r="E190" s="66"/>
      <c r="F190" s="66"/>
      <c r="G190" s="134"/>
      <c r="H190" s="64">
        <f t="shared" si="26"/>
        <v>0</v>
      </c>
      <c r="I190" s="66">
        <v>0</v>
      </c>
      <c r="J190" s="66"/>
      <c r="K190" s="66"/>
      <c r="L190" s="134"/>
      <c r="M190" s="230"/>
    </row>
    <row r="191" spans="1:13" x14ac:dyDescent="0.25">
      <c r="A191" s="39">
        <v>5213</v>
      </c>
      <c r="B191" s="63" t="s">
        <v>199</v>
      </c>
      <c r="C191" s="64">
        <f t="shared" si="25"/>
        <v>0</v>
      </c>
      <c r="D191" s="66"/>
      <c r="E191" s="66"/>
      <c r="F191" s="66"/>
      <c r="G191" s="134"/>
      <c r="H191" s="64">
        <f t="shared" si="26"/>
        <v>0</v>
      </c>
      <c r="I191" s="66">
        <v>0</v>
      </c>
      <c r="J191" s="66"/>
      <c r="K191" s="66"/>
      <c r="L191" s="134"/>
      <c r="M191" s="230"/>
    </row>
    <row r="192" spans="1:13" x14ac:dyDescent="0.25">
      <c r="A192" s="39">
        <v>5214</v>
      </c>
      <c r="B192" s="63" t="s">
        <v>200</v>
      </c>
      <c r="C192" s="64">
        <f t="shared" si="25"/>
        <v>0</v>
      </c>
      <c r="D192" s="66"/>
      <c r="E192" s="66"/>
      <c r="F192" s="66"/>
      <c r="G192" s="134"/>
      <c r="H192" s="64">
        <f t="shared" si="26"/>
        <v>0</v>
      </c>
      <c r="I192" s="66">
        <v>0</v>
      </c>
      <c r="J192" s="66"/>
      <c r="K192" s="66"/>
      <c r="L192" s="134"/>
      <c r="M192" s="230"/>
    </row>
    <row r="193" spans="1:13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/>
      <c r="L193" s="134"/>
      <c r="M193" s="230"/>
    </row>
    <row r="194" spans="1:13" ht="14.25" customHeight="1" x14ac:dyDescent="0.25">
      <c r="A194" s="39">
        <v>5216</v>
      </c>
      <c r="B194" s="63" t="s">
        <v>202</v>
      </c>
      <c r="C194" s="64">
        <f t="shared" si="25"/>
        <v>0</v>
      </c>
      <c r="D194" s="66"/>
      <c r="E194" s="66"/>
      <c r="F194" s="66"/>
      <c r="G194" s="134"/>
      <c r="H194" s="64">
        <f t="shared" si="26"/>
        <v>0</v>
      </c>
      <c r="I194" s="66">
        <v>0</v>
      </c>
      <c r="J194" s="66"/>
      <c r="K194" s="66"/>
      <c r="L194" s="134"/>
      <c r="M194" s="230"/>
    </row>
    <row r="195" spans="1:13" x14ac:dyDescent="0.25">
      <c r="A195" s="39">
        <v>5217</v>
      </c>
      <c r="B195" s="63" t="s">
        <v>203</v>
      </c>
      <c r="C195" s="64">
        <f t="shared" si="25"/>
        <v>0</v>
      </c>
      <c r="D195" s="66"/>
      <c r="E195" s="66"/>
      <c r="F195" s="66"/>
      <c r="G195" s="134"/>
      <c r="H195" s="64">
        <f t="shared" si="26"/>
        <v>0</v>
      </c>
      <c r="I195" s="66">
        <v>0</v>
      </c>
      <c r="J195" s="66"/>
      <c r="K195" s="66"/>
      <c r="L195" s="134"/>
      <c r="M195" s="230"/>
    </row>
    <row r="196" spans="1:13" x14ac:dyDescent="0.25">
      <c r="A196" s="39">
        <v>5218</v>
      </c>
      <c r="B196" s="63" t="s">
        <v>204</v>
      </c>
      <c r="C196" s="64">
        <f t="shared" si="25"/>
        <v>0</v>
      </c>
      <c r="D196" s="66"/>
      <c r="E196" s="66"/>
      <c r="F196" s="66"/>
      <c r="G196" s="134"/>
      <c r="H196" s="64">
        <f t="shared" si="26"/>
        <v>0</v>
      </c>
      <c r="I196" s="66">
        <v>0</v>
      </c>
      <c r="J196" s="66"/>
      <c r="K196" s="66"/>
      <c r="L196" s="134"/>
      <c r="M196" s="230"/>
    </row>
    <row r="197" spans="1:13" x14ac:dyDescent="0.25">
      <c r="A197" s="39">
        <v>5219</v>
      </c>
      <c r="B197" s="63" t="s">
        <v>205</v>
      </c>
      <c r="C197" s="64">
        <f t="shared" si="25"/>
        <v>0</v>
      </c>
      <c r="D197" s="66"/>
      <c r="E197" s="66"/>
      <c r="F197" s="66"/>
      <c r="G197" s="134"/>
      <c r="H197" s="64">
        <f t="shared" si="26"/>
        <v>0</v>
      </c>
      <c r="I197" s="66">
        <v>0</v>
      </c>
      <c r="J197" s="66"/>
      <c r="K197" s="66"/>
      <c r="L197" s="134"/>
      <c r="M197" s="230"/>
    </row>
    <row r="198" spans="1:13" ht="13.5" customHeight="1" x14ac:dyDescent="0.25">
      <c r="A198" s="135">
        <v>5220</v>
      </c>
      <c r="B198" s="63" t="s">
        <v>206</v>
      </c>
      <c r="C198" s="64">
        <f t="shared" si="25"/>
        <v>0</v>
      </c>
      <c r="D198" s="66"/>
      <c r="E198" s="66"/>
      <c r="F198" s="66"/>
      <c r="G198" s="134"/>
      <c r="H198" s="64">
        <f t="shared" si="26"/>
        <v>0</v>
      </c>
      <c r="I198" s="66">
        <v>0</v>
      </c>
      <c r="J198" s="66"/>
      <c r="K198" s="66"/>
      <c r="L198" s="134"/>
      <c r="M198" s="230"/>
    </row>
    <row r="199" spans="1:13" x14ac:dyDescent="0.25">
      <c r="A199" s="135">
        <v>5230</v>
      </c>
      <c r="B199" s="63" t="s">
        <v>207</v>
      </c>
      <c r="C199" s="64">
        <f t="shared" si="25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6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x14ac:dyDescent="0.25">
      <c r="A200" s="39">
        <v>5231</v>
      </c>
      <c r="B200" s="63" t="s">
        <v>208</v>
      </c>
      <c r="C200" s="64">
        <f t="shared" si="25"/>
        <v>0</v>
      </c>
      <c r="D200" s="66"/>
      <c r="E200" s="66"/>
      <c r="F200" s="66"/>
      <c r="G200" s="134"/>
      <c r="H200" s="64">
        <f t="shared" si="26"/>
        <v>0</v>
      </c>
      <c r="I200" s="66">
        <v>0</v>
      </c>
      <c r="J200" s="66"/>
      <c r="K200" s="66"/>
      <c r="L200" s="134"/>
      <c r="M200" s="230"/>
    </row>
    <row r="201" spans="1:13" x14ac:dyDescent="0.25">
      <c r="A201" s="39">
        <v>5233</v>
      </c>
      <c r="B201" s="63" t="s">
        <v>209</v>
      </c>
      <c r="C201" s="172">
        <f t="shared" si="25"/>
        <v>0</v>
      </c>
      <c r="D201" s="66"/>
      <c r="E201" s="66"/>
      <c r="F201" s="66"/>
      <c r="G201" s="134"/>
      <c r="H201" s="64">
        <f t="shared" si="26"/>
        <v>0</v>
      </c>
      <c r="I201" s="66">
        <v>0</v>
      </c>
      <c r="J201" s="66"/>
      <c r="K201" s="66"/>
      <c r="L201" s="134"/>
      <c r="M201" s="230"/>
    </row>
    <row r="202" spans="1:13" ht="24" x14ac:dyDescent="0.25">
      <c r="A202" s="39">
        <v>5234</v>
      </c>
      <c r="B202" s="63" t="s">
        <v>210</v>
      </c>
      <c r="C202" s="172">
        <f t="shared" si="25"/>
        <v>0</v>
      </c>
      <c r="D202" s="66"/>
      <c r="E202" s="66"/>
      <c r="F202" s="66"/>
      <c r="G202" s="134"/>
      <c r="H202" s="64">
        <f t="shared" si="26"/>
        <v>0</v>
      </c>
      <c r="I202" s="66">
        <v>0</v>
      </c>
      <c r="J202" s="66"/>
      <c r="K202" s="66"/>
      <c r="L202" s="134"/>
      <c r="M202" s="230"/>
    </row>
    <row r="203" spans="1:13" ht="14.25" customHeight="1" x14ac:dyDescent="0.25">
      <c r="A203" s="39">
        <v>5236</v>
      </c>
      <c r="B203" s="63" t="s">
        <v>211</v>
      </c>
      <c r="C203" s="172">
        <f t="shared" si="25"/>
        <v>0</v>
      </c>
      <c r="D203" s="66"/>
      <c r="E203" s="66"/>
      <c r="F203" s="66"/>
      <c r="G203" s="134"/>
      <c r="H203" s="64">
        <f t="shared" si="26"/>
        <v>0</v>
      </c>
      <c r="I203" s="66">
        <v>0</v>
      </c>
      <c r="J203" s="66"/>
      <c r="K203" s="66"/>
      <c r="L203" s="134"/>
      <c r="M203" s="230"/>
    </row>
    <row r="204" spans="1:13" ht="24" x14ac:dyDescent="0.25">
      <c r="A204" s="39">
        <v>5238</v>
      </c>
      <c r="B204" s="63" t="s">
        <v>212</v>
      </c>
      <c r="C204" s="172">
        <f t="shared" si="25"/>
        <v>0</v>
      </c>
      <c r="D204" s="66"/>
      <c r="E204" s="66"/>
      <c r="F204" s="66"/>
      <c r="G204" s="134"/>
      <c r="H204" s="64">
        <f t="shared" si="26"/>
        <v>0</v>
      </c>
      <c r="I204" s="66">
        <v>0</v>
      </c>
      <c r="J204" s="66"/>
      <c r="K204" s="66"/>
      <c r="L204" s="134"/>
      <c r="M204" s="230"/>
    </row>
    <row r="205" spans="1:13" ht="24" x14ac:dyDescent="0.25">
      <c r="A205" s="39">
        <v>5239</v>
      </c>
      <c r="B205" s="63" t="s">
        <v>213</v>
      </c>
      <c r="C205" s="172">
        <f t="shared" si="25"/>
        <v>0</v>
      </c>
      <c r="D205" s="66"/>
      <c r="E205" s="66"/>
      <c r="F205" s="66"/>
      <c r="G205" s="134"/>
      <c r="H205" s="64">
        <f t="shared" si="26"/>
        <v>0</v>
      </c>
      <c r="I205" s="66">
        <v>0</v>
      </c>
      <c r="J205" s="66"/>
      <c r="K205" s="66"/>
      <c r="L205" s="134"/>
      <c r="M205" s="230"/>
    </row>
    <row r="206" spans="1:13" ht="24" x14ac:dyDescent="0.25">
      <c r="A206" s="135">
        <v>5240</v>
      </c>
      <c r="B206" s="63" t="s">
        <v>214</v>
      </c>
      <c r="C206" s="172">
        <f t="shared" si="25"/>
        <v>0</v>
      </c>
      <c r="D206" s="66"/>
      <c r="E206" s="66"/>
      <c r="F206" s="66"/>
      <c r="G206" s="134"/>
      <c r="H206" s="64">
        <f t="shared" si="26"/>
        <v>0</v>
      </c>
      <c r="I206" s="66">
        <v>0</v>
      </c>
      <c r="J206" s="66"/>
      <c r="K206" s="66"/>
      <c r="L206" s="134"/>
      <c r="M206" s="230"/>
    </row>
    <row r="207" spans="1:13" x14ac:dyDescent="0.25">
      <c r="A207" s="135">
        <v>5250</v>
      </c>
      <c r="B207" s="63" t="s">
        <v>215</v>
      </c>
      <c r="C207" s="172">
        <f t="shared" si="25"/>
        <v>0</v>
      </c>
      <c r="D207" s="66"/>
      <c r="E207" s="66"/>
      <c r="F207" s="66"/>
      <c r="G207" s="134"/>
      <c r="H207" s="64">
        <f t="shared" si="26"/>
        <v>0</v>
      </c>
      <c r="I207" s="66">
        <v>0</v>
      </c>
      <c r="J207" s="66"/>
      <c r="K207" s="66"/>
      <c r="L207" s="134"/>
      <c r="M207" s="230"/>
    </row>
    <row r="208" spans="1:13" x14ac:dyDescent="0.25">
      <c r="A208" s="135">
        <v>5260</v>
      </c>
      <c r="B208" s="63" t="s">
        <v>216</v>
      </c>
      <c r="C208" s="172">
        <f t="shared" si="25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6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x14ac:dyDescent="0.25">
      <c r="A209" s="39">
        <v>5269</v>
      </c>
      <c r="B209" s="63" t="s">
        <v>217</v>
      </c>
      <c r="C209" s="172">
        <f t="shared" si="25"/>
        <v>0</v>
      </c>
      <c r="D209" s="66"/>
      <c r="E209" s="66"/>
      <c r="F209" s="66"/>
      <c r="G209" s="134"/>
      <c r="H209" s="64">
        <f t="shared" si="26"/>
        <v>0</v>
      </c>
      <c r="I209" s="66">
        <v>0</v>
      </c>
      <c r="J209" s="66"/>
      <c r="K209" s="66"/>
      <c r="L209" s="134"/>
      <c r="M209" s="230"/>
    </row>
    <row r="210" spans="1:13" ht="24" x14ac:dyDescent="0.25">
      <c r="A210" s="130">
        <v>5270</v>
      </c>
      <c r="B210" s="99" t="s">
        <v>218</v>
      </c>
      <c r="C210" s="173">
        <f t="shared" si="25"/>
        <v>0</v>
      </c>
      <c r="D210" s="138"/>
      <c r="E210" s="138"/>
      <c r="F210" s="138"/>
      <c r="G210" s="139"/>
      <c r="H210" s="103">
        <f t="shared" si="26"/>
        <v>0</v>
      </c>
      <c r="I210" s="138">
        <v>0</v>
      </c>
      <c r="J210" s="138"/>
      <c r="K210" s="138"/>
      <c r="L210" s="139"/>
      <c r="M210" s="230"/>
    </row>
    <row r="211" spans="1:13" ht="24" x14ac:dyDescent="0.25">
      <c r="A211" s="123">
        <v>6000</v>
      </c>
      <c r="B211" s="123" t="s">
        <v>219</v>
      </c>
      <c r="C211" s="174">
        <f t="shared" si="25"/>
        <v>0</v>
      </c>
      <c r="D211" s="125">
        <f>D212+D232+D240+D250</f>
        <v>0</v>
      </c>
      <c r="E211" s="125">
        <f t="shared" ref="E211:G211" si="29">E212+E232+E240+E250</f>
        <v>0</v>
      </c>
      <c r="F211" s="125">
        <f t="shared" si="29"/>
        <v>0</v>
      </c>
      <c r="G211" s="126">
        <f t="shared" si="29"/>
        <v>0</v>
      </c>
      <c r="H211" s="124">
        <f t="shared" si="26"/>
        <v>0</v>
      </c>
      <c r="I211" s="125">
        <f t="shared" ref="I211:L211" si="30">I212+I232+I240+I250</f>
        <v>0</v>
      </c>
      <c r="J211" s="125">
        <f t="shared" si="30"/>
        <v>0</v>
      </c>
      <c r="K211" s="125">
        <f t="shared" si="30"/>
        <v>0</v>
      </c>
      <c r="L211" s="126">
        <f t="shared" si="30"/>
        <v>0</v>
      </c>
    </row>
    <row r="212" spans="1:13" ht="14.25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6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x14ac:dyDescent="0.25">
      <c r="A213" s="141">
        <v>6220</v>
      </c>
      <c r="B213" s="58" t="s">
        <v>221</v>
      </c>
      <c r="C213" s="176">
        <f t="shared" si="25"/>
        <v>0</v>
      </c>
      <c r="D213" s="61"/>
      <c r="E213" s="61"/>
      <c r="F213" s="61"/>
      <c r="G213" s="177"/>
      <c r="H213" s="178">
        <f t="shared" si="26"/>
        <v>0</v>
      </c>
      <c r="I213" s="61">
        <v>0</v>
      </c>
      <c r="J213" s="61"/>
      <c r="K213" s="61"/>
      <c r="L213" s="133"/>
      <c r="M213" s="230"/>
    </row>
    <row r="214" spans="1:13" x14ac:dyDescent="0.25">
      <c r="A214" s="135">
        <v>6230</v>
      </c>
      <c r="B214" s="63" t="s">
        <v>222</v>
      </c>
      <c r="C214" s="172">
        <f t="shared" si="25"/>
        <v>0</v>
      </c>
      <c r="D214" s="136">
        <f>SUM(D215)</f>
        <v>0</v>
      </c>
      <c r="E214" s="136">
        <f t="shared" ref="E214:L214" si="31">SUM(E215)</f>
        <v>0</v>
      </c>
      <c r="F214" s="136">
        <f t="shared" si="31"/>
        <v>0</v>
      </c>
      <c r="G214" s="137">
        <f t="shared" si="31"/>
        <v>0</v>
      </c>
      <c r="H214" s="179">
        <f t="shared" si="26"/>
        <v>0</v>
      </c>
      <c r="I214" s="136">
        <f t="shared" si="31"/>
        <v>0</v>
      </c>
      <c r="J214" s="136">
        <f t="shared" si="31"/>
        <v>0</v>
      </c>
      <c r="K214" s="136">
        <f t="shared" si="31"/>
        <v>0</v>
      </c>
      <c r="L214" s="137">
        <f t="shared" si="31"/>
        <v>0</v>
      </c>
    </row>
    <row r="215" spans="1:13" ht="24" x14ac:dyDescent="0.25">
      <c r="A215" s="39">
        <v>6239</v>
      </c>
      <c r="B215" s="58" t="s">
        <v>223</v>
      </c>
      <c r="C215" s="172">
        <f t="shared" si="25"/>
        <v>0</v>
      </c>
      <c r="D215" s="61"/>
      <c r="E215" s="61"/>
      <c r="F215" s="61"/>
      <c r="G215" s="133"/>
      <c r="H215" s="179">
        <f t="shared" si="26"/>
        <v>0</v>
      </c>
      <c r="I215" s="61">
        <v>0</v>
      </c>
      <c r="J215" s="61"/>
      <c r="K215" s="61"/>
      <c r="L215" s="133"/>
      <c r="M215" s="230"/>
    </row>
    <row r="216" spans="1:13" ht="24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6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/>
      <c r="L217" s="134"/>
      <c r="M217" s="230"/>
    </row>
    <row r="218" spans="1:13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6"/>
        <v>0</v>
      </c>
      <c r="I218" s="66">
        <v>0</v>
      </c>
      <c r="J218" s="66"/>
      <c r="K218" s="66"/>
      <c r="L218" s="134"/>
      <c r="M218" s="230"/>
    </row>
    <row r="219" spans="1:13" ht="25.5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6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6"/>
        <v>0</v>
      </c>
      <c r="I220" s="66">
        <v>0</v>
      </c>
      <c r="J220" s="66"/>
      <c r="K220" s="66"/>
      <c r="L220" s="134"/>
      <c r="M220" s="230"/>
    </row>
    <row r="221" spans="1:13" ht="14.25" customHeight="1" x14ac:dyDescent="0.25">
      <c r="A221" s="39">
        <v>6253</v>
      </c>
      <c r="B221" s="63" t="s">
        <v>229</v>
      </c>
      <c r="C221" s="172">
        <f t="shared" si="25"/>
        <v>0</v>
      </c>
      <c r="D221" s="66"/>
      <c r="E221" s="66"/>
      <c r="F221" s="66"/>
      <c r="G221" s="134"/>
      <c r="H221" s="179">
        <f t="shared" si="26"/>
        <v>0</v>
      </c>
      <c r="I221" s="66">
        <v>0</v>
      </c>
      <c r="J221" s="66"/>
      <c r="K221" s="66"/>
      <c r="L221" s="134"/>
      <c r="M221" s="230"/>
    </row>
    <row r="222" spans="1:13" ht="24" x14ac:dyDescent="0.25">
      <c r="A222" s="39">
        <v>6254</v>
      </c>
      <c r="B222" s="63" t="s">
        <v>230</v>
      </c>
      <c r="C222" s="172">
        <f t="shared" si="25"/>
        <v>0</v>
      </c>
      <c r="D222" s="66"/>
      <c r="E222" s="66"/>
      <c r="F222" s="66"/>
      <c r="G222" s="134"/>
      <c r="H222" s="179">
        <f t="shared" si="26"/>
        <v>0</v>
      </c>
      <c r="I222" s="66">
        <v>0</v>
      </c>
      <c r="J222" s="66"/>
      <c r="K222" s="66"/>
      <c r="L222" s="134"/>
      <c r="M222" s="230"/>
    </row>
    <row r="223" spans="1:13" ht="24" x14ac:dyDescent="0.25">
      <c r="A223" s="39">
        <v>6255</v>
      </c>
      <c r="B223" s="63" t="s">
        <v>231</v>
      </c>
      <c r="C223" s="172">
        <f t="shared" si="25"/>
        <v>0</v>
      </c>
      <c r="D223" s="66"/>
      <c r="E223" s="66"/>
      <c r="F223" s="66"/>
      <c r="G223" s="134"/>
      <c r="H223" s="179">
        <f t="shared" si="26"/>
        <v>0</v>
      </c>
      <c r="I223" s="66">
        <v>0</v>
      </c>
      <c r="J223" s="66"/>
      <c r="K223" s="66"/>
      <c r="L223" s="134"/>
      <c r="M223" s="230"/>
    </row>
    <row r="224" spans="1:13" x14ac:dyDescent="0.25">
      <c r="A224" s="39">
        <v>6259</v>
      </c>
      <c r="B224" s="63" t="s">
        <v>232</v>
      </c>
      <c r="C224" s="172">
        <f t="shared" si="25"/>
        <v>0</v>
      </c>
      <c r="D224" s="66"/>
      <c r="E224" s="66"/>
      <c r="F224" s="66"/>
      <c r="G224" s="134"/>
      <c r="H224" s="179">
        <f t="shared" si="26"/>
        <v>0</v>
      </c>
      <c r="I224" s="66">
        <v>0</v>
      </c>
      <c r="J224" s="66"/>
      <c r="K224" s="66"/>
      <c r="L224" s="134"/>
      <c r="M224" s="230"/>
    </row>
    <row r="225" spans="1:13" ht="24" x14ac:dyDescent="0.25">
      <c r="A225" s="135">
        <v>6260</v>
      </c>
      <c r="B225" s="63" t="s">
        <v>233</v>
      </c>
      <c r="C225" s="172">
        <f t="shared" si="25"/>
        <v>0</v>
      </c>
      <c r="D225" s="66"/>
      <c r="E225" s="66"/>
      <c r="F225" s="66"/>
      <c r="G225" s="134"/>
      <c r="H225" s="179">
        <f t="shared" si="26"/>
        <v>0</v>
      </c>
      <c r="I225" s="66">
        <v>0</v>
      </c>
      <c r="J225" s="66"/>
      <c r="K225" s="66"/>
      <c r="L225" s="134"/>
      <c r="M225" s="230"/>
    </row>
    <row r="226" spans="1:13" x14ac:dyDescent="0.25">
      <c r="A226" s="135">
        <v>6270</v>
      </c>
      <c r="B226" s="63" t="s">
        <v>234</v>
      </c>
      <c r="C226" s="172">
        <f t="shared" si="25"/>
        <v>0</v>
      </c>
      <c r="D226" s="66"/>
      <c r="E226" s="66"/>
      <c r="F226" s="66"/>
      <c r="G226" s="134"/>
      <c r="H226" s="179">
        <f t="shared" si="26"/>
        <v>0</v>
      </c>
      <c r="I226" s="66">
        <v>0</v>
      </c>
      <c r="J226" s="66"/>
      <c r="K226" s="66"/>
      <c r="L226" s="134"/>
      <c r="M226" s="230"/>
    </row>
    <row r="227" spans="1:13" ht="24" x14ac:dyDescent="0.25">
      <c r="A227" s="141">
        <v>6290</v>
      </c>
      <c r="B227" s="58" t="s">
        <v>235</v>
      </c>
      <c r="C227" s="180">
        <f t="shared" si="25"/>
        <v>0</v>
      </c>
      <c r="D227" s="142">
        <f>SUM(D228:D231)</f>
        <v>0</v>
      </c>
      <c r="E227" s="142">
        <f t="shared" ref="E227:G227" si="32">SUM(E228:E231)</f>
        <v>0</v>
      </c>
      <c r="F227" s="142">
        <f t="shared" si="32"/>
        <v>0</v>
      </c>
      <c r="G227" s="157">
        <f t="shared" si="32"/>
        <v>0</v>
      </c>
      <c r="H227" s="180">
        <f t="shared" si="26"/>
        <v>0</v>
      </c>
      <c r="I227" s="142">
        <f>SUM(I228:I231)</f>
        <v>0</v>
      </c>
      <c r="J227" s="142">
        <f t="shared" ref="J227:L227" si="33">SUM(J228:J231)</f>
        <v>0</v>
      </c>
      <c r="K227" s="142">
        <f t="shared" si="33"/>
        <v>0</v>
      </c>
      <c r="L227" s="157">
        <f t="shared" si="33"/>
        <v>0</v>
      </c>
    </row>
    <row r="228" spans="1:13" x14ac:dyDescent="0.25">
      <c r="A228" s="39">
        <v>6291</v>
      </c>
      <c r="B228" s="63" t="s">
        <v>236</v>
      </c>
      <c r="C228" s="172">
        <f t="shared" si="25"/>
        <v>0</v>
      </c>
      <c r="D228" s="66"/>
      <c r="E228" s="66"/>
      <c r="F228" s="66"/>
      <c r="G228" s="148"/>
      <c r="H228" s="172">
        <f t="shared" si="26"/>
        <v>0</v>
      </c>
      <c r="I228" s="66">
        <v>0</v>
      </c>
      <c r="J228" s="66"/>
      <c r="K228" s="66"/>
      <c r="L228" s="134"/>
      <c r="M228" s="230"/>
    </row>
    <row r="229" spans="1:13" x14ac:dyDescent="0.25">
      <c r="A229" s="39">
        <v>6292</v>
      </c>
      <c r="B229" s="63" t="s">
        <v>237</v>
      </c>
      <c r="C229" s="172">
        <f t="shared" si="25"/>
        <v>0</v>
      </c>
      <c r="D229" s="66"/>
      <c r="E229" s="66"/>
      <c r="F229" s="66"/>
      <c r="G229" s="148"/>
      <c r="H229" s="172">
        <f t="shared" si="26"/>
        <v>0</v>
      </c>
      <c r="I229" s="66">
        <v>0</v>
      </c>
      <c r="J229" s="66"/>
      <c r="K229" s="66"/>
      <c r="L229" s="134"/>
      <c r="M229" s="230"/>
    </row>
    <row r="230" spans="1:13" ht="72" x14ac:dyDescent="0.25">
      <c r="A230" s="39">
        <v>6296</v>
      </c>
      <c r="B230" s="63" t="s">
        <v>238</v>
      </c>
      <c r="C230" s="172">
        <f t="shared" si="25"/>
        <v>0</v>
      </c>
      <c r="D230" s="66"/>
      <c r="E230" s="66"/>
      <c r="F230" s="66"/>
      <c r="G230" s="148"/>
      <c r="H230" s="172">
        <f t="shared" si="26"/>
        <v>0</v>
      </c>
      <c r="I230" s="66">
        <v>0</v>
      </c>
      <c r="J230" s="66"/>
      <c r="K230" s="66"/>
      <c r="L230" s="134"/>
      <c r="M230" s="230"/>
    </row>
    <row r="231" spans="1:13" ht="39.75" customHeight="1" x14ac:dyDescent="0.25">
      <c r="A231" s="39">
        <v>6299</v>
      </c>
      <c r="B231" s="63" t="s">
        <v>239</v>
      </c>
      <c r="C231" s="172">
        <f t="shared" si="25"/>
        <v>0</v>
      </c>
      <c r="D231" s="66"/>
      <c r="E231" s="66"/>
      <c r="F231" s="66"/>
      <c r="G231" s="148"/>
      <c r="H231" s="172">
        <f t="shared" si="26"/>
        <v>0</v>
      </c>
      <c r="I231" s="66">
        <v>0</v>
      </c>
      <c r="J231" s="66"/>
      <c r="K231" s="66"/>
      <c r="L231" s="134"/>
      <c r="M231" s="230"/>
    </row>
    <row r="232" spans="1:13" x14ac:dyDescent="0.25">
      <c r="A232" s="50">
        <v>6300</v>
      </c>
      <c r="B232" s="127" t="s">
        <v>240</v>
      </c>
      <c r="C232" s="155">
        <f t="shared" si="25"/>
        <v>0</v>
      </c>
      <c r="D232" s="56">
        <f>SUM(D233,D238,D239)</f>
        <v>0</v>
      </c>
      <c r="E232" s="56">
        <f t="shared" ref="E232:G232" si="34">SUM(E233,E238,E239)</f>
        <v>0</v>
      </c>
      <c r="F232" s="56">
        <f t="shared" si="34"/>
        <v>0</v>
      </c>
      <c r="G232" s="56">
        <f t="shared" si="34"/>
        <v>0</v>
      </c>
      <c r="H232" s="51">
        <f t="shared" si="26"/>
        <v>0</v>
      </c>
      <c r="I232" s="56">
        <f>SUM(I233,I238,I239)</f>
        <v>0</v>
      </c>
      <c r="J232" s="56">
        <f t="shared" ref="J232:L232" si="35">SUM(J233,J238,J239)</f>
        <v>0</v>
      </c>
      <c r="K232" s="56">
        <f t="shared" si="35"/>
        <v>0</v>
      </c>
      <c r="L232" s="144">
        <f t="shared" si="35"/>
        <v>0</v>
      </c>
    </row>
    <row r="233" spans="1:13" ht="24" x14ac:dyDescent="0.25">
      <c r="A233" s="141">
        <v>6320</v>
      </c>
      <c r="B233" s="58" t="s">
        <v>241</v>
      </c>
      <c r="C233" s="180">
        <f t="shared" si="25"/>
        <v>0</v>
      </c>
      <c r="D233" s="142">
        <f>SUM(D234:D237)</f>
        <v>0</v>
      </c>
      <c r="E233" s="142">
        <f>SUM(E234:E237)</f>
        <v>0</v>
      </c>
      <c r="F233" s="142">
        <f t="shared" ref="F233:G233" si="36">SUM(F234:F237)</f>
        <v>0</v>
      </c>
      <c r="G233" s="181">
        <f t="shared" si="36"/>
        <v>0</v>
      </c>
      <c r="H233" s="180">
        <f t="shared" si="26"/>
        <v>0</v>
      </c>
      <c r="I233" s="142">
        <f>SUM(I234:I237)</f>
        <v>0</v>
      </c>
      <c r="J233" s="142">
        <f t="shared" ref="J233:L233" si="37">SUM(J234:J237)</f>
        <v>0</v>
      </c>
      <c r="K233" s="142">
        <f t="shared" si="37"/>
        <v>0</v>
      </c>
      <c r="L233" s="182">
        <f t="shared" si="37"/>
        <v>0</v>
      </c>
    </row>
    <row r="234" spans="1:13" x14ac:dyDescent="0.25">
      <c r="A234" s="39">
        <v>6322</v>
      </c>
      <c r="B234" s="63" t="s">
        <v>242</v>
      </c>
      <c r="C234" s="172">
        <f t="shared" si="25"/>
        <v>0</v>
      </c>
      <c r="D234" s="66"/>
      <c r="E234" s="66"/>
      <c r="F234" s="66"/>
      <c r="G234" s="148"/>
      <c r="H234" s="172">
        <f t="shared" si="26"/>
        <v>0</v>
      </c>
      <c r="I234" s="66">
        <v>0</v>
      </c>
      <c r="J234" s="66"/>
      <c r="K234" s="66"/>
      <c r="L234" s="134"/>
      <c r="M234" s="230"/>
    </row>
    <row r="235" spans="1:13" ht="24" x14ac:dyDescent="0.25">
      <c r="A235" s="39">
        <v>6323</v>
      </c>
      <c r="B235" s="63" t="s">
        <v>243</v>
      </c>
      <c r="C235" s="172">
        <f t="shared" si="25"/>
        <v>0</v>
      </c>
      <c r="D235" s="66"/>
      <c r="E235" s="66"/>
      <c r="F235" s="66"/>
      <c r="G235" s="148"/>
      <c r="H235" s="172">
        <f t="shared" si="26"/>
        <v>0</v>
      </c>
      <c r="I235" s="66">
        <v>0</v>
      </c>
      <c r="J235" s="66"/>
      <c r="K235" s="66"/>
      <c r="L235" s="134"/>
      <c r="M235" s="230"/>
    </row>
    <row r="236" spans="1:13" ht="24" x14ac:dyDescent="0.25">
      <c r="A236" s="39">
        <v>6324</v>
      </c>
      <c r="B236" s="63" t="s">
        <v>244</v>
      </c>
      <c r="C236" s="172">
        <f t="shared" si="25"/>
        <v>0</v>
      </c>
      <c r="D236" s="66"/>
      <c r="E236" s="66"/>
      <c r="F236" s="66"/>
      <c r="G236" s="148"/>
      <c r="H236" s="172">
        <f t="shared" si="26"/>
        <v>0</v>
      </c>
      <c r="I236" s="66">
        <v>0</v>
      </c>
      <c r="J236" s="66"/>
      <c r="K236" s="66"/>
      <c r="L236" s="134"/>
      <c r="M236" s="230"/>
    </row>
    <row r="237" spans="1:13" x14ac:dyDescent="0.25">
      <c r="A237" s="34">
        <v>6329</v>
      </c>
      <c r="B237" s="58" t="s">
        <v>245</v>
      </c>
      <c r="C237" s="176">
        <f t="shared" si="25"/>
        <v>0</v>
      </c>
      <c r="D237" s="61"/>
      <c r="E237" s="61"/>
      <c r="F237" s="61"/>
      <c r="G237" s="183"/>
      <c r="H237" s="176">
        <f t="shared" si="26"/>
        <v>0</v>
      </c>
      <c r="I237" s="61">
        <v>0</v>
      </c>
      <c r="J237" s="61"/>
      <c r="K237" s="61"/>
      <c r="L237" s="133"/>
      <c r="M237" s="230"/>
    </row>
    <row r="238" spans="1:13" ht="24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/>
      <c r="L238" s="162"/>
      <c r="M238" s="230"/>
    </row>
    <row r="239" spans="1:13" x14ac:dyDescent="0.25">
      <c r="A239" s="135">
        <v>6360</v>
      </c>
      <c r="B239" s="63" t="s">
        <v>247</v>
      </c>
      <c r="C239" s="172">
        <f t="shared" si="25"/>
        <v>0</v>
      </c>
      <c r="D239" s="66"/>
      <c r="E239" s="66"/>
      <c r="F239" s="66"/>
      <c r="G239" s="134"/>
      <c r="H239" s="179">
        <f t="shared" si="26"/>
        <v>0</v>
      </c>
      <c r="I239" s="66">
        <v>0</v>
      </c>
      <c r="J239" s="66"/>
      <c r="K239" s="66"/>
      <c r="L239" s="134"/>
      <c r="M239" s="230"/>
    </row>
    <row r="240" spans="1:13" ht="36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8">SUM(E241,E245)</f>
        <v>0</v>
      </c>
      <c r="F240" s="56">
        <f t="shared" si="38"/>
        <v>0</v>
      </c>
      <c r="G240" s="56">
        <f t="shared" si="38"/>
        <v>0</v>
      </c>
      <c r="H240" s="51">
        <f>SUM(I240:L240)</f>
        <v>0</v>
      </c>
      <c r="I240" s="56">
        <f>SUM(I241,I245)</f>
        <v>0</v>
      </c>
      <c r="J240" s="56">
        <f t="shared" ref="J240:L240" si="39">SUM(J241,J245)</f>
        <v>0</v>
      </c>
      <c r="K240" s="56">
        <f t="shared" si="39"/>
        <v>0</v>
      </c>
      <c r="L240" s="144">
        <f t="shared" si="39"/>
        <v>0</v>
      </c>
    </row>
    <row r="241" spans="1:13" ht="24" x14ac:dyDescent="0.25">
      <c r="A241" s="141">
        <v>6410</v>
      </c>
      <c r="B241" s="58" t="s">
        <v>249</v>
      </c>
      <c r="C241" s="176">
        <f t="shared" si="25"/>
        <v>0</v>
      </c>
      <c r="D241" s="142">
        <f>SUM(D242:D244)</f>
        <v>0</v>
      </c>
      <c r="E241" s="142">
        <f t="shared" ref="E241:G241" si="40">SUM(E242:E244)</f>
        <v>0</v>
      </c>
      <c r="F241" s="142">
        <f t="shared" si="40"/>
        <v>0</v>
      </c>
      <c r="G241" s="153">
        <f t="shared" si="40"/>
        <v>0</v>
      </c>
      <c r="H241" s="176">
        <f t="shared" si="26"/>
        <v>0</v>
      </c>
      <c r="I241" s="142">
        <f>SUM(I242:I244)</f>
        <v>0</v>
      </c>
      <c r="J241" s="142">
        <f t="shared" ref="J241:L241" si="41">SUM(J242:J244)</f>
        <v>0</v>
      </c>
      <c r="K241" s="142">
        <f t="shared" si="41"/>
        <v>0</v>
      </c>
      <c r="L241" s="153">
        <f t="shared" si="41"/>
        <v>0</v>
      </c>
    </row>
    <row r="242" spans="1:13" x14ac:dyDescent="0.25">
      <c r="A242" s="39">
        <v>6411</v>
      </c>
      <c r="B242" s="146" t="s">
        <v>250</v>
      </c>
      <c r="C242" s="172">
        <f t="shared" si="25"/>
        <v>0</v>
      </c>
      <c r="D242" s="66"/>
      <c r="E242" s="66"/>
      <c r="F242" s="66"/>
      <c r="G242" s="134"/>
      <c r="H242" s="179">
        <f t="shared" si="26"/>
        <v>0</v>
      </c>
      <c r="I242" s="66">
        <v>0</v>
      </c>
      <c r="J242" s="66"/>
      <c r="K242" s="66"/>
      <c r="L242" s="134"/>
      <c r="M242" s="230"/>
    </row>
    <row r="243" spans="1:13" ht="36" x14ac:dyDescent="0.25">
      <c r="A243" s="39">
        <v>6412</v>
      </c>
      <c r="B243" s="63" t="s">
        <v>251</v>
      </c>
      <c r="C243" s="172">
        <f t="shared" si="25"/>
        <v>0</v>
      </c>
      <c r="D243" s="66"/>
      <c r="E243" s="66"/>
      <c r="F243" s="66"/>
      <c r="G243" s="134"/>
      <c r="H243" s="179">
        <f t="shared" si="26"/>
        <v>0</v>
      </c>
      <c r="I243" s="66">
        <v>0</v>
      </c>
      <c r="J243" s="66"/>
      <c r="K243" s="66"/>
      <c r="L243" s="134"/>
      <c r="M243" s="230"/>
    </row>
    <row r="244" spans="1:13" ht="36" x14ac:dyDescent="0.25">
      <c r="A244" s="39">
        <v>6419</v>
      </c>
      <c r="B244" s="63" t="s">
        <v>252</v>
      </c>
      <c r="C244" s="172">
        <f t="shared" si="25"/>
        <v>0</v>
      </c>
      <c r="D244" s="66"/>
      <c r="E244" s="66"/>
      <c r="F244" s="66"/>
      <c r="G244" s="134"/>
      <c r="H244" s="179">
        <f t="shared" si="26"/>
        <v>0</v>
      </c>
      <c r="I244" s="66">
        <v>0</v>
      </c>
      <c r="J244" s="66"/>
      <c r="K244" s="66"/>
      <c r="L244" s="134"/>
      <c r="M244" s="230"/>
    </row>
    <row r="245" spans="1:13" ht="48" x14ac:dyDescent="0.25">
      <c r="A245" s="135">
        <v>6420</v>
      </c>
      <c r="B245" s="63" t="s">
        <v>253</v>
      </c>
      <c r="C245" s="172">
        <f t="shared" si="25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x14ac:dyDescent="0.25">
      <c r="A246" s="39">
        <v>6421</v>
      </c>
      <c r="B246" s="63" t="s">
        <v>254</v>
      </c>
      <c r="C246" s="172">
        <f t="shared" ref="C246:C271" si="42">SUM(D246:G246)</f>
        <v>0</v>
      </c>
      <c r="D246" s="66"/>
      <c r="E246" s="66"/>
      <c r="F246" s="66"/>
      <c r="G246" s="134"/>
      <c r="H246" s="179">
        <f t="shared" ref="H246:H271" si="43">SUM(I246:L246)</f>
        <v>0</v>
      </c>
      <c r="I246" s="66">
        <v>0</v>
      </c>
      <c r="J246" s="66"/>
      <c r="K246" s="66"/>
      <c r="L246" s="134"/>
      <c r="M246" s="230"/>
    </row>
    <row r="247" spans="1:13" x14ac:dyDescent="0.25">
      <c r="A247" s="39">
        <v>6422</v>
      </c>
      <c r="B247" s="63" t="s">
        <v>255</v>
      </c>
      <c r="C247" s="172">
        <f t="shared" si="42"/>
        <v>0</v>
      </c>
      <c r="D247" s="66"/>
      <c r="E247" s="66"/>
      <c r="F247" s="66"/>
      <c r="G247" s="134"/>
      <c r="H247" s="179">
        <f t="shared" si="43"/>
        <v>0</v>
      </c>
      <c r="I247" s="66">
        <v>0</v>
      </c>
      <c r="J247" s="66"/>
      <c r="K247" s="66"/>
      <c r="L247" s="134"/>
      <c r="M247" s="230"/>
    </row>
    <row r="248" spans="1:13" ht="13.5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/>
      <c r="L248" s="134"/>
      <c r="M248" s="230"/>
    </row>
    <row r="249" spans="1:13" ht="36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/>
      <c r="L249" s="134"/>
      <c r="M249" s="231"/>
    </row>
    <row r="250" spans="1:13" ht="60" x14ac:dyDescent="0.25">
      <c r="A250" s="50">
        <v>6500</v>
      </c>
      <c r="B250" s="127" t="s">
        <v>258</v>
      </c>
      <c r="C250" s="172">
        <f t="shared" ref="C250:C251" si="44">SUM(D250:G250)</f>
        <v>0</v>
      </c>
      <c r="D250" s="66">
        <f>SUM(D251)</f>
        <v>0</v>
      </c>
      <c r="E250" s="66">
        <f t="shared" ref="E250:G250" si="45">SUM(E251)</f>
        <v>0</v>
      </c>
      <c r="F250" s="66">
        <f t="shared" si="45"/>
        <v>0</v>
      </c>
      <c r="G250" s="148">
        <f t="shared" si="45"/>
        <v>0</v>
      </c>
      <c r="H250" s="238">
        <f t="shared" ref="H250:H251" si="46">SUM(I250:L250)</f>
        <v>0</v>
      </c>
      <c r="I250" s="78">
        <f t="shared" ref="I250:L250" si="47">SUM(I251)</f>
        <v>0</v>
      </c>
      <c r="J250" s="78">
        <f t="shared" si="47"/>
        <v>0</v>
      </c>
      <c r="K250" s="78">
        <f t="shared" si="47"/>
        <v>0</v>
      </c>
      <c r="L250" s="239">
        <f t="shared" si="47"/>
        <v>0</v>
      </c>
      <c r="M250" s="187"/>
    </row>
    <row r="251" spans="1:13" ht="48" x14ac:dyDescent="0.25">
      <c r="A251" s="39">
        <v>6510</v>
      </c>
      <c r="B251" s="63" t="s">
        <v>259</v>
      </c>
      <c r="C251" s="172">
        <f t="shared" si="44"/>
        <v>0</v>
      </c>
      <c r="D251" s="66"/>
      <c r="E251" s="66"/>
      <c r="F251" s="66"/>
      <c r="G251" s="148"/>
      <c r="H251" s="166">
        <f t="shared" si="46"/>
        <v>0</v>
      </c>
      <c r="I251" s="138">
        <v>0</v>
      </c>
      <c r="J251" s="138"/>
      <c r="K251" s="138"/>
      <c r="L251" s="139"/>
      <c r="M251" s="231"/>
    </row>
    <row r="252" spans="1:13" ht="48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3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x14ac:dyDescent="0.25">
      <c r="A253" s="50">
        <v>7200</v>
      </c>
      <c r="B253" s="127" t="s">
        <v>261</v>
      </c>
      <c r="C253" s="155">
        <f t="shared" si="42"/>
        <v>0</v>
      </c>
      <c r="D253" s="56">
        <f>SUM(D254,D255,D256,D257,D261,D262)</f>
        <v>0</v>
      </c>
      <c r="E253" s="56">
        <f t="shared" ref="E253:G253" si="48">SUM(E254,E255,E256,E257,E261,E262)</f>
        <v>0</v>
      </c>
      <c r="F253" s="56">
        <f t="shared" si="48"/>
        <v>0</v>
      </c>
      <c r="G253" s="56">
        <f t="shared" si="48"/>
        <v>0</v>
      </c>
      <c r="H253" s="51">
        <f t="shared" si="43"/>
        <v>0</v>
      </c>
      <c r="I253" s="56">
        <f t="shared" ref="I253:L253" si="49">SUM(I254,I255,I256,I257,I261,I262)</f>
        <v>0</v>
      </c>
      <c r="J253" s="56">
        <f t="shared" si="49"/>
        <v>0</v>
      </c>
      <c r="K253" s="56">
        <f t="shared" si="49"/>
        <v>0</v>
      </c>
      <c r="L253" s="129">
        <f t="shared" si="49"/>
        <v>0</v>
      </c>
    </row>
    <row r="254" spans="1:13" ht="24" x14ac:dyDescent="0.25">
      <c r="A254" s="141">
        <v>7210</v>
      </c>
      <c r="B254" s="58" t="s">
        <v>262</v>
      </c>
      <c r="C254" s="176">
        <f t="shared" si="42"/>
        <v>0</v>
      </c>
      <c r="D254" s="61"/>
      <c r="E254" s="61"/>
      <c r="F254" s="61"/>
      <c r="G254" s="133"/>
      <c r="H254" s="59">
        <f t="shared" si="43"/>
        <v>0</v>
      </c>
      <c r="I254" s="61">
        <v>0</v>
      </c>
      <c r="J254" s="61"/>
      <c r="K254" s="61"/>
      <c r="L254" s="133"/>
      <c r="M254" s="230"/>
    </row>
    <row r="255" spans="1:13" s="187" customFormat="1" ht="36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4"/>
      <c r="M255" s="231"/>
    </row>
    <row r="256" spans="1:13" ht="24" x14ac:dyDescent="0.25">
      <c r="A256" s="135">
        <v>7230</v>
      </c>
      <c r="B256" s="63" t="s">
        <v>34</v>
      </c>
      <c r="C256" s="172">
        <f t="shared" si="42"/>
        <v>0</v>
      </c>
      <c r="D256" s="66"/>
      <c r="E256" s="66"/>
      <c r="F256" s="66"/>
      <c r="G256" s="134"/>
      <c r="H256" s="64">
        <f t="shared" si="43"/>
        <v>0</v>
      </c>
      <c r="I256" s="66">
        <v>0</v>
      </c>
      <c r="J256" s="66"/>
      <c r="K256" s="66"/>
      <c r="L256" s="134"/>
      <c r="M256" s="230"/>
    </row>
    <row r="257" spans="1:13" ht="24" x14ac:dyDescent="0.25">
      <c r="A257" s="135">
        <v>7240</v>
      </c>
      <c r="B257" s="63" t="s">
        <v>264</v>
      </c>
      <c r="C257" s="172">
        <f t="shared" si="42"/>
        <v>0</v>
      </c>
      <c r="D257" s="136">
        <f>SUM(D258:D260)</f>
        <v>0</v>
      </c>
      <c r="E257" s="136">
        <f t="shared" ref="E257:G257" si="50">SUM(E258:E260)</f>
        <v>0</v>
      </c>
      <c r="F257" s="136">
        <f t="shared" si="50"/>
        <v>0</v>
      </c>
      <c r="G257" s="137">
        <f t="shared" si="50"/>
        <v>0</v>
      </c>
      <c r="H257" s="64">
        <f t="shared" si="43"/>
        <v>0</v>
      </c>
      <c r="I257" s="136">
        <f t="shared" ref="I257:L257" si="51">SUM(I258:I260)</f>
        <v>0</v>
      </c>
      <c r="J257" s="136">
        <f t="shared" si="51"/>
        <v>0</v>
      </c>
      <c r="K257" s="136">
        <f>SUM(K258:K260)</f>
        <v>0</v>
      </c>
      <c r="L257" s="137">
        <f t="shared" si="51"/>
        <v>0</v>
      </c>
    </row>
    <row r="258" spans="1:13" ht="48" x14ac:dyDescent="0.25">
      <c r="A258" s="39">
        <v>7245</v>
      </c>
      <c r="B258" s="63" t="s">
        <v>265</v>
      </c>
      <c r="C258" s="172">
        <f t="shared" si="42"/>
        <v>0</v>
      </c>
      <c r="D258" s="66"/>
      <c r="E258" s="66"/>
      <c r="F258" s="66"/>
      <c r="G258" s="134"/>
      <c r="H258" s="64">
        <f t="shared" si="43"/>
        <v>0</v>
      </c>
      <c r="I258" s="66">
        <v>0</v>
      </c>
      <c r="J258" s="66"/>
      <c r="K258" s="66"/>
      <c r="L258" s="134"/>
      <c r="M258" s="230"/>
    </row>
    <row r="259" spans="1:13" ht="84.75" customHeight="1" x14ac:dyDescent="0.25">
      <c r="A259" s="39">
        <v>7246</v>
      </c>
      <c r="B259" s="63" t="s">
        <v>266</v>
      </c>
      <c r="C259" s="172">
        <f t="shared" si="42"/>
        <v>0</v>
      </c>
      <c r="D259" s="66"/>
      <c r="E259" s="66"/>
      <c r="F259" s="66"/>
      <c r="G259" s="134"/>
      <c r="H259" s="64">
        <f t="shared" si="43"/>
        <v>0</v>
      </c>
      <c r="I259" s="66">
        <v>0</v>
      </c>
      <c r="J259" s="66"/>
      <c r="K259" s="66"/>
      <c r="L259" s="134"/>
      <c r="M259" s="230"/>
    </row>
    <row r="260" spans="1:13" ht="36" x14ac:dyDescent="0.25">
      <c r="A260" s="39">
        <v>7247</v>
      </c>
      <c r="B260" s="63" t="s">
        <v>267</v>
      </c>
      <c r="C260" s="172">
        <f t="shared" si="42"/>
        <v>0</v>
      </c>
      <c r="D260" s="66"/>
      <c r="E260" s="66"/>
      <c r="F260" s="66"/>
      <c r="G260" s="134"/>
      <c r="H260" s="64">
        <f t="shared" si="43"/>
        <v>0</v>
      </c>
      <c r="I260" s="66">
        <v>0</v>
      </c>
      <c r="J260" s="66"/>
      <c r="K260" s="66"/>
      <c r="L260" s="134"/>
      <c r="M260" s="230"/>
    </row>
    <row r="261" spans="1:13" ht="24" x14ac:dyDescent="0.25">
      <c r="A261" s="135">
        <v>7260</v>
      </c>
      <c r="B261" s="63" t="s">
        <v>268</v>
      </c>
      <c r="C261" s="172">
        <f t="shared" si="42"/>
        <v>0</v>
      </c>
      <c r="D261" s="66"/>
      <c r="E261" s="66"/>
      <c r="F261" s="66"/>
      <c r="G261" s="134"/>
      <c r="H261" s="64">
        <f t="shared" si="43"/>
        <v>0</v>
      </c>
      <c r="I261" s="66">
        <v>0</v>
      </c>
      <c r="J261" s="66"/>
      <c r="K261" s="66"/>
      <c r="L261" s="134"/>
      <c r="M261" s="230"/>
    </row>
    <row r="262" spans="1:13" ht="60" x14ac:dyDescent="0.25">
      <c r="A262" s="135">
        <v>7270</v>
      </c>
      <c r="B262" s="63" t="s">
        <v>269</v>
      </c>
      <c r="C262" s="172">
        <f t="shared" si="42"/>
        <v>0</v>
      </c>
      <c r="D262" s="66"/>
      <c r="E262" s="66"/>
      <c r="F262" s="66"/>
      <c r="G262" s="134"/>
      <c r="H262" s="64">
        <f t="shared" si="43"/>
        <v>0</v>
      </c>
      <c r="I262" s="66">
        <v>0</v>
      </c>
      <c r="J262" s="66"/>
      <c r="K262" s="66"/>
      <c r="L262" s="134"/>
      <c r="M262" s="230"/>
    </row>
    <row r="263" spans="1:13" x14ac:dyDescent="0.25">
      <c r="A263" s="95">
        <v>7700</v>
      </c>
      <c r="B263" s="75" t="s">
        <v>270</v>
      </c>
      <c r="C263" s="76">
        <f t="shared" si="42"/>
        <v>0</v>
      </c>
      <c r="D263" s="149">
        <f>D264</f>
        <v>0</v>
      </c>
      <c r="E263" s="149">
        <f t="shared" ref="E263:G263" si="52">E264</f>
        <v>0</v>
      </c>
      <c r="F263" s="149">
        <f t="shared" si="52"/>
        <v>0</v>
      </c>
      <c r="G263" s="150">
        <f t="shared" si="52"/>
        <v>0</v>
      </c>
      <c r="H263" s="76">
        <f t="shared" si="43"/>
        <v>0</v>
      </c>
      <c r="I263" s="149">
        <f t="shared" ref="I263:L263" si="53">I264</f>
        <v>0</v>
      </c>
      <c r="J263" s="149">
        <f t="shared" si="53"/>
        <v>0</v>
      </c>
      <c r="K263" s="149">
        <f t="shared" si="53"/>
        <v>0</v>
      </c>
      <c r="L263" s="150">
        <f t="shared" si="53"/>
        <v>0</v>
      </c>
    </row>
    <row r="264" spans="1:13" x14ac:dyDescent="0.25">
      <c r="A264" s="130">
        <v>7720</v>
      </c>
      <c r="B264" s="58" t="s">
        <v>271</v>
      </c>
      <c r="C264" s="70">
        <f t="shared" si="42"/>
        <v>0</v>
      </c>
      <c r="D264" s="72"/>
      <c r="E264" s="72"/>
      <c r="F264" s="72"/>
      <c r="G264" s="193"/>
      <c r="H264" s="70">
        <f t="shared" si="43"/>
        <v>0</v>
      </c>
      <c r="I264" s="72">
        <v>0</v>
      </c>
      <c r="J264" s="72"/>
      <c r="K264" s="72"/>
      <c r="L264" s="193"/>
      <c r="M264" s="230"/>
    </row>
    <row r="265" spans="1:13" x14ac:dyDescent="0.25">
      <c r="A265" s="194">
        <v>9000</v>
      </c>
      <c r="B265" s="195" t="s">
        <v>272</v>
      </c>
      <c r="C265" s="196">
        <f t="shared" ref="C265:C268" si="54">SUM(D265:G265)</f>
        <v>0</v>
      </c>
      <c r="D265" s="197">
        <f>D266</f>
        <v>0</v>
      </c>
      <c r="E265" s="197">
        <f t="shared" ref="E265:G266" si="55">E266</f>
        <v>0</v>
      </c>
      <c r="F265" s="197">
        <f t="shared" si="55"/>
        <v>0</v>
      </c>
      <c r="G265" s="198">
        <f t="shared" si="55"/>
        <v>0</v>
      </c>
      <c r="H265" s="199">
        <f t="shared" si="43"/>
        <v>0</v>
      </c>
      <c r="I265" s="197">
        <f t="shared" ref="I265:L266" si="56">I266</f>
        <v>0</v>
      </c>
      <c r="J265" s="197">
        <f>J266</f>
        <v>0</v>
      </c>
      <c r="K265" s="197">
        <f t="shared" si="56"/>
        <v>0</v>
      </c>
      <c r="L265" s="198">
        <f t="shared" si="56"/>
        <v>0</v>
      </c>
    </row>
    <row r="266" spans="1:13" ht="24" x14ac:dyDescent="0.25">
      <c r="A266" s="200">
        <v>9200</v>
      </c>
      <c r="B266" s="63" t="s">
        <v>273</v>
      </c>
      <c r="C266" s="173">
        <f t="shared" si="54"/>
        <v>0</v>
      </c>
      <c r="D266" s="131">
        <f>D267</f>
        <v>0</v>
      </c>
      <c r="E266" s="131">
        <f t="shared" si="55"/>
        <v>0</v>
      </c>
      <c r="F266" s="131">
        <f t="shared" si="55"/>
        <v>0</v>
      </c>
      <c r="G266" s="132">
        <f t="shared" si="55"/>
        <v>0</v>
      </c>
      <c r="H266" s="103">
        <f t="shared" si="43"/>
        <v>0</v>
      </c>
      <c r="I266" s="131">
        <f t="shared" si="56"/>
        <v>0</v>
      </c>
      <c r="J266" s="131">
        <f t="shared" si="56"/>
        <v>0</v>
      </c>
      <c r="K266" s="131">
        <f t="shared" si="56"/>
        <v>0</v>
      </c>
      <c r="L266" s="132">
        <f t="shared" si="56"/>
        <v>0</v>
      </c>
    </row>
    <row r="267" spans="1:13" ht="24" x14ac:dyDescent="0.25">
      <c r="A267" s="201">
        <v>9260</v>
      </c>
      <c r="B267" s="63" t="s">
        <v>274</v>
      </c>
      <c r="C267" s="173">
        <f t="shared" si="54"/>
        <v>0</v>
      </c>
      <c r="D267" s="131">
        <f>SUM(D268)</f>
        <v>0</v>
      </c>
      <c r="E267" s="131">
        <f t="shared" ref="E267:G267" si="57">SUM(E268)</f>
        <v>0</v>
      </c>
      <c r="F267" s="131">
        <f t="shared" si="57"/>
        <v>0</v>
      </c>
      <c r="G267" s="132">
        <f t="shared" si="57"/>
        <v>0</v>
      </c>
      <c r="H267" s="103">
        <f t="shared" si="43"/>
        <v>0</v>
      </c>
      <c r="I267" s="136">
        <f t="shared" ref="I267:L267" si="58">SUM(I268)</f>
        <v>0</v>
      </c>
      <c r="J267" s="131">
        <f t="shared" si="58"/>
        <v>0</v>
      </c>
      <c r="K267" s="136">
        <f t="shared" si="58"/>
        <v>0</v>
      </c>
      <c r="L267" s="132">
        <f t="shared" si="58"/>
        <v>0</v>
      </c>
    </row>
    <row r="268" spans="1:13" ht="87" customHeight="1" x14ac:dyDescent="0.25">
      <c r="A268" s="202">
        <v>9263</v>
      </c>
      <c r="B268" s="63" t="s">
        <v>275</v>
      </c>
      <c r="C268" s="173">
        <f t="shared" si="54"/>
        <v>0</v>
      </c>
      <c r="D268" s="138"/>
      <c r="E268" s="138"/>
      <c r="F268" s="138"/>
      <c r="G268" s="139"/>
      <c r="H268" s="103">
        <f t="shared" si="43"/>
        <v>0</v>
      </c>
      <c r="I268" s="66">
        <v>0</v>
      </c>
      <c r="J268" s="138"/>
      <c r="K268" s="66"/>
      <c r="L268" s="139"/>
      <c r="M268" s="230"/>
    </row>
    <row r="269" spans="1:13" x14ac:dyDescent="0.25">
      <c r="A269" s="146"/>
      <c r="B269" s="63" t="s">
        <v>276</v>
      </c>
      <c r="C269" s="172">
        <f t="shared" si="42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3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x14ac:dyDescent="0.25">
      <c r="A270" s="146" t="s">
        <v>277</v>
      </c>
      <c r="B270" s="39" t="s">
        <v>278</v>
      </c>
      <c r="C270" s="172">
        <f t="shared" si="42"/>
        <v>0</v>
      </c>
      <c r="D270" s="66"/>
      <c r="E270" s="66"/>
      <c r="F270" s="66"/>
      <c r="G270" s="134"/>
      <c r="H270" s="64">
        <f t="shared" si="43"/>
        <v>0</v>
      </c>
      <c r="I270" s="66">
        <v>0</v>
      </c>
      <c r="J270" s="66"/>
      <c r="K270" s="66"/>
      <c r="L270" s="134"/>
      <c r="M270" s="230"/>
    </row>
    <row r="271" spans="1:13" ht="24" x14ac:dyDescent="0.25">
      <c r="A271" s="146" t="s">
        <v>279</v>
      </c>
      <c r="B271" s="203" t="s">
        <v>280</v>
      </c>
      <c r="C271" s="176">
        <f t="shared" si="42"/>
        <v>0</v>
      </c>
      <c r="D271" s="61"/>
      <c r="E271" s="61"/>
      <c r="F271" s="61"/>
      <c r="G271" s="133"/>
      <c r="H271" s="59">
        <f t="shared" si="43"/>
        <v>0</v>
      </c>
      <c r="I271" s="61">
        <v>0</v>
      </c>
      <c r="J271" s="61"/>
      <c r="K271" s="61"/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3388</v>
      </c>
      <c r="D272" s="205">
        <f>SUM(D269,D252,D211,D182,D174,D160,D75,D53,)</f>
        <v>3388</v>
      </c>
      <c r="E272" s="205">
        <f t="shared" ref="E272:L272" si="59">SUM(E269,E252,E211,E182,E174,E160,E75,E53)</f>
        <v>0</v>
      </c>
      <c r="F272" s="205">
        <f t="shared" si="59"/>
        <v>0</v>
      </c>
      <c r="G272" s="206">
        <f t="shared" si="59"/>
        <v>0</v>
      </c>
      <c r="H272" s="207">
        <f t="shared" si="59"/>
        <v>0</v>
      </c>
      <c r="I272" s="205">
        <f t="shared" si="59"/>
        <v>0</v>
      </c>
      <c r="J272" s="205">
        <f t="shared" si="59"/>
        <v>0</v>
      </c>
      <c r="K272" s="205">
        <f t="shared" si="59"/>
        <v>0</v>
      </c>
      <c r="L272" s="206">
        <f t="shared" si="59"/>
        <v>0</v>
      </c>
    </row>
    <row r="273" spans="1:13" s="22" customFormat="1" ht="13.5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thickTop="1" x14ac:dyDescent="0.25">
      <c r="A274" s="270" t="s">
        <v>283</v>
      </c>
      <c r="B274" s="271"/>
      <c r="C274" s="211">
        <f t="shared" ref="C274:L274" si="60">SUM(C275,C276)-C283+C284</f>
        <v>0</v>
      </c>
      <c r="D274" s="212">
        <f t="shared" si="60"/>
        <v>0</v>
      </c>
      <c r="E274" s="212">
        <f t="shared" si="60"/>
        <v>0</v>
      </c>
      <c r="F274" s="212">
        <f t="shared" si="60"/>
        <v>0</v>
      </c>
      <c r="G274" s="213">
        <f t="shared" si="60"/>
        <v>0</v>
      </c>
      <c r="H274" s="214">
        <f t="shared" si="60"/>
        <v>0</v>
      </c>
      <c r="I274" s="212">
        <f t="shared" si="60"/>
        <v>0</v>
      </c>
      <c r="J274" s="212">
        <f t="shared" si="60"/>
        <v>0</v>
      </c>
      <c r="K274" s="212">
        <f t="shared" si="60"/>
        <v>0</v>
      </c>
      <c r="L274" s="215">
        <f t="shared" si="60"/>
        <v>0</v>
      </c>
    </row>
    <row r="275" spans="1:13" s="22" customFormat="1" ht="12.75" thickBot="1" x14ac:dyDescent="0.3">
      <c r="A275" s="110" t="s">
        <v>284</v>
      </c>
      <c r="B275" s="110" t="s">
        <v>285</v>
      </c>
      <c r="C275" s="216">
        <f t="shared" ref="C275:L275" si="61">C21-C269</f>
        <v>0</v>
      </c>
      <c r="D275" s="112">
        <f t="shared" si="61"/>
        <v>0</v>
      </c>
      <c r="E275" s="112">
        <f t="shared" si="61"/>
        <v>0</v>
      </c>
      <c r="F275" s="112">
        <f t="shared" si="61"/>
        <v>0</v>
      </c>
      <c r="G275" s="113">
        <f t="shared" si="61"/>
        <v>0</v>
      </c>
      <c r="H275" s="217">
        <f t="shared" si="61"/>
        <v>0</v>
      </c>
      <c r="I275" s="112">
        <f t="shared" si="61"/>
        <v>0</v>
      </c>
      <c r="J275" s="112">
        <f t="shared" si="61"/>
        <v>0</v>
      </c>
      <c r="K275" s="112">
        <f t="shared" si="61"/>
        <v>0</v>
      </c>
      <c r="L275" s="113">
        <f t="shared" si="61"/>
        <v>0</v>
      </c>
    </row>
    <row r="276" spans="1:13" s="22" customFormat="1" ht="12.75" thickTop="1" x14ac:dyDescent="0.25">
      <c r="A276" s="218" t="s">
        <v>286</v>
      </c>
      <c r="B276" s="218" t="s">
        <v>287</v>
      </c>
      <c r="C276" s="211">
        <f t="shared" ref="C276:L276" si="62">SUM(C277,C279,C281)-SUM(C278,C280,C282)</f>
        <v>0</v>
      </c>
      <c r="D276" s="212">
        <f t="shared" si="62"/>
        <v>0</v>
      </c>
      <c r="E276" s="212">
        <f t="shared" si="62"/>
        <v>0</v>
      </c>
      <c r="F276" s="212">
        <f t="shared" si="62"/>
        <v>0</v>
      </c>
      <c r="G276" s="215">
        <f t="shared" si="62"/>
        <v>0</v>
      </c>
      <c r="H276" s="214">
        <f t="shared" si="62"/>
        <v>0</v>
      </c>
      <c r="I276" s="212">
        <f t="shared" si="62"/>
        <v>0</v>
      </c>
      <c r="J276" s="212">
        <f t="shared" si="62"/>
        <v>0</v>
      </c>
      <c r="K276" s="212">
        <f t="shared" si="62"/>
        <v>0</v>
      </c>
      <c r="L276" s="215">
        <f t="shared" si="62"/>
        <v>0</v>
      </c>
    </row>
    <row r="277" spans="1:13" x14ac:dyDescent="0.25">
      <c r="A277" s="219" t="s">
        <v>288</v>
      </c>
      <c r="B277" s="102" t="s">
        <v>289</v>
      </c>
      <c r="C277" s="70">
        <f t="shared" ref="C277:C282" si="63">SUM(D277:G277)</f>
        <v>0</v>
      </c>
      <c r="D277" s="72"/>
      <c r="E277" s="72"/>
      <c r="F277" s="72"/>
      <c r="G277" s="193"/>
      <c r="H277" s="70">
        <f t="shared" ref="H277:H282" si="64">SUM(I277:L277)</f>
        <v>0</v>
      </c>
      <c r="I277" s="72">
        <v>0</v>
      </c>
      <c r="J277" s="72"/>
      <c r="K277" s="72"/>
      <c r="L277" s="193"/>
      <c r="M277" s="230"/>
    </row>
    <row r="278" spans="1:13" ht="24" x14ac:dyDescent="0.25">
      <c r="A278" s="146" t="s">
        <v>290</v>
      </c>
      <c r="B278" s="38" t="s">
        <v>291</v>
      </c>
      <c r="C278" s="64">
        <f t="shared" si="63"/>
        <v>0</v>
      </c>
      <c r="D278" s="66"/>
      <c r="E278" s="66"/>
      <c r="F278" s="66"/>
      <c r="G278" s="134"/>
      <c r="H278" s="64">
        <f t="shared" si="64"/>
        <v>0</v>
      </c>
      <c r="I278" s="66">
        <v>0</v>
      </c>
      <c r="J278" s="66"/>
      <c r="K278" s="66"/>
      <c r="L278" s="134"/>
      <c r="M278" s="230"/>
    </row>
    <row r="279" spans="1:13" x14ac:dyDescent="0.25">
      <c r="A279" s="146" t="s">
        <v>292</v>
      </c>
      <c r="B279" s="38" t="s">
        <v>293</v>
      </c>
      <c r="C279" s="64">
        <f t="shared" si="63"/>
        <v>0</v>
      </c>
      <c r="D279" s="66"/>
      <c r="E279" s="66"/>
      <c r="F279" s="66"/>
      <c r="G279" s="134"/>
      <c r="H279" s="64">
        <f t="shared" si="64"/>
        <v>0</v>
      </c>
      <c r="I279" s="66">
        <v>0</v>
      </c>
      <c r="J279" s="66"/>
      <c r="K279" s="66"/>
      <c r="L279" s="134"/>
      <c r="M279" s="230"/>
    </row>
    <row r="280" spans="1:13" ht="24" x14ac:dyDescent="0.25">
      <c r="A280" s="146" t="s">
        <v>294</v>
      </c>
      <c r="B280" s="38" t="s">
        <v>295</v>
      </c>
      <c r="C280" s="64">
        <f t="shared" si="63"/>
        <v>0</v>
      </c>
      <c r="D280" s="66"/>
      <c r="E280" s="66"/>
      <c r="F280" s="66"/>
      <c r="G280" s="134"/>
      <c r="H280" s="64">
        <f t="shared" si="64"/>
        <v>0</v>
      </c>
      <c r="I280" s="66">
        <v>0</v>
      </c>
      <c r="J280" s="66"/>
      <c r="K280" s="66"/>
      <c r="L280" s="134"/>
      <c r="M280" s="230"/>
    </row>
    <row r="281" spans="1:13" x14ac:dyDescent="0.25">
      <c r="A281" s="146" t="s">
        <v>296</v>
      </c>
      <c r="B281" s="38" t="s">
        <v>297</v>
      </c>
      <c r="C281" s="64">
        <f t="shared" si="63"/>
        <v>0</v>
      </c>
      <c r="D281" s="66"/>
      <c r="E281" s="66"/>
      <c r="F281" s="66"/>
      <c r="G281" s="134"/>
      <c r="H281" s="64">
        <f t="shared" si="64"/>
        <v>0</v>
      </c>
      <c r="I281" s="66">
        <v>0</v>
      </c>
      <c r="J281" s="66"/>
      <c r="K281" s="66"/>
      <c r="L281" s="134"/>
      <c r="M281" s="230"/>
    </row>
    <row r="282" spans="1:13" ht="24.75" thickBot="1" x14ac:dyDescent="0.3">
      <c r="A282" s="220" t="s">
        <v>298</v>
      </c>
      <c r="B282" s="221" t="s">
        <v>299</v>
      </c>
      <c r="C282" s="156">
        <f t="shared" si="63"/>
        <v>0</v>
      </c>
      <c r="D282" s="160"/>
      <c r="E282" s="160"/>
      <c r="F282" s="160"/>
      <c r="G282" s="162"/>
      <c r="H282" s="156">
        <f t="shared" si="64"/>
        <v>0</v>
      </c>
      <c r="I282" s="160">
        <v>0</v>
      </c>
      <c r="J282" s="160"/>
      <c r="K282" s="160"/>
      <c r="L282" s="162"/>
      <c r="M282" s="230"/>
    </row>
    <row r="283" spans="1:13" s="22" customFormat="1" ht="13.5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/>
      <c r="K283" s="224"/>
      <c r="L283" s="225"/>
      <c r="M283" s="232"/>
    </row>
    <row r="284" spans="1:13" s="22" customFormat="1" ht="48.75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/>
      <c r="K284" s="151"/>
      <c r="L284" s="152"/>
      <c r="M284" s="232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">
      <c r="A288" s="1"/>
      <c r="B288" s="1"/>
      <c r="C288" s="228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dZHdAtkfJBck7RiqKtdg51NoL03qrGrcp/L7OfoUmOUtuRqs4VAfm/g0TC/Mk25CrXLsPzNkSQ6IUTkFVvxhFw==" saltValue="2nPX4fNlYydhQCNU00XlUA==" spinCount="100000" sheet="1" objects="1" scenarios="1"/>
  <autoFilter ref="A18:M284"/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290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ht="15" customHeight="1" x14ac:dyDescent="0.25">
      <c r="A1" s="282" t="s">
        <v>370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371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372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373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374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27" customHeight="1" x14ac:dyDescent="0.25">
      <c r="A7" s="4" t="s">
        <v>10</v>
      </c>
      <c r="B7" s="5"/>
      <c r="C7" s="247" t="s">
        <v>375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376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308384</v>
      </c>
      <c r="D20" s="26">
        <f>SUM(D21,D24,D25,D41,D43)</f>
        <v>308384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168925</v>
      </c>
      <c r="I20" s="26">
        <f>SUM(I21,I24,I25,I41,I43)</f>
        <v>168925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308384</v>
      </c>
      <c r="D24" s="46">
        <f>D51</f>
        <v>308384</v>
      </c>
      <c r="E24" s="46"/>
      <c r="F24" s="47" t="s">
        <v>35</v>
      </c>
      <c r="G24" s="48" t="s">
        <v>35</v>
      </c>
      <c r="H24" s="45">
        <f t="shared" si="1"/>
        <v>168925</v>
      </c>
      <c r="I24" s="46">
        <f>I51</f>
        <v>168925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3.5" thickTop="1" thickBot="1" x14ac:dyDescent="0.3">
      <c r="A50" s="110"/>
      <c r="B50" s="23" t="s">
        <v>60</v>
      </c>
      <c r="C50" s="111">
        <f t="shared" ref="C50:C113" si="5">SUM(D50:G50)</f>
        <v>308384</v>
      </c>
      <c r="D50" s="112">
        <f>SUM(D51,D269)</f>
        <v>308384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168925</v>
      </c>
      <c r="I50" s="112">
        <f>SUM(I51,I269)</f>
        <v>168925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308384</v>
      </c>
      <c r="D51" s="117">
        <f>SUM(D52,D181)</f>
        <v>308384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168925</v>
      </c>
      <c r="I51" s="117">
        <f>SUM(I52,I181)</f>
        <v>168925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62</v>
      </c>
      <c r="C52" s="120">
        <f t="shared" si="5"/>
        <v>308384</v>
      </c>
      <c r="D52" s="121">
        <f>SUM(D53,D75,D160,D174)</f>
        <v>308384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168925</v>
      </c>
      <c r="I52" s="121">
        <f>SUM(I53,I75,I160,I174)</f>
        <v>168925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</row>
    <row r="58" spans="1:12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</row>
    <row r="75" spans="1:12" hidden="1" x14ac:dyDescent="0.25">
      <c r="A75" s="123">
        <v>2000</v>
      </c>
      <c r="B75" s="123" t="s">
        <v>85</v>
      </c>
      <c r="C75" s="124">
        <f t="shared" si="5"/>
        <v>0</v>
      </c>
      <c r="D75" s="125">
        <f>SUM(D76,D83,D120,D151,D152)</f>
        <v>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0</v>
      </c>
      <c r="I75" s="125">
        <f t="shared" ref="I75:L75" si="8">SUM(I76,I83,I120,I151,I152)</f>
        <v>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</row>
    <row r="80" spans="1:12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</row>
    <row r="82" spans="1:12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</row>
    <row r="83" spans="1:12" hidden="1" x14ac:dyDescent="0.25">
      <c r="A83" s="50">
        <v>2200</v>
      </c>
      <c r="B83" s="127" t="s">
        <v>91</v>
      </c>
      <c r="C83" s="51">
        <f>SUM(D83:G83)</f>
        <v>0</v>
      </c>
      <c r="D83" s="56">
        <f>SUM(D84,D85,D91,D99,D107,D108,D114,D119)</f>
        <v>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/>
      <c r="J84" s="138"/>
      <c r="K84" s="138"/>
      <c r="L84" s="139"/>
    </row>
    <row r="85" spans="1:12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</row>
    <row r="108" spans="1:12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</row>
    <row r="114" spans="1:12" hidden="1" x14ac:dyDescent="0.25">
      <c r="A114" s="135">
        <v>2270</v>
      </c>
      <c r="B114" s="63" t="s">
        <v>122</v>
      </c>
      <c r="C114" s="64">
        <f t="shared" ref="C114:C174" si="10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</row>
    <row r="117" spans="1:12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9"/>
        <v>0</v>
      </c>
      <c r="I117" s="66"/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</row>
    <row r="120" spans="1:12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2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</row>
    <row r="123" spans="1:12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</row>
    <row r="126" spans="1:12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</row>
    <row r="160" spans="1:12" x14ac:dyDescent="0.25">
      <c r="A160" s="123">
        <v>3000</v>
      </c>
      <c r="B160" s="123" t="s">
        <v>168</v>
      </c>
      <c r="C160" s="124">
        <f t="shared" si="10"/>
        <v>308384</v>
      </c>
      <c r="D160" s="125">
        <f>SUM(D161,D171)</f>
        <v>308384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168925</v>
      </c>
      <c r="I160" s="125">
        <f>SUM(I161,I171)</f>
        <v>168925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x14ac:dyDescent="0.25">
      <c r="A161" s="50">
        <v>3200</v>
      </c>
      <c r="B161" s="154" t="s">
        <v>169</v>
      </c>
      <c r="C161" s="155">
        <f t="shared" si="10"/>
        <v>308384</v>
      </c>
      <c r="D161" s="56">
        <f>SUM(D162,D166)</f>
        <v>308384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168925</v>
      </c>
      <c r="I161" s="56">
        <f>SUM(I162,I166)</f>
        <v>168925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x14ac:dyDescent="0.25">
      <c r="A162" s="141">
        <v>3260</v>
      </c>
      <c r="B162" s="58" t="s">
        <v>170</v>
      </c>
      <c r="C162" s="59">
        <f t="shared" si="10"/>
        <v>308384</v>
      </c>
      <c r="D162" s="142">
        <f>SUM(D163:D165)</f>
        <v>308384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168925</v>
      </c>
      <c r="I162" s="142">
        <f>SUM(I163:I165)</f>
        <v>168925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6" x14ac:dyDescent="0.25">
      <c r="A164" s="39">
        <v>3262</v>
      </c>
      <c r="B164" s="63" t="s">
        <v>172</v>
      </c>
      <c r="C164" s="64">
        <f>SUM(D164:G164)</f>
        <v>308384</v>
      </c>
      <c r="D164" s="66">
        <v>308384</v>
      </c>
      <c r="E164" s="66"/>
      <c r="F164" s="66"/>
      <c r="G164" s="134"/>
      <c r="H164" s="64">
        <f>SUM(I164:L164)</f>
        <v>168925</v>
      </c>
      <c r="I164" s="66">
        <v>168925</v>
      </c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</row>
    <row r="181" spans="1:12" s="22" customFormat="1" ht="24" hidden="1" x14ac:dyDescent="0.25">
      <c r="A181" s="169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2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/>
      <c r="J185" s="66"/>
      <c r="K185" s="66"/>
      <c r="L185" s="134"/>
    </row>
    <row r="186" spans="1:12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</row>
    <row r="187" spans="1:12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</row>
    <row r="207" spans="1:12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>E212+E232+E240</f>
        <v>0</v>
      </c>
      <c r="F211" s="125">
        <f>F212+F232+F240</f>
        <v>0</v>
      </c>
      <c r="G211" s="126">
        <f>G212+G232+G240</f>
        <v>0</v>
      </c>
      <c r="H211" s="124">
        <f t="shared" si="25"/>
        <v>0</v>
      </c>
      <c r="I211" s="125">
        <f>I212+I232+I240</f>
        <v>0</v>
      </c>
      <c r="J211" s="125">
        <f>J212+J232+J240</f>
        <v>0</v>
      </c>
      <c r="K211" s="125">
        <f>K212+K232+K240</f>
        <v>0</v>
      </c>
      <c r="L211" s="126">
        <f>L212+L232+L240</f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28">SUM(E215)</f>
        <v>0</v>
      </c>
      <c r="F214" s="136">
        <f t="shared" si="28"/>
        <v>0</v>
      </c>
      <c r="G214" s="137">
        <f t="shared" si="28"/>
        <v>0</v>
      </c>
      <c r="H214" s="179">
        <f t="shared" si="25"/>
        <v>0</v>
      </c>
      <c r="I214" s="136">
        <f t="shared" si="28"/>
        <v>0</v>
      </c>
      <c r="J214" s="136">
        <f t="shared" si="28"/>
        <v>0</v>
      </c>
      <c r="K214" s="136">
        <f t="shared" si="28"/>
        <v>0</v>
      </c>
      <c r="L214" s="137">
        <f t="shared" si="28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29">SUM(E228:E231)</f>
        <v>0</v>
      </c>
      <c r="F227" s="142">
        <f t="shared" si="29"/>
        <v>0</v>
      </c>
      <c r="G227" s="157">
        <f t="shared" si="29"/>
        <v>0</v>
      </c>
      <c r="H227" s="180">
        <f t="shared" si="25"/>
        <v>0</v>
      </c>
      <c r="I227" s="142">
        <f>SUM(I228:I231)</f>
        <v>0</v>
      </c>
      <c r="J227" s="142">
        <f t="shared" ref="J227:L227" si="30">SUM(J228:J231)</f>
        <v>0</v>
      </c>
      <c r="K227" s="142">
        <f t="shared" si="30"/>
        <v>0</v>
      </c>
      <c r="L227" s="157">
        <f t="shared" si="30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1">SUM(E233,E238,E239)</f>
        <v>0</v>
      </c>
      <c r="F232" s="56">
        <f t="shared" si="31"/>
        <v>0</v>
      </c>
      <c r="G232" s="56">
        <f t="shared" si="31"/>
        <v>0</v>
      </c>
      <c r="H232" s="51">
        <f t="shared" si="25"/>
        <v>0</v>
      </c>
      <c r="I232" s="56">
        <f>SUM(I233,I238,I239)</f>
        <v>0</v>
      </c>
      <c r="J232" s="56">
        <f t="shared" ref="J232:L232" si="32">SUM(J233,J238,J239)</f>
        <v>0</v>
      </c>
      <c r="K232" s="56">
        <f t="shared" si="32"/>
        <v>0</v>
      </c>
      <c r="L232" s="144">
        <f t="shared" si="32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3">SUM(F234:F237)</f>
        <v>0</v>
      </c>
      <c r="G233" s="181">
        <f t="shared" si="33"/>
        <v>0</v>
      </c>
      <c r="H233" s="180">
        <f t="shared" si="25"/>
        <v>0</v>
      </c>
      <c r="I233" s="142">
        <f>SUM(I234:I237)</f>
        <v>0</v>
      </c>
      <c r="J233" s="142">
        <f t="shared" ref="J233:L233" si="34">SUM(J234:J237)</f>
        <v>0</v>
      </c>
      <c r="K233" s="142">
        <f t="shared" si="34"/>
        <v>0</v>
      </c>
      <c r="L233" s="182">
        <f t="shared" si="34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5">SUM(E241,E245)</f>
        <v>0</v>
      </c>
      <c r="F240" s="56">
        <f t="shared" si="35"/>
        <v>0</v>
      </c>
      <c r="G240" s="56">
        <f t="shared" si="35"/>
        <v>0</v>
      </c>
      <c r="H240" s="51">
        <f>SUM(I240:L240)</f>
        <v>0</v>
      </c>
      <c r="I240" s="56">
        <f>SUM(I241,I245)</f>
        <v>0</v>
      </c>
      <c r="J240" s="56">
        <f t="shared" ref="J240:L240" si="36">SUM(J241,J245)</f>
        <v>0</v>
      </c>
      <c r="K240" s="56">
        <f t="shared" si="36"/>
        <v>0</v>
      </c>
      <c r="L240" s="144">
        <f t="shared" si="36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7">SUM(E242:E244)</f>
        <v>0</v>
      </c>
      <c r="F241" s="142">
        <f t="shared" si="37"/>
        <v>0</v>
      </c>
      <c r="G241" s="153">
        <f t="shared" si="37"/>
        <v>0</v>
      </c>
      <c r="H241" s="176">
        <f t="shared" si="25"/>
        <v>0</v>
      </c>
      <c r="I241" s="142">
        <f>SUM(I242:I244)</f>
        <v>0</v>
      </c>
      <c r="J241" s="142">
        <f t="shared" ref="J241:L241" si="38">SUM(J242:J244)</f>
        <v>0</v>
      </c>
      <c r="K241" s="142">
        <f t="shared" si="38"/>
        <v>0</v>
      </c>
      <c r="L241" s="153">
        <f t="shared" si="38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39">SUM(D246:G246)</f>
        <v>0</v>
      </c>
      <c r="D246" s="66"/>
      <c r="E246" s="66"/>
      <c r="F246" s="66"/>
      <c r="G246" s="134"/>
      <c r="H246" s="179">
        <f t="shared" ref="H246:H271" si="40">SUM(I246:L246)</f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39"/>
        <v>0</v>
      </c>
      <c r="D247" s="66"/>
      <c r="E247" s="66"/>
      <c r="F247" s="66"/>
      <c r="G247" s="134"/>
      <c r="H247" s="179">
        <f t="shared" si="40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ref="C250:C251" si="41">SUM(D250:G250)</f>
        <v>0</v>
      </c>
      <c r="D250" s="66">
        <f>SUM(D251)</f>
        <v>0</v>
      </c>
      <c r="E250" s="66">
        <f t="shared" ref="E250:G250" si="42">SUM(E251)</f>
        <v>0</v>
      </c>
      <c r="F250" s="66">
        <f t="shared" si="42"/>
        <v>0</v>
      </c>
      <c r="G250" s="148">
        <f t="shared" si="42"/>
        <v>0</v>
      </c>
      <c r="H250" s="238">
        <f t="shared" ref="H250:H251" si="43">SUM(I250:L250)</f>
        <v>0</v>
      </c>
      <c r="I250" s="78">
        <f t="shared" ref="I250:L250" si="44">SUM(I251)</f>
        <v>0</v>
      </c>
      <c r="J250" s="78">
        <f t="shared" si="44"/>
        <v>0</v>
      </c>
      <c r="K250" s="78">
        <f t="shared" si="44"/>
        <v>0</v>
      </c>
      <c r="L250" s="239">
        <f t="shared" si="44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1"/>
        <v>0</v>
      </c>
      <c r="D251" s="66"/>
      <c r="E251" s="66"/>
      <c r="F251" s="66"/>
      <c r="G251" s="148"/>
      <c r="H251" s="166">
        <f t="shared" si="43"/>
        <v>0</v>
      </c>
      <c r="I251" s="138"/>
      <c r="J251" s="138"/>
      <c r="K251" s="138"/>
      <c r="L251" s="139"/>
      <c r="M251" s="187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0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39"/>
        <v>0</v>
      </c>
      <c r="D253" s="56">
        <f>SUM(D254,D255,D256,D257,D261,D262)</f>
        <v>0</v>
      </c>
      <c r="E253" s="56">
        <f>SUM(E254,E255,E256,E257,E261,E262)</f>
        <v>0</v>
      </c>
      <c r="F253" s="56">
        <f t="shared" ref="F253:G253" si="45">SUM(F254,F255,F256,F257,F261,F262)</f>
        <v>0</v>
      </c>
      <c r="G253" s="56">
        <f t="shared" si="45"/>
        <v>0</v>
      </c>
      <c r="H253" s="51">
        <f t="shared" si="40"/>
        <v>0</v>
      </c>
      <c r="I253" s="56">
        <f t="shared" ref="I253:L253" si="46">SUM(I254,I255,I256,I257,I261,I262)</f>
        <v>0</v>
      </c>
      <c r="J253" s="56">
        <f t="shared" si="46"/>
        <v>0</v>
      </c>
      <c r="K253" s="56">
        <f t="shared" si="46"/>
        <v>0</v>
      </c>
      <c r="L253" s="234">
        <f t="shared" si="46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39"/>
        <v>0</v>
      </c>
      <c r="D254" s="61"/>
      <c r="E254" s="61"/>
      <c r="F254" s="61"/>
      <c r="G254" s="133"/>
      <c r="H254" s="59">
        <f t="shared" si="40"/>
        <v>0</v>
      </c>
      <c r="I254" s="61"/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</row>
    <row r="256" spans="1:13" ht="24" hidden="1" x14ac:dyDescent="0.25">
      <c r="A256" s="135">
        <v>7230</v>
      </c>
      <c r="B256" s="63" t="s">
        <v>34</v>
      </c>
      <c r="C256" s="172">
        <f t="shared" si="39"/>
        <v>0</v>
      </c>
      <c r="D256" s="66"/>
      <c r="E256" s="66"/>
      <c r="F256" s="66"/>
      <c r="G256" s="134"/>
      <c r="H256" s="64">
        <f t="shared" si="40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39"/>
        <v>0</v>
      </c>
      <c r="D257" s="136">
        <f>SUM(D258:D260)</f>
        <v>0</v>
      </c>
      <c r="E257" s="136">
        <f t="shared" ref="E257:G257" si="47">SUM(E258:E260)</f>
        <v>0</v>
      </c>
      <c r="F257" s="136">
        <f t="shared" si="47"/>
        <v>0</v>
      </c>
      <c r="G257" s="137">
        <f t="shared" si="47"/>
        <v>0</v>
      </c>
      <c r="H257" s="64">
        <f t="shared" si="40"/>
        <v>0</v>
      </c>
      <c r="I257" s="136">
        <f t="shared" ref="I257:L257" si="48">SUM(I258:I260)</f>
        <v>0</v>
      </c>
      <c r="J257" s="136">
        <f t="shared" si="48"/>
        <v>0</v>
      </c>
      <c r="K257" s="136">
        <f>SUM(K258:K260)</f>
        <v>0</v>
      </c>
      <c r="L257" s="137">
        <f t="shared" si="48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39"/>
        <v>0</v>
      </c>
      <c r="D258" s="66"/>
      <c r="E258" s="66"/>
      <c r="F258" s="66"/>
      <c r="G258" s="134"/>
      <c r="H258" s="64">
        <f t="shared" si="40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39"/>
        <v>0</v>
      </c>
      <c r="D259" s="66"/>
      <c r="E259" s="66"/>
      <c r="F259" s="66"/>
      <c r="G259" s="134"/>
      <c r="H259" s="64">
        <f t="shared" si="40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39"/>
        <v>0</v>
      </c>
      <c r="D260" s="66"/>
      <c r="E260" s="66"/>
      <c r="F260" s="66"/>
      <c r="G260" s="134"/>
      <c r="H260" s="64">
        <f t="shared" si="40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2">
        <f t="shared" si="39"/>
        <v>0</v>
      </c>
      <c r="D261" s="66"/>
      <c r="E261" s="66"/>
      <c r="F261" s="66"/>
      <c r="G261" s="134"/>
      <c r="H261" s="64">
        <f t="shared" si="40"/>
        <v>0</v>
      </c>
      <c r="I261" s="66"/>
      <c r="J261" s="66"/>
      <c r="K261" s="66"/>
      <c r="L261" s="134"/>
    </row>
    <row r="262" spans="1:12" ht="60" hidden="1" x14ac:dyDescent="0.25">
      <c r="A262" s="135">
        <v>7270</v>
      </c>
      <c r="B262" s="63" t="s">
        <v>269</v>
      </c>
      <c r="C262" s="172">
        <f t="shared" si="39"/>
        <v>0</v>
      </c>
      <c r="D262" s="66"/>
      <c r="E262" s="66"/>
      <c r="F262" s="66"/>
      <c r="G262" s="134"/>
      <c r="H262" s="64">
        <f t="shared" si="40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39"/>
        <v>0</v>
      </c>
      <c r="D263" s="149">
        <f>D264</f>
        <v>0</v>
      </c>
      <c r="E263" s="149">
        <f t="shared" ref="E263:G263" si="49">E264</f>
        <v>0</v>
      </c>
      <c r="F263" s="149">
        <f t="shared" si="49"/>
        <v>0</v>
      </c>
      <c r="G263" s="150">
        <f t="shared" si="49"/>
        <v>0</v>
      </c>
      <c r="H263" s="76">
        <f t="shared" si="40"/>
        <v>0</v>
      </c>
      <c r="I263" s="149">
        <f t="shared" ref="I263:L263" si="50">I264</f>
        <v>0</v>
      </c>
      <c r="J263" s="149">
        <f t="shared" si="50"/>
        <v>0</v>
      </c>
      <c r="K263" s="149">
        <f t="shared" si="50"/>
        <v>0</v>
      </c>
      <c r="L263" s="150">
        <f t="shared" si="50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39"/>
        <v>0</v>
      </c>
      <c r="D264" s="72"/>
      <c r="E264" s="72"/>
      <c r="F264" s="72"/>
      <c r="G264" s="193"/>
      <c r="H264" s="70">
        <f t="shared" si="40"/>
        <v>0</v>
      </c>
      <c r="I264" s="72"/>
      <c r="J264" s="72"/>
      <c r="K264" s="72"/>
      <c r="L264" s="193"/>
    </row>
    <row r="265" spans="1:12" hidden="1" x14ac:dyDescent="0.25">
      <c r="A265" s="194">
        <v>9000</v>
      </c>
      <c r="B265" s="195" t="s">
        <v>272</v>
      </c>
      <c r="C265" s="196">
        <f t="shared" si="39"/>
        <v>0</v>
      </c>
      <c r="D265" s="197">
        <f>D266</f>
        <v>0</v>
      </c>
      <c r="E265" s="197">
        <f t="shared" ref="E265:G266" si="51">E266</f>
        <v>0</v>
      </c>
      <c r="F265" s="197">
        <f t="shared" si="51"/>
        <v>0</v>
      </c>
      <c r="G265" s="198">
        <f t="shared" si="51"/>
        <v>0</v>
      </c>
      <c r="H265" s="199">
        <f t="shared" si="40"/>
        <v>0</v>
      </c>
      <c r="I265" s="197">
        <f t="shared" ref="I265:L266" si="52">I266</f>
        <v>0</v>
      </c>
      <c r="J265" s="197">
        <f>J266</f>
        <v>0</v>
      </c>
      <c r="K265" s="197">
        <f t="shared" si="52"/>
        <v>0</v>
      </c>
      <c r="L265" s="198">
        <f t="shared" si="52"/>
        <v>0</v>
      </c>
    </row>
    <row r="266" spans="1:12" ht="24" hidden="1" x14ac:dyDescent="0.25">
      <c r="A266" s="200">
        <v>9200</v>
      </c>
      <c r="B266" s="63" t="s">
        <v>273</v>
      </c>
      <c r="C266" s="173">
        <f t="shared" si="39"/>
        <v>0</v>
      </c>
      <c r="D266" s="131">
        <f>D267</f>
        <v>0</v>
      </c>
      <c r="E266" s="131">
        <f t="shared" si="51"/>
        <v>0</v>
      </c>
      <c r="F266" s="131">
        <f t="shared" si="51"/>
        <v>0</v>
      </c>
      <c r="G266" s="132">
        <f t="shared" si="51"/>
        <v>0</v>
      </c>
      <c r="H266" s="103">
        <f t="shared" si="40"/>
        <v>0</v>
      </c>
      <c r="I266" s="131">
        <f t="shared" si="52"/>
        <v>0</v>
      </c>
      <c r="J266" s="131">
        <f t="shared" si="52"/>
        <v>0</v>
      </c>
      <c r="K266" s="131">
        <f t="shared" si="52"/>
        <v>0</v>
      </c>
      <c r="L266" s="132">
        <f t="shared" si="52"/>
        <v>0</v>
      </c>
    </row>
    <row r="267" spans="1:12" ht="24" hidden="1" x14ac:dyDescent="0.25">
      <c r="A267" s="201">
        <v>9260</v>
      </c>
      <c r="B267" s="63" t="s">
        <v>274</v>
      </c>
      <c r="C267" s="173">
        <f t="shared" si="39"/>
        <v>0</v>
      </c>
      <c r="D267" s="131">
        <f>SUM(D268)</f>
        <v>0</v>
      </c>
      <c r="E267" s="131">
        <f t="shared" ref="E267:G267" si="53">SUM(E268)</f>
        <v>0</v>
      </c>
      <c r="F267" s="131">
        <f t="shared" si="53"/>
        <v>0</v>
      </c>
      <c r="G267" s="132">
        <f t="shared" si="53"/>
        <v>0</v>
      </c>
      <c r="H267" s="103">
        <f t="shared" si="40"/>
        <v>0</v>
      </c>
      <c r="I267" s="131">
        <f t="shared" ref="I267:L267" si="54">SUM(I268)</f>
        <v>0</v>
      </c>
      <c r="J267" s="131">
        <f t="shared" si="54"/>
        <v>0</v>
      </c>
      <c r="K267" s="131">
        <f t="shared" si="54"/>
        <v>0</v>
      </c>
      <c r="L267" s="132">
        <f t="shared" si="54"/>
        <v>0</v>
      </c>
    </row>
    <row r="268" spans="1:12" ht="87" hidden="1" customHeight="1" x14ac:dyDescent="0.25">
      <c r="A268" s="202">
        <v>9263</v>
      </c>
      <c r="B268" s="63" t="s">
        <v>275</v>
      </c>
      <c r="C268" s="173">
        <f t="shared" si="39"/>
        <v>0</v>
      </c>
      <c r="D268" s="138"/>
      <c r="E268" s="138"/>
      <c r="F268" s="138"/>
      <c r="G268" s="139"/>
      <c r="H268" s="103">
        <f t="shared" si="40"/>
        <v>0</v>
      </c>
      <c r="I268" s="138"/>
      <c r="J268" s="138"/>
      <c r="K268" s="138"/>
      <c r="L268" s="139"/>
    </row>
    <row r="269" spans="1:12" hidden="1" x14ac:dyDescent="0.25">
      <c r="A269" s="146"/>
      <c r="B269" s="63" t="s">
        <v>276</v>
      </c>
      <c r="C269" s="172">
        <f t="shared" si="39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0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39"/>
        <v>0</v>
      </c>
      <c r="D270" s="66"/>
      <c r="E270" s="66"/>
      <c r="F270" s="66"/>
      <c r="G270" s="134"/>
      <c r="H270" s="64">
        <f t="shared" si="40"/>
        <v>0</v>
      </c>
      <c r="I270" s="66"/>
      <c r="J270" s="66"/>
      <c r="K270" s="66"/>
      <c r="L270" s="134"/>
    </row>
    <row r="271" spans="1:12" ht="24" hidden="1" x14ac:dyDescent="0.25">
      <c r="A271" s="146" t="s">
        <v>279</v>
      </c>
      <c r="B271" s="203" t="s">
        <v>280</v>
      </c>
      <c r="C271" s="176">
        <f t="shared" si="39"/>
        <v>0</v>
      </c>
      <c r="D271" s="61"/>
      <c r="E271" s="61"/>
      <c r="F271" s="61"/>
      <c r="G271" s="133"/>
      <c r="H271" s="59">
        <f t="shared" si="40"/>
        <v>0</v>
      </c>
      <c r="I271" s="61"/>
      <c r="J271" s="61"/>
      <c r="K271" s="61"/>
      <c r="L271" s="133"/>
    </row>
    <row r="272" spans="1:12" ht="12.75" thickBot="1" x14ac:dyDescent="0.3">
      <c r="A272" s="204"/>
      <c r="B272" s="204" t="s">
        <v>281</v>
      </c>
      <c r="C272" s="205">
        <f>SUM(C269,C252,C211,C182,C174,C160,C75,C53)</f>
        <v>308384</v>
      </c>
      <c r="D272" s="205">
        <f>SUM(D269,D252,D211,D182,D174,D160,D75,D53,)</f>
        <v>308384</v>
      </c>
      <c r="E272" s="205">
        <f t="shared" ref="E272:L272" si="55">SUM(E269,E252,E211,E182,E174,E160,E75,E53)</f>
        <v>0</v>
      </c>
      <c r="F272" s="205">
        <f t="shared" si="55"/>
        <v>0</v>
      </c>
      <c r="G272" s="206">
        <f t="shared" si="55"/>
        <v>0</v>
      </c>
      <c r="H272" s="207">
        <f t="shared" si="55"/>
        <v>168925</v>
      </c>
      <c r="I272" s="205">
        <f t="shared" si="55"/>
        <v>168925</v>
      </c>
      <c r="J272" s="205">
        <f t="shared" si="55"/>
        <v>0</v>
      </c>
      <c r="K272" s="205">
        <f t="shared" si="55"/>
        <v>0</v>
      </c>
      <c r="L272" s="206">
        <f t="shared" si="55"/>
        <v>0</v>
      </c>
    </row>
    <row r="273" spans="1:12" s="22" customFormat="1" ht="13.5" hidden="1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2" s="22" customFormat="1" ht="12.75" hidden="1" thickTop="1" x14ac:dyDescent="0.25">
      <c r="A274" s="270" t="s">
        <v>283</v>
      </c>
      <c r="B274" s="271"/>
      <c r="C274" s="211">
        <f t="shared" ref="C274:L274" si="56">SUM(C275,C276)-C283+C284</f>
        <v>0</v>
      </c>
      <c r="D274" s="212">
        <f t="shared" si="56"/>
        <v>0</v>
      </c>
      <c r="E274" s="212">
        <f t="shared" si="56"/>
        <v>0</v>
      </c>
      <c r="F274" s="212">
        <f t="shared" si="56"/>
        <v>0</v>
      </c>
      <c r="G274" s="213">
        <f t="shared" si="56"/>
        <v>0</v>
      </c>
      <c r="H274" s="214">
        <f t="shared" si="56"/>
        <v>0</v>
      </c>
      <c r="I274" s="212">
        <f t="shared" si="56"/>
        <v>0</v>
      </c>
      <c r="J274" s="212">
        <f t="shared" si="56"/>
        <v>0</v>
      </c>
      <c r="K274" s="212">
        <f t="shared" si="56"/>
        <v>0</v>
      </c>
      <c r="L274" s="215">
        <f t="shared" si="56"/>
        <v>0</v>
      </c>
    </row>
    <row r="275" spans="1:12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7">C21-C269</f>
        <v>0</v>
      </c>
      <c r="D275" s="112">
        <f t="shared" si="57"/>
        <v>0</v>
      </c>
      <c r="E275" s="112">
        <f t="shared" si="57"/>
        <v>0</v>
      </c>
      <c r="F275" s="112">
        <f t="shared" si="57"/>
        <v>0</v>
      </c>
      <c r="G275" s="113">
        <f t="shared" si="57"/>
        <v>0</v>
      </c>
      <c r="H275" s="217">
        <f t="shared" si="57"/>
        <v>0</v>
      </c>
      <c r="I275" s="112">
        <f t="shared" si="57"/>
        <v>0</v>
      </c>
      <c r="J275" s="112">
        <f t="shared" si="57"/>
        <v>0</v>
      </c>
      <c r="K275" s="112">
        <f t="shared" si="57"/>
        <v>0</v>
      </c>
      <c r="L275" s="113">
        <f t="shared" si="57"/>
        <v>0</v>
      </c>
    </row>
    <row r="276" spans="1:12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58">SUM(C277,C279,C281)-SUM(C278,C280,C282)</f>
        <v>0</v>
      </c>
      <c r="D276" s="212">
        <f t="shared" si="58"/>
        <v>0</v>
      </c>
      <c r="E276" s="212">
        <f t="shared" si="58"/>
        <v>0</v>
      </c>
      <c r="F276" s="212">
        <f t="shared" si="58"/>
        <v>0</v>
      </c>
      <c r="G276" s="215">
        <f t="shared" si="58"/>
        <v>0</v>
      </c>
      <c r="H276" s="214">
        <f t="shared" si="58"/>
        <v>0</v>
      </c>
      <c r="I276" s="212">
        <f t="shared" si="58"/>
        <v>0</v>
      </c>
      <c r="J276" s="212">
        <f t="shared" si="58"/>
        <v>0</v>
      </c>
      <c r="K276" s="212">
        <f t="shared" si="58"/>
        <v>0</v>
      </c>
      <c r="L276" s="215">
        <f t="shared" si="58"/>
        <v>0</v>
      </c>
    </row>
    <row r="277" spans="1:12" ht="12.75" hidden="1" thickTop="1" x14ac:dyDescent="0.25">
      <c r="A277" s="219" t="s">
        <v>288</v>
      </c>
      <c r="B277" s="102" t="s">
        <v>289</v>
      </c>
      <c r="C277" s="70">
        <f t="shared" ref="C277:C282" si="59">SUM(D277:G277)</f>
        <v>0</v>
      </c>
      <c r="D277" s="72"/>
      <c r="E277" s="72"/>
      <c r="F277" s="72"/>
      <c r="G277" s="193"/>
      <c r="H277" s="70">
        <f t="shared" ref="H277:H282" si="60">SUM(I277:L277)</f>
        <v>0</v>
      </c>
      <c r="I277" s="72"/>
      <c r="J277" s="72"/>
      <c r="K277" s="72"/>
      <c r="L277" s="193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59"/>
        <v>0</v>
      </c>
      <c r="D278" s="66"/>
      <c r="E278" s="66"/>
      <c r="F278" s="66"/>
      <c r="G278" s="134"/>
      <c r="H278" s="64">
        <f t="shared" si="60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59"/>
        <v>0</v>
      </c>
      <c r="D279" s="66"/>
      <c r="E279" s="66"/>
      <c r="F279" s="66"/>
      <c r="G279" s="134"/>
      <c r="H279" s="64">
        <f t="shared" si="60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59"/>
        <v>0</v>
      </c>
      <c r="D280" s="66"/>
      <c r="E280" s="66"/>
      <c r="F280" s="66"/>
      <c r="G280" s="134"/>
      <c r="H280" s="64">
        <f t="shared" si="60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59"/>
        <v>0</v>
      </c>
      <c r="D281" s="66"/>
      <c r="E281" s="66"/>
      <c r="F281" s="66"/>
      <c r="G281" s="134"/>
      <c r="H281" s="64">
        <f t="shared" si="60"/>
        <v>0</v>
      </c>
      <c r="I281" s="66"/>
      <c r="J281" s="66"/>
      <c r="K281" s="66"/>
      <c r="L281" s="134"/>
    </row>
    <row r="282" spans="1:12" ht="24.75" hidden="1" thickTop="1" x14ac:dyDescent="0.25">
      <c r="A282" s="220" t="s">
        <v>298</v>
      </c>
      <c r="B282" s="221" t="s">
        <v>299</v>
      </c>
      <c r="C282" s="156">
        <f t="shared" si="59"/>
        <v>0</v>
      </c>
      <c r="D282" s="160"/>
      <c r="E282" s="160"/>
      <c r="F282" s="160"/>
      <c r="G282" s="162"/>
      <c r="H282" s="156">
        <f t="shared" si="60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</row>
    <row r="284" spans="1:12" s="22" customFormat="1" ht="62.25" hidden="1" customHeight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</sheetData>
  <sheetProtection algorithmName="SHA-512" hashValue="z2HYz7Aej8uftFqqzUXW5iSkUO8Q459scS++lJ2yZrbdP/TB0/TxqhQxNaYmGzH+s+a58obC12QLZH5lziao0g==" saltValue="M/cIB5LMfiOeFcxqM5vDZA==" spinCount="100000" sheet="1" objects="1" scenarios="1"/>
  <autoFilter ref="A18:L284">
    <filterColumn colId="7">
      <filters>
        <filter val="168 925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299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341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/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342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24.75" customHeight="1" x14ac:dyDescent="0.25">
      <c r="A7" s="4" t="s">
        <v>10</v>
      </c>
      <c r="B7" s="5"/>
      <c r="C7" s="247" t="s">
        <v>343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3.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344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50000</v>
      </c>
      <c r="D20" s="26">
        <f>SUM(D21,D24,D25,D41,D43)</f>
        <v>50000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50000</v>
      </c>
      <c r="I20" s="26">
        <f>SUM(I21,I24,I25,I41,I43)</f>
        <v>50000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50000</v>
      </c>
      <c r="D24" s="46">
        <f>D51</f>
        <v>50000</v>
      </c>
      <c r="E24" s="46"/>
      <c r="F24" s="47" t="s">
        <v>35</v>
      </c>
      <c r="G24" s="48" t="s">
        <v>35</v>
      </c>
      <c r="H24" s="45">
        <f t="shared" si="1"/>
        <v>50000</v>
      </c>
      <c r="I24" s="46">
        <f>I51</f>
        <v>50000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13" si="5">SUM(D50:G50)</f>
        <v>50000</v>
      </c>
      <c r="D50" s="112">
        <f>SUM(D51,D269)</f>
        <v>50000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50000</v>
      </c>
      <c r="I50" s="112">
        <f>SUM(I51,I269)</f>
        <v>50000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50000</v>
      </c>
      <c r="D51" s="117">
        <f>SUM(D52,D181)</f>
        <v>50000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50000</v>
      </c>
      <c r="I51" s="117">
        <f>SUM(I52,I181)</f>
        <v>50000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50000</v>
      </c>
      <c r="D52" s="121">
        <f>SUM(D53,D75,D160,D174)</f>
        <v>50000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50000</v>
      </c>
      <c r="I52" s="121">
        <f>SUM(I53,I75,I160,I174)</f>
        <v>50000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  <c r="M65" s="230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  <c r="M66" s="230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50000</v>
      </c>
      <c r="D75" s="125">
        <f>SUM(D76,D83,D120,D151,D152)</f>
        <v>50000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50000</v>
      </c>
      <c r="I75" s="125">
        <f t="shared" ref="I75:L75" si="8">SUM(I76,I83,I120,I151,I152)</f>
        <v>50000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  <c r="M79" s="230"/>
    </row>
    <row r="80" spans="1:13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  <c r="M81" s="230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50000</v>
      </c>
      <c r="D83" s="56">
        <f>SUM(D84,D85,D91,D99,D107,D108,D114,D119)</f>
        <v>50000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50000</v>
      </c>
      <c r="I83" s="56">
        <f>SUM(I84,I85,I91,I99,I107,I108,I114,I119)</f>
        <v>50000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/>
      <c r="J84" s="138"/>
      <c r="K84" s="138"/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  <c r="M90" s="230"/>
    </row>
    <row r="91" spans="1:13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  <c r="M97" s="230"/>
    </row>
    <row r="98" spans="1:13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  <c r="M98" s="230"/>
    </row>
    <row r="99" spans="1:13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  <c r="M106" s="230"/>
    </row>
    <row r="107" spans="1:13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  <c r="M107" s="230"/>
    </row>
    <row r="108" spans="1:13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  <c r="M109" s="230"/>
    </row>
    <row r="110" spans="1:13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  <c r="M113" s="230"/>
    </row>
    <row r="114" spans="1:13" x14ac:dyDescent="0.25">
      <c r="A114" s="135">
        <v>2270</v>
      </c>
      <c r="B114" s="63" t="s">
        <v>122</v>
      </c>
      <c r="C114" s="64">
        <f t="shared" ref="C114:C174" si="10">SUM(D114:G114)</f>
        <v>50000</v>
      </c>
      <c r="D114" s="136">
        <f>SUM(D115:D118)</f>
        <v>50000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50000</v>
      </c>
      <c r="I114" s="136">
        <f>SUM(I115:I118)</f>
        <v>50000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  <c r="M116" s="230"/>
    </row>
    <row r="117" spans="1:13" ht="24" x14ac:dyDescent="0.25">
      <c r="A117" s="39">
        <v>2275</v>
      </c>
      <c r="B117" s="63" t="s">
        <v>125</v>
      </c>
      <c r="C117" s="64">
        <f t="shared" si="10"/>
        <v>50000</v>
      </c>
      <c r="D117" s="66">
        <v>50000</v>
      </c>
      <c r="E117" s="66"/>
      <c r="F117" s="66"/>
      <c r="G117" s="134"/>
      <c r="H117" s="64">
        <f t="shared" si="9"/>
        <v>50000</v>
      </c>
      <c r="I117" s="66">
        <v>50000</v>
      </c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  <c r="M119" s="230"/>
    </row>
    <row r="120" spans="1:13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  <c r="M122" s="230"/>
    </row>
    <row r="123" spans="1:13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  <c r="M133" s="230"/>
    </row>
    <row r="134" spans="1:13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  <c r="M135" s="230"/>
    </row>
    <row r="136" spans="1:13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  <c r="M165" s="230"/>
    </row>
    <row r="166" spans="1:13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  <c r="M180" s="230"/>
    </row>
    <row r="181" spans="1:13" s="22" customFormat="1" ht="24" hidden="1" x14ac:dyDescent="0.25">
      <c r="A181" s="169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/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  <c r="M186" s="230"/>
    </row>
    <row r="187" spans="1:13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  <c r="M198" s="230"/>
    </row>
    <row r="199" spans="1:13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  <c r="M203" s="230"/>
    </row>
    <row r="204" spans="1:13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  <c r="M204" s="230"/>
    </row>
    <row r="205" spans="1:13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  <c r="M205" s="230"/>
    </row>
    <row r="206" spans="1:13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  <c r="M206" s="230"/>
    </row>
    <row r="207" spans="1:13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  <c r="M226" s="230"/>
    </row>
    <row r="227" spans="1:13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/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/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/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/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/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/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/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/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/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/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/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6">
        <f t="shared" ref="I267:L267" si="56">SUM(I268)</f>
        <v>0</v>
      </c>
      <c r="J267" s="131">
        <f t="shared" si="56"/>
        <v>0</v>
      </c>
      <c r="K267" s="136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66"/>
      <c r="J268" s="138"/>
      <c r="K268" s="66"/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/>
      <c r="J270" s="66"/>
      <c r="K270" s="66"/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/>
      <c r="J271" s="61"/>
      <c r="K271" s="61"/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50000</v>
      </c>
      <c r="D272" s="205">
        <f>SUM(D269,D252,D211,D182,D174,D160,D75,D53,)</f>
        <v>50000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50000</v>
      </c>
      <c r="I272" s="205">
        <f t="shared" si="57"/>
        <v>50000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/>
      <c r="J277" s="72"/>
      <c r="K277" s="72"/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/>
      <c r="J278" s="66"/>
      <c r="K278" s="66"/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/>
      <c r="J279" s="66"/>
      <c r="K279" s="66"/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/>
      <c r="J280" s="66"/>
      <c r="K280" s="66"/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/>
      <c r="J281" s="66"/>
      <c r="K281" s="66"/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/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">
      <c r="A288" s="1"/>
      <c r="B288" s="1"/>
      <c r="C288" s="228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lhmh+jFUvLN0e+uaOjLYJIOg7NHXalLxxkYm1esaIPKH7tMpd9Ur9uBg1wFOR7uWSavFvcOGVqJFLYiqB3vkDg==" saltValue="DjaGojnOZsHBPHePe0E+qA==" spinCount="100000" sheet="1" objects="1" scenarios="1"/>
  <autoFilter ref="A18:L284">
    <filterColumn colId="7">
      <filters>
        <filter val="50 00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337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355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x14ac:dyDescent="0.25">
      <c r="A7" s="4" t="s">
        <v>10</v>
      </c>
      <c r="B7" s="5"/>
      <c r="C7" s="247" t="s">
        <v>356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339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 t="s">
        <v>357</v>
      </c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2147615</v>
      </c>
      <c r="D20" s="26">
        <f>SUM(D21,D24,D25,D41,D43)</f>
        <v>2142615</v>
      </c>
      <c r="E20" s="26">
        <f>SUM(E21,E24,E43)</f>
        <v>0</v>
      </c>
      <c r="F20" s="26">
        <f>SUM(F21,F26,F43)</f>
        <v>5000</v>
      </c>
      <c r="G20" s="27">
        <f>SUM(G21,G45)</f>
        <v>0</v>
      </c>
      <c r="H20" s="25">
        <f>SUM(I20:L20)</f>
        <v>2526157</v>
      </c>
      <c r="I20" s="26">
        <f>SUM(I21,I24,I25,I41,I43)</f>
        <v>2384157</v>
      </c>
      <c r="J20" s="26">
        <f>SUM(J21,J24,J43)</f>
        <v>137000</v>
      </c>
      <c r="K20" s="26">
        <f>SUM(K21,K26,K43)</f>
        <v>5000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2142615</v>
      </c>
      <c r="D24" s="46">
        <f>2142615</f>
        <v>2142615</v>
      </c>
      <c r="E24" s="46"/>
      <c r="F24" s="47" t="s">
        <v>35</v>
      </c>
      <c r="G24" s="48" t="s">
        <v>35</v>
      </c>
      <c r="H24" s="45">
        <f t="shared" si="1"/>
        <v>2521157</v>
      </c>
      <c r="I24" s="46">
        <f>I51</f>
        <v>2384157</v>
      </c>
      <c r="J24" s="46">
        <f>J51</f>
        <v>137000</v>
      </c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thickTop="1" x14ac:dyDescent="0.25">
      <c r="A26" s="50">
        <v>21300</v>
      </c>
      <c r="B26" s="50" t="s">
        <v>37</v>
      </c>
      <c r="C26" s="51">
        <f>SUM(D26:G26)</f>
        <v>5000</v>
      </c>
      <c r="D26" s="53" t="s">
        <v>35</v>
      </c>
      <c r="E26" s="53" t="s">
        <v>35</v>
      </c>
      <c r="F26" s="56">
        <f>SUM(F27,F31,F33,F36)</f>
        <v>5000</v>
      </c>
      <c r="G26" s="54" t="s">
        <v>35</v>
      </c>
      <c r="H26" s="51">
        <f>SUM(I26:L26)</f>
        <v>5000</v>
      </c>
      <c r="I26" s="53" t="s">
        <v>35</v>
      </c>
      <c r="J26" s="53" t="s">
        <v>35</v>
      </c>
      <c r="K26" s="56">
        <f>SUM(K27,K31,K33,K36)</f>
        <v>5000</v>
      </c>
      <c r="L26" s="54" t="s">
        <v>35</v>
      </c>
    </row>
    <row r="27" spans="1:12" s="22" customFormat="1" ht="24" hidden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idden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idden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" hidden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5000</v>
      </c>
      <c r="I31" s="53" t="s">
        <v>35</v>
      </c>
      <c r="J31" s="53" t="s">
        <v>35</v>
      </c>
      <c r="K31" s="56">
        <f>SUM(K32)</f>
        <v>5000</v>
      </c>
      <c r="L31" s="54" t="s">
        <v>35</v>
      </c>
    </row>
    <row r="32" spans="1:12" ht="36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5000</v>
      </c>
      <c r="I32" s="71" t="s">
        <v>35</v>
      </c>
      <c r="J32" s="71" t="s">
        <v>35</v>
      </c>
      <c r="K32" s="72">
        <v>5000</v>
      </c>
      <c r="L32" s="73" t="s">
        <v>35</v>
      </c>
    </row>
    <row r="33" spans="1:12" s="22" customFormat="1" hidden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idden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" hidden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5000</v>
      </c>
      <c r="D36" s="53" t="s">
        <v>35</v>
      </c>
      <c r="E36" s="53" t="s">
        <v>35</v>
      </c>
      <c r="F36" s="56">
        <f>SUM(F37:F40)</f>
        <v>5000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" hidden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idden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idden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" hidden="1" x14ac:dyDescent="0.25">
      <c r="A40" s="74">
        <v>21399</v>
      </c>
      <c r="B40" s="75" t="s">
        <v>51</v>
      </c>
      <c r="C40" s="76">
        <f t="shared" si="0"/>
        <v>5000</v>
      </c>
      <c r="D40" s="77" t="s">
        <v>35</v>
      </c>
      <c r="E40" s="77" t="s">
        <v>35</v>
      </c>
      <c r="F40" s="78">
        <f>5000</f>
        <v>5000</v>
      </c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" hidden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" hidden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" hidden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" hidden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idden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idden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2.75" thickBot="1" x14ac:dyDescent="0.3">
      <c r="A50" s="110"/>
      <c r="B50" s="23" t="s">
        <v>60</v>
      </c>
      <c r="C50" s="111">
        <f t="shared" ref="C50:C107" si="5">SUM(D50:G50)</f>
        <v>2147615</v>
      </c>
      <c r="D50" s="112">
        <f>SUM(D51,D269)</f>
        <v>2142615</v>
      </c>
      <c r="E50" s="112">
        <f>SUM(E51,E269)</f>
        <v>0</v>
      </c>
      <c r="F50" s="112">
        <f>SUM(F51,F269)</f>
        <v>5000</v>
      </c>
      <c r="G50" s="113">
        <f>SUM(G51,G269)</f>
        <v>0</v>
      </c>
      <c r="H50" s="111">
        <f t="shared" ref="H50:H107" si="6">SUM(I50:L50)</f>
        <v>2526157</v>
      </c>
      <c r="I50" s="112">
        <f>SUM(I51,I269)</f>
        <v>2384157</v>
      </c>
      <c r="J50" s="112">
        <f>SUM(J51,J269)</f>
        <v>137000</v>
      </c>
      <c r="K50" s="112">
        <f>SUM(K51,K269)</f>
        <v>5000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2147615</v>
      </c>
      <c r="D51" s="117">
        <f>SUM(D52,D181)</f>
        <v>2142615</v>
      </c>
      <c r="E51" s="117">
        <f>SUM(E52,E181)</f>
        <v>0</v>
      </c>
      <c r="F51" s="117">
        <f>SUM(F52,F181)</f>
        <v>5000</v>
      </c>
      <c r="G51" s="118">
        <f>SUM(G52,G181)</f>
        <v>0</v>
      </c>
      <c r="H51" s="116">
        <f t="shared" si="6"/>
        <v>2526157</v>
      </c>
      <c r="I51" s="117">
        <f>SUM(I52,I181)</f>
        <v>2384157</v>
      </c>
      <c r="J51" s="117">
        <f>SUM(J52,J181)</f>
        <v>137000</v>
      </c>
      <c r="K51" s="117">
        <f>SUM(K52,K181)</f>
        <v>5000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2099858</v>
      </c>
      <c r="D52" s="121">
        <f>SUM(D53,D75,D160,D174)</f>
        <v>2094858</v>
      </c>
      <c r="E52" s="121">
        <f>SUM(E53,E75,E160,E174)</f>
        <v>0</v>
      </c>
      <c r="F52" s="121">
        <f>SUM(F53,F75,F160,F174)</f>
        <v>5000</v>
      </c>
      <c r="G52" s="122">
        <f>SUM(G53,G75,G160,G174)</f>
        <v>0</v>
      </c>
      <c r="H52" s="120">
        <f t="shared" si="6"/>
        <v>2478400</v>
      </c>
      <c r="I52" s="121">
        <f>SUM(I53,I75,I160,I174)</f>
        <v>2336400</v>
      </c>
      <c r="J52" s="121">
        <f>SUM(J53,J75,J160,J174)</f>
        <v>137000</v>
      </c>
      <c r="K52" s="121">
        <f>SUM(K53,K75,K160,K174)</f>
        <v>5000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>
        <v>0</v>
      </c>
      <c r="K56" s="61">
        <v>0</v>
      </c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>
        <v>0</v>
      </c>
      <c r="K57" s="66">
        <v>0</v>
      </c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>
        <v>0</v>
      </c>
      <c r="K59" s="66">
        <v>0</v>
      </c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>
        <v>0</v>
      </c>
      <c r="K60" s="66">
        <v>0</v>
      </c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>
        <v>0</v>
      </c>
      <c r="K61" s="66">
        <v>0</v>
      </c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>
        <v>0</v>
      </c>
      <c r="K62" s="66">
        <v>0</v>
      </c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>
        <v>0</v>
      </c>
      <c r="K63" s="66">
        <v>0</v>
      </c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>
        <v>0</v>
      </c>
      <c r="K64" s="66">
        <v>0</v>
      </c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>
        <v>0</v>
      </c>
      <c r="K65" s="66">
        <v>0</v>
      </c>
      <c r="L65" s="134"/>
      <c r="M65" s="230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>
        <v>0</v>
      </c>
      <c r="J66" s="138">
        <v>0</v>
      </c>
      <c r="K66" s="138">
        <v>0</v>
      </c>
      <c r="L66" s="139"/>
      <c r="M66" s="230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>
        <v>0</v>
      </c>
      <c r="K68" s="61">
        <v>0</v>
      </c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>
        <v>0</v>
      </c>
      <c r="K70" s="66">
        <v>0</v>
      </c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>
        <v>0</v>
      </c>
      <c r="K71" s="66">
        <v>0</v>
      </c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>
        <v>0</v>
      </c>
      <c r="K72" s="66">
        <v>0</v>
      </c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>
        <v>0</v>
      </c>
      <c r="K73" s="66">
        <v>0</v>
      </c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>
        <v>0</v>
      </c>
      <c r="K74" s="66">
        <v>0</v>
      </c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202858</v>
      </c>
      <c r="D75" s="125">
        <f>SUM(D76,D83,D120,D151,D152)</f>
        <v>197858</v>
      </c>
      <c r="E75" s="125">
        <f t="shared" ref="E75:G75" si="7">SUM(E76,E83,E120,E151,E152)</f>
        <v>0</v>
      </c>
      <c r="F75" s="125">
        <f t="shared" si="7"/>
        <v>5000</v>
      </c>
      <c r="G75" s="126">
        <f t="shared" si="7"/>
        <v>0</v>
      </c>
      <c r="H75" s="124">
        <f t="shared" si="6"/>
        <v>200400</v>
      </c>
      <c r="I75" s="125">
        <f t="shared" ref="I75:L75" si="8">SUM(I76,I83,I120,I151,I152)</f>
        <v>195400</v>
      </c>
      <c r="J75" s="125">
        <f t="shared" si="8"/>
        <v>0</v>
      </c>
      <c r="K75" s="125">
        <f t="shared" si="8"/>
        <v>5000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>
        <v>0</v>
      </c>
      <c r="K78" s="66">
        <v>0</v>
      </c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>
        <v>0</v>
      </c>
      <c r="K79" s="66">
        <v>0</v>
      </c>
      <c r="L79" s="134"/>
      <c r="M79" s="230"/>
    </row>
    <row r="80" spans="1:13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>
        <v>0</v>
      </c>
      <c r="K81" s="66">
        <v>0</v>
      </c>
      <c r="L81" s="134"/>
      <c r="M81" s="230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>
        <v>0</v>
      </c>
      <c r="K82" s="66">
        <v>0</v>
      </c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159358</v>
      </c>
      <c r="D83" s="56">
        <f>SUM(D84,D85,D91,D99,D107,D108,D114,D119)</f>
        <v>159358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157400</v>
      </c>
      <c r="I83" s="56">
        <f>SUM(I84,I85,I91,I99,I107,I108,I114,I119)</f>
        <v>157400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>
        <v>0</v>
      </c>
      <c r="K84" s="138">
        <v>0</v>
      </c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>
        <v>0</v>
      </c>
      <c r="K86" s="66">
        <v>0</v>
      </c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>
        <v>0</v>
      </c>
      <c r="K87" s="66">
        <v>0</v>
      </c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>
        <v>0</v>
      </c>
      <c r="K88" s="66">
        <v>0</v>
      </c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>
        <v>0</v>
      </c>
      <c r="K89" s="66">
        <v>0</v>
      </c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>
        <v>0</v>
      </c>
      <c r="K90" s="66">
        <v>0</v>
      </c>
      <c r="L90" s="134"/>
      <c r="M90" s="230"/>
    </row>
    <row r="91" spans="1:13" x14ac:dyDescent="0.25">
      <c r="A91" s="135">
        <v>2230</v>
      </c>
      <c r="B91" s="63" t="s">
        <v>99</v>
      </c>
      <c r="C91" s="64">
        <f t="shared" si="5"/>
        <v>10000</v>
      </c>
      <c r="D91" s="136">
        <f>SUM(D92:D98)</f>
        <v>10000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8042</v>
      </c>
      <c r="I91" s="136">
        <f>SUM(I92:I98)</f>
        <v>8042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>
        <v>0</v>
      </c>
      <c r="K92" s="66">
        <v>0</v>
      </c>
      <c r="L92" s="134"/>
      <c r="M92" s="230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>
        <v>0</v>
      </c>
      <c r="J93" s="66">
        <v>0</v>
      </c>
      <c r="K93" s="66">
        <v>0</v>
      </c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>
        <v>0</v>
      </c>
      <c r="K94" s="61">
        <v>0</v>
      </c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>
        <v>0</v>
      </c>
      <c r="K95" s="66">
        <v>0</v>
      </c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>
        <v>0</v>
      </c>
      <c r="K96" s="66">
        <v>0</v>
      </c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>
        <v>0</v>
      </c>
      <c r="K97" s="66">
        <v>0</v>
      </c>
      <c r="L97" s="134"/>
      <c r="M97" s="230"/>
    </row>
    <row r="98" spans="1:13" x14ac:dyDescent="0.25">
      <c r="A98" s="39">
        <v>2239</v>
      </c>
      <c r="B98" s="63" t="s">
        <v>106</v>
      </c>
      <c r="C98" s="64">
        <f t="shared" si="5"/>
        <v>10000</v>
      </c>
      <c r="D98" s="66">
        <v>10000</v>
      </c>
      <c r="E98" s="66"/>
      <c r="F98" s="66"/>
      <c r="G98" s="134"/>
      <c r="H98" s="64">
        <f t="shared" si="6"/>
        <v>8042</v>
      </c>
      <c r="I98" s="66">
        <v>8042</v>
      </c>
      <c r="J98" s="66">
        <v>0</v>
      </c>
      <c r="K98" s="66">
        <v>0</v>
      </c>
      <c r="L98" s="134"/>
      <c r="M98" s="230"/>
    </row>
    <row r="99" spans="1:13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>
        <v>0</v>
      </c>
      <c r="K100" s="66">
        <v>0</v>
      </c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>
        <v>0</v>
      </c>
      <c r="K101" s="66">
        <v>0</v>
      </c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>
        <v>0</v>
      </c>
      <c r="K102" s="66">
        <v>0</v>
      </c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>
        <v>0</v>
      </c>
      <c r="K103" s="66">
        <v>0</v>
      </c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>
        <v>0</v>
      </c>
      <c r="K104" s="66">
        <v>0</v>
      </c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>
        <v>0</v>
      </c>
      <c r="K105" s="66">
        <v>0</v>
      </c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>
        <v>0</v>
      </c>
      <c r="K106" s="66">
        <v>0</v>
      </c>
      <c r="L106" s="134"/>
      <c r="M106" s="230"/>
    </row>
    <row r="107" spans="1:13" x14ac:dyDescent="0.25">
      <c r="A107" s="135">
        <v>2250</v>
      </c>
      <c r="B107" s="63" t="s">
        <v>115</v>
      </c>
      <c r="C107" s="64">
        <f t="shared" si="5"/>
        <v>84358</v>
      </c>
      <c r="D107" s="136">
        <v>84358</v>
      </c>
      <c r="E107" s="136"/>
      <c r="F107" s="136"/>
      <c r="G107" s="145"/>
      <c r="H107" s="64">
        <f t="shared" si="6"/>
        <v>84358</v>
      </c>
      <c r="I107" s="66">
        <v>84358</v>
      </c>
      <c r="J107" s="136">
        <v>0</v>
      </c>
      <c r="K107" s="66">
        <v>0</v>
      </c>
      <c r="L107" s="137"/>
      <c r="M107" s="230"/>
    </row>
    <row r="108" spans="1:13" x14ac:dyDescent="0.25">
      <c r="A108" s="135">
        <v>2260</v>
      </c>
      <c r="B108" s="63" t="s">
        <v>116</v>
      </c>
      <c r="C108" s="64">
        <f t="shared" ref="C108:C174" si="9">SUM(D108:G108)</f>
        <v>65000</v>
      </c>
      <c r="D108" s="136">
        <f>SUM(D109:D113)</f>
        <v>65000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65000</v>
      </c>
      <c r="I108" s="136">
        <f>SUM(I109:I113)</f>
        <v>65000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>
        <v>0</v>
      </c>
      <c r="K109" s="66">
        <v>0</v>
      </c>
      <c r="L109" s="134"/>
      <c r="M109" s="230"/>
    </row>
    <row r="110" spans="1:13" x14ac:dyDescent="0.25">
      <c r="A110" s="39">
        <v>2262</v>
      </c>
      <c r="B110" s="63" t="s">
        <v>118</v>
      </c>
      <c r="C110" s="64">
        <f t="shared" si="9"/>
        <v>65000</v>
      </c>
      <c r="D110" s="66">
        <f>65000</f>
        <v>65000</v>
      </c>
      <c r="E110" s="66"/>
      <c r="F110" s="66"/>
      <c r="G110" s="134"/>
      <c r="H110" s="64">
        <f t="shared" si="10"/>
        <v>65000</v>
      </c>
      <c r="I110" s="66">
        <v>65000</v>
      </c>
      <c r="J110" s="66">
        <v>0</v>
      </c>
      <c r="K110" s="66">
        <v>0</v>
      </c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>
        <v>0</v>
      </c>
      <c r="K111" s="66">
        <v>0</v>
      </c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>
        <v>0</v>
      </c>
      <c r="K112" s="66">
        <v>0</v>
      </c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>
        <v>0</v>
      </c>
      <c r="K113" s="66">
        <v>0</v>
      </c>
      <c r="L113" s="134"/>
      <c r="M113" s="230"/>
    </row>
    <row r="114" spans="1:13" hidden="1" x14ac:dyDescent="0.25">
      <c r="A114" s="135">
        <v>2270</v>
      </c>
      <c r="B114" s="63" t="s">
        <v>122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>
        <v>0</v>
      </c>
      <c r="K115" s="66">
        <v>0</v>
      </c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>
        <v>0</v>
      </c>
      <c r="K116" s="66">
        <v>0</v>
      </c>
      <c r="L116" s="134"/>
      <c r="M116" s="230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>
        <v>0</v>
      </c>
      <c r="K117" s="66">
        <v>0</v>
      </c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>
        <v>0</v>
      </c>
      <c r="K118" s="66">
        <v>0</v>
      </c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>
        <v>0</v>
      </c>
      <c r="K119" s="66">
        <v>0</v>
      </c>
      <c r="L119" s="148"/>
      <c r="M119" s="230"/>
    </row>
    <row r="120" spans="1:13" ht="38.25" customHeight="1" x14ac:dyDescent="0.25">
      <c r="A120" s="95">
        <v>2300</v>
      </c>
      <c r="B120" s="75" t="s">
        <v>128</v>
      </c>
      <c r="C120" s="76">
        <f t="shared" si="9"/>
        <v>43500</v>
      </c>
      <c r="D120" s="149">
        <f>SUM(D121,D126,D130,D131,D134,D138,D146,D147,D150)</f>
        <v>38500</v>
      </c>
      <c r="E120" s="149">
        <f>SUM(E121,E126,E130,E131,E134,E138,E146,E147,E150)</f>
        <v>0</v>
      </c>
      <c r="F120" s="149">
        <f>SUM(F121,F126,F130,F131,F134,F138,F146,F147,F150)</f>
        <v>5000</v>
      </c>
      <c r="G120" s="150">
        <f>SUM(G121,G126,G130,G131,G134,G138,G146,G147,G150)</f>
        <v>0</v>
      </c>
      <c r="H120" s="76">
        <f t="shared" si="10"/>
        <v>43000</v>
      </c>
      <c r="I120" s="149">
        <f>SUM(I121,I126,I130,I131,I134,I138,I146,I147,I150)</f>
        <v>38000</v>
      </c>
      <c r="J120" s="149">
        <f>SUM(J121,J126,J130,J131,J134,J138,J146,J147,J150)</f>
        <v>0</v>
      </c>
      <c r="K120" s="149">
        <f>SUM(K121,K126,K130,K131,K134,K138,K146,K147,K150)</f>
        <v>5000</v>
      </c>
      <c r="L120" s="150">
        <f>SUM(L121,L126,L130,L131,L134,L138,L146,L147,L150)</f>
        <v>0</v>
      </c>
    </row>
    <row r="121" spans="1:13" ht="24" x14ac:dyDescent="0.25">
      <c r="A121" s="141">
        <v>2310</v>
      </c>
      <c r="B121" s="58" t="s">
        <v>129</v>
      </c>
      <c r="C121" s="59">
        <f t="shared" si="9"/>
        <v>5000</v>
      </c>
      <c r="D121" s="142">
        <f>SUM(D122:D125)</f>
        <v>5000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5000</v>
      </c>
      <c r="I121" s="142">
        <f t="shared" si="11"/>
        <v>5000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10"/>
        <v>0</v>
      </c>
      <c r="I122" s="66">
        <v>0</v>
      </c>
      <c r="J122" s="66">
        <v>0</v>
      </c>
      <c r="K122" s="66">
        <v>0</v>
      </c>
      <c r="L122" s="134"/>
      <c r="M122" s="230"/>
    </row>
    <row r="123" spans="1:13" hidden="1" x14ac:dyDescent="0.25">
      <c r="A123" s="39">
        <v>2312</v>
      </c>
      <c r="B123" s="63" t="s">
        <v>131</v>
      </c>
      <c r="C123" s="64">
        <f t="shared" si="9"/>
        <v>0</v>
      </c>
      <c r="D123" s="66"/>
      <c r="E123" s="66"/>
      <c r="F123" s="66"/>
      <c r="G123" s="134"/>
      <c r="H123" s="64">
        <f t="shared" si="10"/>
        <v>0</v>
      </c>
      <c r="I123" s="66">
        <v>0</v>
      </c>
      <c r="J123" s="66">
        <v>0</v>
      </c>
      <c r="K123" s="66">
        <v>0</v>
      </c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>
        <v>0</v>
      </c>
      <c r="K124" s="66">
        <v>0</v>
      </c>
      <c r="L124" s="134"/>
      <c r="M124" s="230"/>
    </row>
    <row r="125" spans="1:13" ht="36" customHeight="1" x14ac:dyDescent="0.25">
      <c r="A125" s="39">
        <v>2314</v>
      </c>
      <c r="B125" s="63" t="s">
        <v>133</v>
      </c>
      <c r="C125" s="64">
        <f t="shared" si="9"/>
        <v>5000</v>
      </c>
      <c r="D125" s="66">
        <f>5000</f>
        <v>5000</v>
      </c>
      <c r="E125" s="66"/>
      <c r="F125" s="66"/>
      <c r="G125" s="134"/>
      <c r="H125" s="64">
        <f t="shared" si="10"/>
        <v>5000</v>
      </c>
      <c r="I125" s="66">
        <v>5000</v>
      </c>
      <c r="J125" s="66">
        <v>0</v>
      </c>
      <c r="K125" s="66">
        <v>0</v>
      </c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>
        <v>0</v>
      </c>
      <c r="K127" s="66">
        <v>0</v>
      </c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>
        <v>0</v>
      </c>
      <c r="K128" s="66">
        <v>0</v>
      </c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>
        <v>0</v>
      </c>
      <c r="K129" s="66">
        <v>0</v>
      </c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>
        <v>0</v>
      </c>
      <c r="K130" s="66">
        <v>0</v>
      </c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>
        <v>0</v>
      </c>
      <c r="K132" s="66">
        <v>0</v>
      </c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>
        <v>0</v>
      </c>
      <c r="K133" s="66">
        <v>0</v>
      </c>
      <c r="L133" s="134"/>
      <c r="M133" s="230"/>
    </row>
    <row r="134" spans="1:13" ht="24" hidden="1" x14ac:dyDescent="0.25">
      <c r="A134" s="130">
        <v>2350</v>
      </c>
      <c r="B134" s="99" t="s">
        <v>142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>
        <v>0</v>
      </c>
      <c r="K135" s="61">
        <v>0</v>
      </c>
      <c r="L135" s="133"/>
      <c r="M135" s="230"/>
    </row>
    <row r="136" spans="1:13" ht="24" hidden="1" x14ac:dyDescent="0.25">
      <c r="A136" s="39">
        <v>2352</v>
      </c>
      <c r="B136" s="63" t="s">
        <v>144</v>
      </c>
      <c r="C136" s="64">
        <f t="shared" si="9"/>
        <v>0</v>
      </c>
      <c r="D136" s="66"/>
      <c r="E136" s="66"/>
      <c r="F136" s="66"/>
      <c r="G136" s="134"/>
      <c r="H136" s="64">
        <f t="shared" si="10"/>
        <v>0</v>
      </c>
      <c r="I136" s="66">
        <v>0</v>
      </c>
      <c r="J136" s="66">
        <v>0</v>
      </c>
      <c r="K136" s="66">
        <v>0</v>
      </c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>
        <v>0</v>
      </c>
      <c r="K137" s="66">
        <v>0</v>
      </c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>
        <v>0</v>
      </c>
      <c r="K139" s="66">
        <v>0</v>
      </c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>
        <v>0</v>
      </c>
      <c r="K140" s="66">
        <v>0</v>
      </c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>
        <v>0</v>
      </c>
      <c r="K141" s="66">
        <v>0</v>
      </c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>
        <v>0</v>
      </c>
      <c r="K142" s="66">
        <v>0</v>
      </c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>
        <v>0</v>
      </c>
      <c r="K143" s="66">
        <v>0</v>
      </c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>
        <v>0</v>
      </c>
      <c r="K144" s="66">
        <v>0</v>
      </c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>
        <v>0</v>
      </c>
      <c r="K145" s="66">
        <v>0</v>
      </c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>
        <v>0</v>
      </c>
      <c r="K146" s="138">
        <v>0</v>
      </c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>
        <v>0</v>
      </c>
      <c r="K148" s="61">
        <v>0</v>
      </c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>
        <v>0</v>
      </c>
      <c r="K149" s="66">
        <v>0</v>
      </c>
      <c r="L149" s="134"/>
      <c r="M149" s="230"/>
    </row>
    <row r="150" spans="1:13" x14ac:dyDescent="0.25">
      <c r="A150" s="130">
        <v>2390</v>
      </c>
      <c r="B150" s="99" t="s">
        <v>158</v>
      </c>
      <c r="C150" s="103">
        <f t="shared" si="9"/>
        <v>38500</v>
      </c>
      <c r="D150" s="138">
        <f>33000+500</f>
        <v>33500</v>
      </c>
      <c r="E150" s="138"/>
      <c r="F150" s="138">
        <f>5000</f>
        <v>5000</v>
      </c>
      <c r="G150" s="139"/>
      <c r="H150" s="103">
        <f t="shared" si="10"/>
        <v>38000</v>
      </c>
      <c r="I150" s="138">
        <v>33000</v>
      </c>
      <c r="J150" s="138">
        <v>0</v>
      </c>
      <c r="K150" s="138">
        <v>5000</v>
      </c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>
        <v>0</v>
      </c>
      <c r="K151" s="151">
        <v>0</v>
      </c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1">
        <v>2510</v>
      </c>
      <c r="B153" s="58" t="s">
        <v>161</v>
      </c>
      <c r="C153" s="59">
        <f t="shared" si="9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10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>
        <v>0</v>
      </c>
      <c r="J154" s="66">
        <v>0</v>
      </c>
      <c r="K154" s="66">
        <v>0</v>
      </c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>
        <v>0</v>
      </c>
      <c r="K155" s="66">
        <v>0</v>
      </c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>
        <v>0</v>
      </c>
      <c r="J156" s="66">
        <v>0</v>
      </c>
      <c r="K156" s="66">
        <v>0</v>
      </c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>
        <v>0</v>
      </c>
      <c r="K157" s="66">
        <v>0</v>
      </c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>
        <v>0</v>
      </c>
      <c r="K158" s="66">
        <v>0</v>
      </c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>
        <v>0</v>
      </c>
      <c r="K159" s="66">
        <v>0</v>
      </c>
      <c r="L159" s="134"/>
      <c r="M159" s="230"/>
    </row>
    <row r="160" spans="1:13" x14ac:dyDescent="0.25">
      <c r="A160" s="123">
        <v>3000</v>
      </c>
      <c r="B160" s="123" t="s">
        <v>168</v>
      </c>
      <c r="C160" s="124">
        <f t="shared" si="9"/>
        <v>1897000</v>
      </c>
      <c r="D160" s="125">
        <f>SUM(D161,D171)</f>
        <v>1897000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2278000</v>
      </c>
      <c r="I160" s="125">
        <f>SUM(I161,I171)</f>
        <v>2141000</v>
      </c>
      <c r="J160" s="125">
        <f>SUM(J161,J171)</f>
        <v>137000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170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>
        <v>0</v>
      </c>
      <c r="K163" s="66">
        <v>0</v>
      </c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>
        <v>0</v>
      </c>
      <c r="K164" s="66">
        <v>0</v>
      </c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>
        <v>0</v>
      </c>
      <c r="K165" s="66">
        <v>0</v>
      </c>
      <c r="L165" s="134"/>
      <c r="M165" s="230"/>
    </row>
    <row r="166" spans="1:13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>
        <v>0</v>
      </c>
      <c r="J167" s="66">
        <v>0</v>
      </c>
      <c r="K167" s="66">
        <v>0</v>
      </c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>
        <v>0</v>
      </c>
      <c r="J168" s="66">
        <v>0</v>
      </c>
      <c r="K168" s="66">
        <v>0</v>
      </c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>
        <v>0</v>
      </c>
      <c r="J169" s="66">
        <v>0</v>
      </c>
      <c r="K169" s="66">
        <v>0</v>
      </c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>
        <v>0</v>
      </c>
      <c r="J170" s="160">
        <v>0</v>
      </c>
      <c r="K170" s="160">
        <v>0</v>
      </c>
      <c r="L170" s="162"/>
      <c r="M170" s="230"/>
    </row>
    <row r="171" spans="1:13" ht="48" x14ac:dyDescent="0.25">
      <c r="A171" s="163">
        <v>3300</v>
      </c>
      <c r="B171" s="154" t="s">
        <v>179</v>
      </c>
      <c r="C171" s="164">
        <f t="shared" si="9"/>
        <v>1897000</v>
      </c>
      <c r="D171" s="165">
        <f>SUM(D172:D173)</f>
        <v>1897000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2278000</v>
      </c>
      <c r="I171" s="165">
        <f>SUM(I172:I173)</f>
        <v>2141000</v>
      </c>
      <c r="J171" s="165">
        <f t="shared" ref="J171:L171" si="23">SUM(J172:J173)</f>
        <v>137000</v>
      </c>
      <c r="K171" s="165">
        <f t="shared" si="23"/>
        <v>0</v>
      </c>
      <c r="L171" s="129">
        <f t="shared" si="23"/>
        <v>0</v>
      </c>
    </row>
    <row r="172" spans="1:13" ht="48" x14ac:dyDescent="0.25">
      <c r="A172" s="98">
        <v>3310</v>
      </c>
      <c r="B172" s="99" t="s">
        <v>180</v>
      </c>
      <c r="C172" s="166">
        <f t="shared" si="9"/>
        <v>137000</v>
      </c>
      <c r="D172" s="138">
        <f>137000</f>
        <v>137000</v>
      </c>
      <c r="E172" s="138"/>
      <c r="F172" s="138"/>
      <c r="G172" s="139"/>
      <c r="H172" s="166">
        <f t="shared" si="10"/>
        <v>137000</v>
      </c>
      <c r="I172" s="138">
        <v>0</v>
      </c>
      <c r="J172" s="138">
        <v>137000</v>
      </c>
      <c r="K172" s="138">
        <v>0</v>
      </c>
      <c r="L172" s="139"/>
      <c r="M172" s="230"/>
    </row>
    <row r="173" spans="1:13" ht="48.75" customHeight="1" x14ac:dyDescent="0.25">
      <c r="A173" s="34">
        <v>3320</v>
      </c>
      <c r="B173" s="58" t="s">
        <v>181</v>
      </c>
      <c r="C173" s="59">
        <f t="shared" si="9"/>
        <v>1760000</v>
      </c>
      <c r="D173" s="61">
        <f>1760000</f>
        <v>1760000</v>
      </c>
      <c r="E173" s="61"/>
      <c r="F173" s="61"/>
      <c r="G173" s="133"/>
      <c r="H173" s="59">
        <f t="shared" si="10"/>
        <v>2141000</v>
      </c>
      <c r="I173" s="61">
        <v>2141000</v>
      </c>
      <c r="J173" s="61">
        <v>0</v>
      </c>
      <c r="K173" s="61">
        <v>0</v>
      </c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>
        <v>0</v>
      </c>
      <c r="K176" s="61">
        <v>0</v>
      </c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>
        <v>0</v>
      </c>
      <c r="J177" s="66">
        <v>0</v>
      </c>
      <c r="K177" s="66">
        <v>0</v>
      </c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>
        <v>0</v>
      </c>
      <c r="J180" s="66">
        <v>0</v>
      </c>
      <c r="K180" s="66">
        <v>0</v>
      </c>
      <c r="L180" s="134"/>
      <c r="M180" s="230"/>
    </row>
    <row r="181" spans="1:13" s="22" customFormat="1" ht="24" x14ac:dyDescent="0.25">
      <c r="A181" s="169"/>
      <c r="B181" s="18" t="s">
        <v>189</v>
      </c>
      <c r="C181" s="120">
        <f t="shared" si="24"/>
        <v>47757</v>
      </c>
      <c r="D181" s="121">
        <f>SUM(D182,D211,D252,D265)</f>
        <v>47757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47757</v>
      </c>
      <c r="I181" s="121">
        <f t="shared" ref="I181:L181" si="27">SUM(I182,I211,I252,I265)</f>
        <v>47757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x14ac:dyDescent="0.25">
      <c r="A182" s="123">
        <v>5000</v>
      </c>
      <c r="B182" s="123" t="s">
        <v>190</v>
      </c>
      <c r="C182" s="124">
        <f t="shared" si="24"/>
        <v>47757</v>
      </c>
      <c r="D182" s="125">
        <f>D183+D187</f>
        <v>47757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47757</v>
      </c>
      <c r="I182" s="125">
        <f>I183+I187</f>
        <v>47757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>
        <v>0</v>
      </c>
      <c r="K184" s="61">
        <v>0</v>
      </c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>
        <v>0</v>
      </c>
      <c r="K185" s="66">
        <v>0</v>
      </c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>
        <v>0</v>
      </c>
      <c r="J186" s="66">
        <v>0</v>
      </c>
      <c r="K186" s="66">
        <v>0</v>
      </c>
      <c r="L186" s="134"/>
      <c r="M186" s="230"/>
    </row>
    <row r="187" spans="1:13" ht="24" x14ac:dyDescent="0.25">
      <c r="A187" s="50">
        <v>5200</v>
      </c>
      <c r="B187" s="127" t="s">
        <v>195</v>
      </c>
      <c r="C187" s="51">
        <f t="shared" si="24"/>
        <v>47757</v>
      </c>
      <c r="D187" s="56">
        <f>D188+D198+D199+D206+D207+D208+D210</f>
        <v>47757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47757</v>
      </c>
      <c r="I187" s="56">
        <f>I188+I198+I199+I206+I207+I208+I210</f>
        <v>47757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>
        <v>0</v>
      </c>
      <c r="K189" s="61">
        <v>0</v>
      </c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>
        <v>0</v>
      </c>
      <c r="J190" s="66">
        <v>0</v>
      </c>
      <c r="K190" s="66">
        <v>0</v>
      </c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>
        <v>0</v>
      </c>
      <c r="J191" s="66">
        <v>0</v>
      </c>
      <c r="K191" s="66">
        <v>0</v>
      </c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>
        <v>0</v>
      </c>
      <c r="J192" s="66">
        <v>0</v>
      </c>
      <c r="K192" s="66">
        <v>0</v>
      </c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>
        <v>0</v>
      </c>
      <c r="K193" s="66">
        <v>0</v>
      </c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>
        <v>0</v>
      </c>
      <c r="J194" s="66">
        <v>0</v>
      </c>
      <c r="K194" s="66">
        <v>0</v>
      </c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>
        <v>0</v>
      </c>
      <c r="J195" s="66">
        <v>0</v>
      </c>
      <c r="K195" s="66">
        <v>0</v>
      </c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>
        <v>0</v>
      </c>
      <c r="J196" s="66">
        <v>0</v>
      </c>
      <c r="K196" s="66">
        <v>0</v>
      </c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>
        <v>0</v>
      </c>
      <c r="J197" s="66">
        <v>0</v>
      </c>
      <c r="K197" s="66">
        <v>0</v>
      </c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>
        <v>0</v>
      </c>
      <c r="J198" s="66">
        <v>0</v>
      </c>
      <c r="K198" s="66">
        <v>0</v>
      </c>
      <c r="L198" s="134"/>
      <c r="M198" s="230"/>
    </row>
    <row r="199" spans="1:13" x14ac:dyDescent="0.25">
      <c r="A199" s="135">
        <v>5230</v>
      </c>
      <c r="B199" s="63" t="s">
        <v>207</v>
      </c>
      <c r="C199" s="64">
        <f t="shared" si="24"/>
        <v>1815</v>
      </c>
      <c r="D199" s="136">
        <f>SUM(D200:D205)</f>
        <v>1815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1815</v>
      </c>
      <c r="I199" s="136">
        <f>SUM(I200:I205)</f>
        <v>1815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>
        <v>0</v>
      </c>
      <c r="J200" s="66">
        <v>0</v>
      </c>
      <c r="K200" s="66">
        <v>0</v>
      </c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>
        <v>0</v>
      </c>
      <c r="J201" s="66">
        <v>0</v>
      </c>
      <c r="K201" s="66">
        <v>0</v>
      </c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>
        <v>0</v>
      </c>
      <c r="J202" s="66">
        <v>0</v>
      </c>
      <c r="K202" s="66">
        <v>0</v>
      </c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>
        <v>0</v>
      </c>
      <c r="J203" s="66">
        <v>0</v>
      </c>
      <c r="K203" s="66">
        <v>0</v>
      </c>
      <c r="L203" s="134"/>
      <c r="M203" s="230"/>
    </row>
    <row r="204" spans="1:13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>
        <v>0</v>
      </c>
      <c r="J204" s="66">
        <v>0</v>
      </c>
      <c r="K204" s="66">
        <v>0</v>
      </c>
      <c r="L204" s="134"/>
      <c r="M204" s="230"/>
    </row>
    <row r="205" spans="1:13" ht="24" x14ac:dyDescent="0.25">
      <c r="A205" s="39">
        <v>5239</v>
      </c>
      <c r="B205" s="63" t="s">
        <v>213</v>
      </c>
      <c r="C205" s="172">
        <f t="shared" si="24"/>
        <v>1815</v>
      </c>
      <c r="D205" s="66">
        <f>1815</f>
        <v>1815</v>
      </c>
      <c r="E205" s="66"/>
      <c r="F205" s="66"/>
      <c r="G205" s="134"/>
      <c r="H205" s="64">
        <f t="shared" si="25"/>
        <v>1815</v>
      </c>
      <c r="I205" s="66">
        <v>1815</v>
      </c>
      <c r="J205" s="66">
        <v>0</v>
      </c>
      <c r="K205" s="66">
        <v>0</v>
      </c>
      <c r="L205" s="134"/>
      <c r="M205" s="230"/>
    </row>
    <row r="206" spans="1:13" ht="24" x14ac:dyDescent="0.25">
      <c r="A206" s="135">
        <v>5240</v>
      </c>
      <c r="B206" s="63" t="s">
        <v>214</v>
      </c>
      <c r="C206" s="172">
        <f t="shared" si="24"/>
        <v>45942</v>
      </c>
      <c r="D206" s="66">
        <f>45942</f>
        <v>45942</v>
      </c>
      <c r="E206" s="66"/>
      <c r="F206" s="66"/>
      <c r="G206" s="134"/>
      <c r="H206" s="64">
        <f t="shared" si="25"/>
        <v>45942</v>
      </c>
      <c r="I206" s="66">
        <v>45942</v>
      </c>
      <c r="J206" s="66">
        <v>0</v>
      </c>
      <c r="K206" s="66">
        <v>0</v>
      </c>
      <c r="L206" s="134"/>
      <c r="M206" s="230"/>
    </row>
    <row r="207" spans="1:13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>
        <v>0</v>
      </c>
      <c r="J207" s="66">
        <v>0</v>
      </c>
      <c r="K207" s="66">
        <v>0</v>
      </c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>
        <v>0</v>
      </c>
      <c r="J209" s="66">
        <v>0</v>
      </c>
      <c r="K209" s="66">
        <v>0</v>
      </c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>
        <v>0</v>
      </c>
      <c r="J210" s="138">
        <v>0</v>
      </c>
      <c r="K210" s="138">
        <v>0</v>
      </c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>
        <v>0</v>
      </c>
      <c r="J213" s="61">
        <v>0</v>
      </c>
      <c r="K213" s="61">
        <v>0</v>
      </c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>
        <v>0</v>
      </c>
      <c r="J215" s="61">
        <v>0</v>
      </c>
      <c r="K215" s="61">
        <v>0</v>
      </c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>
        <v>0</v>
      </c>
      <c r="K217" s="66">
        <v>0</v>
      </c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>
        <v>0</v>
      </c>
      <c r="J218" s="66">
        <v>0</v>
      </c>
      <c r="K218" s="66">
        <v>0</v>
      </c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>
        <v>0</v>
      </c>
      <c r="J220" s="66">
        <v>0</v>
      </c>
      <c r="K220" s="66">
        <v>0</v>
      </c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>
        <v>0</v>
      </c>
      <c r="J221" s="66">
        <v>0</v>
      </c>
      <c r="K221" s="66">
        <v>0</v>
      </c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>
        <v>0</v>
      </c>
      <c r="J222" s="66">
        <v>0</v>
      </c>
      <c r="K222" s="66">
        <v>0</v>
      </c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>
        <v>0</v>
      </c>
      <c r="J223" s="66">
        <v>0</v>
      </c>
      <c r="K223" s="66">
        <v>0</v>
      </c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>
        <v>0</v>
      </c>
      <c r="J224" s="66">
        <v>0</v>
      </c>
      <c r="K224" s="66">
        <v>0</v>
      </c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>
        <v>0</v>
      </c>
      <c r="J225" s="66">
        <v>0</v>
      </c>
      <c r="K225" s="66">
        <v>0</v>
      </c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>
        <v>0</v>
      </c>
      <c r="J226" s="66">
        <v>0</v>
      </c>
      <c r="K226" s="66">
        <v>0</v>
      </c>
      <c r="L226" s="134"/>
      <c r="M226" s="230"/>
    </row>
    <row r="227" spans="1:13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>
        <v>0</v>
      </c>
      <c r="J228" s="66">
        <v>0</v>
      </c>
      <c r="K228" s="66">
        <v>0</v>
      </c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>
        <v>0</v>
      </c>
      <c r="J229" s="66">
        <v>0</v>
      </c>
      <c r="K229" s="66">
        <v>0</v>
      </c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>
        <v>0</v>
      </c>
      <c r="J230" s="66">
        <v>0</v>
      </c>
      <c r="K230" s="66">
        <v>0</v>
      </c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>
        <v>0</v>
      </c>
      <c r="J231" s="66">
        <v>0</v>
      </c>
      <c r="K231" s="66">
        <v>0</v>
      </c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>
        <v>0</v>
      </c>
      <c r="J234" s="66">
        <v>0</v>
      </c>
      <c r="K234" s="66">
        <v>0</v>
      </c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>
        <v>0</v>
      </c>
      <c r="J235" s="66">
        <v>0</v>
      </c>
      <c r="K235" s="66">
        <v>0</v>
      </c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>
        <v>0</v>
      </c>
      <c r="J236" s="66">
        <v>0</v>
      </c>
      <c r="K236" s="66">
        <v>0</v>
      </c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>
        <v>0</v>
      </c>
      <c r="J237" s="61">
        <v>0</v>
      </c>
      <c r="K237" s="61">
        <v>0</v>
      </c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>
        <v>0</v>
      </c>
      <c r="K238" s="160">
        <v>0</v>
      </c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>
        <v>0</v>
      </c>
      <c r="J239" s="66">
        <v>0</v>
      </c>
      <c r="K239" s="66">
        <v>0</v>
      </c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>
        <v>0</v>
      </c>
      <c r="J242" s="66">
        <v>0</v>
      </c>
      <c r="K242" s="66">
        <v>0</v>
      </c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>
        <v>0</v>
      </c>
      <c r="J243" s="66">
        <v>0</v>
      </c>
      <c r="K243" s="66">
        <v>0</v>
      </c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>
        <v>0</v>
      </c>
      <c r="J244" s="66">
        <v>0</v>
      </c>
      <c r="K244" s="66">
        <v>0</v>
      </c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>
        <v>0</v>
      </c>
      <c r="J246" s="66">
        <v>0</v>
      </c>
      <c r="K246" s="66">
        <v>0</v>
      </c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>
        <v>0</v>
      </c>
      <c r="J247" s="66">
        <v>0</v>
      </c>
      <c r="K247" s="66">
        <v>0</v>
      </c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>
        <v>0</v>
      </c>
      <c r="K248" s="66">
        <v>0</v>
      </c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>
        <v>0</v>
      </c>
      <c r="K249" s="66">
        <v>0</v>
      </c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>
        <v>0</v>
      </c>
      <c r="J251" s="138">
        <v>0</v>
      </c>
      <c r="K251" s="138">
        <v>0</v>
      </c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>
        <v>0</v>
      </c>
      <c r="K254" s="61">
        <v>0</v>
      </c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>
        <v>0</v>
      </c>
      <c r="K255" s="66">
        <v>0</v>
      </c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>
        <v>0</v>
      </c>
      <c r="J256" s="66">
        <v>0</v>
      </c>
      <c r="K256" s="66">
        <v>0</v>
      </c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>
        <v>0</v>
      </c>
      <c r="J258" s="66">
        <v>0</v>
      </c>
      <c r="K258" s="66">
        <v>0</v>
      </c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>
        <v>0</v>
      </c>
      <c r="J259" s="66">
        <v>0</v>
      </c>
      <c r="K259" s="66">
        <v>0</v>
      </c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>
        <v>0</v>
      </c>
      <c r="J260" s="66">
        <v>0</v>
      </c>
      <c r="K260" s="66">
        <v>0</v>
      </c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>
        <v>0</v>
      </c>
      <c r="J261" s="66">
        <v>0</v>
      </c>
      <c r="K261" s="66">
        <v>0</v>
      </c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>
        <v>0</v>
      </c>
      <c r="J262" s="66">
        <v>0</v>
      </c>
      <c r="K262" s="66">
        <v>0</v>
      </c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>
        <v>0</v>
      </c>
      <c r="J264" s="72">
        <v>0</v>
      </c>
      <c r="K264" s="72">
        <v>0</v>
      </c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138">
        <v>0</v>
      </c>
      <c r="J268" s="138">
        <v>0</v>
      </c>
      <c r="K268" s="138">
        <v>0</v>
      </c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>
        <v>0</v>
      </c>
      <c r="J270" s="66">
        <v>0</v>
      </c>
      <c r="K270" s="66">
        <v>0</v>
      </c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>
        <v>0</v>
      </c>
      <c r="K271" s="61">
        <v>0</v>
      </c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2147615</v>
      </c>
      <c r="D272" s="205">
        <f>SUM(D269,D252,D211,D182,D174,D160,D75,D53,)</f>
        <v>2142615</v>
      </c>
      <c r="E272" s="205">
        <f t="shared" ref="E272:L272" si="57">SUM(E269,E252,E211,E182,E174,E160,E75,E53)</f>
        <v>0</v>
      </c>
      <c r="F272" s="205">
        <f t="shared" si="57"/>
        <v>5000</v>
      </c>
      <c r="G272" s="206">
        <f t="shared" si="57"/>
        <v>0</v>
      </c>
      <c r="H272" s="207">
        <f t="shared" si="57"/>
        <v>2526157</v>
      </c>
      <c r="I272" s="205">
        <f t="shared" si="57"/>
        <v>2384157</v>
      </c>
      <c r="J272" s="205">
        <f t="shared" si="57"/>
        <v>137000</v>
      </c>
      <c r="K272" s="205">
        <f t="shared" si="57"/>
        <v>5000</v>
      </c>
      <c r="L272" s="206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>
        <v>0</v>
      </c>
      <c r="J277" s="72">
        <v>0</v>
      </c>
      <c r="K277" s="72">
        <v>0</v>
      </c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>
        <v>0</v>
      </c>
      <c r="J278" s="66">
        <v>0</v>
      </c>
      <c r="K278" s="66">
        <v>0</v>
      </c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>
        <v>0</v>
      </c>
      <c r="J279" s="66">
        <v>0</v>
      </c>
      <c r="K279" s="66">
        <v>0</v>
      </c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>
        <v>0</v>
      </c>
      <c r="J280" s="66">
        <v>0</v>
      </c>
      <c r="K280" s="66">
        <v>0</v>
      </c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>
        <v>0</v>
      </c>
      <c r="J281" s="66">
        <v>0</v>
      </c>
      <c r="K281" s="66">
        <v>0</v>
      </c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>
        <v>0</v>
      </c>
      <c r="J282" s="160">
        <v>0</v>
      </c>
      <c r="K282" s="160">
        <v>0</v>
      </c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>
        <v>0</v>
      </c>
      <c r="K283" s="224">
        <v>0</v>
      </c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>
        <v>0</v>
      </c>
      <c r="K284" s="151">
        <v>0</v>
      </c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3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3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3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PVLzaVUHO5wUkABexG4n7s6XE4uyrdz7So3SpvbFs3tfpqiUubkzfilAUo0PZABNsd4TZMs351D+4OyGQRjFKw==" saltValue="B6NFnyl94SiWze5NMrW1TA==" spinCount="100000" sheet="1" objects="1" scenarios="1"/>
  <autoFilter ref="A18:M284">
    <filterColumn colId="7">
      <filters>
        <filter val="1 815"/>
        <filter val="137 000"/>
        <filter val="157 400"/>
        <filter val="2 141 000"/>
        <filter val="2 278 000"/>
        <filter val="2 478 400"/>
        <filter val="2 521 157"/>
        <filter val="2 526 157"/>
        <filter val="200 400"/>
        <filter val="38 000"/>
        <filter val="43 000"/>
        <filter val="45 942"/>
        <filter val="47 757"/>
        <filter val="5 000"/>
        <filter val="65 000"/>
        <filter val="8 042"/>
        <filter val="84 358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299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345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341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/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346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x14ac:dyDescent="0.25">
      <c r="A7" s="4" t="s">
        <v>10</v>
      </c>
      <c r="B7" s="5"/>
      <c r="C7" s="247" t="s">
        <v>347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344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16600</v>
      </c>
      <c r="D20" s="26">
        <f>SUM(D21,D24,D25,D41,D43)</f>
        <v>16600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16600</v>
      </c>
      <c r="I20" s="26">
        <f>SUM(I21,I24,I25,I41,I43)</f>
        <v>16600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16600</v>
      </c>
      <c r="D24" s="46">
        <f>D51+D270</f>
        <v>16600</v>
      </c>
      <c r="E24" s="46"/>
      <c r="F24" s="47" t="s">
        <v>35</v>
      </c>
      <c r="G24" s="48" t="s">
        <v>35</v>
      </c>
      <c r="H24" s="45">
        <f t="shared" si="1"/>
        <v>16600</v>
      </c>
      <c r="I24" s="46">
        <f>I51+I270</f>
        <v>16600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13" si="5">SUM(D50:G50)</f>
        <v>16600</v>
      </c>
      <c r="D50" s="112">
        <f>SUM(D51,D269)</f>
        <v>16600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16600</v>
      </c>
      <c r="I50" s="112">
        <f>SUM(I51,I269)</f>
        <v>16600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2100</v>
      </c>
      <c r="D51" s="117">
        <f>SUM(D52,D181)</f>
        <v>2100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2100</v>
      </c>
      <c r="I51" s="117">
        <f>SUM(I52,I181)</f>
        <v>2100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2100</v>
      </c>
      <c r="D52" s="121">
        <f>SUM(D53,D75,D160,D174)</f>
        <v>2100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2100</v>
      </c>
      <c r="I52" s="121">
        <f>SUM(I53,I75,I160,I174)</f>
        <v>2100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  <c r="M65" s="230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  <c r="M66" s="230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2100</v>
      </c>
      <c r="D75" s="125">
        <f>SUM(D76,D83,D120,D151,D152)</f>
        <v>2100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2100</v>
      </c>
      <c r="I75" s="125">
        <f t="shared" ref="I75:L75" si="8">SUM(I76,I83,I120,I151,I152)</f>
        <v>2100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  <c r="M79" s="230"/>
    </row>
    <row r="80" spans="1:13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  <c r="M81" s="230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2100</v>
      </c>
      <c r="D83" s="56">
        <f>SUM(D84,D85,D91,D99,D107,D108,D114,D119)</f>
        <v>2100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2100</v>
      </c>
      <c r="I83" s="56">
        <f>SUM(I84,I85,I91,I99,I107,I108,I114,I119)</f>
        <v>2100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/>
      <c r="J84" s="138"/>
      <c r="K84" s="138"/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  <c r="M90" s="230"/>
    </row>
    <row r="91" spans="1:13" x14ac:dyDescent="0.25">
      <c r="A91" s="135">
        <v>2230</v>
      </c>
      <c r="B91" s="63" t="s">
        <v>99</v>
      </c>
      <c r="C91" s="64">
        <f t="shared" si="5"/>
        <v>2100</v>
      </c>
      <c r="D91" s="136">
        <f>SUM(D92:D98)</f>
        <v>2100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2100</v>
      </c>
      <c r="I91" s="136">
        <f>SUM(I92:I98)</f>
        <v>2100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  <c r="M96" s="230"/>
    </row>
    <row r="97" spans="1:13" x14ac:dyDescent="0.25">
      <c r="A97" s="39">
        <v>2236</v>
      </c>
      <c r="B97" s="63" t="s">
        <v>105</v>
      </c>
      <c r="C97" s="64">
        <f t="shared" si="5"/>
        <v>2100</v>
      </c>
      <c r="D97" s="66">
        <v>2100</v>
      </c>
      <c r="E97" s="66"/>
      <c r="F97" s="66"/>
      <c r="G97" s="134"/>
      <c r="H97" s="64">
        <f t="shared" si="6"/>
        <v>2100</v>
      </c>
      <c r="I97" s="66">
        <v>2100</v>
      </c>
      <c r="J97" s="66"/>
      <c r="K97" s="66"/>
      <c r="L97" s="134"/>
      <c r="M97" s="230"/>
    </row>
    <row r="98" spans="1:13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  <c r="M98" s="230"/>
    </row>
    <row r="99" spans="1:13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  <c r="M106" s="230"/>
    </row>
    <row r="107" spans="1:13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  <c r="M107" s="230"/>
    </row>
    <row r="108" spans="1:13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  <c r="M109" s="230"/>
    </row>
    <row r="110" spans="1:13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  <c r="M113" s="230"/>
    </row>
    <row r="114" spans="1:13" hidden="1" x14ac:dyDescent="0.25">
      <c r="A114" s="135">
        <v>2270</v>
      </c>
      <c r="B114" s="63" t="s">
        <v>122</v>
      </c>
      <c r="C114" s="64">
        <f t="shared" ref="C114:C174" si="10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  <c r="M116" s="230"/>
    </row>
    <row r="117" spans="1:13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9"/>
        <v>0</v>
      </c>
      <c r="I117" s="66"/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  <c r="M119" s="230"/>
    </row>
    <row r="120" spans="1:13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  <c r="M122" s="230"/>
    </row>
    <row r="123" spans="1:13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  <c r="M133" s="230"/>
    </row>
    <row r="134" spans="1:13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  <c r="M135" s="230"/>
    </row>
    <row r="136" spans="1:13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  <c r="M165" s="230"/>
    </row>
    <row r="166" spans="1:13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  <c r="M180" s="230"/>
    </row>
    <row r="181" spans="1:13" s="22" customFormat="1" ht="24" hidden="1" x14ac:dyDescent="0.25">
      <c r="A181" s="169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/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  <c r="M186" s="230"/>
    </row>
    <row r="187" spans="1:13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  <c r="M198" s="230"/>
    </row>
    <row r="199" spans="1:13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  <c r="M203" s="230"/>
    </row>
    <row r="204" spans="1:13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  <c r="M204" s="230"/>
    </row>
    <row r="205" spans="1:13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  <c r="M205" s="230"/>
    </row>
    <row r="206" spans="1:13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  <c r="M206" s="230"/>
    </row>
    <row r="207" spans="1:13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  <c r="M226" s="230"/>
    </row>
    <row r="227" spans="1:13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/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/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/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/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/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/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/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/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/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/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/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6">
        <f t="shared" ref="I267:L267" si="56">SUM(I268)</f>
        <v>0</v>
      </c>
      <c r="J267" s="131">
        <f t="shared" si="56"/>
        <v>0</v>
      </c>
      <c r="K267" s="136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66"/>
      <c r="J268" s="138"/>
      <c r="K268" s="66"/>
      <c r="L268" s="139"/>
      <c r="M268" s="230"/>
    </row>
    <row r="269" spans="1:13" x14ac:dyDescent="0.25">
      <c r="A269" s="146"/>
      <c r="B269" s="63" t="s">
        <v>276</v>
      </c>
      <c r="C269" s="172">
        <f t="shared" si="41"/>
        <v>14500</v>
      </c>
      <c r="D269" s="136">
        <f>SUM(D270:D271)</f>
        <v>14500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14500</v>
      </c>
      <c r="I269" s="136">
        <f>SUM(I270:I271)</f>
        <v>14500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x14ac:dyDescent="0.25">
      <c r="A270" s="146" t="s">
        <v>277</v>
      </c>
      <c r="B270" s="39" t="s">
        <v>278</v>
      </c>
      <c r="C270" s="172">
        <f t="shared" si="41"/>
        <v>14500</v>
      </c>
      <c r="D270" s="66">
        <f>7500+7000</f>
        <v>14500</v>
      </c>
      <c r="E270" s="66"/>
      <c r="F270" s="66"/>
      <c r="G270" s="134"/>
      <c r="H270" s="64">
        <f t="shared" si="42"/>
        <v>14500</v>
      </c>
      <c r="I270" s="66">
        <f>7500+7000</f>
        <v>14500</v>
      </c>
      <c r="J270" s="66"/>
      <c r="K270" s="66"/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/>
      <c r="J271" s="61"/>
      <c r="K271" s="61"/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16600</v>
      </c>
      <c r="D272" s="205">
        <f>SUM(D269,D252,D211,D182,D174,D160,D75,D53,)</f>
        <v>16600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16600</v>
      </c>
      <c r="I272" s="205">
        <f t="shared" si="57"/>
        <v>16600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3" s="22" customFormat="1" ht="13.5" thickTop="1" thickBot="1" x14ac:dyDescent="0.3">
      <c r="A273" s="253" t="s">
        <v>282</v>
      </c>
      <c r="B273" s="254"/>
      <c r="C273" s="208">
        <f>SUM(D273:G273)</f>
        <v>14500</v>
      </c>
      <c r="D273" s="209">
        <f>SUM(D24,D25,D41)-D51</f>
        <v>14500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14500</v>
      </c>
      <c r="I273" s="209">
        <f>SUM(I24,I25,I41)-I51</f>
        <v>14500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thickTop="1" x14ac:dyDescent="0.25">
      <c r="A274" s="270" t="s">
        <v>283</v>
      </c>
      <c r="B274" s="271"/>
      <c r="C274" s="211">
        <f t="shared" ref="C274:L274" si="58">SUM(C275,C276)-C283+C284</f>
        <v>-14500</v>
      </c>
      <c r="D274" s="212">
        <f t="shared" si="58"/>
        <v>-14500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-14500</v>
      </c>
      <c r="I274" s="212">
        <f t="shared" si="58"/>
        <v>-14500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2.75" thickBot="1" x14ac:dyDescent="0.3">
      <c r="A275" s="110" t="s">
        <v>284</v>
      </c>
      <c r="B275" s="110" t="s">
        <v>285</v>
      </c>
      <c r="C275" s="216">
        <f t="shared" ref="C275:L275" si="59">C21-C269</f>
        <v>-14500</v>
      </c>
      <c r="D275" s="112">
        <f t="shared" si="59"/>
        <v>-14500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-14500</v>
      </c>
      <c r="I275" s="112">
        <f t="shared" si="59"/>
        <v>-14500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/>
      <c r="J277" s="72"/>
      <c r="K277" s="72"/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/>
      <c r="J278" s="66"/>
      <c r="K278" s="66"/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/>
      <c r="J279" s="66"/>
      <c r="K279" s="66"/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/>
      <c r="J280" s="66"/>
      <c r="K280" s="66"/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/>
      <c r="J281" s="66"/>
      <c r="K281" s="66"/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/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">
      <c r="A288" s="1"/>
      <c r="B288" s="1"/>
      <c r="C288" s="228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EKeyr+gLeF9w+mGKaEk43r+VmOBk92KylvUHV6VVNlasA6qU4a5vnQ/H6bOeOwv+3yqZCkUcjfveG94MeTgQ7g==" saltValue="zl/puPNL3o9kHQSSwtoQHA==" spinCount="100000" sheet="1" objects="1" scenarios="1"/>
  <autoFilter ref="A18:L284">
    <filterColumn colId="7">
      <filters>
        <filter val="14 500"/>
        <filter val="-14 500"/>
        <filter val="16 600"/>
        <filter val="2 10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299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348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341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/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342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x14ac:dyDescent="0.25">
      <c r="A7" s="4" t="s">
        <v>10</v>
      </c>
      <c r="B7" s="5"/>
      <c r="C7" s="247" t="s">
        <v>349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344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100000</v>
      </c>
      <c r="D20" s="26">
        <f>SUM(D21,D24,D25,D41,D43)</f>
        <v>100000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15782</v>
      </c>
      <c r="I20" s="26">
        <f>SUM(I21,I24,I25,I41,I43)</f>
        <v>15782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100000</v>
      </c>
      <c r="D24" s="46">
        <f>D51</f>
        <v>100000</v>
      </c>
      <c r="E24" s="46"/>
      <c r="F24" s="47" t="s">
        <v>35</v>
      </c>
      <c r="G24" s="48" t="s">
        <v>35</v>
      </c>
      <c r="H24" s="45">
        <f t="shared" si="1"/>
        <v>15782</v>
      </c>
      <c r="I24" s="46">
        <f>I51</f>
        <v>15782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13" si="5">SUM(D50:G50)</f>
        <v>100000</v>
      </c>
      <c r="D50" s="112">
        <f>SUM(D51,D269)</f>
        <v>100000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15782</v>
      </c>
      <c r="I50" s="112">
        <f>SUM(I51,I269)</f>
        <v>15782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100000</v>
      </c>
      <c r="D51" s="117">
        <f>SUM(D52,D181)</f>
        <v>100000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15782</v>
      </c>
      <c r="I51" s="117">
        <f>SUM(I52,I181)</f>
        <v>15782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100000</v>
      </c>
      <c r="D52" s="121">
        <f>SUM(D53,D75,D160,D174)</f>
        <v>100000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15782</v>
      </c>
      <c r="I52" s="121">
        <f>SUM(I53,I75,I160,I174)</f>
        <v>15782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  <c r="M65" s="230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  <c r="M66" s="230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237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100000</v>
      </c>
      <c r="D75" s="125">
        <f>SUM(D76,D83,D120,D151,D152)</f>
        <v>100000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15782</v>
      </c>
      <c r="I75" s="125">
        <f t="shared" ref="I75:L75" si="8">SUM(I76,I83,I120,I151,I152)</f>
        <v>15782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237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  <c r="M79" s="230"/>
    </row>
    <row r="80" spans="1:13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  <c r="M81" s="230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100000</v>
      </c>
      <c r="D83" s="56">
        <f>SUM(D84,D85,D91,D99,D107,D108,D114,D119)</f>
        <v>100000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15782</v>
      </c>
      <c r="I83" s="56">
        <f>SUM(I84,I85,I91,I99,I107,I108,I114,I119)</f>
        <v>15782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/>
      <c r="J84" s="138"/>
      <c r="K84" s="138"/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  <c r="M90" s="230"/>
    </row>
    <row r="91" spans="1:13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  <c r="M97" s="230"/>
    </row>
    <row r="98" spans="1:13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  <c r="M98" s="230"/>
    </row>
    <row r="99" spans="1:13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  <c r="M106" s="230"/>
    </row>
    <row r="107" spans="1:13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  <c r="M107" s="230"/>
    </row>
    <row r="108" spans="1:13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  <c r="M109" s="230"/>
    </row>
    <row r="110" spans="1:13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  <c r="M113" s="230"/>
    </row>
    <row r="114" spans="1:13" x14ac:dyDescent="0.25">
      <c r="A114" s="135">
        <v>2270</v>
      </c>
      <c r="B114" s="63" t="s">
        <v>122</v>
      </c>
      <c r="C114" s="64">
        <f t="shared" ref="C114:C174" si="10">SUM(D114:G114)</f>
        <v>100000</v>
      </c>
      <c r="D114" s="136">
        <f>SUM(D115:D118)</f>
        <v>100000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15782</v>
      </c>
      <c r="I114" s="136">
        <f>SUM(I115:I118)</f>
        <v>15782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  <c r="M116" s="230"/>
    </row>
    <row r="117" spans="1:13" ht="24" x14ac:dyDescent="0.25">
      <c r="A117" s="39">
        <v>2275</v>
      </c>
      <c r="B117" s="63" t="s">
        <v>125</v>
      </c>
      <c r="C117" s="64">
        <f t="shared" si="10"/>
        <v>100000</v>
      </c>
      <c r="D117" s="66">
        <v>100000</v>
      </c>
      <c r="E117" s="66"/>
      <c r="F117" s="66"/>
      <c r="G117" s="134"/>
      <c r="H117" s="64">
        <f t="shared" si="9"/>
        <v>15782</v>
      </c>
      <c r="I117" s="66">
        <f>100000-84218</f>
        <v>15782</v>
      </c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  <c r="M119" s="230"/>
    </row>
    <row r="120" spans="1:13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hidden="1" x14ac:dyDescent="0.25">
      <c r="A121" s="237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  <c r="M122" s="230"/>
    </row>
    <row r="123" spans="1:13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  <c r="M133" s="230"/>
    </row>
    <row r="134" spans="1:13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  <c r="M135" s="230"/>
    </row>
    <row r="136" spans="1:13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237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237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  <c r="M165" s="230"/>
    </row>
    <row r="166" spans="1:13" ht="84" hidden="1" x14ac:dyDescent="0.25">
      <c r="A166" s="237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237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237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  <c r="M180" s="230"/>
    </row>
    <row r="181" spans="1:13" s="22" customFormat="1" ht="24" hidden="1" x14ac:dyDescent="0.25">
      <c r="A181" s="169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237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/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  <c r="M186" s="230"/>
    </row>
    <row r="187" spans="1:13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  <c r="M198" s="230"/>
    </row>
    <row r="199" spans="1:13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  <c r="M203" s="230"/>
    </row>
    <row r="204" spans="1:13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  <c r="M204" s="230"/>
    </row>
    <row r="205" spans="1:13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  <c r="M205" s="230"/>
    </row>
    <row r="206" spans="1:13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  <c r="M206" s="230"/>
    </row>
    <row r="207" spans="1:13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237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  <c r="M226" s="230"/>
    </row>
    <row r="227" spans="1:13" ht="24" hidden="1" x14ac:dyDescent="0.25">
      <c r="A227" s="237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237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237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/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/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/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237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/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/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/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/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/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/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/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/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6">
        <f t="shared" ref="I267:L267" si="56">SUM(I268)</f>
        <v>0</v>
      </c>
      <c r="J267" s="131">
        <f t="shared" si="56"/>
        <v>0</v>
      </c>
      <c r="K267" s="136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66"/>
      <c r="J268" s="138"/>
      <c r="K268" s="66"/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/>
      <c r="J270" s="66"/>
      <c r="K270" s="66"/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/>
      <c r="J271" s="61"/>
      <c r="K271" s="61"/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100000</v>
      </c>
      <c r="D272" s="205">
        <f>SUM(D269,D252,D211,D182,D174,D160,D75,D53,)</f>
        <v>100000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15782</v>
      </c>
      <c r="I272" s="205">
        <f t="shared" si="57"/>
        <v>15782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/>
      <c r="J277" s="72"/>
      <c r="K277" s="72"/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/>
      <c r="J278" s="66"/>
      <c r="K278" s="66"/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/>
      <c r="J279" s="66"/>
      <c r="K279" s="66"/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/>
      <c r="J280" s="66"/>
      <c r="K280" s="66"/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/>
      <c r="J281" s="66"/>
      <c r="K281" s="66"/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/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">
      <c r="A288" s="1"/>
      <c r="B288" s="1"/>
      <c r="C288" s="228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mqTDgL5hyI0WCXpwVflfHJcS5FUjxLVGKCRfSUlb+BTKTuVzqBIVxj8NqpNO0JpddBc9Le1hIQTBcxE6qgGgPw==" saltValue="Q7nbhsyIFGr6R47oXIx/QA==" spinCount="100000" sheet="1" objects="1" scenarios="1"/>
  <autoFilter ref="A18:L284">
    <filterColumn colId="7">
      <filters>
        <filter val="15 782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299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350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341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/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342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26.25" customHeight="1" x14ac:dyDescent="0.25">
      <c r="A7" s="4" t="s">
        <v>10</v>
      </c>
      <c r="B7" s="5"/>
      <c r="C7" s="247" t="s">
        <v>351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344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30000</v>
      </c>
      <c r="D20" s="26">
        <f>SUM(D21,D24,D25,D41,D43)</f>
        <v>30000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30000</v>
      </c>
      <c r="I20" s="26">
        <f>SUM(I21,I24,I25,I41,I43)</f>
        <v>30000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30000</v>
      </c>
      <c r="D24" s="46">
        <f>D51</f>
        <v>30000</v>
      </c>
      <c r="E24" s="46"/>
      <c r="F24" s="47" t="s">
        <v>35</v>
      </c>
      <c r="G24" s="48" t="s">
        <v>35</v>
      </c>
      <c r="H24" s="45">
        <f t="shared" si="1"/>
        <v>30000</v>
      </c>
      <c r="I24" s="46">
        <f>I51</f>
        <v>30000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13" si="5">SUM(D50:G50)</f>
        <v>30000</v>
      </c>
      <c r="D50" s="112">
        <f>SUM(D51,D269)</f>
        <v>30000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30000</v>
      </c>
      <c r="I50" s="112">
        <f>SUM(I51,I269)</f>
        <v>30000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30000</v>
      </c>
      <c r="D51" s="117">
        <f>SUM(D52,D181)</f>
        <v>30000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30000</v>
      </c>
      <c r="I51" s="117">
        <f>SUM(I52,I181)</f>
        <v>30000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30000</v>
      </c>
      <c r="D52" s="121">
        <f>SUM(D53,D75,D160,D174)</f>
        <v>30000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30000</v>
      </c>
      <c r="I52" s="121">
        <f>SUM(I53,I75,I160,I174)</f>
        <v>30000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  <c r="M65" s="230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  <c r="M66" s="230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30000</v>
      </c>
      <c r="D75" s="125">
        <f>SUM(D76,D83,D120,D151,D152)</f>
        <v>30000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30000</v>
      </c>
      <c r="I75" s="125">
        <f t="shared" ref="I75:L75" si="8">SUM(I76,I83,I120,I151,I152)</f>
        <v>30000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  <c r="M79" s="230"/>
    </row>
    <row r="80" spans="1:13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  <c r="M81" s="230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30000</v>
      </c>
      <c r="D83" s="56">
        <f>SUM(D84,D85,D91,D99,D107,D108,D114,D119)</f>
        <v>30000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30000</v>
      </c>
      <c r="I83" s="56">
        <f>SUM(I84,I85,I91,I99,I107,I108,I114,I119)</f>
        <v>30000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/>
      <c r="J84" s="138"/>
      <c r="K84" s="138"/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  <c r="M90" s="230"/>
    </row>
    <row r="91" spans="1:13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  <c r="M97" s="230"/>
    </row>
    <row r="98" spans="1:13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  <c r="M98" s="230"/>
    </row>
    <row r="99" spans="1:13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  <c r="M106" s="230"/>
    </row>
    <row r="107" spans="1:13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  <c r="M107" s="230"/>
    </row>
    <row r="108" spans="1:13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  <c r="M109" s="230"/>
    </row>
    <row r="110" spans="1:13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  <c r="M113" s="230"/>
    </row>
    <row r="114" spans="1:13" x14ac:dyDescent="0.25">
      <c r="A114" s="135">
        <v>2270</v>
      </c>
      <c r="B114" s="63" t="s">
        <v>122</v>
      </c>
      <c r="C114" s="64">
        <f t="shared" ref="C114:C174" si="10">SUM(D114:G114)</f>
        <v>30000</v>
      </c>
      <c r="D114" s="136">
        <f>SUM(D115:D118)</f>
        <v>30000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30000</v>
      </c>
      <c r="I114" s="136">
        <f>SUM(I115:I118)</f>
        <v>30000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  <c r="M116" s="230"/>
    </row>
    <row r="117" spans="1:13" ht="24" x14ac:dyDescent="0.25">
      <c r="A117" s="39">
        <v>2275</v>
      </c>
      <c r="B117" s="63" t="s">
        <v>125</v>
      </c>
      <c r="C117" s="64">
        <f t="shared" si="10"/>
        <v>30000</v>
      </c>
      <c r="D117" s="66">
        <v>30000</v>
      </c>
      <c r="E117" s="66"/>
      <c r="F117" s="66"/>
      <c r="G117" s="134"/>
      <c r="H117" s="64">
        <f t="shared" si="9"/>
        <v>30000</v>
      </c>
      <c r="I117" s="66">
        <v>30000</v>
      </c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  <c r="M119" s="230"/>
    </row>
    <row r="120" spans="1:13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  <c r="M122" s="230"/>
    </row>
    <row r="123" spans="1:13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  <c r="M133" s="230"/>
    </row>
    <row r="134" spans="1:13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  <c r="M135" s="230"/>
    </row>
    <row r="136" spans="1:13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  <c r="M165" s="230"/>
    </row>
    <row r="166" spans="1:13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  <c r="M180" s="230"/>
    </row>
    <row r="181" spans="1:13" s="22" customFormat="1" ht="24" hidden="1" x14ac:dyDescent="0.25">
      <c r="A181" s="169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/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  <c r="M186" s="230"/>
    </row>
    <row r="187" spans="1:13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  <c r="M198" s="230"/>
    </row>
    <row r="199" spans="1:13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  <c r="M203" s="230"/>
    </row>
    <row r="204" spans="1:13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  <c r="M204" s="230"/>
    </row>
    <row r="205" spans="1:13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  <c r="M205" s="230"/>
    </row>
    <row r="206" spans="1:13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  <c r="M206" s="230"/>
    </row>
    <row r="207" spans="1:13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  <c r="M226" s="230"/>
    </row>
    <row r="227" spans="1:13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/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/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/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/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/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/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/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/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/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/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/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6">
        <f t="shared" ref="I267:L267" si="56">SUM(I268)</f>
        <v>0</v>
      </c>
      <c r="J267" s="131">
        <f t="shared" si="56"/>
        <v>0</v>
      </c>
      <c r="K267" s="136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66"/>
      <c r="J268" s="138"/>
      <c r="K268" s="66"/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/>
      <c r="J270" s="66"/>
      <c r="K270" s="66"/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/>
      <c r="J271" s="61"/>
      <c r="K271" s="61"/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30000</v>
      </c>
      <c r="D272" s="205">
        <f>SUM(D269,D252,D211,D182,D174,D160,D75,D53,)</f>
        <v>30000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30000</v>
      </c>
      <c r="I272" s="205">
        <f t="shared" si="57"/>
        <v>30000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/>
      <c r="J277" s="72"/>
      <c r="K277" s="72"/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/>
      <c r="J278" s="66"/>
      <c r="K278" s="66"/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/>
      <c r="J279" s="66"/>
      <c r="K279" s="66"/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/>
      <c r="J280" s="66"/>
      <c r="K280" s="66"/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/>
      <c r="J281" s="66"/>
      <c r="K281" s="66"/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/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">
      <c r="A288" s="1"/>
      <c r="B288" s="1"/>
      <c r="C288" s="228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ogGGCVnOyIjuaxIhrtT0YZcWxzcoPn3cgp66+gn4hdFu0yXEwnAh+CeUPMtpdhkvVn6w/veuWalbuvJXe5v2IA==" saltValue="o9ct9qIWrPdOeuZ04ZUxPw==" spinCount="100000" sheet="1" objects="1" scenarios="1"/>
  <autoFilter ref="A18:L284">
    <filterColumn colId="7">
      <filters>
        <filter val="30 00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299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352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341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/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306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27.75" customHeight="1" x14ac:dyDescent="0.25">
      <c r="A7" s="4" t="s">
        <v>10</v>
      </c>
      <c r="B7" s="5"/>
      <c r="C7" s="247" t="s">
        <v>353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344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6000</v>
      </c>
      <c r="D20" s="26">
        <f>SUM(D21,D24,D25,D41,D43)</f>
        <v>6000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6000</v>
      </c>
      <c r="I20" s="26">
        <f>SUM(I21,I24,I25,I41,I43)</f>
        <v>6000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6000</v>
      </c>
      <c r="D24" s="46">
        <f>D51</f>
        <v>6000</v>
      </c>
      <c r="E24" s="46"/>
      <c r="F24" s="47" t="s">
        <v>35</v>
      </c>
      <c r="G24" s="48" t="s">
        <v>35</v>
      </c>
      <c r="H24" s="45">
        <f t="shared" si="1"/>
        <v>6000</v>
      </c>
      <c r="I24" s="46">
        <f>I51</f>
        <v>6000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13" si="5">SUM(D50:G50)</f>
        <v>6000</v>
      </c>
      <c r="D50" s="112">
        <f>SUM(D51,D269)</f>
        <v>6000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6000</v>
      </c>
      <c r="I50" s="112">
        <f>SUM(I51,I269)</f>
        <v>6000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6000</v>
      </c>
      <c r="D51" s="117">
        <f>SUM(D52,D181)</f>
        <v>6000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6000</v>
      </c>
      <c r="I51" s="117">
        <f>SUM(I52,I181)</f>
        <v>6000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6000</v>
      </c>
      <c r="D52" s="121">
        <f>SUM(D53,D75,D160,D174)</f>
        <v>6000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6000</v>
      </c>
      <c r="I52" s="121">
        <f>SUM(I53,I75,I160,I174)</f>
        <v>6000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  <c r="M65" s="230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  <c r="M66" s="230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6000</v>
      </c>
      <c r="D75" s="125">
        <f>SUM(D76,D83,D120,D151,D152)</f>
        <v>6000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6000</v>
      </c>
      <c r="I75" s="125">
        <f t="shared" ref="I75:L75" si="8">SUM(I76,I83,I120,I151,I152)</f>
        <v>6000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  <c r="M79" s="230"/>
    </row>
    <row r="80" spans="1:13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  <c r="M81" s="230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6000</v>
      </c>
      <c r="D83" s="56">
        <f>SUM(D84,D85,D91,D99,D107,D108,D114,D119)</f>
        <v>6000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6000</v>
      </c>
      <c r="I83" s="56">
        <f>SUM(I84,I85,I91,I99,I107,I108,I114,I119)</f>
        <v>6000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/>
      <c r="J84" s="138"/>
      <c r="K84" s="138"/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  <c r="M90" s="230"/>
    </row>
    <row r="91" spans="1:13" x14ac:dyDescent="0.25">
      <c r="A91" s="135">
        <v>2230</v>
      </c>
      <c r="B91" s="63" t="s">
        <v>99</v>
      </c>
      <c r="C91" s="64">
        <f t="shared" si="5"/>
        <v>6000</v>
      </c>
      <c r="D91" s="136">
        <f>SUM(D92:D98)</f>
        <v>6000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6000</v>
      </c>
      <c r="I91" s="136">
        <f>SUM(I92:I98)</f>
        <v>6000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  <c r="M97" s="230"/>
    </row>
    <row r="98" spans="1:13" x14ac:dyDescent="0.25">
      <c r="A98" s="39">
        <v>2239</v>
      </c>
      <c r="B98" s="63" t="s">
        <v>106</v>
      </c>
      <c r="C98" s="64">
        <f t="shared" si="5"/>
        <v>6000</v>
      </c>
      <c r="D98" s="66">
        <v>6000</v>
      </c>
      <c r="E98" s="66"/>
      <c r="F98" s="66"/>
      <c r="G98" s="134"/>
      <c r="H98" s="64">
        <f t="shared" si="6"/>
        <v>6000</v>
      </c>
      <c r="I98" s="66">
        <v>6000</v>
      </c>
      <c r="J98" s="66"/>
      <c r="K98" s="66"/>
      <c r="L98" s="134"/>
      <c r="M98" s="230"/>
    </row>
    <row r="99" spans="1:13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  <c r="M106" s="230"/>
    </row>
    <row r="107" spans="1:13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  <c r="M107" s="230"/>
    </row>
    <row r="108" spans="1:13" hidden="1" x14ac:dyDescent="0.25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  <c r="M109" s="230"/>
    </row>
    <row r="110" spans="1:13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  <c r="M113" s="230"/>
    </row>
    <row r="114" spans="1:13" hidden="1" x14ac:dyDescent="0.25">
      <c r="A114" s="135">
        <v>2270</v>
      </c>
      <c r="B114" s="63" t="s">
        <v>122</v>
      </c>
      <c r="C114" s="64">
        <f t="shared" ref="C114:C174" si="10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  <c r="M116" s="230"/>
    </row>
    <row r="117" spans="1:13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9"/>
        <v>0</v>
      </c>
      <c r="I117" s="66"/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  <c r="M119" s="230"/>
    </row>
    <row r="120" spans="1:13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  <c r="M122" s="230"/>
    </row>
    <row r="123" spans="1:13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  <c r="M133" s="230"/>
    </row>
    <row r="134" spans="1:13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  <c r="M135" s="230"/>
    </row>
    <row r="136" spans="1:13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  <c r="M165" s="230"/>
    </row>
    <row r="166" spans="1:13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  <c r="M180" s="230"/>
    </row>
    <row r="181" spans="1:13" s="22" customFormat="1" ht="24" hidden="1" x14ac:dyDescent="0.25">
      <c r="A181" s="169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/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  <c r="M186" s="230"/>
    </row>
    <row r="187" spans="1:13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  <c r="M198" s="230"/>
    </row>
    <row r="199" spans="1:13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  <c r="M203" s="230"/>
    </row>
    <row r="204" spans="1:13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  <c r="M204" s="230"/>
    </row>
    <row r="205" spans="1:13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  <c r="M205" s="230"/>
    </row>
    <row r="206" spans="1:13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  <c r="M206" s="230"/>
    </row>
    <row r="207" spans="1:13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  <c r="M226" s="230"/>
    </row>
    <row r="227" spans="1:13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/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/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/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/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/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/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/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/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/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/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/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6">
        <f t="shared" ref="I267:L267" si="56">SUM(I268)</f>
        <v>0</v>
      </c>
      <c r="J267" s="131">
        <f t="shared" si="56"/>
        <v>0</v>
      </c>
      <c r="K267" s="136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66"/>
      <c r="J268" s="138"/>
      <c r="K268" s="66"/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/>
      <c r="J270" s="66"/>
      <c r="K270" s="66"/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/>
      <c r="J271" s="61"/>
      <c r="K271" s="61"/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6000</v>
      </c>
      <c r="D272" s="205">
        <f>SUM(D269,D252,D211,D182,D174,D160,D75,D53,)</f>
        <v>6000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6000</v>
      </c>
      <c r="I272" s="205">
        <f t="shared" si="57"/>
        <v>6000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/>
      <c r="J277" s="72"/>
      <c r="K277" s="72"/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/>
      <c r="J278" s="66"/>
      <c r="K278" s="66"/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/>
      <c r="J279" s="66"/>
      <c r="K279" s="66"/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/>
      <c r="J280" s="66"/>
      <c r="K280" s="66"/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/>
      <c r="J281" s="66"/>
      <c r="K281" s="66"/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/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">
      <c r="A288" s="1"/>
      <c r="B288" s="1"/>
      <c r="C288" s="228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WAPf8LYMlG9fnjfTYCtX3+wzpo84IlwwbHEOsaDZcbqArF6XWHkQB8TxszHAjUY5ya8RSE3lSb7w/dP1X9wRFA==" saltValue="NecVZxZgX2rVOowW7KZsYA==" spinCount="100000" sheet="1" objects="1" scenarios="1"/>
  <autoFilter ref="A18:L284">
    <filterColumn colId="7">
      <filters>
        <filter val="6 00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306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24.75" customHeight="1" x14ac:dyDescent="0.25">
      <c r="A7" s="4" t="s">
        <v>10</v>
      </c>
      <c r="B7" s="5"/>
      <c r="C7" s="247" t="s">
        <v>359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339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68123</v>
      </c>
      <c r="D20" s="26">
        <f>SUM(D21,D24,D25,D41,D43)</f>
        <v>68123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58978</v>
      </c>
      <c r="I20" s="26">
        <f>SUM(I21,I24,I25,I41,I43)</f>
        <v>58978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68123</v>
      </c>
      <c r="D24" s="46">
        <f>68123</f>
        <v>68123</v>
      </c>
      <c r="E24" s="46"/>
      <c r="F24" s="47" t="s">
        <v>35</v>
      </c>
      <c r="G24" s="48" t="s">
        <v>35</v>
      </c>
      <c r="H24" s="45">
        <f t="shared" si="1"/>
        <v>58978</v>
      </c>
      <c r="I24" s="46">
        <f>I51</f>
        <v>58978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07" si="5">SUM(D50:G50)</f>
        <v>68123</v>
      </c>
      <c r="D50" s="112">
        <f>SUM(D51,D269)</f>
        <v>68123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58978</v>
      </c>
      <c r="I50" s="112">
        <f>SUM(I51,I269)</f>
        <v>58978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68123</v>
      </c>
      <c r="D51" s="117">
        <f>SUM(D52,D181)</f>
        <v>68123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58978</v>
      </c>
      <c r="I51" s="117">
        <f>SUM(I52,I181)</f>
        <v>58978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68123</v>
      </c>
      <c r="D52" s="121">
        <f>SUM(D53,D75,D160,D174)</f>
        <v>68123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58978</v>
      </c>
      <c r="I52" s="121">
        <f>SUM(I53,I75,I160,I174)</f>
        <v>58978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x14ac:dyDescent="0.25">
      <c r="A53" s="123">
        <v>1000</v>
      </c>
      <c r="B53" s="123" t="s">
        <v>63</v>
      </c>
      <c r="C53" s="124">
        <f t="shared" si="5"/>
        <v>788</v>
      </c>
      <c r="D53" s="125">
        <f>SUM(D54,D67)</f>
        <v>788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795</v>
      </c>
      <c r="I53" s="125">
        <f>SUM(I54,I67)</f>
        <v>795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x14ac:dyDescent="0.25">
      <c r="A54" s="50">
        <v>1100</v>
      </c>
      <c r="B54" s="127" t="s">
        <v>64</v>
      </c>
      <c r="C54" s="51">
        <f t="shared" si="5"/>
        <v>750</v>
      </c>
      <c r="D54" s="56">
        <f>SUM(D55,D58,D66)</f>
        <v>750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750</v>
      </c>
      <c r="I54" s="56">
        <f>SUM(I55,I58,I66)</f>
        <v>750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/>
      <c r="K57" s="66"/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/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/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/>
      <c r="K63" s="66"/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/>
      <c r="L65" s="134"/>
      <c r="M65" s="230"/>
    </row>
    <row r="66" spans="1:13" ht="36" x14ac:dyDescent="0.25">
      <c r="A66" s="130">
        <v>1150</v>
      </c>
      <c r="B66" s="99" t="s">
        <v>76</v>
      </c>
      <c r="C66" s="103">
        <f t="shared" si="5"/>
        <v>750</v>
      </c>
      <c r="D66" s="138">
        <f>750</f>
        <v>750</v>
      </c>
      <c r="E66" s="138"/>
      <c r="F66" s="138"/>
      <c r="G66" s="139"/>
      <c r="H66" s="103">
        <f t="shared" si="6"/>
        <v>750</v>
      </c>
      <c r="I66" s="138">
        <v>750</v>
      </c>
      <c r="J66" s="138"/>
      <c r="K66" s="138"/>
      <c r="L66" s="139"/>
      <c r="M66" s="230"/>
    </row>
    <row r="67" spans="1:13" ht="36" x14ac:dyDescent="0.25">
      <c r="A67" s="50">
        <v>1200</v>
      </c>
      <c r="B67" s="127" t="s">
        <v>77</v>
      </c>
      <c r="C67" s="51">
        <f t="shared" si="5"/>
        <v>38</v>
      </c>
      <c r="D67" s="56">
        <f>SUM(D68:D69)</f>
        <v>38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45</v>
      </c>
      <c r="I67" s="56">
        <f>SUM(I68:I69)</f>
        <v>45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x14ac:dyDescent="0.25">
      <c r="A68" s="141">
        <v>1210</v>
      </c>
      <c r="B68" s="58" t="s">
        <v>78</v>
      </c>
      <c r="C68" s="59">
        <f t="shared" si="5"/>
        <v>38</v>
      </c>
      <c r="D68" s="61">
        <f>38</f>
        <v>38</v>
      </c>
      <c r="E68" s="61"/>
      <c r="F68" s="61"/>
      <c r="G68" s="133"/>
      <c r="H68" s="59">
        <f t="shared" si="6"/>
        <v>45</v>
      </c>
      <c r="I68" s="61">
        <v>45</v>
      </c>
      <c r="J68" s="61"/>
      <c r="K68" s="61"/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/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/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/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67335</v>
      </c>
      <c r="D75" s="125">
        <f>SUM(D76,D83,D120,D151,D152)</f>
        <v>67335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58183</v>
      </c>
      <c r="I75" s="125">
        <f t="shared" ref="I75:L75" si="8">SUM(I76,I83,I120,I151,I152)</f>
        <v>58183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x14ac:dyDescent="0.25">
      <c r="A76" s="50">
        <v>2100</v>
      </c>
      <c r="B76" s="127" t="s">
        <v>86</v>
      </c>
      <c r="C76" s="51">
        <f t="shared" si="5"/>
        <v>11700</v>
      </c>
      <c r="D76" s="56">
        <f>SUM(D77,D80)</f>
        <v>11700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10300</v>
      </c>
      <c r="I76" s="56">
        <f>SUM(I77,I80)</f>
        <v>10300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/>
      <c r="L79" s="134"/>
      <c r="M79" s="230"/>
    </row>
    <row r="80" spans="1:13" ht="24" x14ac:dyDescent="0.25">
      <c r="A80" s="135">
        <v>2120</v>
      </c>
      <c r="B80" s="63" t="s">
        <v>90</v>
      </c>
      <c r="C80" s="64">
        <f t="shared" si="5"/>
        <v>11700</v>
      </c>
      <c r="D80" s="136">
        <f>SUM(D81:D82)</f>
        <v>11700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10300</v>
      </c>
      <c r="I80" s="136">
        <f>SUM(I81:I82)</f>
        <v>10300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x14ac:dyDescent="0.25">
      <c r="A81" s="39">
        <v>2121</v>
      </c>
      <c r="B81" s="63" t="s">
        <v>88</v>
      </c>
      <c r="C81" s="64">
        <f t="shared" si="5"/>
        <v>2200</v>
      </c>
      <c r="D81" s="66">
        <f>2200</f>
        <v>2200</v>
      </c>
      <c r="E81" s="66"/>
      <c r="F81" s="66"/>
      <c r="G81" s="134"/>
      <c r="H81" s="64">
        <f t="shared" si="6"/>
        <v>1500</v>
      </c>
      <c r="I81" s="66">
        <v>1500</v>
      </c>
      <c r="J81" s="66"/>
      <c r="K81" s="66"/>
      <c r="L81" s="134"/>
      <c r="M81" s="230"/>
    </row>
    <row r="82" spans="1:13" ht="24" x14ac:dyDescent="0.25">
      <c r="A82" s="39">
        <v>2122</v>
      </c>
      <c r="B82" s="63" t="s">
        <v>89</v>
      </c>
      <c r="C82" s="64">
        <f t="shared" si="5"/>
        <v>9500</v>
      </c>
      <c r="D82" s="66">
        <f>9500</f>
        <v>9500</v>
      </c>
      <c r="E82" s="66"/>
      <c r="F82" s="66"/>
      <c r="G82" s="134"/>
      <c r="H82" s="64">
        <f t="shared" si="6"/>
        <v>8800</v>
      </c>
      <c r="I82" s="66">
        <v>8800</v>
      </c>
      <c r="J82" s="66"/>
      <c r="K82" s="66"/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51135</v>
      </c>
      <c r="D83" s="56">
        <f>SUM(D84,D85,D91,D99,D107,D108,D114,D119)</f>
        <v>51135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45283</v>
      </c>
      <c r="I83" s="56">
        <f>SUM(I84,I85,I91,I99,I107,I108,I114,I119)</f>
        <v>45283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/>
      <c r="K84" s="138"/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/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/>
      <c r="L90" s="134"/>
      <c r="M90" s="230"/>
    </row>
    <row r="91" spans="1:13" x14ac:dyDescent="0.25">
      <c r="A91" s="135">
        <v>2230</v>
      </c>
      <c r="B91" s="63" t="s">
        <v>99</v>
      </c>
      <c r="C91" s="64">
        <f t="shared" si="5"/>
        <v>50335</v>
      </c>
      <c r="D91" s="136">
        <f>SUM(D92:D98)</f>
        <v>50335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44683</v>
      </c>
      <c r="I91" s="136">
        <f>SUM(I92:I98)</f>
        <v>44683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x14ac:dyDescent="0.25">
      <c r="A92" s="39">
        <v>2231</v>
      </c>
      <c r="B92" s="63" t="s">
        <v>100</v>
      </c>
      <c r="C92" s="64">
        <f t="shared" si="5"/>
        <v>46245</v>
      </c>
      <c r="D92" s="66">
        <f>3500+42745</f>
        <v>46245</v>
      </c>
      <c r="E92" s="66"/>
      <c r="F92" s="66"/>
      <c r="G92" s="134"/>
      <c r="H92" s="64">
        <f t="shared" si="6"/>
        <v>40643</v>
      </c>
      <c r="I92" s="66">
        <v>40643</v>
      </c>
      <c r="J92" s="66"/>
      <c r="K92" s="66"/>
      <c r="L92" s="134"/>
      <c r="M92" s="230"/>
    </row>
    <row r="93" spans="1:13" ht="24.75" customHeight="1" x14ac:dyDescent="0.25">
      <c r="A93" s="39">
        <v>2232</v>
      </c>
      <c r="B93" s="63" t="s">
        <v>101</v>
      </c>
      <c r="C93" s="64">
        <f t="shared" si="5"/>
        <v>340</v>
      </c>
      <c r="D93" s="66">
        <f>340</f>
        <v>340</v>
      </c>
      <c r="E93" s="66"/>
      <c r="F93" s="66"/>
      <c r="G93" s="134"/>
      <c r="H93" s="64">
        <f t="shared" si="6"/>
        <v>340</v>
      </c>
      <c r="I93" s="66">
        <v>340</v>
      </c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/>
      <c r="L97" s="134"/>
      <c r="M97" s="230"/>
    </row>
    <row r="98" spans="1:13" x14ac:dyDescent="0.25">
      <c r="A98" s="39">
        <v>2239</v>
      </c>
      <c r="B98" s="63" t="s">
        <v>106</v>
      </c>
      <c r="C98" s="64">
        <f t="shared" si="5"/>
        <v>3750</v>
      </c>
      <c r="D98" s="66">
        <v>3750</v>
      </c>
      <c r="E98" s="66"/>
      <c r="F98" s="66"/>
      <c r="G98" s="134"/>
      <c r="H98" s="64">
        <f t="shared" si="6"/>
        <v>3700</v>
      </c>
      <c r="I98" s="66">
        <v>3700</v>
      </c>
      <c r="J98" s="66"/>
      <c r="K98" s="66"/>
      <c r="L98" s="134"/>
      <c r="M98" s="230"/>
    </row>
    <row r="99" spans="1:13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/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/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/>
      <c r="L106" s="134"/>
      <c r="M106" s="230"/>
    </row>
    <row r="107" spans="1:13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66">
        <v>0</v>
      </c>
      <c r="J107" s="136"/>
      <c r="K107" s="136"/>
      <c r="L107" s="137"/>
      <c r="M107" s="230"/>
    </row>
    <row r="108" spans="1:13" x14ac:dyDescent="0.25">
      <c r="A108" s="135">
        <v>2260</v>
      </c>
      <c r="B108" s="63" t="s">
        <v>116</v>
      </c>
      <c r="C108" s="64">
        <f t="shared" ref="C108:C174" si="9">SUM(D108:G108)</f>
        <v>800</v>
      </c>
      <c r="D108" s="136">
        <f>SUM(D109:D113)</f>
        <v>800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600</v>
      </c>
      <c r="I108" s="136">
        <f>SUM(I109:I113)</f>
        <v>600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/>
      <c r="K109" s="66"/>
      <c r="L109" s="134"/>
      <c r="M109" s="230"/>
    </row>
    <row r="110" spans="1:13" x14ac:dyDescent="0.25">
      <c r="A110" s="39">
        <v>2262</v>
      </c>
      <c r="B110" s="63" t="s">
        <v>118</v>
      </c>
      <c r="C110" s="64">
        <f t="shared" si="9"/>
        <v>800</v>
      </c>
      <c r="D110" s="66">
        <f>800</f>
        <v>800</v>
      </c>
      <c r="E110" s="66"/>
      <c r="F110" s="66"/>
      <c r="G110" s="134"/>
      <c r="H110" s="64">
        <f t="shared" si="10"/>
        <v>600</v>
      </c>
      <c r="I110" s="66">
        <v>600</v>
      </c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/>
      <c r="K113" s="66"/>
      <c r="L113" s="134"/>
      <c r="M113" s="230"/>
    </row>
    <row r="114" spans="1:13" hidden="1" x14ac:dyDescent="0.25">
      <c r="A114" s="135">
        <v>2270</v>
      </c>
      <c r="B114" s="63" t="s">
        <v>122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/>
      <c r="K116" s="66"/>
      <c r="L116" s="134"/>
      <c r="M116" s="230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8"/>
      <c r="M119" s="230"/>
    </row>
    <row r="120" spans="1:13" ht="38.25" customHeight="1" x14ac:dyDescent="0.25">
      <c r="A120" s="95">
        <v>2300</v>
      </c>
      <c r="B120" s="75" t="s">
        <v>128</v>
      </c>
      <c r="C120" s="76">
        <f t="shared" si="9"/>
        <v>4500</v>
      </c>
      <c r="D120" s="149">
        <f>SUM(D121,D126,D130,D131,D134,D138,D146,D147,D150)</f>
        <v>4500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2600</v>
      </c>
      <c r="I120" s="149">
        <f>SUM(I121,I126,I130,I131,I134,I138,I146,I147,I150)</f>
        <v>2600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x14ac:dyDescent="0.25">
      <c r="A121" s="141">
        <v>2310</v>
      </c>
      <c r="B121" s="58" t="s">
        <v>129</v>
      </c>
      <c r="C121" s="59">
        <f t="shared" si="9"/>
        <v>4500</v>
      </c>
      <c r="D121" s="142">
        <f>SUM(D122:D125)</f>
        <v>4500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2600</v>
      </c>
      <c r="I121" s="142">
        <f t="shared" si="11"/>
        <v>2600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10"/>
        <v>0</v>
      </c>
      <c r="I122" s="66">
        <v>0</v>
      </c>
      <c r="J122" s="66"/>
      <c r="K122" s="66"/>
      <c r="L122" s="134"/>
      <c r="M122" s="230"/>
    </row>
    <row r="123" spans="1:13" hidden="1" x14ac:dyDescent="0.25">
      <c r="A123" s="39">
        <v>2312</v>
      </c>
      <c r="B123" s="63" t="s">
        <v>131</v>
      </c>
      <c r="C123" s="64">
        <f t="shared" si="9"/>
        <v>0</v>
      </c>
      <c r="D123" s="66"/>
      <c r="E123" s="66"/>
      <c r="F123" s="66"/>
      <c r="G123" s="134"/>
      <c r="H123" s="64">
        <f t="shared" si="10"/>
        <v>0</v>
      </c>
      <c r="I123" s="66">
        <v>0</v>
      </c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/>
      <c r="K124" s="66"/>
      <c r="L124" s="134"/>
      <c r="M124" s="230"/>
    </row>
    <row r="125" spans="1:13" ht="36" customHeight="1" x14ac:dyDescent="0.25">
      <c r="A125" s="39">
        <v>2314</v>
      </c>
      <c r="B125" s="63" t="s">
        <v>133</v>
      </c>
      <c r="C125" s="64">
        <f t="shared" si="9"/>
        <v>4500</v>
      </c>
      <c r="D125" s="66">
        <f>4500</f>
        <v>4500</v>
      </c>
      <c r="E125" s="66"/>
      <c r="F125" s="66"/>
      <c r="G125" s="134"/>
      <c r="H125" s="64">
        <f t="shared" si="10"/>
        <v>2600</v>
      </c>
      <c r="I125" s="66">
        <v>2600</v>
      </c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/>
      <c r="K133" s="66"/>
      <c r="L133" s="134"/>
      <c r="M133" s="230"/>
    </row>
    <row r="134" spans="1:13" ht="24" hidden="1" x14ac:dyDescent="0.25">
      <c r="A134" s="130">
        <v>2350</v>
      </c>
      <c r="B134" s="99" t="s">
        <v>142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/>
      <c r="L135" s="133"/>
      <c r="M135" s="230"/>
    </row>
    <row r="136" spans="1:13" ht="24" hidden="1" x14ac:dyDescent="0.25">
      <c r="A136" s="39">
        <v>2352</v>
      </c>
      <c r="B136" s="63" t="s">
        <v>144</v>
      </c>
      <c r="C136" s="64">
        <f t="shared" si="9"/>
        <v>0</v>
      </c>
      <c r="D136" s="66"/>
      <c r="E136" s="66"/>
      <c r="F136" s="66"/>
      <c r="G136" s="134"/>
      <c r="H136" s="64">
        <f t="shared" si="10"/>
        <v>0</v>
      </c>
      <c r="I136" s="66">
        <v>0</v>
      </c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/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158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>
        <v>0</v>
      </c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1">
        <v>2510</v>
      </c>
      <c r="B153" s="58" t="s">
        <v>161</v>
      </c>
      <c r="C153" s="59">
        <f t="shared" si="9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10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>
        <v>0</v>
      </c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>
        <v>0</v>
      </c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168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170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/>
      <c r="L165" s="134"/>
      <c r="M165" s="230"/>
    </row>
    <row r="166" spans="1:13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>
        <v>0</v>
      </c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>
        <v>0</v>
      </c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>
        <v>0</v>
      </c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>
        <v>0</v>
      </c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9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>
        <v>0</v>
      </c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>
        <v>0</v>
      </c>
      <c r="J180" s="66"/>
      <c r="K180" s="66"/>
      <c r="L180" s="134"/>
      <c r="M180" s="230"/>
    </row>
    <row r="181" spans="1:13" s="22" customFormat="1" ht="24" hidden="1" x14ac:dyDescent="0.25">
      <c r="A181" s="169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/>
      <c r="K184" s="61"/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>
        <v>0</v>
      </c>
      <c r="J186" s="66"/>
      <c r="K186" s="66"/>
      <c r="L186" s="134"/>
      <c r="M186" s="230"/>
    </row>
    <row r="187" spans="1:13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>
        <v>0</v>
      </c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>
        <v>0</v>
      </c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>
        <v>0</v>
      </c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>
        <v>0</v>
      </c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>
        <v>0</v>
      </c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>
        <v>0</v>
      </c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>
        <v>0</v>
      </c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>
        <v>0</v>
      </c>
      <c r="J198" s="66"/>
      <c r="K198" s="66"/>
      <c r="L198" s="134"/>
      <c r="M198" s="230"/>
    </row>
    <row r="199" spans="1:13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>
        <v>0</v>
      </c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>
        <v>0</v>
      </c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>
        <v>0</v>
      </c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>
        <v>0</v>
      </c>
      <c r="J203" s="66"/>
      <c r="K203" s="66"/>
      <c r="L203" s="134"/>
      <c r="M203" s="230"/>
    </row>
    <row r="204" spans="1:13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>
        <v>0</v>
      </c>
      <c r="J204" s="66"/>
      <c r="K204" s="66"/>
      <c r="L204" s="134"/>
      <c r="M204" s="230"/>
    </row>
    <row r="205" spans="1:13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>
        <v>0</v>
      </c>
      <c r="J205" s="66"/>
      <c r="K205" s="66"/>
      <c r="L205" s="134"/>
      <c r="M205" s="230"/>
    </row>
    <row r="206" spans="1:13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>
        <v>0</v>
      </c>
      <c r="J206" s="66"/>
      <c r="K206" s="66"/>
      <c r="L206" s="134"/>
      <c r="M206" s="230"/>
    </row>
    <row r="207" spans="1:13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>
        <v>0</v>
      </c>
      <c r="J207" s="66"/>
      <c r="K207" s="66"/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>
        <v>0</v>
      </c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>
        <v>0</v>
      </c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>
        <v>0</v>
      </c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>
        <v>0</v>
      </c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>
        <v>0</v>
      </c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>
        <v>0</v>
      </c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>
        <v>0</v>
      </c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>
        <v>0</v>
      </c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>
        <v>0</v>
      </c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>
        <v>0</v>
      </c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>
        <v>0</v>
      </c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>
        <v>0</v>
      </c>
      <c r="J226" s="66"/>
      <c r="K226" s="66"/>
      <c r="L226" s="134"/>
      <c r="M226" s="230"/>
    </row>
    <row r="227" spans="1:13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>
        <v>0</v>
      </c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>
        <v>0</v>
      </c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>
        <v>0</v>
      </c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>
        <v>0</v>
      </c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>
        <v>0</v>
      </c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>
        <v>0</v>
      </c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>
        <v>0</v>
      </c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>
        <v>0</v>
      </c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>
        <v>0</v>
      </c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>
        <v>0</v>
      </c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>
        <v>0</v>
      </c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>
        <v>0</v>
      </c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>
        <v>0</v>
      </c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>
        <v>0</v>
      </c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>
        <v>0</v>
      </c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>
        <v>0</v>
      </c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>
        <v>0</v>
      </c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>
        <v>0</v>
      </c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>
        <v>0</v>
      </c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>
        <v>0</v>
      </c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>
        <v>0</v>
      </c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>
        <v>0</v>
      </c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138">
        <v>0</v>
      </c>
      <c r="J268" s="138"/>
      <c r="K268" s="138"/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>
        <v>0</v>
      </c>
      <c r="J270" s="66"/>
      <c r="K270" s="66"/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/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68123</v>
      </c>
      <c r="D272" s="205">
        <f>SUM(D269,D252,D211,D182,D174,D160,D75,D53,)</f>
        <v>68123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58978</v>
      </c>
      <c r="I272" s="205">
        <f t="shared" si="57"/>
        <v>58978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>
        <v>0</v>
      </c>
      <c r="J277" s="72"/>
      <c r="K277" s="72"/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>
        <v>0</v>
      </c>
      <c r="J278" s="66"/>
      <c r="K278" s="66"/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>
        <v>0</v>
      </c>
      <c r="J279" s="66"/>
      <c r="K279" s="66"/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>
        <v>0</v>
      </c>
      <c r="J280" s="66"/>
      <c r="K280" s="66"/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>
        <v>0</v>
      </c>
      <c r="J281" s="66"/>
      <c r="K281" s="66"/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>
        <v>0</v>
      </c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3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3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3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DF+QGtjzlRi1o9VE9tntkARGspGCfkiw8GbWqxzdiecLOZ0jqv36JLDr1aZ/HtUqLOJOa4dSf8YtKGprhfk3tg==" saltValue="UC69SwY3G6CzwkHvP6bG6Q==" spinCount="100000" sheet="1" objects="1" scenarios="1"/>
  <autoFilter ref="A18:M284">
    <filterColumn colId="7">
      <filters>
        <filter val="1 500"/>
        <filter val="10 300"/>
        <filter val="2 600"/>
        <filter val="3 700"/>
        <filter val="340"/>
        <filter val="40 643"/>
        <filter val="44 683"/>
        <filter val="45"/>
        <filter val="45 283"/>
        <filter val="58 183"/>
        <filter val="58 978"/>
        <filter val="600"/>
        <filter val="750"/>
        <filter val="795"/>
        <filter val="8 80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358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9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x14ac:dyDescent="0.25">
      <c r="A7" s="4" t="s">
        <v>10</v>
      </c>
      <c r="B7" s="5"/>
      <c r="C7" s="247" t="s">
        <v>360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339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 t="s">
        <v>357</v>
      </c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333935</v>
      </c>
      <c r="D20" s="26">
        <f>SUM(D21,D24,D25,D41,D43)</f>
        <v>330445</v>
      </c>
      <c r="E20" s="26">
        <f>SUM(E21,E24,E43)</f>
        <v>0</v>
      </c>
      <c r="F20" s="26">
        <f>SUM(F21,F26,F43)</f>
        <v>3490</v>
      </c>
      <c r="G20" s="27">
        <f>SUM(G21,G45)</f>
        <v>0</v>
      </c>
      <c r="H20" s="25">
        <f>SUM(I20:L20)</f>
        <v>280163</v>
      </c>
      <c r="I20" s="26">
        <f>SUM(I21,I24,I25,I41,I43)</f>
        <v>275861</v>
      </c>
      <c r="J20" s="26">
        <f>SUM(J21,J24,J43)</f>
        <v>0</v>
      </c>
      <c r="K20" s="26">
        <f>SUM(K21,K26,K43)</f>
        <v>4302</v>
      </c>
      <c r="L20" s="27">
        <f>SUM(L21,L45)</f>
        <v>0</v>
      </c>
    </row>
    <row r="21" spans="1:12" ht="12.75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2802</v>
      </c>
      <c r="I21" s="31">
        <f>SUM(I22:I23)</f>
        <v>0</v>
      </c>
      <c r="J21" s="31">
        <f>SUM(J22:J23)</f>
        <v>0</v>
      </c>
      <c r="K21" s="31">
        <f>SUM(K22:K23)</f>
        <v>2802</v>
      </c>
      <c r="L21" s="32">
        <f>SUM(L22:L23)</f>
        <v>0</v>
      </c>
    </row>
    <row r="22" spans="1:12" hidden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2802</v>
      </c>
      <c r="I23" s="41"/>
      <c r="J23" s="41"/>
      <c r="K23" s="41">
        <v>2802</v>
      </c>
      <c r="L23" s="43"/>
    </row>
    <row r="24" spans="1:12" s="22" customFormat="1" ht="24.75" thickBot="1" x14ac:dyDescent="0.3">
      <c r="A24" s="44">
        <v>19300</v>
      </c>
      <c r="B24" s="44" t="s">
        <v>34</v>
      </c>
      <c r="C24" s="45">
        <f t="shared" si="0"/>
        <v>330445</v>
      </c>
      <c r="D24" s="46">
        <f>98600+170000+61845</f>
        <v>330445</v>
      </c>
      <c r="E24" s="46"/>
      <c r="F24" s="47" t="s">
        <v>35</v>
      </c>
      <c r="G24" s="48" t="s">
        <v>35</v>
      </c>
      <c r="H24" s="45">
        <f t="shared" si="1"/>
        <v>275861</v>
      </c>
      <c r="I24" s="46">
        <f>I51</f>
        <v>275861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thickTop="1" x14ac:dyDescent="0.25">
      <c r="A26" s="50">
        <v>21300</v>
      </c>
      <c r="B26" s="50" t="s">
        <v>37</v>
      </c>
      <c r="C26" s="51">
        <f>SUM(D26:G26)</f>
        <v>3490</v>
      </c>
      <c r="D26" s="53" t="s">
        <v>35</v>
      </c>
      <c r="E26" s="53" t="s">
        <v>35</v>
      </c>
      <c r="F26" s="56">
        <f>SUM(F27,F31,F33,F36)</f>
        <v>3490</v>
      </c>
      <c r="G26" s="54" t="s">
        <v>35</v>
      </c>
      <c r="H26" s="51">
        <f>SUM(I26:L26)</f>
        <v>1500</v>
      </c>
      <c r="I26" s="53" t="s">
        <v>35</v>
      </c>
      <c r="J26" s="53" t="s">
        <v>35</v>
      </c>
      <c r="K26" s="56">
        <f>SUM(K27,K31,K33,K36)</f>
        <v>1500</v>
      </c>
      <c r="L26" s="54" t="s">
        <v>35</v>
      </c>
    </row>
    <row r="27" spans="1:12" s="22" customFormat="1" ht="24" hidden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idden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idden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" hidden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" hidden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" hidden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idden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idden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" hidden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customHeight="1" x14ac:dyDescent="0.25">
      <c r="A36" s="57">
        <v>21390</v>
      </c>
      <c r="B36" s="50" t="s">
        <v>47</v>
      </c>
      <c r="C36" s="51">
        <f t="shared" si="0"/>
        <v>3490</v>
      </c>
      <c r="D36" s="53" t="s">
        <v>35</v>
      </c>
      <c r="E36" s="53" t="s">
        <v>35</v>
      </c>
      <c r="F36" s="56">
        <f>SUM(F37:F40)</f>
        <v>3490</v>
      </c>
      <c r="G36" s="54" t="s">
        <v>35</v>
      </c>
      <c r="H36" s="51">
        <f t="shared" si="1"/>
        <v>1500</v>
      </c>
      <c r="I36" s="53" t="s">
        <v>35</v>
      </c>
      <c r="J36" s="53" t="s">
        <v>35</v>
      </c>
      <c r="K36" s="56">
        <f>SUM(K37:K40)</f>
        <v>1500</v>
      </c>
      <c r="L36" s="54" t="s">
        <v>35</v>
      </c>
    </row>
    <row r="37" spans="1:12" ht="24" hidden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idden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idden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" x14ac:dyDescent="0.25">
      <c r="A40" s="74">
        <v>21399</v>
      </c>
      <c r="B40" s="75" t="s">
        <v>51</v>
      </c>
      <c r="C40" s="76">
        <f t="shared" si="0"/>
        <v>3490</v>
      </c>
      <c r="D40" s="77" t="s">
        <v>35</v>
      </c>
      <c r="E40" s="77" t="s">
        <v>35</v>
      </c>
      <c r="F40" s="78">
        <f>3490</f>
        <v>3490</v>
      </c>
      <c r="G40" s="79" t="s">
        <v>35</v>
      </c>
      <c r="H40" s="76">
        <f t="shared" si="1"/>
        <v>1500</v>
      </c>
      <c r="I40" s="77" t="s">
        <v>35</v>
      </c>
      <c r="J40" s="77" t="s">
        <v>35</v>
      </c>
      <c r="K40" s="78">
        <v>1500</v>
      </c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" hidden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" hidden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" hidden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" hidden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idden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idden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2.75" thickBot="1" x14ac:dyDescent="0.3">
      <c r="A50" s="110"/>
      <c r="B50" s="23" t="s">
        <v>60</v>
      </c>
      <c r="C50" s="111">
        <f t="shared" ref="C50:C107" si="5">SUM(D50:G50)</f>
        <v>333935</v>
      </c>
      <c r="D50" s="112">
        <f>SUM(D51,D269)</f>
        <v>330445</v>
      </c>
      <c r="E50" s="112">
        <f>SUM(E51,E269)</f>
        <v>0</v>
      </c>
      <c r="F50" s="112">
        <f>SUM(F51,F269)</f>
        <v>3490</v>
      </c>
      <c r="G50" s="113">
        <f>SUM(G51,G269)</f>
        <v>0</v>
      </c>
      <c r="H50" s="111">
        <f t="shared" ref="H50:H107" si="6">SUM(I50:L50)</f>
        <v>280163</v>
      </c>
      <c r="I50" s="112">
        <f>SUM(I51,I269)</f>
        <v>275861</v>
      </c>
      <c r="J50" s="112">
        <f>SUM(J51,J269)</f>
        <v>0</v>
      </c>
      <c r="K50" s="112">
        <f>SUM(K51,K269)</f>
        <v>4302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333935</v>
      </c>
      <c r="D51" s="117">
        <f>SUM(D52,D181)</f>
        <v>330445</v>
      </c>
      <c r="E51" s="117">
        <f>SUM(E52,E181)</f>
        <v>0</v>
      </c>
      <c r="F51" s="117">
        <f>SUM(F52,F181)</f>
        <v>3490</v>
      </c>
      <c r="G51" s="118">
        <f>SUM(G52,G181)</f>
        <v>0</v>
      </c>
      <c r="H51" s="116">
        <f t="shared" si="6"/>
        <v>280163</v>
      </c>
      <c r="I51" s="117">
        <f>SUM(I52,I181)</f>
        <v>275861</v>
      </c>
      <c r="J51" s="117">
        <f>SUM(J52,J181)</f>
        <v>0</v>
      </c>
      <c r="K51" s="117">
        <f>SUM(K52,K181)</f>
        <v>4302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312435</v>
      </c>
      <c r="D52" s="121">
        <f>SUM(D53,D75,D160,D174)</f>
        <v>308945</v>
      </c>
      <c r="E52" s="121">
        <f>SUM(E53,E75,E160,E174)</f>
        <v>0</v>
      </c>
      <c r="F52" s="121">
        <f>SUM(F53,F75,F160,F174)</f>
        <v>3490</v>
      </c>
      <c r="G52" s="122">
        <f>SUM(G53,G75,G160,G174)</f>
        <v>0</v>
      </c>
      <c r="H52" s="120">
        <f t="shared" si="6"/>
        <v>262663</v>
      </c>
      <c r="I52" s="121">
        <f>SUM(I53,I75,I160,I174)</f>
        <v>258361</v>
      </c>
      <c r="J52" s="121">
        <f>SUM(J53,J75,J160,J174)</f>
        <v>0</v>
      </c>
      <c r="K52" s="121">
        <f>SUM(K53,K75,K160,K174)</f>
        <v>4302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>
        <v>0</v>
      </c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/>
      <c r="K57" s="66">
        <v>0</v>
      </c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>
        <v>0</v>
      </c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/>
      <c r="K60" s="66">
        <v>0</v>
      </c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>
        <v>0</v>
      </c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>
        <v>0</v>
      </c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/>
      <c r="K63" s="66">
        <v>0</v>
      </c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>
        <v>0</v>
      </c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>
        <v>0</v>
      </c>
      <c r="L65" s="134"/>
      <c r="M65" s="230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>
        <v>0</v>
      </c>
      <c r="J66" s="138"/>
      <c r="K66" s="138">
        <v>0</v>
      </c>
      <c r="L66" s="139"/>
      <c r="M66" s="230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>
        <v>0</v>
      </c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>
        <v>0</v>
      </c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>
        <v>0</v>
      </c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>
        <v>0</v>
      </c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>
        <v>0</v>
      </c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>
        <v>0</v>
      </c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312435</v>
      </c>
      <c r="D75" s="125">
        <f>SUM(D76,D83,D120,D151,D152)</f>
        <v>308945</v>
      </c>
      <c r="E75" s="125">
        <f t="shared" ref="E75:G75" si="7">SUM(E76,E83,E120,E151,E152)</f>
        <v>0</v>
      </c>
      <c r="F75" s="125">
        <f t="shared" si="7"/>
        <v>3490</v>
      </c>
      <c r="G75" s="126">
        <f t="shared" si="7"/>
        <v>0</v>
      </c>
      <c r="H75" s="124">
        <f t="shared" si="6"/>
        <v>262663</v>
      </c>
      <c r="I75" s="125">
        <f t="shared" ref="I75:L75" si="8">SUM(I76,I83,I120,I151,I152)</f>
        <v>258361</v>
      </c>
      <c r="J75" s="125">
        <f t="shared" si="8"/>
        <v>0</v>
      </c>
      <c r="K75" s="125">
        <f t="shared" si="8"/>
        <v>4302</v>
      </c>
      <c r="L75" s="126">
        <f t="shared" si="8"/>
        <v>0</v>
      </c>
    </row>
    <row r="76" spans="1:13" ht="24" x14ac:dyDescent="0.25">
      <c r="A76" s="50">
        <v>2100</v>
      </c>
      <c r="B76" s="127" t="s">
        <v>86</v>
      </c>
      <c r="C76" s="51">
        <f t="shared" si="5"/>
        <v>1530</v>
      </c>
      <c r="D76" s="56">
        <f>SUM(D77,D80)</f>
        <v>1530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1530</v>
      </c>
      <c r="I76" s="56">
        <f>SUM(I77,I80)</f>
        <v>1530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>
        <v>0</v>
      </c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>
        <v>0</v>
      </c>
      <c r="L79" s="134"/>
      <c r="M79" s="230"/>
    </row>
    <row r="80" spans="1:13" ht="24" x14ac:dyDescent="0.25">
      <c r="A80" s="135">
        <v>2120</v>
      </c>
      <c r="B80" s="63" t="s">
        <v>90</v>
      </c>
      <c r="C80" s="64">
        <f t="shared" si="5"/>
        <v>1530</v>
      </c>
      <c r="D80" s="136">
        <f>SUM(D81:D82)</f>
        <v>1530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1530</v>
      </c>
      <c r="I80" s="136">
        <f>SUM(I81:I82)</f>
        <v>1530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x14ac:dyDescent="0.25">
      <c r="A81" s="39">
        <v>2121</v>
      </c>
      <c r="B81" s="63" t="s">
        <v>88</v>
      </c>
      <c r="C81" s="64">
        <f t="shared" si="5"/>
        <v>330</v>
      </c>
      <c r="D81" s="66">
        <f>330</f>
        <v>330</v>
      </c>
      <c r="E81" s="66"/>
      <c r="F81" s="66"/>
      <c r="G81" s="134"/>
      <c r="H81" s="64">
        <f t="shared" si="6"/>
        <v>330</v>
      </c>
      <c r="I81" s="66">
        <v>330</v>
      </c>
      <c r="J81" s="66"/>
      <c r="K81" s="66">
        <v>0</v>
      </c>
      <c r="L81" s="134"/>
      <c r="M81" s="230"/>
    </row>
    <row r="82" spans="1:13" ht="24" x14ac:dyDescent="0.25">
      <c r="A82" s="39">
        <v>2122</v>
      </c>
      <c r="B82" s="63" t="s">
        <v>89</v>
      </c>
      <c r="C82" s="64">
        <f t="shared" si="5"/>
        <v>1200</v>
      </c>
      <c r="D82" s="66">
        <f>1200</f>
        <v>1200</v>
      </c>
      <c r="E82" s="66"/>
      <c r="F82" s="66"/>
      <c r="G82" s="134"/>
      <c r="H82" s="64">
        <f t="shared" si="6"/>
        <v>1200</v>
      </c>
      <c r="I82" s="66">
        <v>1200</v>
      </c>
      <c r="J82" s="66"/>
      <c r="K82" s="66">
        <v>0</v>
      </c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272415</v>
      </c>
      <c r="D83" s="56">
        <f>SUM(D84,D85,D91,D99,D107,D108,D114,D119)</f>
        <v>272415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224633</v>
      </c>
      <c r="I83" s="56">
        <f>SUM(I84,I85,I91,I99,I107,I108,I114,I119)</f>
        <v>221831</v>
      </c>
      <c r="J83" s="56">
        <f>SUM(J84,J85,J91,J99,J107,J108,J114,J119)</f>
        <v>0</v>
      </c>
      <c r="K83" s="56">
        <f>SUM(K84,K85,K91,K99,K107,K108,K114,K119)</f>
        <v>2802</v>
      </c>
      <c r="L83" s="144">
        <f>SUM(L84,L85,L91,L99,L107,L108,L114,L119)</f>
        <v>0</v>
      </c>
    </row>
    <row r="84" spans="1:13" x14ac:dyDescent="0.25">
      <c r="A84" s="130">
        <v>2210</v>
      </c>
      <c r="B84" s="99" t="s">
        <v>92</v>
      </c>
      <c r="C84" s="103">
        <f>SUM(D84:G84)</f>
        <v>500</v>
      </c>
      <c r="D84" s="138">
        <f>500</f>
        <v>500</v>
      </c>
      <c r="E84" s="138"/>
      <c r="F84" s="138"/>
      <c r="G84" s="138"/>
      <c r="H84" s="103">
        <f>SUM(I84:L84)</f>
        <v>500</v>
      </c>
      <c r="I84" s="138">
        <v>500</v>
      </c>
      <c r="J84" s="138"/>
      <c r="K84" s="138">
        <v>0</v>
      </c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>
        <v>0</v>
      </c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>
        <v>0</v>
      </c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/>
      <c r="K88" s="66">
        <v>0</v>
      </c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>
        <v>0</v>
      </c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>
        <v>0</v>
      </c>
      <c r="L90" s="134"/>
      <c r="M90" s="230"/>
    </row>
    <row r="91" spans="1:13" x14ac:dyDescent="0.25">
      <c r="A91" s="135">
        <v>2230</v>
      </c>
      <c r="B91" s="63" t="s">
        <v>99</v>
      </c>
      <c r="C91" s="64">
        <f t="shared" si="5"/>
        <v>271915</v>
      </c>
      <c r="D91" s="136">
        <f>SUM(D92:D98)</f>
        <v>271915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224133</v>
      </c>
      <c r="I91" s="136">
        <f>SUM(I92:I98)</f>
        <v>221331</v>
      </c>
      <c r="J91" s="136">
        <f>SUM(J92:J98)</f>
        <v>0</v>
      </c>
      <c r="K91" s="136">
        <f>SUM(K92:K98)</f>
        <v>2802</v>
      </c>
      <c r="L91" s="137">
        <f>SUM(L92:L98)</f>
        <v>0</v>
      </c>
    </row>
    <row r="92" spans="1:13" ht="24" x14ac:dyDescent="0.25">
      <c r="A92" s="39">
        <v>2231</v>
      </c>
      <c r="B92" s="63" t="s">
        <v>100</v>
      </c>
      <c r="C92" s="64">
        <f t="shared" si="5"/>
        <v>42823</v>
      </c>
      <c r="D92" s="66">
        <f>4000+600+2500+34323+1400</f>
        <v>42823</v>
      </c>
      <c r="E92" s="66"/>
      <c r="F92" s="66"/>
      <c r="G92" s="134"/>
      <c r="H92" s="64">
        <f t="shared" si="6"/>
        <v>37191</v>
      </c>
      <c r="I92" s="66">
        <v>37191</v>
      </c>
      <c r="J92" s="66"/>
      <c r="K92" s="66">
        <v>0</v>
      </c>
      <c r="L92" s="134"/>
      <c r="M92" s="230"/>
    </row>
    <row r="93" spans="1:13" ht="24.75" customHeight="1" x14ac:dyDescent="0.25">
      <c r="A93" s="39">
        <v>2232</v>
      </c>
      <c r="B93" s="63" t="s">
        <v>101</v>
      </c>
      <c r="C93" s="64">
        <f t="shared" si="5"/>
        <v>5500</v>
      </c>
      <c r="D93" s="66">
        <f>5500</f>
        <v>5500</v>
      </c>
      <c r="E93" s="66"/>
      <c r="F93" s="66"/>
      <c r="G93" s="134"/>
      <c r="H93" s="64">
        <f t="shared" si="6"/>
        <v>3500</v>
      </c>
      <c r="I93" s="66">
        <v>3500</v>
      </c>
      <c r="J93" s="66"/>
      <c r="K93" s="66">
        <v>0</v>
      </c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>
        <v>0</v>
      </c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>
        <v>0</v>
      </c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>
        <v>0</v>
      </c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>
        <v>0</v>
      </c>
      <c r="L97" s="134"/>
      <c r="M97" s="230"/>
    </row>
    <row r="98" spans="1:13" x14ac:dyDescent="0.25">
      <c r="A98" s="39">
        <v>2239</v>
      </c>
      <c r="B98" s="63" t="s">
        <v>106</v>
      </c>
      <c r="C98" s="64">
        <f t="shared" si="5"/>
        <v>223592</v>
      </c>
      <c r="D98" s="66">
        <f>60000+120000+22100+17792+300+400+3000</f>
        <v>223592</v>
      </c>
      <c r="E98" s="66"/>
      <c r="F98" s="66"/>
      <c r="G98" s="134"/>
      <c r="H98" s="64">
        <f t="shared" si="6"/>
        <v>183442</v>
      </c>
      <c r="I98" s="66">
        <v>180640</v>
      </c>
      <c r="J98" s="66"/>
      <c r="K98" s="66">
        <v>2802</v>
      </c>
      <c r="L98" s="134"/>
      <c r="M98" s="230"/>
    </row>
    <row r="99" spans="1:13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>
        <v>0</v>
      </c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>
        <v>0</v>
      </c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>
        <v>0</v>
      </c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/>
      <c r="K103" s="66">
        <v>0</v>
      </c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>
        <v>0</v>
      </c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>
        <v>0</v>
      </c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>
        <v>0</v>
      </c>
      <c r="L106" s="134"/>
      <c r="M106" s="230"/>
    </row>
    <row r="107" spans="1:13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66">
        <v>0</v>
      </c>
      <c r="J107" s="136"/>
      <c r="K107" s="66">
        <v>0</v>
      </c>
      <c r="L107" s="137"/>
      <c r="M107" s="230"/>
    </row>
    <row r="108" spans="1:13" hidden="1" x14ac:dyDescent="0.25">
      <c r="A108" s="135">
        <v>2260</v>
      </c>
      <c r="B108" s="63" t="s">
        <v>116</v>
      </c>
      <c r="C108" s="64">
        <f t="shared" ref="C108:C174" si="9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/>
      <c r="K109" s="66">
        <v>0</v>
      </c>
      <c r="L109" s="134"/>
      <c r="M109" s="230"/>
    </row>
    <row r="110" spans="1:13" hidden="1" x14ac:dyDescent="0.25">
      <c r="A110" s="39">
        <v>2262</v>
      </c>
      <c r="B110" s="63" t="s">
        <v>118</v>
      </c>
      <c r="C110" s="64">
        <f t="shared" si="9"/>
        <v>0</v>
      </c>
      <c r="D110" s="66"/>
      <c r="E110" s="66"/>
      <c r="F110" s="66"/>
      <c r="G110" s="134"/>
      <c r="H110" s="64">
        <f t="shared" si="10"/>
        <v>0</v>
      </c>
      <c r="I110" s="66">
        <v>0</v>
      </c>
      <c r="J110" s="66"/>
      <c r="K110" s="66">
        <v>0</v>
      </c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/>
      <c r="K111" s="66">
        <v>0</v>
      </c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/>
      <c r="K112" s="66">
        <v>0</v>
      </c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/>
      <c r="K113" s="66">
        <v>0</v>
      </c>
      <c r="L113" s="134"/>
      <c r="M113" s="230"/>
    </row>
    <row r="114" spans="1:13" hidden="1" x14ac:dyDescent="0.25">
      <c r="A114" s="135">
        <v>2270</v>
      </c>
      <c r="B114" s="63" t="s">
        <v>122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/>
      <c r="K115" s="66">
        <v>0</v>
      </c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/>
      <c r="K116" s="66">
        <v>0</v>
      </c>
      <c r="L116" s="134"/>
      <c r="M116" s="230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/>
      <c r="K117" s="66">
        <v>0</v>
      </c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>
        <v>0</v>
      </c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>
        <v>0</v>
      </c>
      <c r="L119" s="148"/>
      <c r="M119" s="230"/>
    </row>
    <row r="120" spans="1:13" ht="38.25" customHeight="1" x14ac:dyDescent="0.25">
      <c r="A120" s="95">
        <v>2300</v>
      </c>
      <c r="B120" s="75" t="s">
        <v>128</v>
      </c>
      <c r="C120" s="76">
        <f t="shared" si="9"/>
        <v>36890</v>
      </c>
      <c r="D120" s="149">
        <f>SUM(D121,D126,D130,D131,D134,D138,D146,D147,D150)</f>
        <v>35000</v>
      </c>
      <c r="E120" s="149">
        <f>SUM(E121,E126,E130,E131,E134,E138,E146,E147,E150)</f>
        <v>0</v>
      </c>
      <c r="F120" s="149">
        <f>SUM(F121,F126,F130,F131,F134,F138,F146,F147,F150)</f>
        <v>1890</v>
      </c>
      <c r="G120" s="150">
        <f>SUM(G121,G126,G130,G131,G134,G138,G146,G147,G150)</f>
        <v>0</v>
      </c>
      <c r="H120" s="76">
        <f t="shared" si="10"/>
        <v>36000</v>
      </c>
      <c r="I120" s="149">
        <f>SUM(I121,I126,I130,I131,I134,I138,I146,I147,I150)</f>
        <v>35000</v>
      </c>
      <c r="J120" s="149">
        <f>SUM(J121,J126,J130,J131,J134,J138,J146,J147,J150)</f>
        <v>0</v>
      </c>
      <c r="K120" s="149">
        <f>SUM(K121,K126,K130,K131,K134,K138,K146,K147,K150)</f>
        <v>1000</v>
      </c>
      <c r="L120" s="150">
        <f>SUM(L121,L126,L130,L131,L134,L138,L146,L147,L150)</f>
        <v>0</v>
      </c>
    </row>
    <row r="121" spans="1:13" ht="24" x14ac:dyDescent="0.25">
      <c r="A121" s="141">
        <v>2310</v>
      </c>
      <c r="B121" s="58" t="s">
        <v>129</v>
      </c>
      <c r="C121" s="59">
        <f t="shared" si="9"/>
        <v>35000</v>
      </c>
      <c r="D121" s="142">
        <f>SUM(D122:D125)</f>
        <v>35000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35000</v>
      </c>
      <c r="I121" s="142">
        <f t="shared" si="11"/>
        <v>35000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10"/>
        <v>0</v>
      </c>
      <c r="I122" s="66">
        <v>0</v>
      </c>
      <c r="J122" s="66"/>
      <c r="K122" s="66">
        <v>0</v>
      </c>
      <c r="L122" s="134"/>
      <c r="M122" s="230"/>
    </row>
    <row r="123" spans="1:13" hidden="1" x14ac:dyDescent="0.25">
      <c r="A123" s="39">
        <v>2312</v>
      </c>
      <c r="B123" s="63" t="s">
        <v>131</v>
      </c>
      <c r="C123" s="64">
        <f t="shared" si="9"/>
        <v>0</v>
      </c>
      <c r="D123" s="66"/>
      <c r="E123" s="66"/>
      <c r="F123" s="66"/>
      <c r="G123" s="134"/>
      <c r="H123" s="64">
        <f t="shared" si="10"/>
        <v>0</v>
      </c>
      <c r="I123" s="66">
        <v>0</v>
      </c>
      <c r="J123" s="66"/>
      <c r="K123" s="66">
        <v>0</v>
      </c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/>
      <c r="K124" s="66">
        <v>0</v>
      </c>
      <c r="L124" s="134"/>
      <c r="M124" s="230"/>
    </row>
    <row r="125" spans="1:13" ht="36" customHeight="1" x14ac:dyDescent="0.25">
      <c r="A125" s="39">
        <v>2314</v>
      </c>
      <c r="B125" s="63" t="s">
        <v>133</v>
      </c>
      <c r="C125" s="64">
        <f t="shared" si="9"/>
        <v>35000</v>
      </c>
      <c r="D125" s="66">
        <f>6000+29000</f>
        <v>35000</v>
      </c>
      <c r="E125" s="66"/>
      <c r="F125" s="66"/>
      <c r="G125" s="134"/>
      <c r="H125" s="64">
        <f t="shared" si="10"/>
        <v>35000</v>
      </c>
      <c r="I125" s="66">
        <v>35000</v>
      </c>
      <c r="J125" s="66"/>
      <c r="K125" s="66">
        <v>0</v>
      </c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/>
      <c r="K127" s="66">
        <v>0</v>
      </c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/>
      <c r="K128" s="66">
        <v>0</v>
      </c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/>
      <c r="K129" s="66">
        <v>0</v>
      </c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/>
      <c r="K130" s="66">
        <v>0</v>
      </c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/>
      <c r="K132" s="66">
        <v>0</v>
      </c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/>
      <c r="K133" s="66">
        <v>0</v>
      </c>
      <c r="L133" s="134"/>
      <c r="M133" s="230"/>
    </row>
    <row r="134" spans="1:13" ht="24" hidden="1" x14ac:dyDescent="0.25">
      <c r="A134" s="130">
        <v>2350</v>
      </c>
      <c r="B134" s="99" t="s">
        <v>142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>
        <v>0</v>
      </c>
      <c r="L135" s="133"/>
      <c r="M135" s="230"/>
    </row>
    <row r="136" spans="1:13" ht="24" hidden="1" x14ac:dyDescent="0.25">
      <c r="A136" s="39">
        <v>2352</v>
      </c>
      <c r="B136" s="63" t="s">
        <v>144</v>
      </c>
      <c r="C136" s="64">
        <f t="shared" si="9"/>
        <v>0</v>
      </c>
      <c r="D136" s="66"/>
      <c r="E136" s="66"/>
      <c r="F136" s="66"/>
      <c r="G136" s="134"/>
      <c r="H136" s="64">
        <f t="shared" si="10"/>
        <v>0</v>
      </c>
      <c r="I136" s="66">
        <v>0</v>
      </c>
      <c r="J136" s="66"/>
      <c r="K136" s="66">
        <v>0</v>
      </c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/>
      <c r="K137" s="66">
        <v>0</v>
      </c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/>
      <c r="K139" s="66">
        <v>0</v>
      </c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/>
      <c r="K140" s="66">
        <v>0</v>
      </c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/>
      <c r="K141" s="66">
        <v>0</v>
      </c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/>
      <c r="K142" s="66">
        <v>0</v>
      </c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/>
      <c r="K143" s="66">
        <v>0</v>
      </c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/>
      <c r="K144" s="66">
        <v>0</v>
      </c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/>
      <c r="K145" s="66">
        <v>0</v>
      </c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/>
      <c r="K146" s="138">
        <v>0</v>
      </c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>
        <v>0</v>
      </c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/>
      <c r="K149" s="66">
        <v>0</v>
      </c>
      <c r="L149" s="134"/>
      <c r="M149" s="230"/>
    </row>
    <row r="150" spans="1:13" x14ac:dyDescent="0.25">
      <c r="A150" s="130">
        <v>2390</v>
      </c>
      <c r="B150" s="99" t="s">
        <v>158</v>
      </c>
      <c r="C150" s="103">
        <f t="shared" si="9"/>
        <v>1890</v>
      </c>
      <c r="D150" s="138"/>
      <c r="E150" s="138"/>
      <c r="F150" s="138">
        <f>1890</f>
        <v>1890</v>
      </c>
      <c r="G150" s="139"/>
      <c r="H150" s="103">
        <f t="shared" si="10"/>
        <v>1000</v>
      </c>
      <c r="I150" s="138">
        <v>0</v>
      </c>
      <c r="J150" s="138"/>
      <c r="K150" s="138">
        <v>1000</v>
      </c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/>
      <c r="K151" s="151">
        <v>0</v>
      </c>
      <c r="L151" s="152"/>
      <c r="M151" s="230"/>
    </row>
    <row r="152" spans="1:13" ht="24" x14ac:dyDescent="0.25">
      <c r="A152" s="50">
        <v>2500</v>
      </c>
      <c r="B152" s="127" t="s">
        <v>160</v>
      </c>
      <c r="C152" s="51">
        <f t="shared" si="9"/>
        <v>1600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1600</v>
      </c>
      <c r="G152" s="56">
        <f t="shared" si="12"/>
        <v>0</v>
      </c>
      <c r="H152" s="51">
        <f t="shared" si="10"/>
        <v>500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500</v>
      </c>
      <c r="L152" s="129">
        <f t="shared" si="13"/>
        <v>0</v>
      </c>
    </row>
    <row r="153" spans="1:13" ht="16.5" customHeight="1" x14ac:dyDescent="0.25">
      <c r="A153" s="141">
        <v>2510</v>
      </c>
      <c r="B153" s="58" t="s">
        <v>161</v>
      </c>
      <c r="C153" s="59">
        <f t="shared" si="9"/>
        <v>1600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1600</v>
      </c>
      <c r="G153" s="142">
        <f t="shared" si="14"/>
        <v>0</v>
      </c>
      <c r="H153" s="59">
        <f t="shared" si="10"/>
        <v>500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500</v>
      </c>
      <c r="L153" s="153">
        <f t="shared" si="15"/>
        <v>0</v>
      </c>
    </row>
    <row r="154" spans="1:13" ht="24" x14ac:dyDescent="0.25">
      <c r="A154" s="39">
        <v>2512</v>
      </c>
      <c r="B154" s="63" t="s">
        <v>162</v>
      </c>
      <c r="C154" s="64">
        <f t="shared" si="9"/>
        <v>1600</v>
      </c>
      <c r="D154" s="66"/>
      <c r="E154" s="66"/>
      <c r="F154" s="66">
        <f>1600</f>
        <v>1600</v>
      </c>
      <c r="G154" s="134"/>
      <c r="H154" s="64">
        <f t="shared" si="10"/>
        <v>500</v>
      </c>
      <c r="I154" s="66">
        <v>0</v>
      </c>
      <c r="J154" s="66"/>
      <c r="K154" s="66">
        <v>500</v>
      </c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/>
      <c r="K155" s="66">
        <v>0</v>
      </c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>
        <v>0</v>
      </c>
      <c r="J156" s="66"/>
      <c r="K156" s="66">
        <v>0</v>
      </c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/>
      <c r="K157" s="66">
        <v>0</v>
      </c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/>
      <c r="K158" s="66">
        <v>0</v>
      </c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/>
      <c r="K159" s="66">
        <v>0</v>
      </c>
      <c r="L159" s="134"/>
      <c r="M159" s="230"/>
    </row>
    <row r="160" spans="1:13" hidden="1" x14ac:dyDescent="0.25">
      <c r="A160" s="123">
        <v>3000</v>
      </c>
      <c r="B160" s="123" t="s">
        <v>168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170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>
        <v>0</v>
      </c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>
        <v>0</v>
      </c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>
        <v>0</v>
      </c>
      <c r="L165" s="134"/>
      <c r="M165" s="230"/>
    </row>
    <row r="166" spans="1:13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>
        <v>0</v>
      </c>
      <c r="J167" s="66"/>
      <c r="K167" s="66">
        <v>0</v>
      </c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>
        <v>0</v>
      </c>
      <c r="J168" s="66"/>
      <c r="K168" s="66">
        <v>0</v>
      </c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>
        <v>0</v>
      </c>
      <c r="J169" s="66"/>
      <c r="K169" s="66">
        <v>0</v>
      </c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>
        <v>0</v>
      </c>
      <c r="J170" s="160"/>
      <c r="K170" s="160">
        <v>0</v>
      </c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9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/>
      <c r="K172" s="138">
        <v>0</v>
      </c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>
        <v>0</v>
      </c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>
        <v>0</v>
      </c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>
        <v>0</v>
      </c>
      <c r="J177" s="66"/>
      <c r="K177" s="66">
        <v>0</v>
      </c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>
        <v>0</v>
      </c>
      <c r="J180" s="66"/>
      <c r="K180" s="66">
        <v>0</v>
      </c>
      <c r="L180" s="134"/>
      <c r="M180" s="230"/>
    </row>
    <row r="181" spans="1:13" s="22" customFormat="1" ht="24" x14ac:dyDescent="0.25">
      <c r="A181" s="169"/>
      <c r="B181" s="18" t="s">
        <v>189</v>
      </c>
      <c r="C181" s="120">
        <f t="shared" si="24"/>
        <v>21500</v>
      </c>
      <c r="D181" s="121">
        <f>SUM(D182,D211,D252,D265)</f>
        <v>21500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17500</v>
      </c>
      <c r="I181" s="121">
        <f t="shared" ref="I181:L181" si="27">SUM(I182,I211,I252,I265)</f>
        <v>17500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x14ac:dyDescent="0.25">
      <c r="A182" s="123">
        <v>5000</v>
      </c>
      <c r="B182" s="123" t="s">
        <v>190</v>
      </c>
      <c r="C182" s="124">
        <f t="shared" si="24"/>
        <v>21500</v>
      </c>
      <c r="D182" s="125">
        <f>D183+D187</f>
        <v>21500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17500</v>
      </c>
      <c r="I182" s="125">
        <f>I183+I187</f>
        <v>17500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x14ac:dyDescent="0.25">
      <c r="A183" s="50">
        <v>5100</v>
      </c>
      <c r="B183" s="127" t="s">
        <v>191</v>
      </c>
      <c r="C183" s="51">
        <f t="shared" si="24"/>
        <v>11000</v>
      </c>
      <c r="D183" s="56">
        <f>SUM(D184:D186)</f>
        <v>11000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10100</v>
      </c>
      <c r="I183" s="56">
        <f>SUM(I184:I186)</f>
        <v>10100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x14ac:dyDescent="0.25">
      <c r="A184" s="141">
        <v>5110</v>
      </c>
      <c r="B184" s="58" t="s">
        <v>192</v>
      </c>
      <c r="C184" s="59">
        <f t="shared" si="24"/>
        <v>8000</v>
      </c>
      <c r="D184" s="61">
        <f>8000</f>
        <v>8000</v>
      </c>
      <c r="E184" s="61"/>
      <c r="F184" s="61"/>
      <c r="G184" s="133"/>
      <c r="H184" s="59">
        <f t="shared" si="25"/>
        <v>7600</v>
      </c>
      <c r="I184" s="61">
        <v>7600</v>
      </c>
      <c r="J184" s="61"/>
      <c r="K184" s="61">
        <v>0</v>
      </c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/>
      <c r="K185" s="66">
        <v>0</v>
      </c>
      <c r="L185" s="134"/>
      <c r="M185" s="230"/>
    </row>
    <row r="186" spans="1:13" x14ac:dyDescent="0.25">
      <c r="A186" s="135">
        <v>5140</v>
      </c>
      <c r="B186" s="63" t="s">
        <v>194</v>
      </c>
      <c r="C186" s="64">
        <f t="shared" si="24"/>
        <v>3000</v>
      </c>
      <c r="D186" s="66">
        <f>3000</f>
        <v>3000</v>
      </c>
      <c r="E186" s="66"/>
      <c r="F186" s="66"/>
      <c r="G186" s="134"/>
      <c r="H186" s="64">
        <f t="shared" si="25"/>
        <v>2500</v>
      </c>
      <c r="I186" s="66">
        <v>2500</v>
      </c>
      <c r="J186" s="66"/>
      <c r="K186" s="66">
        <v>0</v>
      </c>
      <c r="L186" s="134"/>
      <c r="M186" s="230"/>
    </row>
    <row r="187" spans="1:13" ht="24" x14ac:dyDescent="0.25">
      <c r="A187" s="50">
        <v>5200</v>
      </c>
      <c r="B187" s="127" t="s">
        <v>195</v>
      </c>
      <c r="C187" s="51">
        <f t="shared" si="24"/>
        <v>10500</v>
      </c>
      <c r="D187" s="56">
        <f>D188+D198+D199+D206+D207+D208+D210</f>
        <v>10500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7400</v>
      </c>
      <c r="I187" s="56">
        <f>I188+I198+I199+I206+I207+I208+I210</f>
        <v>7400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>
        <v>0</v>
      </c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>
        <v>0</v>
      </c>
      <c r="J190" s="66"/>
      <c r="K190" s="66">
        <v>0</v>
      </c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>
        <v>0</v>
      </c>
      <c r="J191" s="66"/>
      <c r="K191" s="66">
        <v>0</v>
      </c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>
        <v>0</v>
      </c>
      <c r="J192" s="66"/>
      <c r="K192" s="66">
        <v>0</v>
      </c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>
        <v>0</v>
      </c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>
        <v>0</v>
      </c>
      <c r="J194" s="66"/>
      <c r="K194" s="66">
        <v>0</v>
      </c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>
        <v>0</v>
      </c>
      <c r="J195" s="66"/>
      <c r="K195" s="66">
        <v>0</v>
      </c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>
        <v>0</v>
      </c>
      <c r="J196" s="66"/>
      <c r="K196" s="66">
        <v>0</v>
      </c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>
        <v>0</v>
      </c>
      <c r="J197" s="66"/>
      <c r="K197" s="66">
        <v>0</v>
      </c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>
        <v>0</v>
      </c>
      <c r="J198" s="66"/>
      <c r="K198" s="66">
        <v>0</v>
      </c>
      <c r="L198" s="134"/>
      <c r="M198" s="230"/>
    </row>
    <row r="199" spans="1:13" x14ac:dyDescent="0.25">
      <c r="A199" s="135">
        <v>5230</v>
      </c>
      <c r="B199" s="63" t="s">
        <v>207</v>
      </c>
      <c r="C199" s="64">
        <f t="shared" si="24"/>
        <v>10500</v>
      </c>
      <c r="D199" s="136">
        <f>SUM(D200:D205)</f>
        <v>10500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7400</v>
      </c>
      <c r="I199" s="136">
        <f>SUM(I200:I205)</f>
        <v>7400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>
        <v>0</v>
      </c>
      <c r="J200" s="66"/>
      <c r="K200" s="66">
        <v>0</v>
      </c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>
        <v>0</v>
      </c>
      <c r="J201" s="66"/>
      <c r="K201" s="66">
        <v>0</v>
      </c>
      <c r="L201" s="134"/>
      <c r="M201" s="230"/>
    </row>
    <row r="202" spans="1:13" ht="24" x14ac:dyDescent="0.25">
      <c r="A202" s="39">
        <v>5234</v>
      </c>
      <c r="B202" s="63" t="s">
        <v>210</v>
      </c>
      <c r="C202" s="172">
        <f t="shared" si="24"/>
        <v>10500</v>
      </c>
      <c r="D202" s="66">
        <f>10500</f>
        <v>10500</v>
      </c>
      <c r="E202" s="66"/>
      <c r="F202" s="66"/>
      <c r="G202" s="134"/>
      <c r="H202" s="64">
        <f t="shared" si="25"/>
        <v>7400</v>
      </c>
      <c r="I202" s="66">
        <v>7400</v>
      </c>
      <c r="J202" s="66"/>
      <c r="K202" s="66">
        <v>0</v>
      </c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>
        <v>0</v>
      </c>
      <c r="J203" s="66"/>
      <c r="K203" s="66">
        <v>0</v>
      </c>
      <c r="L203" s="134"/>
      <c r="M203" s="230"/>
    </row>
    <row r="204" spans="1:13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>
        <v>0</v>
      </c>
      <c r="J204" s="66"/>
      <c r="K204" s="66">
        <v>0</v>
      </c>
      <c r="L204" s="134"/>
      <c r="M204" s="230"/>
    </row>
    <row r="205" spans="1:13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>
        <v>0</v>
      </c>
      <c r="J205" s="66"/>
      <c r="K205" s="66">
        <v>0</v>
      </c>
      <c r="L205" s="134"/>
      <c r="M205" s="230"/>
    </row>
    <row r="206" spans="1:13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>
        <v>0</v>
      </c>
      <c r="J206" s="66"/>
      <c r="K206" s="66">
        <v>0</v>
      </c>
      <c r="L206" s="134"/>
      <c r="M206" s="230"/>
    </row>
    <row r="207" spans="1:13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>
        <v>0</v>
      </c>
      <c r="J207" s="66"/>
      <c r="K207" s="66">
        <v>0</v>
      </c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>
        <v>0</v>
      </c>
      <c r="J209" s="66"/>
      <c r="K209" s="66">
        <v>0</v>
      </c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>
        <v>0</v>
      </c>
      <c r="J210" s="138"/>
      <c r="K210" s="138">
        <v>0</v>
      </c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>
        <v>0</v>
      </c>
      <c r="J213" s="61"/>
      <c r="K213" s="61">
        <v>0</v>
      </c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>
        <v>0</v>
      </c>
      <c r="J215" s="61"/>
      <c r="K215" s="61">
        <v>0</v>
      </c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>
        <v>0</v>
      </c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>
        <v>0</v>
      </c>
      <c r="J218" s="66"/>
      <c r="K218" s="66">
        <v>0</v>
      </c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>
        <v>0</v>
      </c>
      <c r="J220" s="66"/>
      <c r="K220" s="66">
        <v>0</v>
      </c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>
        <v>0</v>
      </c>
      <c r="J221" s="66"/>
      <c r="K221" s="66">
        <v>0</v>
      </c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>
        <v>0</v>
      </c>
      <c r="J222" s="66"/>
      <c r="K222" s="66">
        <v>0</v>
      </c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>
        <v>0</v>
      </c>
      <c r="J223" s="66"/>
      <c r="K223" s="66">
        <v>0</v>
      </c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>
        <v>0</v>
      </c>
      <c r="J224" s="66"/>
      <c r="K224" s="66">
        <v>0</v>
      </c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>
        <v>0</v>
      </c>
      <c r="J225" s="66"/>
      <c r="K225" s="66">
        <v>0</v>
      </c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>
        <v>0</v>
      </c>
      <c r="J226" s="66"/>
      <c r="K226" s="66">
        <v>0</v>
      </c>
      <c r="L226" s="134"/>
      <c r="M226" s="230"/>
    </row>
    <row r="227" spans="1:13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>
        <v>0</v>
      </c>
      <c r="J228" s="66"/>
      <c r="K228" s="66">
        <v>0</v>
      </c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>
        <v>0</v>
      </c>
      <c r="J229" s="66"/>
      <c r="K229" s="66">
        <v>0</v>
      </c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>
        <v>0</v>
      </c>
      <c r="J230" s="66"/>
      <c r="K230" s="66">
        <v>0</v>
      </c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>
        <v>0</v>
      </c>
      <c r="J231" s="66"/>
      <c r="K231" s="66">
        <v>0</v>
      </c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>
        <v>0</v>
      </c>
      <c r="J234" s="66"/>
      <c r="K234" s="66">
        <v>0</v>
      </c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>
        <v>0</v>
      </c>
      <c r="J235" s="66"/>
      <c r="K235" s="66">
        <v>0</v>
      </c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>
        <v>0</v>
      </c>
      <c r="J236" s="66"/>
      <c r="K236" s="66">
        <v>0</v>
      </c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>
        <v>0</v>
      </c>
      <c r="J237" s="61"/>
      <c r="K237" s="61">
        <v>0</v>
      </c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>
        <v>0</v>
      </c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>
        <v>0</v>
      </c>
      <c r="J239" s="66"/>
      <c r="K239" s="66">
        <v>0</v>
      </c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>
        <v>0</v>
      </c>
      <c r="J242" s="66"/>
      <c r="K242" s="66">
        <v>0</v>
      </c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>
        <v>0</v>
      </c>
      <c r="J243" s="66"/>
      <c r="K243" s="66">
        <v>0</v>
      </c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>
        <v>0</v>
      </c>
      <c r="J244" s="66"/>
      <c r="K244" s="66">
        <v>0</v>
      </c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>
        <v>0</v>
      </c>
      <c r="J246" s="66"/>
      <c r="K246" s="66">
        <v>0</v>
      </c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>
        <v>0</v>
      </c>
      <c r="J247" s="66"/>
      <c r="K247" s="66">
        <v>0</v>
      </c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>
        <v>0</v>
      </c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>
        <v>0</v>
      </c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>
        <v>0</v>
      </c>
      <c r="J251" s="138"/>
      <c r="K251" s="138">
        <v>0</v>
      </c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>
        <v>0</v>
      </c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>
        <v>0</v>
      </c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>
        <v>0</v>
      </c>
      <c r="J256" s="66"/>
      <c r="K256" s="66">
        <v>0</v>
      </c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>
        <v>0</v>
      </c>
      <c r="J258" s="66"/>
      <c r="K258" s="66">
        <v>0</v>
      </c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>
        <v>0</v>
      </c>
      <c r="J259" s="66"/>
      <c r="K259" s="66">
        <v>0</v>
      </c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>
        <v>0</v>
      </c>
      <c r="J260" s="66"/>
      <c r="K260" s="66">
        <v>0</v>
      </c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>
        <v>0</v>
      </c>
      <c r="J261" s="66"/>
      <c r="K261" s="66">
        <v>0</v>
      </c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>
        <v>0</v>
      </c>
      <c r="J262" s="66"/>
      <c r="K262" s="66">
        <v>0</v>
      </c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>
        <v>0</v>
      </c>
      <c r="J264" s="72"/>
      <c r="K264" s="72">
        <v>0</v>
      </c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138">
        <v>0</v>
      </c>
      <c r="J268" s="138"/>
      <c r="K268" s="138">
        <v>0</v>
      </c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>
        <v>0</v>
      </c>
      <c r="J270" s="66"/>
      <c r="K270" s="66">
        <v>0</v>
      </c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>
        <v>0</v>
      </c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333935</v>
      </c>
      <c r="D272" s="205">
        <f>SUM(D269,D252,D211,D182,D174,D160,D75,D53,)</f>
        <v>330445</v>
      </c>
      <c r="E272" s="205">
        <f t="shared" ref="E272:L272" si="57">SUM(E269,E252,E211,E182,E174,E160,E75,E53)</f>
        <v>0</v>
      </c>
      <c r="F272" s="205">
        <f t="shared" si="57"/>
        <v>3490</v>
      </c>
      <c r="G272" s="206">
        <f t="shared" si="57"/>
        <v>0</v>
      </c>
      <c r="H272" s="207">
        <f t="shared" si="57"/>
        <v>280163</v>
      </c>
      <c r="I272" s="205">
        <f t="shared" si="57"/>
        <v>275861</v>
      </c>
      <c r="J272" s="205">
        <f t="shared" si="57"/>
        <v>0</v>
      </c>
      <c r="K272" s="205">
        <f t="shared" si="57"/>
        <v>4302</v>
      </c>
      <c r="L272" s="206">
        <f t="shared" si="57"/>
        <v>0</v>
      </c>
    </row>
    <row r="273" spans="1:13" s="22" customFormat="1" ht="13.5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-2802</v>
      </c>
      <c r="I273" s="209">
        <f>SUM(I24,I25,I41)-I51</f>
        <v>0</v>
      </c>
      <c r="J273" s="209">
        <f>SUM(J24,J25,J41)-J51</f>
        <v>0</v>
      </c>
      <c r="K273" s="209">
        <f>(K26+K43)-K51</f>
        <v>-2802</v>
      </c>
      <c r="L273" s="210">
        <f>L45-L51</f>
        <v>0</v>
      </c>
    </row>
    <row r="274" spans="1:13" s="22" customFormat="1" ht="12.75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2802</v>
      </c>
      <c r="I274" s="212">
        <f t="shared" si="58"/>
        <v>0</v>
      </c>
      <c r="J274" s="212">
        <f t="shared" si="58"/>
        <v>0</v>
      </c>
      <c r="K274" s="212">
        <f t="shared" si="58"/>
        <v>2802</v>
      </c>
      <c r="L274" s="215">
        <f t="shared" si="58"/>
        <v>0</v>
      </c>
    </row>
    <row r="275" spans="1:13" s="22" customFormat="1" ht="12.75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2802</v>
      </c>
      <c r="I275" s="112">
        <f t="shared" si="59"/>
        <v>0</v>
      </c>
      <c r="J275" s="112">
        <f t="shared" si="59"/>
        <v>0</v>
      </c>
      <c r="K275" s="112">
        <f t="shared" si="59"/>
        <v>2802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>
        <v>0</v>
      </c>
      <c r="J277" s="72"/>
      <c r="K277" s="72">
        <v>0</v>
      </c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>
        <v>0</v>
      </c>
      <c r="J278" s="66"/>
      <c r="K278" s="66">
        <v>0</v>
      </c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>
        <v>0</v>
      </c>
      <c r="J279" s="66"/>
      <c r="K279" s="66">
        <v>0</v>
      </c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>
        <v>0</v>
      </c>
      <c r="J280" s="66"/>
      <c r="K280" s="66">
        <v>0</v>
      </c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>
        <v>0</v>
      </c>
      <c r="J281" s="66"/>
      <c r="K281" s="66">
        <v>0</v>
      </c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>
        <v>0</v>
      </c>
      <c r="J282" s="160"/>
      <c r="K282" s="160">
        <v>0</v>
      </c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/>
      <c r="K283" s="224">
        <v>0</v>
      </c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/>
      <c r="K284" s="151">
        <v>0</v>
      </c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3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3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3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MAnL+jmzbuptiDMwsXenuxvwqRdICxpF3zwB5jnvF7XYwtHQn6gBFjzXKxCQ1+bwLqtMY/OhNukwukT5v2Vb6Q==" saltValue="5PzZseDQ59oA+FKS7Li3Ig==" spinCount="100000" sheet="1" objects="1" scenarios="1"/>
  <autoFilter ref="A18:M284">
    <filterColumn colId="7">
      <filters>
        <filter val="1 000"/>
        <filter val="1 200"/>
        <filter val="1 500"/>
        <filter val="1 530"/>
        <filter val="10 100"/>
        <filter val="17 500"/>
        <filter val="183 442"/>
        <filter val="2 500"/>
        <filter val="2 802"/>
        <filter val="-2 802"/>
        <filter val="224 133"/>
        <filter val="224 633"/>
        <filter val="262 663"/>
        <filter val="275 861"/>
        <filter val="280 163"/>
        <filter val="3 500"/>
        <filter val="330"/>
        <filter val="35 000"/>
        <filter val="36 000"/>
        <filter val="37 191"/>
        <filter val="500"/>
        <filter val="7 400"/>
        <filter val="7 60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377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306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x14ac:dyDescent="0.25">
      <c r="A7" s="4" t="s">
        <v>10</v>
      </c>
      <c r="B7" s="5"/>
      <c r="C7" s="247" t="s">
        <v>362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339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 t="s">
        <v>357</v>
      </c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723501</v>
      </c>
      <c r="D20" s="26">
        <f>SUM(D21,D24,D25,D41,D43)</f>
        <v>712415</v>
      </c>
      <c r="E20" s="26">
        <f>SUM(E21,E24,E43)</f>
        <v>0</v>
      </c>
      <c r="F20" s="26">
        <f>SUM(F21,F26,F43)</f>
        <v>11086</v>
      </c>
      <c r="G20" s="27">
        <f>SUM(G21,G45)</f>
        <v>0</v>
      </c>
      <c r="H20" s="25">
        <f>SUM(I20:L20)</f>
        <v>661323</v>
      </c>
      <c r="I20" s="26">
        <f>SUM(I21,I24,I25,I41,I43)</f>
        <v>650237</v>
      </c>
      <c r="J20" s="26">
        <f>SUM(J21,J24,J43)</f>
        <v>0</v>
      </c>
      <c r="K20" s="26">
        <f>SUM(K21,K26,K43)</f>
        <v>11086</v>
      </c>
      <c r="L20" s="27">
        <f>SUM(L21,L45)</f>
        <v>0</v>
      </c>
    </row>
    <row r="21" spans="1:12" ht="12.75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11086</v>
      </c>
      <c r="I21" s="31">
        <f>SUM(I22:I23)</f>
        <v>0</v>
      </c>
      <c r="J21" s="31">
        <f>SUM(J22:J23)</f>
        <v>0</v>
      </c>
      <c r="K21" s="31">
        <f>SUM(K22:K23)</f>
        <v>11086</v>
      </c>
      <c r="L21" s="32">
        <f>SUM(L22:L23)</f>
        <v>0</v>
      </c>
    </row>
    <row r="22" spans="1:12" hidden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11086</v>
      </c>
      <c r="I23" s="41"/>
      <c r="J23" s="41"/>
      <c r="K23" s="41">
        <v>11086</v>
      </c>
      <c r="L23" s="43"/>
    </row>
    <row r="24" spans="1:12" s="22" customFormat="1" ht="24.75" thickBot="1" x14ac:dyDescent="0.3">
      <c r="A24" s="44">
        <v>19300</v>
      </c>
      <c r="B24" s="44" t="s">
        <v>34</v>
      </c>
      <c r="C24" s="45">
        <f t="shared" si="0"/>
        <v>712415</v>
      </c>
      <c r="D24" s="46">
        <f>59924+7431+372950+171310+100800</f>
        <v>712415</v>
      </c>
      <c r="E24" s="46"/>
      <c r="F24" s="47" t="s">
        <v>35</v>
      </c>
      <c r="G24" s="48" t="s">
        <v>35</v>
      </c>
      <c r="H24" s="45">
        <f t="shared" si="1"/>
        <v>650237</v>
      </c>
      <c r="I24" s="46">
        <f>I51</f>
        <v>650237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11086</v>
      </c>
      <c r="D26" s="53" t="s">
        <v>35</v>
      </c>
      <c r="E26" s="53" t="s">
        <v>35</v>
      </c>
      <c r="F26" s="56">
        <f>SUM(F27,F31,F33,F36)</f>
        <v>11086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11086</v>
      </c>
      <c r="D36" s="53" t="s">
        <v>35</v>
      </c>
      <c r="E36" s="53" t="s">
        <v>35</v>
      </c>
      <c r="F36" s="56">
        <f>SUM(F37:F40)</f>
        <v>11086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11086</v>
      </c>
      <c r="D40" s="77" t="s">
        <v>35</v>
      </c>
      <c r="E40" s="77" t="s">
        <v>35</v>
      </c>
      <c r="F40" s="78">
        <f>11086</f>
        <v>11086</v>
      </c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07" si="5">SUM(D50:G50)</f>
        <v>723501</v>
      </c>
      <c r="D50" s="112">
        <f>SUM(D51,D269)</f>
        <v>712415</v>
      </c>
      <c r="E50" s="112">
        <f>SUM(E51,E269)</f>
        <v>0</v>
      </c>
      <c r="F50" s="112">
        <f>SUM(F51,F269)</f>
        <v>11086</v>
      </c>
      <c r="G50" s="113">
        <f>SUM(G51,G269)</f>
        <v>0</v>
      </c>
      <c r="H50" s="111">
        <f t="shared" ref="H50:H107" si="6">SUM(I50:L50)</f>
        <v>661323</v>
      </c>
      <c r="I50" s="112">
        <f>SUM(I51,I269)</f>
        <v>650237</v>
      </c>
      <c r="J50" s="112">
        <f>SUM(J51,J269)</f>
        <v>0</v>
      </c>
      <c r="K50" s="112">
        <f>SUM(K51,K269)</f>
        <v>11086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723501</v>
      </c>
      <c r="D51" s="117">
        <f>SUM(D52,D181)</f>
        <v>712415</v>
      </c>
      <c r="E51" s="117">
        <f>SUM(E52,E181)</f>
        <v>0</v>
      </c>
      <c r="F51" s="117">
        <f>SUM(F52,F181)</f>
        <v>11086</v>
      </c>
      <c r="G51" s="118">
        <f>SUM(G52,G181)</f>
        <v>0</v>
      </c>
      <c r="H51" s="116">
        <f t="shared" si="6"/>
        <v>661323</v>
      </c>
      <c r="I51" s="117">
        <f>SUM(I52,I181)</f>
        <v>650237</v>
      </c>
      <c r="J51" s="117">
        <f>SUM(J52,J181)</f>
        <v>0</v>
      </c>
      <c r="K51" s="117">
        <f>SUM(K52,K181)</f>
        <v>11086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590207</v>
      </c>
      <c r="D52" s="121">
        <f>SUM(D53,D75,D160,D174)</f>
        <v>590207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540129</v>
      </c>
      <c r="I52" s="121">
        <f>SUM(I53,I75,I160,I174)</f>
        <v>540129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x14ac:dyDescent="0.25">
      <c r="A53" s="123">
        <v>1000</v>
      </c>
      <c r="B53" s="123" t="s">
        <v>63</v>
      </c>
      <c r="C53" s="124">
        <f t="shared" si="5"/>
        <v>4350</v>
      </c>
      <c r="D53" s="125">
        <f>SUM(D54,D67)</f>
        <v>4350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4200</v>
      </c>
      <c r="I53" s="125">
        <f>SUM(I54,I67)</f>
        <v>4200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x14ac:dyDescent="0.25">
      <c r="A54" s="50">
        <v>1100</v>
      </c>
      <c r="B54" s="127" t="s">
        <v>64</v>
      </c>
      <c r="C54" s="51">
        <f t="shared" si="5"/>
        <v>4000</v>
      </c>
      <c r="D54" s="56">
        <f>SUM(D55,D58,D66)</f>
        <v>4000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4000</v>
      </c>
      <c r="I54" s="56">
        <f>SUM(I55,I58,I66)</f>
        <v>4000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>
        <v>0</v>
      </c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/>
      <c r="K57" s="66">
        <v>0</v>
      </c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>
        <v>0</v>
      </c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/>
      <c r="K60" s="66">
        <v>0</v>
      </c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>
        <v>0</v>
      </c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>
        <v>0</v>
      </c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/>
      <c r="K63" s="66">
        <v>0</v>
      </c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>
        <v>0</v>
      </c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>
        <v>0</v>
      </c>
      <c r="L65" s="134"/>
      <c r="M65" s="230"/>
    </row>
    <row r="66" spans="1:13" ht="36" x14ac:dyDescent="0.25">
      <c r="A66" s="130">
        <v>1150</v>
      </c>
      <c r="B66" s="99" t="s">
        <v>76</v>
      </c>
      <c r="C66" s="103">
        <f t="shared" si="5"/>
        <v>4000</v>
      </c>
      <c r="D66" s="138">
        <f>4000</f>
        <v>4000</v>
      </c>
      <c r="E66" s="138"/>
      <c r="F66" s="138"/>
      <c r="G66" s="139"/>
      <c r="H66" s="103">
        <f t="shared" si="6"/>
        <v>4000</v>
      </c>
      <c r="I66" s="138">
        <v>4000</v>
      </c>
      <c r="J66" s="138"/>
      <c r="K66" s="138">
        <v>0</v>
      </c>
      <c r="L66" s="139"/>
      <c r="M66" s="230"/>
    </row>
    <row r="67" spans="1:13" ht="36" x14ac:dyDescent="0.25">
      <c r="A67" s="50">
        <v>1200</v>
      </c>
      <c r="B67" s="127" t="s">
        <v>77</v>
      </c>
      <c r="C67" s="51">
        <f t="shared" si="5"/>
        <v>350</v>
      </c>
      <c r="D67" s="56">
        <f>SUM(D68:D69)</f>
        <v>350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200</v>
      </c>
      <c r="I67" s="56">
        <f>SUM(I68:I69)</f>
        <v>200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x14ac:dyDescent="0.25">
      <c r="A68" s="141">
        <v>1210</v>
      </c>
      <c r="B68" s="58" t="s">
        <v>78</v>
      </c>
      <c r="C68" s="59">
        <f t="shared" si="5"/>
        <v>350</v>
      </c>
      <c r="D68" s="61">
        <f>350</f>
        <v>350</v>
      </c>
      <c r="E68" s="61"/>
      <c r="F68" s="61"/>
      <c r="G68" s="133"/>
      <c r="H68" s="59">
        <f t="shared" si="6"/>
        <v>200</v>
      </c>
      <c r="I68" s="61">
        <v>200</v>
      </c>
      <c r="J68" s="61"/>
      <c r="K68" s="61">
        <v>0</v>
      </c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>
        <v>0</v>
      </c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>
        <v>0</v>
      </c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>
        <v>0</v>
      </c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>
        <v>0</v>
      </c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>
        <v>0</v>
      </c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516129</v>
      </c>
      <c r="D75" s="125">
        <f>SUM(D76,D83,D120,D151,D152)</f>
        <v>516129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458201</v>
      </c>
      <c r="I75" s="125">
        <f t="shared" ref="I75:L75" si="8">SUM(I76,I83,I120,I151,I152)</f>
        <v>458201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>
        <v>0</v>
      </c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>
        <v>0</v>
      </c>
      <c r="L79" s="134"/>
      <c r="M79" s="230"/>
    </row>
    <row r="80" spans="1:13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>
        <v>0</v>
      </c>
      <c r="L81" s="134"/>
      <c r="M81" s="230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>
        <v>0</v>
      </c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479421</v>
      </c>
      <c r="D83" s="56">
        <f>SUM(D84,D85,D91,D99,D107,D108,D114,D119)</f>
        <v>479421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425421</v>
      </c>
      <c r="I83" s="56">
        <f>SUM(I84,I85,I91,I99,I107,I108,I114,I119)</f>
        <v>425421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/>
      <c r="K84" s="138">
        <v>0</v>
      </c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>
        <v>0</v>
      </c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>
        <v>0</v>
      </c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/>
      <c r="K88" s="66">
        <v>0</v>
      </c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>
        <v>0</v>
      </c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>
        <v>0</v>
      </c>
      <c r="L90" s="134"/>
      <c r="M90" s="230"/>
    </row>
    <row r="91" spans="1:13" x14ac:dyDescent="0.25">
      <c r="A91" s="135">
        <v>2230</v>
      </c>
      <c r="B91" s="63" t="s">
        <v>99</v>
      </c>
      <c r="C91" s="64">
        <f t="shared" si="5"/>
        <v>464241</v>
      </c>
      <c r="D91" s="136">
        <f>SUM(D92:D98)</f>
        <v>464241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411141</v>
      </c>
      <c r="I91" s="136">
        <f>SUM(I92:I98)</f>
        <v>411141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x14ac:dyDescent="0.25">
      <c r="A92" s="39">
        <v>2231</v>
      </c>
      <c r="B92" s="63" t="s">
        <v>100</v>
      </c>
      <c r="C92" s="64">
        <f t="shared" si="5"/>
        <v>32040</v>
      </c>
      <c r="D92" s="66">
        <f>4000+4340+18000+5700</f>
        <v>32040</v>
      </c>
      <c r="E92" s="66"/>
      <c r="F92" s="66"/>
      <c r="G92" s="134"/>
      <c r="H92" s="64">
        <f t="shared" si="6"/>
        <v>42540</v>
      </c>
      <c r="I92" s="66">
        <v>42540</v>
      </c>
      <c r="J92" s="66"/>
      <c r="K92" s="66">
        <v>0</v>
      </c>
      <c r="L92" s="134"/>
      <c r="M92" s="230"/>
    </row>
    <row r="93" spans="1:13" ht="24.75" customHeight="1" x14ac:dyDescent="0.25">
      <c r="A93" s="39">
        <v>2232</v>
      </c>
      <c r="B93" s="63" t="s">
        <v>101</v>
      </c>
      <c r="C93" s="64">
        <f t="shared" si="5"/>
        <v>53605</v>
      </c>
      <c r="D93" s="66">
        <f>4500+25000+605+8500+15000</f>
        <v>53605</v>
      </c>
      <c r="E93" s="66"/>
      <c r="F93" s="66"/>
      <c r="G93" s="134"/>
      <c r="H93" s="64">
        <f t="shared" si="6"/>
        <v>30310</v>
      </c>
      <c r="I93" s="66">
        <v>30310</v>
      </c>
      <c r="J93" s="66"/>
      <c r="K93" s="66">
        <v>0</v>
      </c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>
        <v>0</v>
      </c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>
        <v>0</v>
      </c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>
        <v>0</v>
      </c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>
        <v>0</v>
      </c>
      <c r="L97" s="134"/>
      <c r="M97" s="230"/>
    </row>
    <row r="98" spans="1:13" x14ac:dyDescent="0.25">
      <c r="A98" s="39">
        <v>2239</v>
      </c>
      <c r="B98" s="63" t="s">
        <v>106</v>
      </c>
      <c r="C98" s="64">
        <f t="shared" si="5"/>
        <v>378596</v>
      </c>
      <c r="D98" s="66">
        <f>183000+100000+29000+15200+39000+291+10605+1500</f>
        <v>378596</v>
      </c>
      <c r="E98" s="66"/>
      <c r="F98" s="66"/>
      <c r="G98" s="134"/>
      <c r="H98" s="64">
        <f t="shared" si="6"/>
        <v>338291</v>
      </c>
      <c r="I98" s="66">
        <v>338291</v>
      </c>
      <c r="J98" s="66"/>
      <c r="K98" s="66">
        <v>0</v>
      </c>
      <c r="L98" s="134"/>
      <c r="M98" s="230"/>
    </row>
    <row r="99" spans="1:13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>
        <v>0</v>
      </c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>
        <v>0</v>
      </c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>
        <v>0</v>
      </c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/>
      <c r="K103" s="66">
        <v>0</v>
      </c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>
        <v>0</v>
      </c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>
        <v>0</v>
      </c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>
        <v>0</v>
      </c>
      <c r="L106" s="134"/>
      <c r="M106" s="230"/>
    </row>
    <row r="107" spans="1:13" x14ac:dyDescent="0.25">
      <c r="A107" s="135">
        <v>2250</v>
      </c>
      <c r="B107" s="63" t="s">
        <v>115</v>
      </c>
      <c r="C107" s="64">
        <f t="shared" si="5"/>
        <v>10000</v>
      </c>
      <c r="D107" s="136">
        <v>10000</v>
      </c>
      <c r="E107" s="136"/>
      <c r="F107" s="136"/>
      <c r="G107" s="145"/>
      <c r="H107" s="64">
        <f t="shared" si="6"/>
        <v>10000</v>
      </c>
      <c r="I107" s="66">
        <v>10000</v>
      </c>
      <c r="J107" s="136"/>
      <c r="K107" s="136">
        <v>0</v>
      </c>
      <c r="L107" s="137"/>
      <c r="M107" s="230"/>
    </row>
    <row r="108" spans="1:13" x14ac:dyDescent="0.25">
      <c r="A108" s="135">
        <v>2260</v>
      </c>
      <c r="B108" s="63" t="s">
        <v>116</v>
      </c>
      <c r="C108" s="64">
        <f t="shared" ref="C108:C174" si="9">SUM(D108:G108)</f>
        <v>5180</v>
      </c>
      <c r="D108" s="136">
        <f>SUM(D109:D113)</f>
        <v>5180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4280</v>
      </c>
      <c r="I108" s="136">
        <f>SUM(I109:I113)</f>
        <v>4280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x14ac:dyDescent="0.25">
      <c r="A109" s="39">
        <v>2261</v>
      </c>
      <c r="B109" s="63" t="s">
        <v>117</v>
      </c>
      <c r="C109" s="64">
        <f t="shared" si="9"/>
        <v>3180</v>
      </c>
      <c r="D109" s="66">
        <f>3180</f>
        <v>3180</v>
      </c>
      <c r="E109" s="66"/>
      <c r="F109" s="66"/>
      <c r="G109" s="134"/>
      <c r="H109" s="64">
        <f t="shared" si="10"/>
        <v>3180</v>
      </c>
      <c r="I109" s="66">
        <v>3180</v>
      </c>
      <c r="J109" s="66"/>
      <c r="K109" s="66">
        <v>0</v>
      </c>
      <c r="L109" s="134"/>
      <c r="M109" s="230"/>
    </row>
    <row r="110" spans="1:13" x14ac:dyDescent="0.25">
      <c r="A110" s="39">
        <v>2262</v>
      </c>
      <c r="B110" s="63" t="s">
        <v>118</v>
      </c>
      <c r="C110" s="64">
        <f t="shared" si="9"/>
        <v>2000</v>
      </c>
      <c r="D110" s="66">
        <f>2000</f>
        <v>2000</v>
      </c>
      <c r="E110" s="66"/>
      <c r="F110" s="66"/>
      <c r="G110" s="134"/>
      <c r="H110" s="64">
        <f t="shared" si="10"/>
        <v>1100</v>
      </c>
      <c r="I110" s="66">
        <v>1100</v>
      </c>
      <c r="J110" s="66"/>
      <c r="K110" s="66">
        <v>0</v>
      </c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/>
      <c r="K111" s="66">
        <v>0</v>
      </c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/>
      <c r="K112" s="66">
        <v>0</v>
      </c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/>
      <c r="K113" s="66">
        <v>0</v>
      </c>
      <c r="L113" s="134"/>
      <c r="M113" s="230"/>
    </row>
    <row r="114" spans="1:13" hidden="1" x14ac:dyDescent="0.25">
      <c r="A114" s="135">
        <v>2270</v>
      </c>
      <c r="B114" s="63" t="s">
        <v>122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/>
      <c r="K115" s="66">
        <v>0</v>
      </c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/>
      <c r="K116" s="66">
        <v>0</v>
      </c>
      <c r="L116" s="134"/>
      <c r="M116" s="230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/>
      <c r="K117" s="66">
        <v>0</v>
      </c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>
        <v>0</v>
      </c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>
        <v>0</v>
      </c>
      <c r="L119" s="148"/>
      <c r="M119" s="230"/>
    </row>
    <row r="120" spans="1:13" ht="38.25" customHeight="1" x14ac:dyDescent="0.25">
      <c r="A120" s="95">
        <v>2300</v>
      </c>
      <c r="B120" s="75" t="s">
        <v>128</v>
      </c>
      <c r="C120" s="76">
        <f t="shared" si="9"/>
        <v>36708</v>
      </c>
      <c r="D120" s="149">
        <f>SUM(D121,D126,D130,D131,D134,D138,D146,D147,D150)</f>
        <v>36708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32780</v>
      </c>
      <c r="I120" s="149">
        <f>SUM(I121,I126,I130,I131,I134,I138,I146,I147,I150)</f>
        <v>32780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x14ac:dyDescent="0.25">
      <c r="A121" s="141">
        <v>2310</v>
      </c>
      <c r="B121" s="58" t="s">
        <v>129</v>
      </c>
      <c r="C121" s="59">
        <f t="shared" si="9"/>
        <v>36708</v>
      </c>
      <c r="D121" s="142">
        <f>SUM(D122:D125)</f>
        <v>36708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32780</v>
      </c>
      <c r="I121" s="142">
        <f t="shared" si="11"/>
        <v>32780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10"/>
        <v>0</v>
      </c>
      <c r="I122" s="66">
        <v>0</v>
      </c>
      <c r="J122" s="66"/>
      <c r="K122" s="66">
        <v>0</v>
      </c>
      <c r="L122" s="134"/>
      <c r="M122" s="230"/>
    </row>
    <row r="123" spans="1:13" x14ac:dyDescent="0.25">
      <c r="A123" s="39">
        <v>2312</v>
      </c>
      <c r="B123" s="63" t="s">
        <v>131</v>
      </c>
      <c r="C123" s="64">
        <f t="shared" si="9"/>
        <v>3498</v>
      </c>
      <c r="D123" s="66">
        <f>3388+110</f>
        <v>3498</v>
      </c>
      <c r="E123" s="66"/>
      <c r="F123" s="66"/>
      <c r="G123" s="134"/>
      <c r="H123" s="64">
        <f t="shared" si="10"/>
        <v>3070</v>
      </c>
      <c r="I123" s="66">
        <v>3070</v>
      </c>
      <c r="J123" s="66"/>
      <c r="K123" s="66">
        <v>0</v>
      </c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/>
      <c r="K124" s="66">
        <v>0</v>
      </c>
      <c r="L124" s="134"/>
      <c r="M124" s="230"/>
    </row>
    <row r="125" spans="1:13" ht="36" customHeight="1" x14ac:dyDescent="0.25">
      <c r="A125" s="39">
        <v>2314</v>
      </c>
      <c r="B125" s="63" t="s">
        <v>133</v>
      </c>
      <c r="C125" s="64">
        <f t="shared" si="9"/>
        <v>33210</v>
      </c>
      <c r="D125" s="66">
        <f>210+30500+2500</f>
        <v>33210</v>
      </c>
      <c r="E125" s="66"/>
      <c r="F125" s="66"/>
      <c r="G125" s="134"/>
      <c r="H125" s="64">
        <f t="shared" si="10"/>
        <v>29710</v>
      </c>
      <c r="I125" s="66">
        <v>29710</v>
      </c>
      <c r="J125" s="66"/>
      <c r="K125" s="66">
        <v>0</v>
      </c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/>
      <c r="K127" s="66">
        <v>0</v>
      </c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/>
      <c r="K128" s="66">
        <v>0</v>
      </c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/>
      <c r="K129" s="66">
        <v>0</v>
      </c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/>
      <c r="K130" s="66">
        <v>0</v>
      </c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/>
      <c r="K132" s="66">
        <v>0</v>
      </c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/>
      <c r="K133" s="66">
        <v>0</v>
      </c>
      <c r="L133" s="134"/>
      <c r="M133" s="230"/>
    </row>
    <row r="134" spans="1:13" ht="24" hidden="1" x14ac:dyDescent="0.25">
      <c r="A134" s="130">
        <v>2350</v>
      </c>
      <c r="B134" s="99" t="s">
        <v>142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>
        <v>0</v>
      </c>
      <c r="L135" s="133"/>
      <c r="M135" s="230"/>
    </row>
    <row r="136" spans="1:13" ht="24" hidden="1" x14ac:dyDescent="0.25">
      <c r="A136" s="39">
        <v>2352</v>
      </c>
      <c r="B136" s="63" t="s">
        <v>144</v>
      </c>
      <c r="C136" s="64">
        <f t="shared" si="9"/>
        <v>0</v>
      </c>
      <c r="D136" s="66"/>
      <c r="E136" s="66"/>
      <c r="F136" s="66"/>
      <c r="G136" s="134"/>
      <c r="H136" s="64">
        <f t="shared" si="10"/>
        <v>0</v>
      </c>
      <c r="I136" s="66">
        <v>0</v>
      </c>
      <c r="J136" s="66"/>
      <c r="K136" s="66">
        <v>0</v>
      </c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/>
      <c r="K137" s="66">
        <v>0</v>
      </c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/>
      <c r="K139" s="66">
        <v>0</v>
      </c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/>
      <c r="K140" s="66">
        <v>0</v>
      </c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/>
      <c r="K141" s="66">
        <v>0</v>
      </c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/>
      <c r="K142" s="66">
        <v>0</v>
      </c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/>
      <c r="K143" s="66">
        <v>0</v>
      </c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/>
      <c r="K144" s="66">
        <v>0</v>
      </c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/>
      <c r="K145" s="66">
        <v>0</v>
      </c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/>
      <c r="K146" s="138">
        <v>0</v>
      </c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>
        <v>0</v>
      </c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/>
      <c r="K149" s="66">
        <v>0</v>
      </c>
      <c r="L149" s="134"/>
      <c r="M149" s="230"/>
    </row>
    <row r="150" spans="1:13" hidden="1" x14ac:dyDescent="0.25">
      <c r="A150" s="130">
        <v>2390</v>
      </c>
      <c r="B150" s="99" t="s">
        <v>158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>
        <v>0</v>
      </c>
      <c r="J150" s="138"/>
      <c r="K150" s="138">
        <v>0</v>
      </c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/>
      <c r="K151" s="151">
        <v>0</v>
      </c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1">
        <v>2510</v>
      </c>
      <c r="B153" s="58" t="s">
        <v>161</v>
      </c>
      <c r="C153" s="59">
        <f t="shared" si="9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10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>
        <v>0</v>
      </c>
      <c r="J154" s="66"/>
      <c r="K154" s="66">
        <v>0</v>
      </c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/>
      <c r="K155" s="66">
        <v>0</v>
      </c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>
        <v>0</v>
      </c>
      <c r="J156" s="66"/>
      <c r="K156" s="66">
        <v>0</v>
      </c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/>
      <c r="K157" s="66">
        <v>0</v>
      </c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/>
      <c r="K158" s="66">
        <v>0</v>
      </c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/>
      <c r="K159" s="66">
        <v>0</v>
      </c>
      <c r="L159" s="134"/>
      <c r="M159" s="230"/>
    </row>
    <row r="160" spans="1:13" x14ac:dyDescent="0.25">
      <c r="A160" s="123">
        <v>3000</v>
      </c>
      <c r="B160" s="123" t="s">
        <v>168</v>
      </c>
      <c r="C160" s="124">
        <f t="shared" si="9"/>
        <v>69728</v>
      </c>
      <c r="D160" s="125">
        <f>SUM(D161,D171)</f>
        <v>69728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77728</v>
      </c>
      <c r="I160" s="125">
        <f>SUM(I161,I171)</f>
        <v>77728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x14ac:dyDescent="0.25">
      <c r="A161" s="50">
        <v>3200</v>
      </c>
      <c r="B161" s="154" t="s">
        <v>169</v>
      </c>
      <c r="C161" s="155">
        <f t="shared" si="9"/>
        <v>69728</v>
      </c>
      <c r="D161" s="56">
        <f>SUM(D162,D166)</f>
        <v>69728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77728</v>
      </c>
      <c r="I161" s="56">
        <f>SUM(I162,I166)</f>
        <v>77728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x14ac:dyDescent="0.25">
      <c r="A162" s="141">
        <v>3260</v>
      </c>
      <c r="B162" s="58" t="s">
        <v>170</v>
      </c>
      <c r="C162" s="59">
        <f t="shared" si="9"/>
        <v>69728</v>
      </c>
      <c r="D162" s="142">
        <f>SUM(D163:D165)</f>
        <v>69728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77728</v>
      </c>
      <c r="I162" s="142">
        <f>SUM(I163:I165)</f>
        <v>77728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>
        <v>0</v>
      </c>
      <c r="L163" s="134"/>
      <c r="M163" s="230"/>
    </row>
    <row r="164" spans="1:13" ht="36" x14ac:dyDescent="0.25">
      <c r="A164" s="39">
        <v>3262</v>
      </c>
      <c r="B164" s="63" t="s">
        <v>172</v>
      </c>
      <c r="C164" s="64">
        <f>SUM(D164:G164)</f>
        <v>45000</v>
      </c>
      <c r="D164" s="66">
        <f>30000+15000</f>
        <v>45000</v>
      </c>
      <c r="E164" s="66"/>
      <c r="F164" s="66"/>
      <c r="G164" s="134"/>
      <c r="H164" s="64">
        <f>SUM(I164:L164)</f>
        <v>45000</v>
      </c>
      <c r="I164" s="66">
        <v>45000</v>
      </c>
      <c r="J164" s="66"/>
      <c r="K164" s="66">
        <v>0</v>
      </c>
      <c r="L164" s="134"/>
      <c r="M164" s="230"/>
    </row>
    <row r="165" spans="1:13" ht="24" x14ac:dyDescent="0.25">
      <c r="A165" s="39">
        <v>3263</v>
      </c>
      <c r="B165" s="63" t="s">
        <v>173</v>
      </c>
      <c r="C165" s="64">
        <f>SUM(D165:G165)</f>
        <v>24728</v>
      </c>
      <c r="D165" s="66">
        <f>24728</f>
        <v>24728</v>
      </c>
      <c r="E165" s="66"/>
      <c r="F165" s="66"/>
      <c r="G165" s="134"/>
      <c r="H165" s="64">
        <f>SUM(I165:L165)</f>
        <v>32728</v>
      </c>
      <c r="I165" s="66">
        <v>32728</v>
      </c>
      <c r="J165" s="66"/>
      <c r="K165" s="66">
        <v>0</v>
      </c>
      <c r="L165" s="134"/>
      <c r="M165" s="230"/>
    </row>
    <row r="166" spans="1:13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>
        <v>0</v>
      </c>
      <c r="J167" s="66"/>
      <c r="K167" s="66">
        <v>0</v>
      </c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>
        <v>0</v>
      </c>
      <c r="J168" s="66"/>
      <c r="K168" s="66">
        <v>0</v>
      </c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>
        <v>0</v>
      </c>
      <c r="J169" s="66"/>
      <c r="K169" s="66">
        <v>0</v>
      </c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>
        <v>0</v>
      </c>
      <c r="J170" s="160"/>
      <c r="K170" s="160">
        <v>0</v>
      </c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9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/>
      <c r="K172" s="138">
        <v>0</v>
      </c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>
        <v>0</v>
      </c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>
        <v>0</v>
      </c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>
        <v>0</v>
      </c>
      <c r="J177" s="66"/>
      <c r="K177" s="66">
        <v>0</v>
      </c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>
        <v>0</v>
      </c>
      <c r="J180" s="66"/>
      <c r="K180" s="66">
        <v>0</v>
      </c>
      <c r="L180" s="134"/>
      <c r="M180" s="230"/>
    </row>
    <row r="181" spans="1:13" s="22" customFormat="1" ht="24" x14ac:dyDescent="0.25">
      <c r="A181" s="169"/>
      <c r="B181" s="18" t="s">
        <v>189</v>
      </c>
      <c r="C181" s="120">
        <f t="shared" si="24"/>
        <v>133294</v>
      </c>
      <c r="D181" s="121">
        <f>SUM(D182,D211,D252,D265)</f>
        <v>122208</v>
      </c>
      <c r="E181" s="121">
        <f t="shared" ref="E181:G181" si="26">SUM(E182,E211,E252,E265)</f>
        <v>0</v>
      </c>
      <c r="F181" s="121">
        <f t="shared" si="26"/>
        <v>11086</v>
      </c>
      <c r="G181" s="121">
        <f t="shared" si="26"/>
        <v>0</v>
      </c>
      <c r="H181" s="120">
        <f>SUM(I181:L181)</f>
        <v>121194</v>
      </c>
      <c r="I181" s="121">
        <f t="shared" ref="I181:L181" si="27">SUM(I182,I211,I252,I265)</f>
        <v>110108</v>
      </c>
      <c r="J181" s="121">
        <f t="shared" si="27"/>
        <v>0</v>
      </c>
      <c r="K181" s="121">
        <f t="shared" si="27"/>
        <v>11086</v>
      </c>
      <c r="L181" s="170">
        <f t="shared" si="27"/>
        <v>0</v>
      </c>
    </row>
    <row r="182" spans="1:13" x14ac:dyDescent="0.25">
      <c r="A182" s="123">
        <v>5000</v>
      </c>
      <c r="B182" s="123" t="s">
        <v>190</v>
      </c>
      <c r="C182" s="124">
        <f t="shared" si="24"/>
        <v>133294</v>
      </c>
      <c r="D182" s="125">
        <f>D183+D187</f>
        <v>122208</v>
      </c>
      <c r="E182" s="125">
        <f>E183+E187</f>
        <v>0</v>
      </c>
      <c r="F182" s="125">
        <f>F183+F187</f>
        <v>11086</v>
      </c>
      <c r="G182" s="125">
        <f>G183+G187</f>
        <v>0</v>
      </c>
      <c r="H182" s="124">
        <f t="shared" si="25"/>
        <v>121194</v>
      </c>
      <c r="I182" s="125">
        <f>I183+I187</f>
        <v>110108</v>
      </c>
      <c r="J182" s="125">
        <f>J183+J187</f>
        <v>0</v>
      </c>
      <c r="K182" s="125">
        <f>K183+K187</f>
        <v>11086</v>
      </c>
      <c r="L182" s="171">
        <f>L183+L187</f>
        <v>0</v>
      </c>
    </row>
    <row r="183" spans="1:13" x14ac:dyDescent="0.25">
      <c r="A183" s="50">
        <v>5100</v>
      </c>
      <c r="B183" s="127" t="s">
        <v>191</v>
      </c>
      <c r="C183" s="51">
        <f t="shared" si="24"/>
        <v>101576</v>
      </c>
      <c r="D183" s="56">
        <f>SUM(D184:D186)</f>
        <v>90490</v>
      </c>
      <c r="E183" s="56">
        <f>SUM(E184:E186)</f>
        <v>0</v>
      </c>
      <c r="F183" s="56">
        <f>SUM(F184:F186)</f>
        <v>11086</v>
      </c>
      <c r="G183" s="140">
        <f>SUM(G184:G186)</f>
        <v>0</v>
      </c>
      <c r="H183" s="51">
        <f t="shared" si="25"/>
        <v>89476</v>
      </c>
      <c r="I183" s="56">
        <f>SUM(I184:I186)</f>
        <v>78390</v>
      </c>
      <c r="J183" s="56">
        <f>SUM(J184:J186)</f>
        <v>0</v>
      </c>
      <c r="K183" s="56">
        <f>SUM(K184:K186)</f>
        <v>11086</v>
      </c>
      <c r="L183" s="140">
        <f>SUM(L184:L186)</f>
        <v>0</v>
      </c>
    </row>
    <row r="184" spans="1:13" x14ac:dyDescent="0.25">
      <c r="A184" s="141">
        <v>5110</v>
      </c>
      <c r="B184" s="58" t="s">
        <v>192</v>
      </c>
      <c r="C184" s="59">
        <f t="shared" si="24"/>
        <v>16900</v>
      </c>
      <c r="D184" s="61">
        <f>12100+4800</f>
        <v>16900</v>
      </c>
      <c r="E184" s="61"/>
      <c r="F184" s="61"/>
      <c r="G184" s="133"/>
      <c r="H184" s="59">
        <f t="shared" si="25"/>
        <v>89476</v>
      </c>
      <c r="I184" s="61">
        <v>78390</v>
      </c>
      <c r="J184" s="61"/>
      <c r="K184" s="61">
        <v>11086</v>
      </c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/>
      <c r="K185" s="66">
        <v>0</v>
      </c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84676</v>
      </c>
      <c r="D186" s="66">
        <f>73590</f>
        <v>73590</v>
      </c>
      <c r="E186" s="66"/>
      <c r="F186" s="66">
        <f>11086</f>
        <v>11086</v>
      </c>
      <c r="G186" s="134"/>
      <c r="H186" s="64">
        <f t="shared" si="25"/>
        <v>0</v>
      </c>
      <c r="I186" s="66">
        <v>0</v>
      </c>
      <c r="J186" s="66"/>
      <c r="K186" s="66">
        <v>0</v>
      </c>
      <c r="L186" s="134"/>
      <c r="M186" s="230"/>
    </row>
    <row r="187" spans="1:13" ht="24" x14ac:dyDescent="0.25">
      <c r="A187" s="50">
        <v>5200</v>
      </c>
      <c r="B187" s="127" t="s">
        <v>195</v>
      </c>
      <c r="C187" s="51">
        <f t="shared" si="24"/>
        <v>31718</v>
      </c>
      <c r="D187" s="56">
        <f>D188+D198+D199+D206+D207+D208+D210</f>
        <v>31718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31718</v>
      </c>
      <c r="I187" s="56">
        <f>I188+I198+I199+I206+I207+I208+I210</f>
        <v>31718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>
        <v>0</v>
      </c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>
        <v>0</v>
      </c>
      <c r="J190" s="66"/>
      <c r="K190" s="66">
        <v>0</v>
      </c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>
        <v>0</v>
      </c>
      <c r="J191" s="66"/>
      <c r="K191" s="66">
        <v>0</v>
      </c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>
        <v>0</v>
      </c>
      <c r="J192" s="66"/>
      <c r="K192" s="66">
        <v>0</v>
      </c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>
        <v>0</v>
      </c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>
        <v>0</v>
      </c>
      <c r="J194" s="66"/>
      <c r="K194" s="66">
        <v>0</v>
      </c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>
        <v>0</v>
      </c>
      <c r="J195" s="66"/>
      <c r="K195" s="66">
        <v>0</v>
      </c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>
        <v>0</v>
      </c>
      <c r="J196" s="66"/>
      <c r="K196" s="66">
        <v>0</v>
      </c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>
        <v>0</v>
      </c>
      <c r="J197" s="66"/>
      <c r="K197" s="66">
        <v>0</v>
      </c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>
        <v>0</v>
      </c>
      <c r="J198" s="66"/>
      <c r="K198" s="66">
        <v>0</v>
      </c>
      <c r="L198" s="134"/>
      <c r="M198" s="230"/>
    </row>
    <row r="199" spans="1:13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>
        <v>0</v>
      </c>
      <c r="J200" s="66"/>
      <c r="K200" s="66">
        <v>0</v>
      </c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>
        <v>0</v>
      </c>
      <c r="J201" s="66"/>
      <c r="K201" s="66">
        <v>0</v>
      </c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>
        <v>0</v>
      </c>
      <c r="J202" s="66"/>
      <c r="K202" s="66">
        <v>0</v>
      </c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>
        <v>0</v>
      </c>
      <c r="J203" s="66"/>
      <c r="K203" s="66">
        <v>0</v>
      </c>
      <c r="L203" s="134"/>
      <c r="M203" s="230"/>
    </row>
    <row r="204" spans="1:13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>
        <v>0</v>
      </c>
      <c r="J204" s="66"/>
      <c r="K204" s="66">
        <v>0</v>
      </c>
      <c r="L204" s="134"/>
      <c r="M204" s="230"/>
    </row>
    <row r="205" spans="1:13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>
        <v>0</v>
      </c>
      <c r="J205" s="66"/>
      <c r="K205" s="66">
        <v>0</v>
      </c>
      <c r="L205" s="134"/>
      <c r="M205" s="230"/>
    </row>
    <row r="206" spans="1:13" ht="24" x14ac:dyDescent="0.25">
      <c r="A206" s="135">
        <v>5240</v>
      </c>
      <c r="B206" s="63" t="s">
        <v>214</v>
      </c>
      <c r="C206" s="172">
        <f t="shared" si="24"/>
        <v>21718</v>
      </c>
      <c r="D206" s="66">
        <f>18390+2118+1210</f>
        <v>21718</v>
      </c>
      <c r="E206" s="66"/>
      <c r="F206" s="66"/>
      <c r="G206" s="134"/>
      <c r="H206" s="64">
        <f t="shared" si="25"/>
        <v>21718</v>
      </c>
      <c r="I206" s="66">
        <v>21718</v>
      </c>
      <c r="J206" s="66"/>
      <c r="K206" s="66">
        <v>0</v>
      </c>
      <c r="L206" s="134"/>
      <c r="M206" s="230"/>
    </row>
    <row r="207" spans="1:13" x14ac:dyDescent="0.25">
      <c r="A207" s="135">
        <v>5250</v>
      </c>
      <c r="B207" s="63" t="s">
        <v>215</v>
      </c>
      <c r="C207" s="172">
        <f t="shared" si="24"/>
        <v>10000</v>
      </c>
      <c r="D207" s="66">
        <f>10000</f>
        <v>10000</v>
      </c>
      <c r="E207" s="66"/>
      <c r="F207" s="66"/>
      <c r="G207" s="134"/>
      <c r="H207" s="64">
        <f t="shared" si="25"/>
        <v>10000</v>
      </c>
      <c r="I207" s="66">
        <v>10000</v>
      </c>
      <c r="J207" s="66"/>
      <c r="K207" s="66">
        <v>0</v>
      </c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>
        <v>0</v>
      </c>
      <c r="J209" s="66"/>
      <c r="K209" s="66">
        <v>0</v>
      </c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>
        <v>0</v>
      </c>
      <c r="J210" s="138"/>
      <c r="K210" s="138">
        <v>0</v>
      </c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>
        <v>0</v>
      </c>
      <c r="J213" s="61"/>
      <c r="K213" s="61">
        <v>0</v>
      </c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>
        <v>0</v>
      </c>
      <c r="J215" s="61"/>
      <c r="K215" s="61">
        <v>0</v>
      </c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>
        <v>0</v>
      </c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>
        <v>0</v>
      </c>
      <c r="J218" s="66"/>
      <c r="K218" s="66">
        <v>0</v>
      </c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>
        <v>0</v>
      </c>
      <c r="J220" s="66"/>
      <c r="K220" s="66">
        <v>0</v>
      </c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>
        <v>0</v>
      </c>
      <c r="J221" s="66"/>
      <c r="K221" s="66">
        <v>0</v>
      </c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>
        <v>0</v>
      </c>
      <c r="J222" s="66"/>
      <c r="K222" s="66">
        <v>0</v>
      </c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>
        <v>0</v>
      </c>
      <c r="J223" s="66"/>
      <c r="K223" s="66">
        <v>0</v>
      </c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>
        <v>0</v>
      </c>
      <c r="J224" s="66"/>
      <c r="K224" s="66">
        <v>0</v>
      </c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>
        <v>0</v>
      </c>
      <c r="J225" s="66"/>
      <c r="K225" s="66">
        <v>0</v>
      </c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>
        <v>0</v>
      </c>
      <c r="J226" s="66"/>
      <c r="K226" s="66">
        <v>0</v>
      </c>
      <c r="L226" s="134"/>
      <c r="M226" s="230"/>
    </row>
    <row r="227" spans="1:13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>
        <v>0</v>
      </c>
      <c r="J228" s="66"/>
      <c r="K228" s="66">
        <v>0</v>
      </c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>
        <v>0</v>
      </c>
      <c r="J229" s="66"/>
      <c r="K229" s="66">
        <v>0</v>
      </c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>
        <v>0</v>
      </c>
      <c r="J230" s="66"/>
      <c r="K230" s="66">
        <v>0</v>
      </c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>
        <v>0</v>
      </c>
      <c r="J231" s="66"/>
      <c r="K231" s="66">
        <v>0</v>
      </c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>
        <v>0</v>
      </c>
      <c r="J234" s="66"/>
      <c r="K234" s="66">
        <v>0</v>
      </c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>
        <v>0</v>
      </c>
      <c r="J235" s="66"/>
      <c r="K235" s="66">
        <v>0</v>
      </c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>
        <v>0</v>
      </c>
      <c r="J236" s="66"/>
      <c r="K236" s="66">
        <v>0</v>
      </c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>
        <v>0</v>
      </c>
      <c r="J237" s="61"/>
      <c r="K237" s="61">
        <v>0</v>
      </c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>
        <v>0</v>
      </c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>
        <v>0</v>
      </c>
      <c r="J239" s="66"/>
      <c r="K239" s="66">
        <v>0</v>
      </c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>
        <v>0</v>
      </c>
      <c r="J242" s="66"/>
      <c r="K242" s="66">
        <v>0</v>
      </c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>
        <v>0</v>
      </c>
      <c r="J243" s="66"/>
      <c r="K243" s="66">
        <v>0</v>
      </c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>
        <v>0</v>
      </c>
      <c r="J244" s="66"/>
      <c r="K244" s="66">
        <v>0</v>
      </c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>
        <v>0</v>
      </c>
      <c r="J246" s="66"/>
      <c r="K246" s="66">
        <v>0</v>
      </c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>
        <v>0</v>
      </c>
      <c r="J247" s="66"/>
      <c r="K247" s="66">
        <v>0</v>
      </c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>
        <v>0</v>
      </c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>
        <v>0</v>
      </c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>
        <v>0</v>
      </c>
      <c r="J251" s="138"/>
      <c r="K251" s="138">
        <v>0</v>
      </c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>
        <v>0</v>
      </c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>
        <v>0</v>
      </c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>
        <v>0</v>
      </c>
      <c r="J256" s="66"/>
      <c r="K256" s="66">
        <v>0</v>
      </c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>
        <v>0</v>
      </c>
      <c r="J258" s="66"/>
      <c r="K258" s="66">
        <v>0</v>
      </c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>
        <v>0</v>
      </c>
      <c r="J259" s="66"/>
      <c r="K259" s="66">
        <v>0</v>
      </c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>
        <v>0</v>
      </c>
      <c r="J260" s="66"/>
      <c r="K260" s="66">
        <v>0</v>
      </c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>
        <v>0</v>
      </c>
      <c r="J261" s="66"/>
      <c r="K261" s="66">
        <v>0</v>
      </c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>
        <v>0</v>
      </c>
      <c r="J262" s="66"/>
      <c r="K262" s="66">
        <v>0</v>
      </c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>
        <v>0</v>
      </c>
      <c r="J264" s="72"/>
      <c r="K264" s="72">
        <v>0</v>
      </c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138">
        <v>0</v>
      </c>
      <c r="J268" s="138"/>
      <c r="K268" s="138">
        <v>0</v>
      </c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>
        <v>0</v>
      </c>
      <c r="J270" s="66"/>
      <c r="K270" s="66">
        <v>0</v>
      </c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>
        <v>0</v>
      </c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723501</v>
      </c>
      <c r="D272" s="205">
        <f>SUM(D269,D252,D211,D182,D174,D160,D75,D53,)</f>
        <v>712415</v>
      </c>
      <c r="E272" s="205">
        <f t="shared" ref="E272:L272" si="57">SUM(E269,E252,E211,E182,E174,E160,E75,E53)</f>
        <v>0</v>
      </c>
      <c r="F272" s="205">
        <f t="shared" si="57"/>
        <v>11086</v>
      </c>
      <c r="G272" s="206">
        <f t="shared" si="57"/>
        <v>0</v>
      </c>
      <c r="H272" s="207">
        <f t="shared" si="57"/>
        <v>661323</v>
      </c>
      <c r="I272" s="205">
        <f t="shared" si="57"/>
        <v>650237</v>
      </c>
      <c r="J272" s="205">
        <f t="shared" si="57"/>
        <v>0</v>
      </c>
      <c r="K272" s="205">
        <f t="shared" si="57"/>
        <v>11086</v>
      </c>
      <c r="L272" s="206">
        <f t="shared" si="57"/>
        <v>0</v>
      </c>
    </row>
    <row r="273" spans="1:13" s="22" customFormat="1" ht="13.5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-11086</v>
      </c>
      <c r="I273" s="209">
        <f>SUM(I24,I25,I41)-I51</f>
        <v>0</v>
      </c>
      <c r="J273" s="209">
        <f>SUM(J24,J25,J41)-J51</f>
        <v>0</v>
      </c>
      <c r="K273" s="209">
        <f>(K26+K43)-K51</f>
        <v>-11086</v>
      </c>
      <c r="L273" s="210">
        <f>L45-L51</f>
        <v>0</v>
      </c>
    </row>
    <row r="274" spans="1:13" s="22" customFormat="1" ht="12.75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11086</v>
      </c>
      <c r="I274" s="212">
        <f t="shared" si="58"/>
        <v>0</v>
      </c>
      <c r="J274" s="212">
        <f t="shared" si="58"/>
        <v>0</v>
      </c>
      <c r="K274" s="212">
        <f t="shared" si="58"/>
        <v>11086</v>
      </c>
      <c r="L274" s="215">
        <f t="shared" si="58"/>
        <v>0</v>
      </c>
    </row>
    <row r="275" spans="1:13" s="22" customFormat="1" ht="12.75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11086</v>
      </c>
      <c r="I275" s="112">
        <f t="shared" si="59"/>
        <v>0</v>
      </c>
      <c r="J275" s="112">
        <f t="shared" si="59"/>
        <v>0</v>
      </c>
      <c r="K275" s="112">
        <f t="shared" si="59"/>
        <v>11086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>
        <v>0</v>
      </c>
      <c r="J277" s="72"/>
      <c r="K277" s="72">
        <v>0</v>
      </c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>
        <v>0</v>
      </c>
      <c r="J278" s="66"/>
      <c r="K278" s="66">
        <v>0</v>
      </c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>
        <v>0</v>
      </c>
      <c r="J279" s="66"/>
      <c r="K279" s="66">
        <v>0</v>
      </c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>
        <v>0</v>
      </c>
      <c r="J280" s="66"/>
      <c r="K280" s="66">
        <v>0</v>
      </c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>
        <v>0</v>
      </c>
      <c r="J281" s="66"/>
      <c r="K281" s="66">
        <v>0</v>
      </c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>
        <v>0</v>
      </c>
      <c r="J282" s="160"/>
      <c r="K282" s="160">
        <v>0</v>
      </c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/>
      <c r="K283" s="224">
        <v>0</v>
      </c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/>
      <c r="K284" s="151">
        <v>0</v>
      </c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3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3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3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ufMSkJHi9Km9j/mtvp8662qo2n+S8WkInOFfXTS7LytKIjT1j06HZuwRyQqY4jZ9DqpSTy9EKTBt0713nyz2YQ==" saltValue="n2ob8EnD7cP0E7FfbwhDRQ==" spinCount="100000" sheet="1" objects="1" scenarios="1"/>
  <autoFilter ref="A18:M284">
    <filterColumn colId="7">
      <filters>
        <filter val="1 100"/>
        <filter val="10 000"/>
        <filter val="11 086"/>
        <filter val="-11 086"/>
        <filter val="121 194"/>
        <filter val="200"/>
        <filter val="21 718"/>
        <filter val="29 710"/>
        <filter val="3 070"/>
        <filter val="3 180"/>
        <filter val="30 310"/>
        <filter val="31 718"/>
        <filter val="32 728"/>
        <filter val="32 780"/>
        <filter val="338 291"/>
        <filter val="4 000"/>
        <filter val="4 200"/>
        <filter val="4 280"/>
        <filter val="411 141"/>
        <filter val="42 540"/>
        <filter val="425 421"/>
        <filter val="45 000"/>
        <filter val="458 201"/>
        <filter val="540 129"/>
        <filter val="650 237"/>
        <filter val="661 323"/>
        <filter val="77 728"/>
        <filter val="89 476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361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364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24" customHeight="1" x14ac:dyDescent="0.25">
      <c r="A7" s="4" t="s">
        <v>10</v>
      </c>
      <c r="B7" s="5"/>
      <c r="C7" s="274" t="s">
        <v>365</v>
      </c>
      <c r="D7" s="274"/>
      <c r="E7" s="274"/>
      <c r="F7" s="274"/>
      <c r="G7" s="274"/>
      <c r="H7" s="274"/>
      <c r="I7" s="274"/>
      <c r="J7" s="274"/>
      <c r="K7" s="274"/>
      <c r="L7" s="275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339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145100</v>
      </c>
      <c r="D20" s="26">
        <f>SUM(D21,D24,D25,D41,D43)</f>
        <v>145100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144100</v>
      </c>
      <c r="I20" s="26">
        <f>SUM(I21,I24,I25,I41,I43)</f>
        <v>144100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145100</v>
      </c>
      <c r="D24" s="46">
        <f>145100</f>
        <v>145100</v>
      </c>
      <c r="E24" s="46"/>
      <c r="F24" s="47" t="s">
        <v>35</v>
      </c>
      <c r="G24" s="48" t="s">
        <v>35</v>
      </c>
      <c r="H24" s="45">
        <f t="shared" si="1"/>
        <v>144100</v>
      </c>
      <c r="I24" s="46">
        <f>I51</f>
        <v>144100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07" si="5">SUM(D50:G50)</f>
        <v>145100</v>
      </c>
      <c r="D50" s="112">
        <f>SUM(D51,D269)</f>
        <v>145100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144100</v>
      </c>
      <c r="I50" s="112">
        <f>SUM(I51,I269)</f>
        <v>144100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145100</v>
      </c>
      <c r="D51" s="117">
        <f>SUM(D52,D181)</f>
        <v>145100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144100</v>
      </c>
      <c r="I51" s="117">
        <f>SUM(I52,I181)</f>
        <v>144100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145000</v>
      </c>
      <c r="D52" s="121">
        <f>SUM(D53,D75,D160,D174)</f>
        <v>145000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144000</v>
      </c>
      <c r="I52" s="121">
        <f>SUM(I53,I75,I160,I174)</f>
        <v>144000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/>
      <c r="K57" s="66"/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/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/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/>
      <c r="K63" s="66"/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/>
      <c r="L65" s="134"/>
      <c r="M65" s="230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>
        <v>0</v>
      </c>
      <c r="J66" s="138"/>
      <c r="K66" s="138"/>
      <c r="L66" s="139"/>
      <c r="M66" s="230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236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/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/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/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/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145000</v>
      </c>
      <c r="D75" s="125">
        <f>SUM(D76,D83,D120,D151,D152)</f>
        <v>145000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144000</v>
      </c>
      <c r="I75" s="125">
        <f t="shared" ref="I75:L75" si="8">SUM(I76,I83,I120,I151,I152)</f>
        <v>144000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236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/>
      <c r="L79" s="134"/>
      <c r="M79" s="230"/>
    </row>
    <row r="80" spans="1:13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/>
      <c r="L81" s="134"/>
      <c r="M81" s="230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/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145000</v>
      </c>
      <c r="D83" s="56">
        <f>SUM(D84,D85,D91,D99,D107,D108,D114,D119)</f>
        <v>145000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144000</v>
      </c>
      <c r="I83" s="56">
        <f>SUM(I84,I85,I91,I99,I107,I108,I114,I119)</f>
        <v>144000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/>
      <c r="K84" s="138"/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/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/>
      <c r="L90" s="134"/>
      <c r="M90" s="230"/>
    </row>
    <row r="91" spans="1:13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/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>
        <v>0</v>
      </c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/>
      <c r="L97" s="134"/>
      <c r="M97" s="230"/>
    </row>
    <row r="98" spans="1:13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>
        <v>0</v>
      </c>
      <c r="J98" s="66"/>
      <c r="K98" s="66"/>
      <c r="L98" s="134"/>
      <c r="M98" s="230"/>
    </row>
    <row r="99" spans="1:13" ht="36" x14ac:dyDescent="0.25">
      <c r="A99" s="135">
        <v>2240</v>
      </c>
      <c r="B99" s="63" t="s">
        <v>107</v>
      </c>
      <c r="C99" s="64">
        <f t="shared" si="5"/>
        <v>145000</v>
      </c>
      <c r="D99" s="136">
        <f>SUM(D100:D106)</f>
        <v>145000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144000</v>
      </c>
      <c r="I99" s="136">
        <f>SUM(I100:I106)</f>
        <v>144000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/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/>
      <c r="L102" s="134"/>
      <c r="M102" s="230"/>
    </row>
    <row r="103" spans="1:13" x14ac:dyDescent="0.25">
      <c r="A103" s="39">
        <v>2244</v>
      </c>
      <c r="B103" s="63" t="s">
        <v>111</v>
      </c>
      <c r="C103" s="64">
        <f t="shared" si="5"/>
        <v>145000</v>
      </c>
      <c r="D103" s="66">
        <f>65000+20000+25000+20000+10000+4000+1000</f>
        <v>145000</v>
      </c>
      <c r="E103" s="66"/>
      <c r="F103" s="66"/>
      <c r="G103" s="134"/>
      <c r="H103" s="64">
        <f t="shared" si="6"/>
        <v>144000</v>
      </c>
      <c r="I103" s="66">
        <v>144000</v>
      </c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/>
      <c r="L106" s="134"/>
      <c r="M106" s="230"/>
    </row>
    <row r="107" spans="1:13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66">
        <v>0</v>
      </c>
      <c r="J107" s="136"/>
      <c r="K107" s="136"/>
      <c r="L107" s="137"/>
      <c r="M107" s="230"/>
    </row>
    <row r="108" spans="1:13" hidden="1" x14ac:dyDescent="0.25">
      <c r="A108" s="135">
        <v>2260</v>
      </c>
      <c r="B108" s="63" t="s">
        <v>116</v>
      </c>
      <c r="C108" s="64">
        <f t="shared" ref="C108:C174" si="9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/>
      <c r="K109" s="66"/>
      <c r="L109" s="134"/>
      <c r="M109" s="230"/>
    </row>
    <row r="110" spans="1:13" hidden="1" x14ac:dyDescent="0.25">
      <c r="A110" s="39">
        <v>2262</v>
      </c>
      <c r="B110" s="63" t="s">
        <v>118</v>
      </c>
      <c r="C110" s="64">
        <f t="shared" si="9"/>
        <v>0</v>
      </c>
      <c r="D110" s="66"/>
      <c r="E110" s="66"/>
      <c r="F110" s="66"/>
      <c r="G110" s="134"/>
      <c r="H110" s="64">
        <f t="shared" si="10"/>
        <v>0</v>
      </c>
      <c r="I110" s="66">
        <v>0</v>
      </c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/>
      <c r="K113" s="66"/>
      <c r="L113" s="134"/>
      <c r="M113" s="230"/>
    </row>
    <row r="114" spans="1:13" hidden="1" x14ac:dyDescent="0.25">
      <c r="A114" s="135">
        <v>2270</v>
      </c>
      <c r="B114" s="63" t="s">
        <v>122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/>
      <c r="K116" s="66"/>
      <c r="L116" s="134"/>
      <c r="M116" s="230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8"/>
      <c r="M119" s="230"/>
    </row>
    <row r="120" spans="1:13" ht="38.25" hidden="1" customHeight="1" x14ac:dyDescent="0.25">
      <c r="A120" s="95">
        <v>2300</v>
      </c>
      <c r="B120" s="75" t="s">
        <v>128</v>
      </c>
      <c r="C120" s="76">
        <f t="shared" si="9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hidden="1" x14ac:dyDescent="0.25">
      <c r="A121" s="236">
        <v>2310</v>
      </c>
      <c r="B121" s="58" t="s">
        <v>129</v>
      </c>
      <c r="C121" s="59">
        <f t="shared" si="9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10"/>
        <v>0</v>
      </c>
      <c r="I122" s="66">
        <v>0</v>
      </c>
      <c r="J122" s="66"/>
      <c r="K122" s="66"/>
      <c r="L122" s="134"/>
      <c r="M122" s="230"/>
    </row>
    <row r="123" spans="1:13" hidden="1" x14ac:dyDescent="0.25">
      <c r="A123" s="39">
        <v>2312</v>
      </c>
      <c r="B123" s="63" t="s">
        <v>131</v>
      </c>
      <c r="C123" s="64">
        <f t="shared" si="9"/>
        <v>0</v>
      </c>
      <c r="D123" s="66"/>
      <c r="E123" s="66"/>
      <c r="F123" s="66"/>
      <c r="G123" s="134"/>
      <c r="H123" s="64">
        <f t="shared" si="10"/>
        <v>0</v>
      </c>
      <c r="I123" s="66">
        <v>0</v>
      </c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/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133</v>
      </c>
      <c r="C125" s="64">
        <f t="shared" si="9"/>
        <v>0</v>
      </c>
      <c r="D125" s="66"/>
      <c r="E125" s="66"/>
      <c r="F125" s="66"/>
      <c r="G125" s="134"/>
      <c r="H125" s="64">
        <f t="shared" si="10"/>
        <v>0</v>
      </c>
      <c r="I125" s="66">
        <v>0</v>
      </c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/>
      <c r="K133" s="66"/>
      <c r="L133" s="134"/>
      <c r="M133" s="230"/>
    </row>
    <row r="134" spans="1:13" ht="24" hidden="1" x14ac:dyDescent="0.25">
      <c r="A134" s="130">
        <v>2350</v>
      </c>
      <c r="B134" s="99" t="s">
        <v>142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/>
      <c r="L135" s="133"/>
      <c r="M135" s="230"/>
    </row>
    <row r="136" spans="1:13" ht="24" hidden="1" x14ac:dyDescent="0.25">
      <c r="A136" s="39">
        <v>2352</v>
      </c>
      <c r="B136" s="63" t="s">
        <v>144</v>
      </c>
      <c r="C136" s="64">
        <f t="shared" si="9"/>
        <v>0</v>
      </c>
      <c r="D136" s="66"/>
      <c r="E136" s="66"/>
      <c r="F136" s="66"/>
      <c r="G136" s="134"/>
      <c r="H136" s="64">
        <f t="shared" si="10"/>
        <v>0</v>
      </c>
      <c r="I136" s="66">
        <v>0</v>
      </c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/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158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>
        <v>0</v>
      </c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236">
        <v>2510</v>
      </c>
      <c r="B153" s="58" t="s">
        <v>161</v>
      </c>
      <c r="C153" s="59">
        <f t="shared" si="9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10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>
        <v>0</v>
      </c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>
        <v>0</v>
      </c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168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236">
        <v>3260</v>
      </c>
      <c r="B162" s="58" t="s">
        <v>170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/>
      <c r="L165" s="134"/>
      <c r="M165" s="230"/>
    </row>
    <row r="166" spans="1:13" ht="84" hidden="1" x14ac:dyDescent="0.25">
      <c r="A166" s="236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>
        <v>0</v>
      </c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>
        <v>0</v>
      </c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>
        <v>0</v>
      </c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>
        <v>0</v>
      </c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9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236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>
        <v>0</v>
      </c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236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>
        <v>0</v>
      </c>
      <c r="J180" s="66"/>
      <c r="K180" s="66"/>
      <c r="L180" s="134"/>
      <c r="M180" s="230"/>
    </row>
    <row r="181" spans="1:13" s="22" customFormat="1" ht="24" x14ac:dyDescent="0.25">
      <c r="A181" s="169"/>
      <c r="B181" s="18" t="s">
        <v>189</v>
      </c>
      <c r="C181" s="120">
        <f t="shared" si="24"/>
        <v>100</v>
      </c>
      <c r="D181" s="121">
        <f>SUM(D182,D211,D252,D265)</f>
        <v>100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100</v>
      </c>
      <c r="I181" s="121">
        <f t="shared" ref="I181:L181" si="27">SUM(I182,I211,I252,I265)</f>
        <v>100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x14ac:dyDescent="0.25">
      <c r="A182" s="123">
        <v>5000</v>
      </c>
      <c r="B182" s="123" t="s">
        <v>190</v>
      </c>
      <c r="C182" s="124">
        <f t="shared" si="24"/>
        <v>100</v>
      </c>
      <c r="D182" s="125">
        <f>D183+D187</f>
        <v>100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100</v>
      </c>
      <c r="I182" s="125">
        <f>I183+I187</f>
        <v>100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236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/>
      <c r="K184" s="61"/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>
        <v>0</v>
      </c>
      <c r="J186" s="66"/>
      <c r="K186" s="66"/>
      <c r="L186" s="134"/>
      <c r="M186" s="230"/>
    </row>
    <row r="187" spans="1:13" ht="24" x14ac:dyDescent="0.25">
      <c r="A187" s="50">
        <v>5200</v>
      </c>
      <c r="B187" s="127" t="s">
        <v>195</v>
      </c>
      <c r="C187" s="51">
        <f t="shared" si="24"/>
        <v>100</v>
      </c>
      <c r="D187" s="56">
        <f>D188+D198+D199+D206+D207+D208+D210</f>
        <v>100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100</v>
      </c>
      <c r="I187" s="56">
        <f>I188+I198+I199+I206+I207+I208+I210</f>
        <v>100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>
        <v>0</v>
      </c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>
        <v>0</v>
      </c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>
        <v>0</v>
      </c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>
        <v>0</v>
      </c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>
        <v>0</v>
      </c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>
        <v>0</v>
      </c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>
        <v>0</v>
      </c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>
        <v>0</v>
      </c>
      <c r="J198" s="66"/>
      <c r="K198" s="66"/>
      <c r="L198" s="134"/>
      <c r="M198" s="230"/>
    </row>
    <row r="199" spans="1:13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>
        <v>0</v>
      </c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>
        <v>0</v>
      </c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>
        <v>0</v>
      </c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>
        <v>0</v>
      </c>
      <c r="J203" s="66"/>
      <c r="K203" s="66"/>
      <c r="L203" s="134"/>
      <c r="M203" s="230"/>
    </row>
    <row r="204" spans="1:13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>
        <v>0</v>
      </c>
      <c r="J204" s="66"/>
      <c r="K204" s="66"/>
      <c r="L204" s="134"/>
      <c r="M204" s="230"/>
    </row>
    <row r="205" spans="1:13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>
        <v>0</v>
      </c>
      <c r="J205" s="66"/>
      <c r="K205" s="66"/>
      <c r="L205" s="134"/>
      <c r="M205" s="230"/>
    </row>
    <row r="206" spans="1:13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>
        <v>0</v>
      </c>
      <c r="J206" s="66"/>
      <c r="K206" s="66"/>
      <c r="L206" s="134"/>
      <c r="M206" s="230"/>
    </row>
    <row r="207" spans="1:13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>
        <v>0</v>
      </c>
      <c r="J207" s="66"/>
      <c r="K207" s="66"/>
      <c r="L207" s="134"/>
      <c r="M207" s="230"/>
    </row>
    <row r="208" spans="1:13" x14ac:dyDescent="0.25">
      <c r="A208" s="135">
        <v>5260</v>
      </c>
      <c r="B208" s="63" t="s">
        <v>216</v>
      </c>
      <c r="C208" s="172">
        <f t="shared" si="24"/>
        <v>100</v>
      </c>
      <c r="D208" s="136">
        <f>SUM(D209)</f>
        <v>100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100</v>
      </c>
      <c r="I208" s="136">
        <f>SUM(I209)</f>
        <v>100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x14ac:dyDescent="0.25">
      <c r="A209" s="39">
        <v>5269</v>
      </c>
      <c r="B209" s="63" t="s">
        <v>217</v>
      </c>
      <c r="C209" s="172">
        <f t="shared" si="24"/>
        <v>100</v>
      </c>
      <c r="D209" s="66">
        <f>100</f>
        <v>100</v>
      </c>
      <c r="E209" s="66"/>
      <c r="F209" s="66"/>
      <c r="G209" s="134"/>
      <c r="H209" s="64">
        <f t="shared" si="25"/>
        <v>100</v>
      </c>
      <c r="I209" s="66">
        <v>100</v>
      </c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>
        <v>0</v>
      </c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236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>
        <v>0</v>
      </c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>
        <v>0</v>
      </c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>
        <v>0</v>
      </c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>
        <v>0</v>
      </c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>
        <v>0</v>
      </c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>
        <v>0</v>
      </c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>
        <v>0</v>
      </c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>
        <v>0</v>
      </c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>
        <v>0</v>
      </c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>
        <v>0</v>
      </c>
      <c r="J226" s="66"/>
      <c r="K226" s="66"/>
      <c r="L226" s="134"/>
      <c r="M226" s="230"/>
    </row>
    <row r="227" spans="1:13" ht="24" hidden="1" x14ac:dyDescent="0.25">
      <c r="A227" s="236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>
        <v>0</v>
      </c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>
        <v>0</v>
      </c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>
        <v>0</v>
      </c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>
        <v>0</v>
      </c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236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>
        <v>0</v>
      </c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>
        <v>0</v>
      </c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>
        <v>0</v>
      </c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>
        <v>0</v>
      </c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>
        <v>0</v>
      </c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236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>
        <v>0</v>
      </c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>
        <v>0</v>
      </c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>
        <v>0</v>
      </c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>
        <v>0</v>
      </c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>
        <v>0</v>
      </c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>
        <v>0</v>
      </c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236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>
        <v>0</v>
      </c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>
        <v>0</v>
      </c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>
        <v>0</v>
      </c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>
        <v>0</v>
      </c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>
        <v>0</v>
      </c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>
        <v>0</v>
      </c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>
        <v>0</v>
      </c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138">
        <v>0</v>
      </c>
      <c r="J268" s="138"/>
      <c r="K268" s="138"/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>
        <v>0</v>
      </c>
      <c r="J270" s="66"/>
      <c r="K270" s="66"/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/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145100</v>
      </c>
      <c r="D272" s="205">
        <f>SUM(D269,D252,D211,D182,D174,D160,D75,D53,)</f>
        <v>145100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144100</v>
      </c>
      <c r="I272" s="205">
        <f t="shared" si="57"/>
        <v>144100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>
        <v>0</v>
      </c>
      <c r="J277" s="72"/>
      <c r="K277" s="72"/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>
        <v>0</v>
      </c>
      <c r="J278" s="66"/>
      <c r="K278" s="66"/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>
        <v>0</v>
      </c>
      <c r="J279" s="66"/>
      <c r="K279" s="66"/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>
        <v>0</v>
      </c>
      <c r="J280" s="66"/>
      <c r="K280" s="66"/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>
        <v>0</v>
      </c>
      <c r="J281" s="66"/>
      <c r="K281" s="66"/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>
        <v>0</v>
      </c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3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3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3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fOtUtjsG29MkSPq+ZZ46maImEIHnu/YF8BhyoY2kNQHPvcrgl+AIjn5MjBOvj+fJdo6Va+4Lzb/AuWY9/N8e/g==" saltValue="oU7aOSpDMXf9inY0XUa2fQ==" spinCount="100000" sheet="1" objects="1" scenarios="1"/>
  <autoFilter ref="A18:M284">
    <filterColumn colId="7">
      <filters>
        <filter val="100"/>
        <filter val="144 000"/>
        <filter val="144 10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363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355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24.75" customHeight="1" x14ac:dyDescent="0.25">
      <c r="A7" s="4" t="s">
        <v>10</v>
      </c>
      <c r="B7" s="5"/>
      <c r="C7" s="247" t="s">
        <v>367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339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6998487</v>
      </c>
      <c r="D20" s="26">
        <f>SUM(D21,D24,D25,D41,D43)</f>
        <v>6998487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4170845</v>
      </c>
      <c r="I20" s="26">
        <f>SUM(I21,I24,I25,I41,I43)</f>
        <v>3406278</v>
      </c>
      <c r="J20" s="26">
        <f>SUM(J21,J24,J43)</f>
        <v>764567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6998487</v>
      </c>
      <c r="D24" s="46">
        <v>6998487</v>
      </c>
      <c r="E24" s="46"/>
      <c r="F24" s="47" t="s">
        <v>35</v>
      </c>
      <c r="G24" s="48" t="s">
        <v>35</v>
      </c>
      <c r="H24" s="45">
        <f t="shared" si="1"/>
        <v>4170845</v>
      </c>
      <c r="I24" s="46">
        <f>I51</f>
        <v>3406278</v>
      </c>
      <c r="J24" s="46">
        <f>J51</f>
        <v>764567</v>
      </c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07" si="5">SUM(D50:G50)</f>
        <v>6998487</v>
      </c>
      <c r="D50" s="112">
        <f>SUM(D51,D269)</f>
        <v>6998487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4170845</v>
      </c>
      <c r="I50" s="112">
        <f>SUM(I51,I269)</f>
        <v>3406278</v>
      </c>
      <c r="J50" s="112">
        <f>SUM(J51,J269)</f>
        <v>764567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6998487</v>
      </c>
      <c r="D51" s="117">
        <f>SUM(D52,D181)</f>
        <v>6998487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4170845</v>
      </c>
      <c r="I51" s="117">
        <f>SUM(I52,I181)</f>
        <v>3406278</v>
      </c>
      <c r="J51" s="117">
        <f>SUM(J52,J181)</f>
        <v>764567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758512</v>
      </c>
      <c r="D52" s="121">
        <f>SUM(D53,D75,D160,D174)</f>
        <v>758512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758512</v>
      </c>
      <c r="I52" s="121">
        <f>SUM(I53,I75,I160,I174)</f>
        <v>254396</v>
      </c>
      <c r="J52" s="121">
        <f>SUM(J53,J75,J160,J174)</f>
        <v>504116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>
        <v>0</v>
      </c>
      <c r="K56" s="61"/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>
        <v>0</v>
      </c>
      <c r="K57" s="66"/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>
        <v>0</v>
      </c>
      <c r="K59" s="66"/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>
        <v>0</v>
      </c>
      <c r="K60" s="66"/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>
        <v>0</v>
      </c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>
        <v>0</v>
      </c>
      <c r="K62" s="66"/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>
        <v>0</v>
      </c>
      <c r="K63" s="66"/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>
        <v>0</v>
      </c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>
        <v>0</v>
      </c>
      <c r="K65" s="66"/>
      <c r="L65" s="134"/>
      <c r="M65" s="230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>
        <v>0</v>
      </c>
      <c r="J66" s="138">
        <v>0</v>
      </c>
      <c r="K66" s="138"/>
      <c r="L66" s="139"/>
      <c r="M66" s="230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>
        <v>0</v>
      </c>
      <c r="K68" s="61"/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>
        <v>0</v>
      </c>
      <c r="K70" s="66"/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>
        <v>0</v>
      </c>
      <c r="K71" s="66"/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>
        <v>0</v>
      </c>
      <c r="K72" s="66"/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>
        <v>0</v>
      </c>
      <c r="K73" s="66"/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>
        <v>0</v>
      </c>
      <c r="K74" s="66"/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758512</v>
      </c>
      <c r="D75" s="125">
        <f>SUM(D76,D83,D120,D151,D152)</f>
        <v>758512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758512</v>
      </c>
      <c r="I75" s="125">
        <f t="shared" ref="I75:L75" si="8">SUM(I76,I83,I120,I151,I152)</f>
        <v>254396</v>
      </c>
      <c r="J75" s="125">
        <f t="shared" si="8"/>
        <v>504116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>
        <v>0</v>
      </c>
      <c r="K78" s="66"/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>
        <v>0</v>
      </c>
      <c r="K79" s="66"/>
      <c r="L79" s="134"/>
      <c r="M79" s="230"/>
    </row>
    <row r="80" spans="1:13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>
        <v>0</v>
      </c>
      <c r="K81" s="66"/>
      <c r="L81" s="134"/>
      <c r="M81" s="230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>
        <v>0</v>
      </c>
      <c r="K82" s="66"/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740512</v>
      </c>
      <c r="D83" s="56">
        <f>SUM(D84,D85,D91,D99,D107,D108,D114,D119)</f>
        <v>740512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740512</v>
      </c>
      <c r="I83" s="56">
        <f>SUM(I84,I85,I91,I99,I107,I108,I114,I119)</f>
        <v>254396</v>
      </c>
      <c r="J83" s="56">
        <f>SUM(J84,J85,J91,J99,J107,J108,J114,J119)</f>
        <v>486116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>
        <v>0</v>
      </c>
      <c r="K84" s="138"/>
      <c r="L84" s="139"/>
      <c r="M84" s="230"/>
    </row>
    <row r="85" spans="1:13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>
        <v>0</v>
      </c>
      <c r="K86" s="66"/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>
        <v>0</v>
      </c>
      <c r="K87" s="66"/>
      <c r="L87" s="134"/>
      <c r="M87" s="230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>
        <v>0</v>
      </c>
      <c r="K88" s="66"/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>
        <v>0</v>
      </c>
      <c r="K89" s="66"/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>
        <v>0</v>
      </c>
      <c r="K90" s="66"/>
      <c r="L90" s="134"/>
      <c r="M90" s="230"/>
    </row>
    <row r="91" spans="1:13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>
        <v>0</v>
      </c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>
        <v>0</v>
      </c>
      <c r="J93" s="66">
        <v>0</v>
      </c>
      <c r="K93" s="66"/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>
        <v>0</v>
      </c>
      <c r="K94" s="61"/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>
        <v>0</v>
      </c>
      <c r="K95" s="66"/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>
        <v>0</v>
      </c>
      <c r="K96" s="66"/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>
        <v>0</v>
      </c>
      <c r="K97" s="66"/>
      <c r="L97" s="134"/>
      <c r="M97" s="230"/>
    </row>
    <row r="98" spans="1:13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>
        <v>0</v>
      </c>
      <c r="J98" s="66">
        <v>0</v>
      </c>
      <c r="K98" s="66"/>
      <c r="L98" s="134"/>
      <c r="M98" s="230"/>
    </row>
    <row r="99" spans="1:13" ht="36" x14ac:dyDescent="0.25">
      <c r="A99" s="135">
        <v>2240</v>
      </c>
      <c r="B99" s="63" t="s">
        <v>107</v>
      </c>
      <c r="C99" s="64">
        <f t="shared" si="5"/>
        <v>740512</v>
      </c>
      <c r="D99" s="136">
        <f>SUM(D100:D106)</f>
        <v>740512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740512</v>
      </c>
      <c r="I99" s="136">
        <f>SUM(I100:I106)</f>
        <v>254396</v>
      </c>
      <c r="J99" s="136">
        <f>SUM(J100:J106)</f>
        <v>486116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>
        <v>0</v>
      </c>
      <c r="K100" s="66"/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>
        <v>0</v>
      </c>
      <c r="K101" s="66"/>
      <c r="L101" s="134"/>
      <c r="M101" s="230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>
        <v>0</v>
      </c>
      <c r="K102" s="66"/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>
        <v>0</v>
      </c>
      <c r="K103" s="66"/>
      <c r="L103" s="134"/>
      <c r="M103" s="230"/>
    </row>
    <row r="104" spans="1:13" ht="24" x14ac:dyDescent="0.25">
      <c r="A104" s="39">
        <v>2246</v>
      </c>
      <c r="B104" s="63" t="s">
        <v>112</v>
      </c>
      <c r="C104" s="64">
        <f t="shared" si="5"/>
        <v>740512</v>
      </c>
      <c r="D104" s="66">
        <f>287301+247380+22350+110000+51000+1200+16481+4800</f>
        <v>740512</v>
      </c>
      <c r="E104" s="66"/>
      <c r="F104" s="66"/>
      <c r="G104" s="134"/>
      <c r="H104" s="64">
        <f t="shared" si="6"/>
        <v>740512</v>
      </c>
      <c r="I104" s="66">
        <v>254396</v>
      </c>
      <c r="J104" s="66">
        <v>486116</v>
      </c>
      <c r="K104" s="66"/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>
        <v>0</v>
      </c>
      <c r="K105" s="66"/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>
        <v>0</v>
      </c>
      <c r="K106" s="66"/>
      <c r="L106" s="134"/>
      <c r="M106" s="230"/>
    </row>
    <row r="107" spans="1:13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66">
        <v>0</v>
      </c>
      <c r="J107" s="66">
        <v>0</v>
      </c>
      <c r="K107" s="136"/>
      <c r="L107" s="137"/>
      <c r="M107" s="230"/>
    </row>
    <row r="108" spans="1:13" hidden="1" x14ac:dyDescent="0.25">
      <c r="A108" s="135">
        <v>2260</v>
      </c>
      <c r="B108" s="63" t="s">
        <v>116</v>
      </c>
      <c r="C108" s="64">
        <f t="shared" ref="C108:C174" si="9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>
        <v>0</v>
      </c>
      <c r="K109" s="66"/>
      <c r="L109" s="134"/>
      <c r="M109" s="230"/>
    </row>
    <row r="110" spans="1:13" hidden="1" x14ac:dyDescent="0.25">
      <c r="A110" s="39">
        <v>2262</v>
      </c>
      <c r="B110" s="63" t="s">
        <v>118</v>
      </c>
      <c r="C110" s="64">
        <f t="shared" si="9"/>
        <v>0</v>
      </c>
      <c r="D110" s="66"/>
      <c r="E110" s="66"/>
      <c r="F110" s="66"/>
      <c r="G110" s="134"/>
      <c r="H110" s="64">
        <f t="shared" si="10"/>
        <v>0</v>
      </c>
      <c r="I110" s="66">
        <v>0</v>
      </c>
      <c r="J110" s="66">
        <v>0</v>
      </c>
      <c r="K110" s="66"/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>
        <v>0</v>
      </c>
      <c r="K111" s="66"/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>
        <v>0</v>
      </c>
      <c r="K112" s="66"/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>
        <v>0</v>
      </c>
      <c r="K113" s="66"/>
      <c r="L113" s="134"/>
      <c r="M113" s="230"/>
    </row>
    <row r="114" spans="1:13" hidden="1" x14ac:dyDescent="0.25">
      <c r="A114" s="135">
        <v>2270</v>
      </c>
      <c r="B114" s="63" t="s">
        <v>122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>
        <v>0</v>
      </c>
      <c r="K115" s="66"/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>
        <v>0</v>
      </c>
      <c r="K116" s="66"/>
      <c r="L116" s="134"/>
      <c r="M116" s="230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>
        <v>0</v>
      </c>
      <c r="K117" s="66"/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>
        <v>0</v>
      </c>
      <c r="K118" s="66"/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>
        <v>0</v>
      </c>
      <c r="K119" s="66"/>
      <c r="L119" s="148"/>
      <c r="M119" s="230"/>
    </row>
    <row r="120" spans="1:13" ht="38.25" customHeight="1" x14ac:dyDescent="0.25">
      <c r="A120" s="95">
        <v>2300</v>
      </c>
      <c r="B120" s="75" t="s">
        <v>128</v>
      </c>
      <c r="C120" s="76">
        <f t="shared" si="9"/>
        <v>18000</v>
      </c>
      <c r="D120" s="149">
        <f>SUM(D121,D126,D130,D131,D134,D138,D146,D147,D150)</f>
        <v>18000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18000</v>
      </c>
      <c r="I120" s="149">
        <f>SUM(I121,I126,I130,I131,I134,I138,I146,I147,I150)</f>
        <v>0</v>
      </c>
      <c r="J120" s="149">
        <f>SUM(J121,J126,J130,J131,J134,J138,J146,J147,J150)</f>
        <v>18000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x14ac:dyDescent="0.25">
      <c r="A121" s="141">
        <v>2310</v>
      </c>
      <c r="B121" s="58" t="s">
        <v>129</v>
      </c>
      <c r="C121" s="59">
        <f t="shared" si="9"/>
        <v>18000</v>
      </c>
      <c r="D121" s="142">
        <f>SUM(D122:D125)</f>
        <v>18000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18000</v>
      </c>
      <c r="I121" s="142">
        <f t="shared" si="11"/>
        <v>0</v>
      </c>
      <c r="J121" s="142">
        <f t="shared" si="11"/>
        <v>18000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10"/>
        <v>0</v>
      </c>
      <c r="I122" s="66">
        <v>0</v>
      </c>
      <c r="J122" s="66">
        <v>0</v>
      </c>
      <c r="K122" s="66"/>
      <c r="L122" s="134"/>
      <c r="M122" s="230"/>
    </row>
    <row r="123" spans="1:13" x14ac:dyDescent="0.25">
      <c r="A123" s="39">
        <v>2312</v>
      </c>
      <c r="B123" s="63" t="s">
        <v>131</v>
      </c>
      <c r="C123" s="64">
        <f t="shared" si="9"/>
        <v>18000</v>
      </c>
      <c r="D123" s="66">
        <f>18000</f>
        <v>18000</v>
      </c>
      <c r="E123" s="66"/>
      <c r="F123" s="66"/>
      <c r="G123" s="134"/>
      <c r="H123" s="64">
        <f t="shared" si="10"/>
        <v>18000</v>
      </c>
      <c r="I123" s="66">
        <v>0</v>
      </c>
      <c r="J123" s="66">
        <v>18000</v>
      </c>
      <c r="K123" s="66"/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>
        <v>0</v>
      </c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133</v>
      </c>
      <c r="C125" s="64">
        <f t="shared" si="9"/>
        <v>0</v>
      </c>
      <c r="D125" s="66"/>
      <c r="E125" s="66"/>
      <c r="F125" s="66"/>
      <c r="G125" s="134"/>
      <c r="H125" s="64">
        <f t="shared" si="10"/>
        <v>0</v>
      </c>
      <c r="I125" s="66">
        <v>0</v>
      </c>
      <c r="J125" s="66">
        <v>0</v>
      </c>
      <c r="K125" s="66"/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>
        <v>0</v>
      </c>
      <c r="K127" s="66"/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>
        <v>0</v>
      </c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>
        <v>0</v>
      </c>
      <c r="K129" s="66"/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>
        <v>0</v>
      </c>
      <c r="K130" s="66"/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>
        <v>0</v>
      </c>
      <c r="K132" s="66"/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>
        <v>0</v>
      </c>
      <c r="K133" s="66"/>
      <c r="L133" s="134"/>
      <c r="M133" s="230"/>
    </row>
    <row r="134" spans="1:13" ht="24" hidden="1" x14ac:dyDescent="0.25">
      <c r="A134" s="130">
        <v>2350</v>
      </c>
      <c r="B134" s="99" t="s">
        <v>142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>
        <v>0</v>
      </c>
      <c r="K135" s="61"/>
      <c r="L135" s="133"/>
      <c r="M135" s="230"/>
    </row>
    <row r="136" spans="1:13" ht="24" hidden="1" x14ac:dyDescent="0.25">
      <c r="A136" s="39">
        <v>2352</v>
      </c>
      <c r="B136" s="63" t="s">
        <v>144</v>
      </c>
      <c r="C136" s="64">
        <f t="shared" si="9"/>
        <v>0</v>
      </c>
      <c r="D136" s="66"/>
      <c r="E136" s="66"/>
      <c r="F136" s="66"/>
      <c r="G136" s="134"/>
      <c r="H136" s="64">
        <f t="shared" si="10"/>
        <v>0</v>
      </c>
      <c r="I136" s="66">
        <v>0</v>
      </c>
      <c r="J136" s="66">
        <v>0</v>
      </c>
      <c r="K136" s="66"/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>
        <v>0</v>
      </c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>
        <v>0</v>
      </c>
      <c r="K139" s="66"/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>
        <v>0</v>
      </c>
      <c r="K140" s="66"/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>
        <v>0</v>
      </c>
      <c r="K141" s="66"/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>
        <v>0</v>
      </c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>
        <v>0</v>
      </c>
      <c r="K143" s="66"/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>
        <v>0</v>
      </c>
      <c r="K144" s="66"/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>
        <v>0</v>
      </c>
      <c r="K145" s="66"/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>
        <v>0</v>
      </c>
      <c r="K146" s="138"/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>
        <v>0</v>
      </c>
      <c r="K148" s="61"/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>
        <v>0</v>
      </c>
      <c r="K149" s="66"/>
      <c r="L149" s="134"/>
      <c r="M149" s="230"/>
    </row>
    <row r="150" spans="1:13" hidden="1" x14ac:dyDescent="0.25">
      <c r="A150" s="130">
        <v>2390</v>
      </c>
      <c r="B150" s="99" t="s">
        <v>158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>
        <v>0</v>
      </c>
      <c r="J150" s="138">
        <v>0</v>
      </c>
      <c r="K150" s="138"/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>
        <v>0</v>
      </c>
      <c r="K151" s="151"/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1">
        <v>2510</v>
      </c>
      <c r="B153" s="58" t="s">
        <v>161</v>
      </c>
      <c r="C153" s="59">
        <f t="shared" si="9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10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>
        <v>0</v>
      </c>
      <c r="J154" s="66">
        <v>0</v>
      </c>
      <c r="K154" s="66"/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>
        <v>0</v>
      </c>
      <c r="K155" s="66"/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>
        <v>0</v>
      </c>
      <c r="J156" s="66">
        <v>0</v>
      </c>
      <c r="K156" s="66"/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>
        <v>0</v>
      </c>
      <c r="K157" s="66"/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>
        <v>0</v>
      </c>
      <c r="K158" s="66"/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>
        <v>0</v>
      </c>
      <c r="K159" s="66"/>
      <c r="L159" s="134"/>
      <c r="M159" s="230"/>
    </row>
    <row r="160" spans="1:13" hidden="1" x14ac:dyDescent="0.25">
      <c r="A160" s="123">
        <v>3000</v>
      </c>
      <c r="B160" s="123" t="s">
        <v>168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170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>
        <v>0</v>
      </c>
      <c r="K163" s="66"/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>
        <v>0</v>
      </c>
      <c r="K164" s="66"/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>
        <v>0</v>
      </c>
      <c r="K165" s="66"/>
      <c r="L165" s="134"/>
      <c r="M165" s="230"/>
    </row>
    <row r="166" spans="1:13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>
        <v>0</v>
      </c>
      <c r="J167" s="66">
        <v>0</v>
      </c>
      <c r="K167" s="66"/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>
        <v>0</v>
      </c>
      <c r="J168" s="66">
        <v>0</v>
      </c>
      <c r="K168" s="66"/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>
        <v>0</v>
      </c>
      <c r="J169" s="66">
        <v>0</v>
      </c>
      <c r="K169" s="66"/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>
        <v>0</v>
      </c>
      <c r="J170" s="160">
        <v>0</v>
      </c>
      <c r="K170" s="160"/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9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>
        <v>0</v>
      </c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>
        <v>0</v>
      </c>
      <c r="K173" s="61"/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>
        <v>0</v>
      </c>
      <c r="K176" s="61"/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>
        <v>0</v>
      </c>
      <c r="J177" s="66">
        <v>0</v>
      </c>
      <c r="K177" s="66"/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>
        <v>0</v>
      </c>
      <c r="J180" s="66">
        <v>0</v>
      </c>
      <c r="K180" s="66"/>
      <c r="L180" s="134"/>
      <c r="M180" s="230"/>
    </row>
    <row r="181" spans="1:13" s="22" customFormat="1" ht="24" x14ac:dyDescent="0.25">
      <c r="A181" s="169"/>
      <c r="B181" s="18" t="s">
        <v>189</v>
      </c>
      <c r="C181" s="120">
        <f t="shared" si="24"/>
        <v>6239975</v>
      </c>
      <c r="D181" s="121">
        <f>SUM(D182,D211,D252,D265)</f>
        <v>6239975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3412333</v>
      </c>
      <c r="I181" s="121">
        <f t="shared" ref="I181:L181" si="27">SUM(I182,I211,I252,I265)</f>
        <v>3151882</v>
      </c>
      <c r="J181" s="121">
        <f t="shared" si="27"/>
        <v>260451</v>
      </c>
      <c r="K181" s="121">
        <f t="shared" si="27"/>
        <v>0</v>
      </c>
      <c r="L181" s="170">
        <f t="shared" si="27"/>
        <v>0</v>
      </c>
    </row>
    <row r="182" spans="1:13" x14ac:dyDescent="0.25">
      <c r="A182" s="123">
        <v>5000</v>
      </c>
      <c r="B182" s="123" t="s">
        <v>190</v>
      </c>
      <c r="C182" s="124">
        <f t="shared" si="24"/>
        <v>6239975</v>
      </c>
      <c r="D182" s="125">
        <f>D183+D187</f>
        <v>6239975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3412333</v>
      </c>
      <c r="I182" s="125">
        <f>I183+I187</f>
        <v>3151882</v>
      </c>
      <c r="J182" s="125">
        <f>J183+J187</f>
        <v>260451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>
        <v>0</v>
      </c>
      <c r="K184" s="61"/>
      <c r="L184" s="133"/>
      <c r="M184" s="230"/>
    </row>
    <row r="185" spans="1:13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>
        <v>0</v>
      </c>
      <c r="K185" s="66"/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>
        <v>0</v>
      </c>
      <c r="J186" s="66">
        <v>0</v>
      </c>
      <c r="K186" s="66"/>
      <c r="L186" s="134"/>
      <c r="M186" s="230"/>
    </row>
    <row r="187" spans="1:13" ht="24" x14ac:dyDescent="0.25">
      <c r="A187" s="50">
        <v>5200</v>
      </c>
      <c r="B187" s="127" t="s">
        <v>195</v>
      </c>
      <c r="C187" s="51">
        <f t="shared" si="24"/>
        <v>6239975</v>
      </c>
      <c r="D187" s="56">
        <f>D188+D198+D199+D206+D207+D208+D210</f>
        <v>6239975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3412333</v>
      </c>
      <c r="I187" s="56">
        <f>I188+I198+I199+I206+I207+I208+I210</f>
        <v>3151882</v>
      </c>
      <c r="J187" s="56">
        <f>J188+J198+J199+J206+J207+J208+J210</f>
        <v>260451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>
        <v>0</v>
      </c>
      <c r="K189" s="61"/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>
        <v>0</v>
      </c>
      <c r="J190" s="66">
        <v>0</v>
      </c>
      <c r="K190" s="66"/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>
        <v>0</v>
      </c>
      <c r="J191" s="66">
        <v>0</v>
      </c>
      <c r="K191" s="66"/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>
        <v>0</v>
      </c>
      <c r="J192" s="66">
        <v>0</v>
      </c>
      <c r="K192" s="66"/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>
        <v>0</v>
      </c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>
        <v>0</v>
      </c>
      <c r="J194" s="66">
        <v>0</v>
      </c>
      <c r="K194" s="66"/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>
        <v>0</v>
      </c>
      <c r="J195" s="66">
        <v>0</v>
      </c>
      <c r="K195" s="66"/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>
        <v>0</v>
      </c>
      <c r="J196" s="66">
        <v>0</v>
      </c>
      <c r="K196" s="66"/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>
        <v>0</v>
      </c>
      <c r="J197" s="66">
        <v>0</v>
      </c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>
        <v>0</v>
      </c>
      <c r="J198" s="66">
        <v>0</v>
      </c>
      <c r="K198" s="66"/>
      <c r="L198" s="134"/>
      <c r="M198" s="230"/>
    </row>
    <row r="199" spans="1:13" x14ac:dyDescent="0.25">
      <c r="A199" s="135">
        <v>5230</v>
      </c>
      <c r="B199" s="63" t="s">
        <v>207</v>
      </c>
      <c r="C199" s="64">
        <f t="shared" si="24"/>
        <v>41000</v>
      </c>
      <c r="D199" s="136">
        <f>SUM(D200:D205)</f>
        <v>41000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41000</v>
      </c>
      <c r="I199" s="136">
        <f>SUM(I200:I205)</f>
        <v>0</v>
      </c>
      <c r="J199" s="136">
        <f>SUM(J200:J205)</f>
        <v>41000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>
        <v>0</v>
      </c>
      <c r="J200" s="66">
        <v>0</v>
      </c>
      <c r="K200" s="66"/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>
        <v>0</v>
      </c>
      <c r="J201" s="66">
        <v>0</v>
      </c>
      <c r="K201" s="66"/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>
        <v>0</v>
      </c>
      <c r="J202" s="66">
        <v>0</v>
      </c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>
        <v>0</v>
      </c>
      <c r="J203" s="66">
        <v>0</v>
      </c>
      <c r="K203" s="66"/>
      <c r="L203" s="134"/>
      <c r="M203" s="230"/>
    </row>
    <row r="204" spans="1:13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>
        <v>0</v>
      </c>
      <c r="J204" s="66">
        <v>0</v>
      </c>
      <c r="K204" s="66"/>
      <c r="L204" s="134"/>
      <c r="M204" s="230"/>
    </row>
    <row r="205" spans="1:13" ht="24" x14ac:dyDescent="0.25">
      <c r="A205" s="39">
        <v>5239</v>
      </c>
      <c r="B205" s="63" t="s">
        <v>213</v>
      </c>
      <c r="C205" s="172">
        <f t="shared" si="24"/>
        <v>41000</v>
      </c>
      <c r="D205" s="66">
        <f>40000+1000</f>
        <v>41000</v>
      </c>
      <c r="E205" s="66"/>
      <c r="F205" s="66"/>
      <c r="G205" s="134"/>
      <c r="H205" s="64">
        <f t="shared" si="25"/>
        <v>41000</v>
      </c>
      <c r="I205" s="66">
        <v>0</v>
      </c>
      <c r="J205" s="66">
        <v>41000</v>
      </c>
      <c r="K205" s="66"/>
      <c r="L205" s="134"/>
      <c r="M205" s="230"/>
    </row>
    <row r="206" spans="1:13" ht="24" x14ac:dyDescent="0.25">
      <c r="A206" s="135">
        <v>5240</v>
      </c>
      <c r="B206" s="63" t="s">
        <v>214</v>
      </c>
      <c r="C206" s="172">
        <f t="shared" si="24"/>
        <v>707985</v>
      </c>
      <c r="D206" s="66">
        <f>347650+140553+122200+97582</f>
        <v>707985</v>
      </c>
      <c r="E206" s="66"/>
      <c r="F206" s="66"/>
      <c r="G206" s="134"/>
      <c r="H206" s="64">
        <f t="shared" si="25"/>
        <v>409680</v>
      </c>
      <c r="I206" s="66">
        <v>409680</v>
      </c>
      <c r="J206" s="66">
        <v>0</v>
      </c>
      <c r="K206" s="66"/>
      <c r="L206" s="134"/>
      <c r="M206" s="230"/>
    </row>
    <row r="207" spans="1:13" x14ac:dyDescent="0.25">
      <c r="A207" s="135">
        <v>5250</v>
      </c>
      <c r="B207" s="63" t="s">
        <v>215</v>
      </c>
      <c r="C207" s="172">
        <f t="shared" si="24"/>
        <v>5490990</v>
      </c>
      <c r="D207" s="66">
        <f>2655685+525965+189500+765442+1118707+184691+51000</f>
        <v>5490990</v>
      </c>
      <c r="E207" s="66"/>
      <c r="F207" s="66"/>
      <c r="G207" s="134"/>
      <c r="H207" s="64">
        <f t="shared" si="25"/>
        <v>2961653</v>
      </c>
      <c r="I207" s="66">
        <v>2742202</v>
      </c>
      <c r="J207" s="66">
        <v>219451</v>
      </c>
      <c r="K207" s="66"/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>
        <v>0</v>
      </c>
      <c r="J209" s="66">
        <v>0</v>
      </c>
      <c r="K209" s="66"/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>
        <v>0</v>
      </c>
      <c r="J210" s="138">
        <v>0</v>
      </c>
      <c r="K210" s="138"/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>
        <v>0</v>
      </c>
      <c r="J213" s="61">
        <v>0</v>
      </c>
      <c r="K213" s="61"/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>
        <v>0</v>
      </c>
      <c r="J215" s="61">
        <v>0</v>
      </c>
      <c r="K215" s="61"/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>
        <v>0</v>
      </c>
      <c r="K217" s="66"/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>
        <v>0</v>
      </c>
      <c r="J218" s="66">
        <v>0</v>
      </c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>
        <v>0</v>
      </c>
      <c r="J220" s="66">
        <v>0</v>
      </c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>
        <v>0</v>
      </c>
      <c r="J221" s="66">
        <v>0</v>
      </c>
      <c r="K221" s="66"/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>
        <v>0</v>
      </c>
      <c r="J222" s="66">
        <v>0</v>
      </c>
      <c r="K222" s="66"/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>
        <v>0</v>
      </c>
      <c r="J223" s="66">
        <v>0</v>
      </c>
      <c r="K223" s="66"/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>
        <v>0</v>
      </c>
      <c r="J224" s="66">
        <v>0</v>
      </c>
      <c r="K224" s="66"/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>
        <v>0</v>
      </c>
      <c r="J225" s="66">
        <v>0</v>
      </c>
      <c r="K225" s="66"/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>
        <v>0</v>
      </c>
      <c r="J226" s="66">
        <v>0</v>
      </c>
      <c r="K226" s="66"/>
      <c r="L226" s="134"/>
      <c r="M226" s="230"/>
    </row>
    <row r="227" spans="1:13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>
        <v>0</v>
      </c>
      <c r="J228" s="66">
        <v>0</v>
      </c>
      <c r="K228" s="66"/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>
        <v>0</v>
      </c>
      <c r="J229" s="66">
        <v>0</v>
      </c>
      <c r="K229" s="66"/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>
        <v>0</v>
      </c>
      <c r="J230" s="66">
        <v>0</v>
      </c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>
        <v>0</v>
      </c>
      <c r="J231" s="66">
        <v>0</v>
      </c>
      <c r="K231" s="66"/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>
        <v>0</v>
      </c>
      <c r="J234" s="66">
        <v>0</v>
      </c>
      <c r="K234" s="66"/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>
        <v>0</v>
      </c>
      <c r="J235" s="66">
        <v>0</v>
      </c>
      <c r="K235" s="66"/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>
        <v>0</v>
      </c>
      <c r="J236" s="66">
        <v>0</v>
      </c>
      <c r="K236" s="66"/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>
        <v>0</v>
      </c>
      <c r="J237" s="61">
        <v>0</v>
      </c>
      <c r="K237" s="61"/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>
        <v>0</v>
      </c>
      <c r="K238" s="160"/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>
        <v>0</v>
      </c>
      <c r="J239" s="66">
        <v>0</v>
      </c>
      <c r="K239" s="66"/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>
        <v>0</v>
      </c>
      <c r="J242" s="66">
        <v>0</v>
      </c>
      <c r="K242" s="66"/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>
        <v>0</v>
      </c>
      <c r="J243" s="66">
        <v>0</v>
      </c>
      <c r="K243" s="66"/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>
        <v>0</v>
      </c>
      <c r="J244" s="66">
        <v>0</v>
      </c>
      <c r="K244" s="66"/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>
        <v>0</v>
      </c>
      <c r="J246" s="66">
        <v>0</v>
      </c>
      <c r="K246" s="66"/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>
        <v>0</v>
      </c>
      <c r="J247" s="66">
        <v>0</v>
      </c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>
        <v>0</v>
      </c>
      <c r="K248" s="66"/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>
        <v>0</v>
      </c>
      <c r="K249" s="66"/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>
        <v>0</v>
      </c>
      <c r="J251" s="138">
        <v>0</v>
      </c>
      <c r="K251" s="138"/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>
        <v>0</v>
      </c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>
        <v>0</v>
      </c>
      <c r="K255" s="66"/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>
        <v>0</v>
      </c>
      <c r="J256" s="66">
        <v>0</v>
      </c>
      <c r="K256" s="66"/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>
        <v>0</v>
      </c>
      <c r="J258" s="66">
        <v>0</v>
      </c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>
        <v>0</v>
      </c>
      <c r="J259" s="66">
        <v>0</v>
      </c>
      <c r="K259" s="66"/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>
        <v>0</v>
      </c>
      <c r="J260" s="66">
        <v>0</v>
      </c>
      <c r="K260" s="66"/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>
        <v>0</v>
      </c>
      <c r="J261" s="66">
        <v>0</v>
      </c>
      <c r="K261" s="66"/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>
        <v>0</v>
      </c>
      <c r="J262" s="66">
        <v>0</v>
      </c>
      <c r="K262" s="66"/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>
        <v>0</v>
      </c>
      <c r="J264" s="72">
        <v>0</v>
      </c>
      <c r="K264" s="72"/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138">
        <v>0</v>
      </c>
      <c r="J268" s="138">
        <v>0</v>
      </c>
      <c r="K268" s="138"/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>
        <v>0</v>
      </c>
      <c r="J270" s="66">
        <v>0</v>
      </c>
      <c r="K270" s="66"/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>
        <v>0</v>
      </c>
      <c r="K271" s="61"/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6998487</v>
      </c>
      <c r="D272" s="205">
        <f>SUM(D269,D252,D211,D182,D174,D160,D75,D53,)</f>
        <v>6998487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4170845</v>
      </c>
      <c r="I272" s="205">
        <f t="shared" si="57"/>
        <v>3406278</v>
      </c>
      <c r="J272" s="205">
        <f t="shared" si="57"/>
        <v>764567</v>
      </c>
      <c r="K272" s="205">
        <f t="shared" si="57"/>
        <v>0</v>
      </c>
      <c r="L272" s="206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>
        <v>0</v>
      </c>
      <c r="J277" s="72">
        <v>0</v>
      </c>
      <c r="K277" s="72"/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>
        <v>0</v>
      </c>
      <c r="J278" s="66">
        <v>0</v>
      </c>
      <c r="K278" s="66"/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>
        <v>0</v>
      </c>
      <c r="J279" s="66">
        <v>0</v>
      </c>
      <c r="K279" s="66"/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>
        <v>0</v>
      </c>
      <c r="J280" s="66">
        <v>0</v>
      </c>
      <c r="K280" s="66"/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>
        <v>0</v>
      </c>
      <c r="J281" s="66">
        <v>0</v>
      </c>
      <c r="K281" s="66"/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>
        <v>0</v>
      </c>
      <c r="J282" s="160">
        <v>0</v>
      </c>
      <c r="K282" s="160"/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>
        <v>0</v>
      </c>
      <c r="K283" s="224"/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>
        <v>0</v>
      </c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3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3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3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lcv8fqiTPBgy7qBI+6a3NRN7XP7/B6DOR9nKlsYKHFxgkKfaZVwRjHj+xndlbkO3kniZmuc4zrPSqdgpKdQULQ==" saltValue="AO/rH88Ihzw/FVCPgsO5iQ==" spinCount="100000" sheet="1" objects="1" scenarios="1"/>
  <autoFilter ref="A18:M284">
    <filterColumn colId="7">
      <filters>
        <filter val="18 000"/>
        <filter val="2 961 653"/>
        <filter val="3 412 333"/>
        <filter val="4 170 845"/>
        <filter val="409 680"/>
        <filter val="41 000"/>
        <filter val="740 512"/>
        <filter val="758 512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366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47" t="s">
        <v>3</v>
      </c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2.75" customHeight="1" x14ac:dyDescent="0.25">
      <c r="A4" s="2" t="s">
        <v>4</v>
      </c>
      <c r="B4" s="3"/>
      <c r="C4" s="247" t="s">
        <v>5</v>
      </c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2.75" customHeight="1" x14ac:dyDescent="0.25">
      <c r="A5" s="4" t="s">
        <v>6</v>
      </c>
      <c r="B5" s="5"/>
      <c r="C5" s="241" t="s">
        <v>314</v>
      </c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 x14ac:dyDescent="0.25">
      <c r="A6" s="4" t="s">
        <v>8</v>
      </c>
      <c r="B6" s="5"/>
      <c r="C6" s="241" t="s">
        <v>306</v>
      </c>
      <c r="D6" s="241"/>
      <c r="E6" s="241"/>
      <c r="F6" s="241"/>
      <c r="G6" s="241"/>
      <c r="H6" s="241"/>
      <c r="I6" s="241"/>
      <c r="J6" s="241"/>
      <c r="K6" s="241"/>
      <c r="L6" s="242"/>
    </row>
    <row r="7" spans="1:12" ht="26.25" customHeight="1" x14ac:dyDescent="0.25">
      <c r="A7" s="4" t="s">
        <v>10</v>
      </c>
      <c r="B7" s="5"/>
      <c r="C7" s="247" t="s">
        <v>369</v>
      </c>
      <c r="D7" s="247"/>
      <c r="E7" s="247"/>
      <c r="F7" s="247"/>
      <c r="G7" s="247"/>
      <c r="H7" s="247"/>
      <c r="I7" s="247"/>
      <c r="J7" s="247"/>
      <c r="K7" s="247"/>
      <c r="L7" s="248"/>
    </row>
    <row r="8" spans="1:12" ht="12.75" customHeight="1" x14ac:dyDescent="0.25">
      <c r="A8" s="6" t="s">
        <v>12</v>
      </c>
      <c r="B8" s="5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2.75" customHeight="1" x14ac:dyDescent="0.25">
      <c r="A9" s="4"/>
      <c r="B9" s="5" t="s">
        <v>13</v>
      </c>
      <c r="C9" s="241" t="s">
        <v>339</v>
      </c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12.75" customHeight="1" x14ac:dyDescent="0.25">
      <c r="A10" s="4"/>
      <c r="B10" s="5" t="s">
        <v>14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2.75" customHeight="1" x14ac:dyDescent="0.25">
      <c r="A11" s="4"/>
      <c r="B11" s="5" t="s">
        <v>15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800345</v>
      </c>
      <c r="D20" s="26">
        <f>SUM(D21,D24,D25,D41,D43)</f>
        <v>800345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719966</v>
      </c>
      <c r="I20" s="26">
        <f>SUM(I21,I24,I25,I41,I43)</f>
        <v>719966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800345</v>
      </c>
      <c r="D24" s="46">
        <v>800345</v>
      </c>
      <c r="E24" s="46"/>
      <c r="F24" s="47" t="s">
        <v>35</v>
      </c>
      <c r="G24" s="48" t="s">
        <v>35</v>
      </c>
      <c r="H24" s="45">
        <f t="shared" si="1"/>
        <v>719966</v>
      </c>
      <c r="I24" s="46">
        <f>I51</f>
        <v>719966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07" si="5">SUM(D50:G50)</f>
        <v>800345</v>
      </c>
      <c r="D50" s="112">
        <f>SUM(D51,D269)</f>
        <v>800345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719966</v>
      </c>
      <c r="I50" s="112">
        <f>SUM(I51,I269)</f>
        <v>719966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800345</v>
      </c>
      <c r="D51" s="117">
        <f>SUM(D52,D181)</f>
        <v>800345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719966</v>
      </c>
      <c r="I51" s="117">
        <f>SUM(I52,I181)</f>
        <v>719966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405724</v>
      </c>
      <c r="D52" s="121">
        <f>SUM(D53,D75,D160,D174)</f>
        <v>405724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371795</v>
      </c>
      <c r="I52" s="121">
        <f>SUM(I53,I75,I160,I174)</f>
        <v>371795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  <c r="M56" s="230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/>
      <c r="K57" s="66"/>
      <c r="L57" s="134"/>
      <c r="M57" s="230"/>
    </row>
    <row r="58" spans="1:13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/>
      <c r="L59" s="134"/>
      <c r="M59" s="230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/>
      <c r="L62" s="134"/>
      <c r="M62" s="230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/>
      <c r="K63" s="66"/>
      <c r="L63" s="134"/>
      <c r="M63" s="230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/>
      <c r="L65" s="134"/>
      <c r="M65" s="230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>
        <v>0</v>
      </c>
      <c r="J66" s="138"/>
      <c r="K66" s="138"/>
      <c r="L66" s="139"/>
      <c r="M66" s="230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235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/>
      <c r="L68" s="133"/>
      <c r="M68" s="230"/>
    </row>
    <row r="69" spans="1:13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/>
      <c r="L70" s="134"/>
      <c r="M70" s="230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/>
      <c r="L72" s="134"/>
      <c r="M72" s="230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/>
      <c r="L74" s="134"/>
      <c r="M74" s="230"/>
    </row>
    <row r="75" spans="1:13" x14ac:dyDescent="0.25">
      <c r="A75" s="123">
        <v>2000</v>
      </c>
      <c r="B75" s="123" t="s">
        <v>85</v>
      </c>
      <c r="C75" s="124">
        <f t="shared" si="5"/>
        <v>405724</v>
      </c>
      <c r="D75" s="125">
        <f>SUM(D76,D83,D120,D151,D152)</f>
        <v>405724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371795</v>
      </c>
      <c r="I75" s="125">
        <f t="shared" ref="I75:L75" si="8">SUM(I76,I83,I120,I151,I152)</f>
        <v>371795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235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/>
      <c r="L79" s="134"/>
      <c r="M79" s="230"/>
    </row>
    <row r="80" spans="1:13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/>
      <c r="L81" s="134"/>
      <c r="M81" s="230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/>
      <c r="L82" s="134"/>
      <c r="M82" s="230"/>
    </row>
    <row r="83" spans="1:13" x14ac:dyDescent="0.25">
      <c r="A83" s="50">
        <v>2200</v>
      </c>
      <c r="B83" s="127" t="s">
        <v>91</v>
      </c>
      <c r="C83" s="51">
        <f>SUM(D83:G83)</f>
        <v>400582</v>
      </c>
      <c r="D83" s="56">
        <f>SUM(D84,D85,D91,D99,D107,D108,D114,D119)</f>
        <v>400582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366653</v>
      </c>
      <c r="I83" s="56">
        <f>SUM(I84,I85,I91,I99,I107,I108,I114,I119)</f>
        <v>366653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x14ac:dyDescent="0.25">
      <c r="A84" s="130">
        <v>2210</v>
      </c>
      <c r="B84" s="99" t="s">
        <v>92</v>
      </c>
      <c r="C84" s="103">
        <f>SUM(D84:G84)</f>
        <v>49000</v>
      </c>
      <c r="D84" s="138">
        <v>49000</v>
      </c>
      <c r="E84" s="138"/>
      <c r="F84" s="138"/>
      <c r="G84" s="138"/>
      <c r="H84" s="103">
        <f>SUM(I84:L84)</f>
        <v>49000</v>
      </c>
      <c r="I84" s="138">
        <v>49000</v>
      </c>
      <c r="J84" s="138"/>
      <c r="K84" s="138"/>
      <c r="L84" s="139"/>
      <c r="M84" s="230"/>
    </row>
    <row r="85" spans="1:13" ht="24" x14ac:dyDescent="0.25">
      <c r="A85" s="135">
        <v>2220</v>
      </c>
      <c r="B85" s="63" t="s">
        <v>93</v>
      </c>
      <c r="C85" s="64">
        <f t="shared" si="5"/>
        <v>100</v>
      </c>
      <c r="D85" s="136">
        <f>SUM(D86:D90)</f>
        <v>100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100</v>
      </c>
      <c r="I85" s="136">
        <f>SUM(I86:I90)</f>
        <v>100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/>
      <c r="L87" s="134"/>
      <c r="M87" s="230"/>
    </row>
    <row r="88" spans="1:13" x14ac:dyDescent="0.25">
      <c r="A88" s="39">
        <v>2223</v>
      </c>
      <c r="B88" s="63" t="s">
        <v>96</v>
      </c>
      <c r="C88" s="64">
        <f t="shared" si="5"/>
        <v>100</v>
      </c>
      <c r="D88" s="66">
        <v>100</v>
      </c>
      <c r="E88" s="66"/>
      <c r="F88" s="66"/>
      <c r="G88" s="134"/>
      <c r="H88" s="64">
        <f t="shared" si="6"/>
        <v>100</v>
      </c>
      <c r="I88" s="66">
        <v>100</v>
      </c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/>
      <c r="L90" s="134"/>
      <c r="M90" s="230"/>
    </row>
    <row r="91" spans="1:13" hidden="1" x14ac:dyDescent="0.25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/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>
        <v>0</v>
      </c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  <c r="M96" s="230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/>
      <c r="L97" s="134"/>
      <c r="M97" s="230"/>
    </row>
    <row r="98" spans="1:13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>
        <v>0</v>
      </c>
      <c r="J98" s="66"/>
      <c r="K98" s="66"/>
      <c r="L98" s="134"/>
      <c r="M98" s="230"/>
    </row>
    <row r="99" spans="1:13" ht="36" x14ac:dyDescent="0.25">
      <c r="A99" s="135">
        <v>2240</v>
      </c>
      <c r="B99" s="63" t="s">
        <v>107</v>
      </c>
      <c r="C99" s="64">
        <f t="shared" si="5"/>
        <v>1200</v>
      </c>
      <c r="D99" s="136">
        <f>SUM(D100:D106)</f>
        <v>1200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900</v>
      </c>
      <c r="I99" s="136">
        <f>SUM(I100:I106)</f>
        <v>900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/>
      <c r="L101" s="134"/>
      <c r="M101" s="230"/>
    </row>
    <row r="102" spans="1:13" ht="24" x14ac:dyDescent="0.25">
      <c r="A102" s="39">
        <v>2243</v>
      </c>
      <c r="B102" s="63" t="s">
        <v>110</v>
      </c>
      <c r="C102" s="64">
        <f t="shared" si="5"/>
        <v>1200</v>
      </c>
      <c r="D102" s="66">
        <v>1200</v>
      </c>
      <c r="E102" s="66"/>
      <c r="F102" s="66"/>
      <c r="G102" s="134"/>
      <c r="H102" s="64">
        <f t="shared" si="6"/>
        <v>900</v>
      </c>
      <c r="I102" s="66">
        <v>900</v>
      </c>
      <c r="J102" s="66"/>
      <c r="K102" s="66"/>
      <c r="L102" s="134"/>
      <c r="M102" s="230"/>
    </row>
    <row r="103" spans="1:13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/>
      <c r="L106" s="134"/>
      <c r="M106" s="230"/>
    </row>
    <row r="107" spans="1:13" x14ac:dyDescent="0.25">
      <c r="A107" s="135">
        <v>2250</v>
      </c>
      <c r="B107" s="63" t="s">
        <v>115</v>
      </c>
      <c r="C107" s="64">
        <f t="shared" si="5"/>
        <v>350282</v>
      </c>
      <c r="D107" s="136">
        <v>350282</v>
      </c>
      <c r="E107" s="136"/>
      <c r="F107" s="136"/>
      <c r="G107" s="145"/>
      <c r="H107" s="64">
        <f t="shared" si="6"/>
        <v>316653</v>
      </c>
      <c r="I107" s="136">
        <v>316653</v>
      </c>
      <c r="J107" s="136"/>
      <c r="K107" s="136"/>
      <c r="L107" s="137"/>
      <c r="M107" s="230"/>
    </row>
    <row r="108" spans="1:13" hidden="1" x14ac:dyDescent="0.25">
      <c r="A108" s="135">
        <v>2260</v>
      </c>
      <c r="B108" s="63" t="s">
        <v>116</v>
      </c>
      <c r="C108" s="64">
        <f t="shared" ref="C108:C174" si="9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/>
      <c r="K109" s="66"/>
      <c r="L109" s="134"/>
      <c r="M109" s="230"/>
    </row>
    <row r="110" spans="1:13" hidden="1" x14ac:dyDescent="0.25">
      <c r="A110" s="39">
        <v>2262</v>
      </c>
      <c r="B110" s="63" t="s">
        <v>118</v>
      </c>
      <c r="C110" s="64">
        <f t="shared" si="9"/>
        <v>0</v>
      </c>
      <c r="D110" s="66"/>
      <c r="E110" s="66"/>
      <c r="F110" s="66"/>
      <c r="G110" s="134"/>
      <c r="H110" s="64">
        <f t="shared" si="10"/>
        <v>0</v>
      </c>
      <c r="I110" s="66">
        <v>0</v>
      </c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/>
      <c r="K113" s="66"/>
      <c r="L113" s="134"/>
      <c r="M113" s="230"/>
    </row>
    <row r="114" spans="1:13" hidden="1" x14ac:dyDescent="0.25">
      <c r="A114" s="135">
        <v>2270</v>
      </c>
      <c r="B114" s="63" t="s">
        <v>122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123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124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/>
      <c r="K116" s="66"/>
      <c r="L116" s="134"/>
      <c r="M116" s="230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8"/>
      <c r="M119" s="230"/>
    </row>
    <row r="120" spans="1:13" ht="38.25" customHeight="1" x14ac:dyDescent="0.25">
      <c r="A120" s="95">
        <v>2300</v>
      </c>
      <c r="B120" s="75" t="s">
        <v>128</v>
      </c>
      <c r="C120" s="76">
        <f t="shared" si="9"/>
        <v>5142</v>
      </c>
      <c r="D120" s="149">
        <f>SUM(D121,D126,D130,D131,D134,D138,D146,D147,D150)</f>
        <v>5142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5142</v>
      </c>
      <c r="I120" s="149">
        <f>SUM(I121,I126,I130,I131,I134,I138,I146,I147,I150)</f>
        <v>5142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x14ac:dyDescent="0.25">
      <c r="A121" s="235">
        <v>2310</v>
      </c>
      <c r="B121" s="58" t="s">
        <v>129</v>
      </c>
      <c r="C121" s="59">
        <f t="shared" si="9"/>
        <v>4140</v>
      </c>
      <c r="D121" s="142">
        <f>SUM(D122:D125)</f>
        <v>4140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4140</v>
      </c>
      <c r="I121" s="142">
        <f t="shared" si="11"/>
        <v>4140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x14ac:dyDescent="0.25">
      <c r="A122" s="39">
        <v>2311</v>
      </c>
      <c r="B122" s="63" t="s">
        <v>130</v>
      </c>
      <c r="C122" s="64">
        <f>SUM(D122:G122)</f>
        <v>3300</v>
      </c>
      <c r="D122" s="66">
        <v>3300</v>
      </c>
      <c r="E122" s="66"/>
      <c r="F122" s="66"/>
      <c r="G122" s="134"/>
      <c r="H122" s="64">
        <f t="shared" si="10"/>
        <v>3300</v>
      </c>
      <c r="I122" s="66">
        <v>3300</v>
      </c>
      <c r="J122" s="66"/>
      <c r="K122" s="66"/>
      <c r="L122" s="134"/>
      <c r="M122" s="230"/>
    </row>
    <row r="123" spans="1:13" x14ac:dyDescent="0.25">
      <c r="A123" s="39">
        <v>2312</v>
      </c>
      <c r="B123" s="63" t="s">
        <v>131</v>
      </c>
      <c r="C123" s="64">
        <f t="shared" si="9"/>
        <v>840</v>
      </c>
      <c r="D123" s="66">
        <v>840</v>
      </c>
      <c r="E123" s="66"/>
      <c r="F123" s="66"/>
      <c r="G123" s="134"/>
      <c r="H123" s="64">
        <f t="shared" si="10"/>
        <v>840</v>
      </c>
      <c r="I123" s="66">
        <v>840</v>
      </c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/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133</v>
      </c>
      <c r="C125" s="64">
        <f t="shared" si="9"/>
        <v>0</v>
      </c>
      <c r="D125" s="66"/>
      <c r="E125" s="66"/>
      <c r="F125" s="66"/>
      <c r="G125" s="134"/>
      <c r="H125" s="64">
        <f t="shared" si="10"/>
        <v>0</v>
      </c>
      <c r="I125" s="66">
        <v>0</v>
      </c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134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139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/>
      <c r="K133" s="66"/>
      <c r="L133" s="134"/>
      <c r="M133" s="230"/>
    </row>
    <row r="134" spans="1:13" ht="24" x14ac:dyDescent="0.25">
      <c r="A134" s="130">
        <v>2350</v>
      </c>
      <c r="B134" s="99" t="s">
        <v>142</v>
      </c>
      <c r="C134" s="103">
        <f t="shared" si="9"/>
        <v>1002</v>
      </c>
      <c r="D134" s="131">
        <f>SUM(D135:D137)</f>
        <v>1002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1002</v>
      </c>
      <c r="I134" s="131">
        <f>SUM(I135:I137)</f>
        <v>1002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/>
      <c r="L135" s="133"/>
      <c r="M135" s="230"/>
    </row>
    <row r="136" spans="1:13" ht="24" x14ac:dyDescent="0.25">
      <c r="A136" s="39">
        <v>2352</v>
      </c>
      <c r="B136" s="63" t="s">
        <v>144</v>
      </c>
      <c r="C136" s="64">
        <f t="shared" si="9"/>
        <v>1002</v>
      </c>
      <c r="D136" s="66">
        <v>1002</v>
      </c>
      <c r="E136" s="66"/>
      <c r="F136" s="66"/>
      <c r="G136" s="134"/>
      <c r="H136" s="64">
        <f t="shared" si="10"/>
        <v>1002</v>
      </c>
      <c r="I136" s="66">
        <v>1002</v>
      </c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/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146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158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>
        <v>0</v>
      </c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235">
        <v>2510</v>
      </c>
      <c r="B153" s="58" t="s">
        <v>161</v>
      </c>
      <c r="C153" s="59">
        <f t="shared" si="9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10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>
        <v>0</v>
      </c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>
        <v>0</v>
      </c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168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169</v>
      </c>
      <c r="C161" s="155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235">
        <v>3260</v>
      </c>
      <c r="B162" s="58" t="s">
        <v>170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/>
      <c r="L165" s="134"/>
      <c r="M165" s="230"/>
    </row>
    <row r="166" spans="1:13" ht="84" hidden="1" x14ac:dyDescent="0.25">
      <c r="A166" s="235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>
        <v>0</v>
      </c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>
        <v>0</v>
      </c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>
        <v>0</v>
      </c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>
        <v>0</v>
      </c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179</v>
      </c>
      <c r="C171" s="164">
        <f t="shared" si="9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235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>
        <v>0</v>
      </c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235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>
        <v>0</v>
      </c>
      <c r="J180" s="66"/>
      <c r="K180" s="66"/>
      <c r="L180" s="134"/>
      <c r="M180" s="230"/>
    </row>
    <row r="181" spans="1:13" s="22" customFormat="1" ht="24" x14ac:dyDescent="0.25">
      <c r="A181" s="169"/>
      <c r="B181" s="18" t="s">
        <v>189</v>
      </c>
      <c r="C181" s="120">
        <f t="shared" si="24"/>
        <v>394621</v>
      </c>
      <c r="D181" s="121">
        <f>SUM(D182,D211,D252,D265)</f>
        <v>394621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348171</v>
      </c>
      <c r="I181" s="121">
        <f t="shared" ref="I181:L181" si="27">SUM(I182,I211,I252,I265)</f>
        <v>348171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x14ac:dyDescent="0.25">
      <c r="A182" s="123">
        <v>5000</v>
      </c>
      <c r="B182" s="123" t="s">
        <v>190</v>
      </c>
      <c r="C182" s="124">
        <f t="shared" si="24"/>
        <v>394621</v>
      </c>
      <c r="D182" s="125">
        <f>D183+D187</f>
        <v>394621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348171</v>
      </c>
      <c r="I182" s="125">
        <f>I183+I187</f>
        <v>348171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x14ac:dyDescent="0.25">
      <c r="A183" s="50">
        <v>5100</v>
      </c>
      <c r="B183" s="127" t="s">
        <v>191</v>
      </c>
      <c r="C183" s="51">
        <f t="shared" si="24"/>
        <v>224821</v>
      </c>
      <c r="D183" s="56">
        <f>SUM(D184:D186)</f>
        <v>224821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198371</v>
      </c>
      <c r="I183" s="56">
        <f>SUM(I184:I186)</f>
        <v>198371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235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/>
      <c r="K184" s="61"/>
      <c r="L184" s="133"/>
      <c r="M184" s="230"/>
    </row>
    <row r="185" spans="1:13" ht="24" x14ac:dyDescent="0.25">
      <c r="A185" s="135">
        <v>5120</v>
      </c>
      <c r="B185" s="63" t="s">
        <v>193</v>
      </c>
      <c r="C185" s="64">
        <f>SUM(D185:G185)</f>
        <v>224821</v>
      </c>
      <c r="D185" s="66">
        <v>224821</v>
      </c>
      <c r="E185" s="66"/>
      <c r="F185" s="66"/>
      <c r="G185" s="134"/>
      <c r="H185" s="64">
        <f>SUM(I185:L185)</f>
        <v>198371</v>
      </c>
      <c r="I185" s="66">
        <v>198371</v>
      </c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>
        <v>0</v>
      </c>
      <c r="J186" s="66"/>
      <c r="K186" s="66"/>
      <c r="L186" s="134"/>
      <c r="M186" s="230"/>
    </row>
    <row r="187" spans="1:13" ht="24" x14ac:dyDescent="0.25">
      <c r="A187" s="50">
        <v>5200</v>
      </c>
      <c r="B187" s="127" t="s">
        <v>195</v>
      </c>
      <c r="C187" s="51">
        <f t="shared" si="24"/>
        <v>169800</v>
      </c>
      <c r="D187" s="56">
        <f>D188+D198+D199+D206+D207+D208+D210</f>
        <v>169800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149800</v>
      </c>
      <c r="I187" s="56">
        <f>I188+I198+I199+I206+I207+I208+I210</f>
        <v>149800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>
        <v>0</v>
      </c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>
        <v>0</v>
      </c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>
        <v>0</v>
      </c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>
        <v>0</v>
      </c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>
        <v>0</v>
      </c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>
        <v>0</v>
      </c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>
        <v>0</v>
      </c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>
        <v>0</v>
      </c>
      <c r="J198" s="66"/>
      <c r="K198" s="66"/>
      <c r="L198" s="134"/>
      <c r="M198" s="230"/>
    </row>
    <row r="199" spans="1:13" x14ac:dyDescent="0.25">
      <c r="A199" s="135">
        <v>5230</v>
      </c>
      <c r="B199" s="63" t="s">
        <v>207</v>
      </c>
      <c r="C199" s="64">
        <f t="shared" si="24"/>
        <v>88800</v>
      </c>
      <c r="D199" s="136">
        <f>SUM(D200:D205)</f>
        <v>88800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88800</v>
      </c>
      <c r="I199" s="136">
        <f>SUM(I200:I205)</f>
        <v>88800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>
        <v>0</v>
      </c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>
        <v>0</v>
      </c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>
        <v>0</v>
      </c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>
        <v>0</v>
      </c>
      <c r="J203" s="66"/>
      <c r="K203" s="66"/>
      <c r="L203" s="134"/>
      <c r="M203" s="230"/>
    </row>
    <row r="204" spans="1:13" ht="24" x14ac:dyDescent="0.25">
      <c r="A204" s="39">
        <v>5238</v>
      </c>
      <c r="B204" s="63" t="s">
        <v>212</v>
      </c>
      <c r="C204" s="172">
        <f t="shared" si="24"/>
        <v>80000</v>
      </c>
      <c r="D204" s="66">
        <v>80000</v>
      </c>
      <c r="E204" s="66"/>
      <c r="F204" s="66"/>
      <c r="G204" s="134"/>
      <c r="H204" s="64">
        <f t="shared" si="25"/>
        <v>80000</v>
      </c>
      <c r="I204" s="66">
        <v>80000</v>
      </c>
      <c r="J204" s="66"/>
      <c r="K204" s="66"/>
      <c r="L204" s="134"/>
      <c r="M204" s="230"/>
    </row>
    <row r="205" spans="1:13" ht="24" x14ac:dyDescent="0.25">
      <c r="A205" s="39">
        <v>5239</v>
      </c>
      <c r="B205" s="63" t="s">
        <v>213</v>
      </c>
      <c r="C205" s="172">
        <f t="shared" si="24"/>
        <v>8800</v>
      </c>
      <c r="D205" s="66">
        <v>8800</v>
      </c>
      <c r="E205" s="66"/>
      <c r="F205" s="66"/>
      <c r="G205" s="134"/>
      <c r="H205" s="64">
        <f t="shared" si="25"/>
        <v>8800</v>
      </c>
      <c r="I205" s="66">
        <v>8800</v>
      </c>
      <c r="J205" s="66"/>
      <c r="K205" s="66"/>
      <c r="L205" s="134"/>
      <c r="M205" s="230"/>
    </row>
    <row r="206" spans="1:13" ht="24" x14ac:dyDescent="0.25">
      <c r="A206" s="135">
        <v>5240</v>
      </c>
      <c r="B206" s="63" t="s">
        <v>214</v>
      </c>
      <c r="C206" s="172">
        <f t="shared" si="24"/>
        <v>81000</v>
      </c>
      <c r="D206" s="66">
        <v>81000</v>
      </c>
      <c r="E206" s="66"/>
      <c r="F206" s="66"/>
      <c r="G206" s="134"/>
      <c r="H206" s="64">
        <f t="shared" si="25"/>
        <v>61000</v>
      </c>
      <c r="I206" s="66">
        <v>61000</v>
      </c>
      <c r="J206" s="66"/>
      <c r="K206" s="66"/>
      <c r="L206" s="134"/>
      <c r="M206" s="230"/>
    </row>
    <row r="207" spans="1:13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>
        <v>0</v>
      </c>
      <c r="J207" s="66"/>
      <c r="K207" s="66"/>
      <c r="L207" s="134"/>
      <c r="M207" s="230"/>
    </row>
    <row r="208" spans="1:13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>
        <v>0</v>
      </c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>
        <v>0</v>
      </c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235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>
        <v>0</v>
      </c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>
        <v>0</v>
      </c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>
        <v>0</v>
      </c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>
        <v>0</v>
      </c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>
        <v>0</v>
      </c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>
        <v>0</v>
      </c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>
        <v>0</v>
      </c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>
        <v>0</v>
      </c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>
        <v>0</v>
      </c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>
        <v>0</v>
      </c>
      <c r="J226" s="66"/>
      <c r="K226" s="66"/>
      <c r="L226" s="134"/>
      <c r="M226" s="230"/>
    </row>
    <row r="227" spans="1:13" ht="24" hidden="1" x14ac:dyDescent="0.25">
      <c r="A227" s="235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>
        <v>0</v>
      </c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>
        <v>0</v>
      </c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>
        <v>0</v>
      </c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>
        <v>0</v>
      </c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235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>
        <v>0</v>
      </c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>
        <v>0</v>
      </c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>
        <v>0</v>
      </c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>
        <v>0</v>
      </c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>
        <v>0</v>
      </c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235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>
        <v>0</v>
      </c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>
        <v>0</v>
      </c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>
        <v>0</v>
      </c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>
        <v>0</v>
      </c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255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>
        <v>0</v>
      </c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258</v>
      </c>
      <c r="C250" s="172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8">
        <f t="shared" si="44"/>
        <v>0</v>
      </c>
      <c r="H250" s="238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9">
        <f t="shared" si="46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3"/>
        <v>0</v>
      </c>
      <c r="D251" s="66"/>
      <c r="E251" s="66"/>
      <c r="F251" s="66"/>
      <c r="G251" s="148"/>
      <c r="H251" s="166">
        <f t="shared" si="45"/>
        <v>0</v>
      </c>
      <c r="I251" s="138">
        <v>0</v>
      </c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235">
        <v>7210</v>
      </c>
      <c r="B254" s="58" t="s">
        <v>262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34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>
        <v>0</v>
      </c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264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>
        <v>0</v>
      </c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266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>
        <v>0</v>
      </c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267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>
        <v>0</v>
      </c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268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>
        <v>0</v>
      </c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269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>
        <v>0</v>
      </c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>
        <v>0</v>
      </c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272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273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274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275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138">
        <v>0</v>
      </c>
      <c r="J268" s="138"/>
      <c r="K268" s="138"/>
      <c r="L268" s="139"/>
      <c r="M268" s="230"/>
    </row>
    <row r="269" spans="1:13" hidden="1" x14ac:dyDescent="0.25">
      <c r="A269" s="146"/>
      <c r="B269" s="63" t="s">
        <v>276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277</v>
      </c>
      <c r="B270" s="39" t="s">
        <v>278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>
        <v>0</v>
      </c>
      <c r="J270" s="66"/>
      <c r="K270" s="66"/>
      <c r="L270" s="134"/>
      <c r="M270" s="230"/>
    </row>
    <row r="271" spans="1:13" ht="24" hidden="1" x14ac:dyDescent="0.25">
      <c r="A271" s="146" t="s">
        <v>279</v>
      </c>
      <c r="B271" s="203" t="s">
        <v>280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/>
      <c r="L271" s="133"/>
      <c r="M271" s="230"/>
    </row>
    <row r="272" spans="1:13" ht="12.75" thickBot="1" x14ac:dyDescent="0.3">
      <c r="A272" s="204"/>
      <c r="B272" s="204" t="s">
        <v>281</v>
      </c>
      <c r="C272" s="205">
        <f>SUM(C269,C252,C211,C182,C174,C160,C75,C53)</f>
        <v>800345</v>
      </c>
      <c r="D272" s="205">
        <f>SUM(D269,D252,D211,D182,D174,D160,D75,D53,)</f>
        <v>800345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719966</v>
      </c>
      <c r="I272" s="205">
        <f t="shared" si="57"/>
        <v>719966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70" t="s">
        <v>283</v>
      </c>
      <c r="B274" s="271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>
        <v>0</v>
      </c>
      <c r="J277" s="72"/>
      <c r="K277" s="72"/>
      <c r="L277" s="193"/>
      <c r="M277" s="230"/>
    </row>
    <row r="278" spans="1:13" ht="24.75" hidden="1" thickTop="1" x14ac:dyDescent="0.25">
      <c r="A278" s="146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>
        <v>0</v>
      </c>
      <c r="J278" s="66"/>
      <c r="K278" s="66"/>
      <c r="L278" s="134"/>
      <c r="M278" s="230"/>
    </row>
    <row r="279" spans="1:13" ht="12.75" hidden="1" thickTop="1" x14ac:dyDescent="0.25">
      <c r="A279" s="146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>
        <v>0</v>
      </c>
      <c r="J279" s="66"/>
      <c r="K279" s="66"/>
      <c r="L279" s="134"/>
      <c r="M279" s="230"/>
    </row>
    <row r="280" spans="1:13" ht="24.75" hidden="1" thickTop="1" x14ac:dyDescent="0.25">
      <c r="A280" s="146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>
        <v>0</v>
      </c>
      <c r="J280" s="66"/>
      <c r="K280" s="66"/>
      <c r="L280" s="134"/>
      <c r="M280" s="230"/>
    </row>
    <row r="281" spans="1:13" ht="12.75" hidden="1" thickTop="1" x14ac:dyDescent="0.25">
      <c r="A281" s="146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>
        <v>0</v>
      </c>
      <c r="J281" s="66"/>
      <c r="K281" s="66"/>
      <c r="L281" s="134"/>
      <c r="M281" s="230"/>
    </row>
    <row r="282" spans="1:13" ht="24.75" hidden="1" thickTop="1" x14ac:dyDescent="0.25">
      <c r="A282" s="220" t="s">
        <v>298</v>
      </c>
      <c r="B282" s="221" t="s">
        <v>299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>
        <v>0</v>
      </c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3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3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3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lXGxj2GE0z876OPcj/loXJcalQmMW6diDjoQnifkYlGkyrZTnev34aS3mKyldjTJb/baNYJ/eeu2bud193V/qw==" saltValue="1Q/OA7/j2nUEFwBskrNQpw==" spinCount="100000" sheet="1" objects="1" scenarios="1"/>
  <autoFilter ref="A18:M284">
    <filterColumn colId="7">
      <filters>
        <filter val="1 002"/>
        <filter val="100"/>
        <filter val="149 800"/>
        <filter val="198 371"/>
        <filter val="3 300"/>
        <filter val="316 653"/>
        <filter val="348 171"/>
        <filter val="366 653"/>
        <filter val="371 795"/>
        <filter val="4 140"/>
        <filter val="49 000"/>
        <filter val="5 142"/>
        <filter val="61 000"/>
        <filter val="719 966"/>
        <filter val="8 800"/>
        <filter val="80 000"/>
        <filter val="840"/>
        <filter val="88 800"/>
        <filter val="90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74:B274"/>
    <mergeCell ref="H16:H17"/>
    <mergeCell ref="I16:I17"/>
    <mergeCell ref="J16:J17"/>
    <mergeCell ref="K16:K17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view="pageLayout" zoomScaleNormal="100" workbookViewId="0">
      <selection activeCell="P14" sqref="P14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3" t="s">
        <v>368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35.25" customHeight="1" x14ac:dyDescent="0.2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2.75" customHeight="1" x14ac:dyDescent="0.25">
      <c r="A3" s="2" t="s">
        <v>2</v>
      </c>
      <c r="B3" s="3"/>
      <c r="C3" s="276" t="s">
        <v>3</v>
      </c>
      <c r="D3" s="276"/>
      <c r="E3" s="276"/>
      <c r="F3" s="276"/>
      <c r="G3" s="276"/>
      <c r="H3" s="276"/>
      <c r="I3" s="276"/>
      <c r="J3" s="276"/>
      <c r="K3" s="276"/>
      <c r="L3" s="277"/>
    </row>
    <row r="4" spans="1:12" ht="12.75" customHeight="1" x14ac:dyDescent="0.25">
      <c r="A4" s="2" t="s">
        <v>4</v>
      </c>
      <c r="B4" s="3"/>
      <c r="C4" s="276" t="s">
        <v>5</v>
      </c>
      <c r="D4" s="276"/>
      <c r="E4" s="276"/>
      <c r="F4" s="276"/>
      <c r="G4" s="276"/>
      <c r="H4" s="276"/>
      <c r="I4" s="276"/>
      <c r="J4" s="276"/>
      <c r="K4" s="276"/>
      <c r="L4" s="277"/>
    </row>
    <row r="5" spans="1:12" ht="12.75" customHeight="1" x14ac:dyDescent="0.25">
      <c r="A5" s="4" t="s">
        <v>6</v>
      </c>
      <c r="B5" s="5"/>
      <c r="C5" s="278" t="s">
        <v>7</v>
      </c>
      <c r="D5" s="278"/>
      <c r="E5" s="278"/>
      <c r="F5" s="278"/>
      <c r="G5" s="278"/>
      <c r="H5" s="278"/>
      <c r="I5" s="278"/>
      <c r="J5" s="278"/>
      <c r="K5" s="278"/>
      <c r="L5" s="279"/>
    </row>
    <row r="6" spans="1:12" ht="12.75" customHeight="1" x14ac:dyDescent="0.25">
      <c r="A6" s="4" t="s">
        <v>8</v>
      </c>
      <c r="B6" s="5"/>
      <c r="C6" s="278" t="s">
        <v>9</v>
      </c>
      <c r="D6" s="278"/>
      <c r="E6" s="278"/>
      <c r="F6" s="278"/>
      <c r="G6" s="278"/>
      <c r="H6" s="278"/>
      <c r="I6" s="278"/>
      <c r="J6" s="278"/>
      <c r="K6" s="278"/>
      <c r="L6" s="279"/>
    </row>
    <row r="7" spans="1:12" ht="23.25" customHeight="1" x14ac:dyDescent="0.25">
      <c r="A7" s="4" t="s">
        <v>10</v>
      </c>
      <c r="B7" s="5"/>
      <c r="C7" s="276" t="s">
        <v>11</v>
      </c>
      <c r="D7" s="276"/>
      <c r="E7" s="276"/>
      <c r="F7" s="276"/>
      <c r="G7" s="276"/>
      <c r="H7" s="276"/>
      <c r="I7" s="276"/>
      <c r="J7" s="276"/>
      <c r="K7" s="276"/>
      <c r="L7" s="277"/>
    </row>
    <row r="8" spans="1:12" ht="12.75" customHeight="1" x14ac:dyDescent="0.25">
      <c r="A8" s="6" t="s">
        <v>12</v>
      </c>
      <c r="B8" s="5"/>
      <c r="C8" s="280"/>
      <c r="D8" s="280"/>
      <c r="E8" s="280"/>
      <c r="F8" s="280"/>
      <c r="G8" s="280"/>
      <c r="H8" s="280"/>
      <c r="I8" s="280"/>
      <c r="J8" s="280"/>
      <c r="K8" s="280"/>
      <c r="L8" s="281"/>
    </row>
    <row r="9" spans="1:12" ht="12.75" customHeight="1" x14ac:dyDescent="0.25">
      <c r="A9" s="4"/>
      <c r="B9" s="5" t="s">
        <v>13</v>
      </c>
      <c r="C9" s="278"/>
      <c r="D9" s="278"/>
      <c r="E9" s="278"/>
      <c r="F9" s="278"/>
      <c r="G9" s="278"/>
      <c r="H9" s="278"/>
      <c r="I9" s="278"/>
      <c r="J9" s="278"/>
      <c r="K9" s="278"/>
      <c r="L9" s="279"/>
    </row>
    <row r="10" spans="1:12" ht="12.75" customHeight="1" x14ac:dyDescent="0.25">
      <c r="A10" s="4"/>
      <c r="B10" s="5" t="s">
        <v>14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9"/>
    </row>
    <row r="11" spans="1:12" ht="12.75" customHeight="1" x14ac:dyDescent="0.25">
      <c r="A11" s="4"/>
      <c r="B11" s="5" t="s">
        <v>15</v>
      </c>
      <c r="C11" s="280" t="s">
        <v>16</v>
      </c>
      <c r="D11" s="280"/>
      <c r="E11" s="280"/>
      <c r="F11" s="280"/>
      <c r="G11" s="280"/>
      <c r="H11" s="280"/>
      <c r="I11" s="280"/>
      <c r="J11" s="280"/>
      <c r="K11" s="280"/>
      <c r="L11" s="281"/>
    </row>
    <row r="12" spans="1:12" ht="12.75" customHeight="1" x14ac:dyDescent="0.25">
      <c r="A12" s="4"/>
      <c r="B12" s="5" t="s">
        <v>17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2"/>
    </row>
    <row r="13" spans="1:12" ht="12.75" customHeight="1" x14ac:dyDescent="0.25">
      <c r="A13" s="4"/>
      <c r="B13" s="5" t="s">
        <v>18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5" t="s">
        <v>19</v>
      </c>
      <c r="B15" s="258" t="s">
        <v>20</v>
      </c>
      <c r="C15" s="260" t="s">
        <v>21</v>
      </c>
      <c r="D15" s="261"/>
      <c r="E15" s="261"/>
      <c r="F15" s="261"/>
      <c r="G15" s="262"/>
      <c r="H15" s="260" t="s">
        <v>22</v>
      </c>
      <c r="I15" s="261"/>
      <c r="J15" s="261"/>
      <c r="K15" s="261"/>
      <c r="L15" s="262"/>
    </row>
    <row r="16" spans="1:12" s="11" customFormat="1" ht="12.75" customHeight="1" x14ac:dyDescent="0.25">
      <c r="A16" s="256"/>
      <c r="B16" s="259"/>
      <c r="C16" s="263" t="s">
        <v>23</v>
      </c>
      <c r="D16" s="264" t="s">
        <v>24</v>
      </c>
      <c r="E16" s="266" t="s">
        <v>25</v>
      </c>
      <c r="F16" s="268" t="s">
        <v>26</v>
      </c>
      <c r="G16" s="251" t="s">
        <v>27</v>
      </c>
      <c r="H16" s="263" t="s">
        <v>23</v>
      </c>
      <c r="I16" s="264" t="s">
        <v>24</v>
      </c>
      <c r="J16" s="266" t="s">
        <v>25</v>
      </c>
      <c r="K16" s="268" t="s">
        <v>26</v>
      </c>
      <c r="L16" s="251" t="s">
        <v>27</v>
      </c>
    </row>
    <row r="17" spans="1:12" s="12" customFormat="1" ht="61.5" customHeight="1" thickBot="1" x14ac:dyDescent="0.3">
      <c r="A17" s="257"/>
      <c r="B17" s="259"/>
      <c r="C17" s="263"/>
      <c r="D17" s="265"/>
      <c r="E17" s="267"/>
      <c r="F17" s="269"/>
      <c r="G17" s="251"/>
      <c r="H17" s="272"/>
      <c r="I17" s="273"/>
      <c r="J17" s="267"/>
      <c r="K17" s="269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12118</v>
      </c>
      <c r="D20" s="26">
        <f>SUM(D21,D24,D25,D41,D43)</f>
        <v>12118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11439</v>
      </c>
      <c r="I20" s="26">
        <f>SUM(I21,I24,I25,I41,I43)</f>
        <v>11439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thickTop="1" x14ac:dyDescent="0.25">
      <c r="A21" s="28"/>
      <c r="B21" s="29" t="s">
        <v>31</v>
      </c>
      <c r="C21" s="30">
        <f t="shared" si="0"/>
        <v>686</v>
      </c>
      <c r="D21" s="31">
        <f>SUM(D22:D23)</f>
        <v>686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686</v>
      </c>
      <c r="I21" s="31">
        <f>SUM(I22:I23)</f>
        <v>686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idden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x14ac:dyDescent="0.25">
      <c r="A23" s="38"/>
      <c r="B23" s="39" t="s">
        <v>33</v>
      </c>
      <c r="C23" s="40">
        <f t="shared" si="0"/>
        <v>686</v>
      </c>
      <c r="D23" s="41">
        <v>686</v>
      </c>
      <c r="E23" s="41"/>
      <c r="F23" s="41"/>
      <c r="G23" s="42"/>
      <c r="H23" s="40">
        <f t="shared" si="1"/>
        <v>686</v>
      </c>
      <c r="I23" s="41">
        <v>686</v>
      </c>
      <c r="J23" s="41"/>
      <c r="K23" s="41"/>
      <c r="L23" s="43"/>
    </row>
    <row r="24" spans="1:12" s="22" customFormat="1" ht="24.75" thickBot="1" x14ac:dyDescent="0.3">
      <c r="A24" s="44">
        <v>19300</v>
      </c>
      <c r="B24" s="44" t="s">
        <v>34</v>
      </c>
      <c r="C24" s="45">
        <f t="shared" si="0"/>
        <v>8436</v>
      </c>
      <c r="D24" s="46">
        <v>8436</v>
      </c>
      <c r="E24" s="46"/>
      <c r="F24" s="47" t="s">
        <v>35</v>
      </c>
      <c r="G24" s="48" t="s">
        <v>35</v>
      </c>
      <c r="H24" s="45">
        <f t="shared" si="1"/>
        <v>7796</v>
      </c>
      <c r="I24" s="46">
        <f>7574+222</f>
        <v>7796</v>
      </c>
      <c r="J24" s="46"/>
      <c r="K24" s="47" t="s">
        <v>35</v>
      </c>
      <c r="L24" s="48" t="s">
        <v>35</v>
      </c>
    </row>
    <row r="25" spans="1:12" s="22" customFormat="1" ht="24.75" thickTop="1" x14ac:dyDescent="0.25">
      <c r="A25" s="49">
        <v>18630</v>
      </c>
      <c r="B25" s="50" t="s">
        <v>36</v>
      </c>
      <c r="C25" s="51">
        <f>SUM(D25:G25)</f>
        <v>2996</v>
      </c>
      <c r="D25" s="52">
        <v>2996</v>
      </c>
      <c r="E25" s="53" t="s">
        <v>35</v>
      </c>
      <c r="F25" s="53" t="s">
        <v>35</v>
      </c>
      <c r="G25" s="54" t="s">
        <v>35</v>
      </c>
      <c r="H25" s="51">
        <f>SUM(I25:L25)</f>
        <v>2957</v>
      </c>
      <c r="I25" s="55">
        <v>2957</v>
      </c>
      <c r="J25" s="53" t="s">
        <v>35</v>
      </c>
      <c r="K25" s="53" t="s">
        <v>35</v>
      </c>
      <c r="L25" s="54" t="s">
        <v>35</v>
      </c>
    </row>
    <row r="26" spans="1:12" s="22" customFormat="1" ht="36" hidden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" hidden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idden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idden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" hidden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" hidden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" hidden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idden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idden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" hidden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" hidden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idden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idden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" hidden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" hidden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" hidden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" hidden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" hidden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idden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idden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2.75" thickBot="1" x14ac:dyDescent="0.3">
      <c r="A50" s="110"/>
      <c r="B50" s="23" t="s">
        <v>60</v>
      </c>
      <c r="C50" s="111">
        <f t="shared" ref="C50:C113" si="5">SUM(D50:G50)</f>
        <v>12118</v>
      </c>
      <c r="D50" s="112">
        <f>SUM(D51,D269)</f>
        <v>12118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11439</v>
      </c>
      <c r="I50" s="112">
        <f>SUM(I51,I269)</f>
        <v>11439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9122</v>
      </c>
      <c r="D51" s="117">
        <f>SUM(D52,D181)</f>
        <v>9122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8482</v>
      </c>
      <c r="I51" s="117">
        <f>SUM(I52,I181)</f>
        <v>8482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62</v>
      </c>
      <c r="C52" s="120">
        <f t="shared" si="5"/>
        <v>9122</v>
      </c>
      <c r="D52" s="121">
        <f>SUM(D53,D75,D160,D174)</f>
        <v>9122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8482</v>
      </c>
      <c r="I52" s="121">
        <f>SUM(I53,I75,I160,I174)</f>
        <v>8482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</row>
    <row r="58" spans="1:12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</row>
    <row r="75" spans="1:12" x14ac:dyDescent="0.25">
      <c r="A75" s="123">
        <v>2000</v>
      </c>
      <c r="B75" s="123" t="s">
        <v>85</v>
      </c>
      <c r="C75" s="124">
        <f t="shared" si="5"/>
        <v>9122</v>
      </c>
      <c r="D75" s="125">
        <f>SUM(D76,D83,D120,D151,D152)</f>
        <v>9122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8482</v>
      </c>
      <c r="I75" s="125">
        <f t="shared" ref="I75:L75" si="8">SUM(I76,I83,I120,I151,I152)</f>
        <v>8482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x14ac:dyDescent="0.25">
      <c r="A76" s="50">
        <v>2100</v>
      </c>
      <c r="B76" s="127" t="s">
        <v>86</v>
      </c>
      <c r="C76" s="51">
        <f t="shared" si="5"/>
        <v>4932</v>
      </c>
      <c r="D76" s="56">
        <f>SUM(D77,D80)</f>
        <v>4932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4220</v>
      </c>
      <c r="I76" s="56">
        <f>SUM(I77,I80)</f>
        <v>4220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</row>
    <row r="80" spans="1:12" ht="24" x14ac:dyDescent="0.25">
      <c r="A80" s="135">
        <v>2120</v>
      </c>
      <c r="B80" s="63" t="s">
        <v>90</v>
      </c>
      <c r="C80" s="64">
        <f t="shared" si="5"/>
        <v>4932</v>
      </c>
      <c r="D80" s="136">
        <f>SUM(D81:D82)</f>
        <v>4932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4220</v>
      </c>
      <c r="I80" s="136">
        <f>SUM(I81:I82)</f>
        <v>4220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x14ac:dyDescent="0.25">
      <c r="A81" s="39">
        <v>2121</v>
      </c>
      <c r="B81" s="63" t="s">
        <v>88</v>
      </c>
      <c r="C81" s="64">
        <f t="shared" si="5"/>
        <v>1360</v>
      </c>
      <c r="D81" s="66">
        <v>1360</v>
      </c>
      <c r="E81" s="66"/>
      <c r="F81" s="66"/>
      <c r="G81" s="134"/>
      <c r="H81" s="64">
        <f t="shared" si="6"/>
        <v>1440</v>
      </c>
      <c r="I81" s="66">
        <v>1440</v>
      </c>
      <c r="J81" s="66"/>
      <c r="K81" s="66"/>
      <c r="L81" s="134"/>
    </row>
    <row r="82" spans="1:12" ht="24" x14ac:dyDescent="0.25">
      <c r="A82" s="39">
        <v>2122</v>
      </c>
      <c r="B82" s="63" t="s">
        <v>89</v>
      </c>
      <c r="C82" s="64">
        <f t="shared" si="5"/>
        <v>3572</v>
      </c>
      <c r="D82" s="66">
        <v>3572</v>
      </c>
      <c r="E82" s="66"/>
      <c r="F82" s="66"/>
      <c r="G82" s="134"/>
      <c r="H82" s="64">
        <f t="shared" si="6"/>
        <v>2780</v>
      </c>
      <c r="I82" s="66">
        <v>2780</v>
      </c>
      <c r="J82" s="66"/>
      <c r="K82" s="66"/>
      <c r="L82" s="134"/>
    </row>
    <row r="83" spans="1:12" x14ac:dyDescent="0.25">
      <c r="A83" s="50">
        <v>2200</v>
      </c>
      <c r="B83" s="127" t="s">
        <v>91</v>
      </c>
      <c r="C83" s="51">
        <f>SUM(D83:G83)</f>
        <v>3830</v>
      </c>
      <c r="D83" s="56">
        <f>SUM(D84,D85,D91,D99,D107,D108,D114,D119)</f>
        <v>3830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3902</v>
      </c>
      <c r="I83" s="56">
        <f>SUM(I84,I85,I91,I99,I107,I108,I114,I119)</f>
        <v>3902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/>
      <c r="J84" s="138"/>
      <c r="K84" s="138"/>
      <c r="L84" s="139"/>
    </row>
    <row r="85" spans="1:12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x14ac:dyDescent="0.25">
      <c r="A91" s="135">
        <v>2230</v>
      </c>
      <c r="B91" s="63" t="s">
        <v>99</v>
      </c>
      <c r="C91" s="64">
        <f t="shared" si="5"/>
        <v>1430</v>
      </c>
      <c r="D91" s="136">
        <f>SUM(D92:D98)</f>
        <v>1430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1602</v>
      </c>
      <c r="I91" s="136">
        <f>SUM(I92:I98)</f>
        <v>1602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x14ac:dyDescent="0.25">
      <c r="A92" s="39">
        <v>2231</v>
      </c>
      <c r="B92" s="63" t="s">
        <v>100</v>
      </c>
      <c r="C92" s="64">
        <f t="shared" si="5"/>
        <v>1430</v>
      </c>
      <c r="D92" s="66">
        <v>1430</v>
      </c>
      <c r="E92" s="66"/>
      <c r="F92" s="66"/>
      <c r="G92" s="134"/>
      <c r="H92" s="64">
        <f t="shared" si="6"/>
        <v>1602</v>
      </c>
      <c r="I92" s="66">
        <v>1602</v>
      </c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</row>
    <row r="108" spans="1:12" x14ac:dyDescent="0.25">
      <c r="A108" s="135">
        <v>2260</v>
      </c>
      <c r="B108" s="63" t="s">
        <v>116</v>
      </c>
      <c r="C108" s="64">
        <f t="shared" si="5"/>
        <v>2400</v>
      </c>
      <c r="D108" s="136">
        <f>SUM(D109:D113)</f>
        <v>2400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2300</v>
      </c>
      <c r="I108" s="136">
        <f>SUM(I109:I113)</f>
        <v>2300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</row>
    <row r="112" spans="1:12" ht="24" x14ac:dyDescent="0.25">
      <c r="A112" s="39">
        <v>2264</v>
      </c>
      <c r="B112" s="63" t="s">
        <v>120</v>
      </c>
      <c r="C112" s="64">
        <f t="shared" si="5"/>
        <v>2400</v>
      </c>
      <c r="D112" s="66">
        <v>2400</v>
      </c>
      <c r="E112" s="66"/>
      <c r="F112" s="66"/>
      <c r="G112" s="134"/>
      <c r="H112" s="64">
        <f t="shared" si="9"/>
        <v>2300</v>
      </c>
      <c r="I112" s="66">
        <v>2300</v>
      </c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</row>
    <row r="114" spans="1:12" hidden="1" x14ac:dyDescent="0.25">
      <c r="A114" s="135">
        <v>2270</v>
      </c>
      <c r="B114" s="63" t="s">
        <v>122</v>
      </c>
      <c r="C114" s="64">
        <f t="shared" ref="C114:C174" si="10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</row>
    <row r="117" spans="1:12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9"/>
        <v>0</v>
      </c>
      <c r="I117" s="66"/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</row>
    <row r="120" spans="1:12" ht="38.25" customHeight="1" x14ac:dyDescent="0.25">
      <c r="A120" s="95">
        <v>2300</v>
      </c>
      <c r="B120" s="75" t="s">
        <v>128</v>
      </c>
      <c r="C120" s="76">
        <f t="shared" si="10"/>
        <v>360</v>
      </c>
      <c r="D120" s="149">
        <f>SUM(D121,D126,D130,D131,D134,D138,D146,D147,D150)</f>
        <v>360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360</v>
      </c>
      <c r="I120" s="149">
        <f>SUM(I121,I126,I130,I131,I134,I138,I146,I147,I150)</f>
        <v>360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2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</row>
    <row r="123" spans="1:12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</row>
    <row r="126" spans="1:12" x14ac:dyDescent="0.25">
      <c r="A126" s="135">
        <v>2320</v>
      </c>
      <c r="B126" s="63" t="s">
        <v>134</v>
      </c>
      <c r="C126" s="64">
        <f t="shared" si="10"/>
        <v>360</v>
      </c>
      <c r="D126" s="136">
        <f>SUM(D127:D129)</f>
        <v>360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360</v>
      </c>
      <c r="I126" s="136">
        <f>SUM(I127:I129)</f>
        <v>360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</row>
    <row r="128" spans="1:12" x14ac:dyDescent="0.25">
      <c r="A128" s="39">
        <v>2322</v>
      </c>
      <c r="B128" s="63" t="s">
        <v>136</v>
      </c>
      <c r="C128" s="64">
        <f t="shared" si="10"/>
        <v>360</v>
      </c>
      <c r="D128" s="66">
        <v>360</v>
      </c>
      <c r="E128" s="66"/>
      <c r="F128" s="66"/>
      <c r="G128" s="134"/>
      <c r="H128" s="64">
        <f t="shared" si="9"/>
        <v>360</v>
      </c>
      <c r="I128" s="66">
        <v>360</v>
      </c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</row>
    <row r="160" spans="1:12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</row>
    <row r="181" spans="1:12" s="22" customFormat="1" ht="24" hidden="1" x14ac:dyDescent="0.25">
      <c r="A181" s="169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>SUM(E182,E211,E252)</f>
        <v>0</v>
      </c>
      <c r="F181" s="121">
        <f>SUM(F182,F211,F252,)</f>
        <v>0</v>
      </c>
      <c r="G181" s="121">
        <f>SUM(G182,G211,G252)</f>
        <v>0</v>
      </c>
      <c r="H181" s="120">
        <f>SUM(I181:L181)</f>
        <v>0</v>
      </c>
      <c r="I181" s="121">
        <f t="shared" ref="I181:L181" si="26">SUM(I182,I211,I252,I265)</f>
        <v>0</v>
      </c>
      <c r="J181" s="121">
        <f t="shared" si="26"/>
        <v>0</v>
      </c>
      <c r="K181" s="121">
        <f t="shared" si="26"/>
        <v>0</v>
      </c>
      <c r="L181" s="170">
        <f t="shared" si="26"/>
        <v>0</v>
      </c>
    </row>
    <row r="182" spans="1:12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/>
      <c r="J185" s="66"/>
      <c r="K185" s="66"/>
      <c r="L185" s="134"/>
    </row>
    <row r="186" spans="1:12" hidden="1" x14ac:dyDescent="0.25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</row>
    <row r="187" spans="1:12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</row>
    <row r="207" spans="1:12" hidden="1" x14ac:dyDescent="0.25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 t="shared" ref="E211:G211" si="27">E212+E232+E240+E250</f>
        <v>0</v>
      </c>
      <c r="F211" s="125">
        <f t="shared" si="27"/>
        <v>0</v>
      </c>
      <c r="G211" s="126">
        <f t="shared" si="27"/>
        <v>0</v>
      </c>
      <c r="H211" s="124">
        <f t="shared" si="25"/>
        <v>0</v>
      </c>
      <c r="I211" s="125">
        <f t="shared" ref="I211:L211" si="28">I212+I232+I240+I250</f>
        <v>0</v>
      </c>
      <c r="J211" s="125">
        <f t="shared" si="28"/>
        <v>0</v>
      </c>
      <c r="K211" s="125">
        <f t="shared" si="28"/>
        <v>0</v>
      </c>
      <c r="L211" s="126">
        <f t="shared" si="28"/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29">SUM(E215)</f>
        <v>0</v>
      </c>
      <c r="F214" s="136">
        <f t="shared" si="29"/>
        <v>0</v>
      </c>
      <c r="G214" s="137">
        <f t="shared" si="29"/>
        <v>0</v>
      </c>
      <c r="H214" s="179">
        <f t="shared" si="25"/>
        <v>0</v>
      </c>
      <c r="I214" s="136">
        <f t="shared" si="29"/>
        <v>0</v>
      </c>
      <c r="J214" s="136">
        <f t="shared" si="29"/>
        <v>0</v>
      </c>
      <c r="K214" s="136">
        <f t="shared" si="29"/>
        <v>0</v>
      </c>
      <c r="L214" s="137">
        <f t="shared" si="29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30">SUM(E228:E231)</f>
        <v>0</v>
      </c>
      <c r="F227" s="142">
        <f t="shared" si="30"/>
        <v>0</v>
      </c>
      <c r="G227" s="157">
        <f t="shared" si="30"/>
        <v>0</v>
      </c>
      <c r="H227" s="180">
        <f t="shared" si="25"/>
        <v>0</v>
      </c>
      <c r="I227" s="142">
        <f>SUM(I228:I231)</f>
        <v>0</v>
      </c>
      <c r="J227" s="142">
        <f t="shared" ref="J227:L227" si="31">SUM(J228:J231)</f>
        <v>0</v>
      </c>
      <c r="K227" s="142">
        <f t="shared" si="31"/>
        <v>0</v>
      </c>
      <c r="L227" s="157">
        <f t="shared" si="31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2">SUM(E233,E238,E239)</f>
        <v>0</v>
      </c>
      <c r="F232" s="56">
        <f t="shared" si="32"/>
        <v>0</v>
      </c>
      <c r="G232" s="56">
        <f t="shared" si="32"/>
        <v>0</v>
      </c>
      <c r="H232" s="51">
        <f t="shared" si="25"/>
        <v>0</v>
      </c>
      <c r="I232" s="56">
        <f>SUM(I233,I238,I239)</f>
        <v>0</v>
      </c>
      <c r="J232" s="56">
        <f t="shared" ref="J232:L232" si="33">SUM(J233,J238,J239)</f>
        <v>0</v>
      </c>
      <c r="K232" s="56">
        <f t="shared" si="33"/>
        <v>0</v>
      </c>
      <c r="L232" s="144">
        <f t="shared" si="33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4">SUM(F234:F237)</f>
        <v>0</v>
      </c>
      <c r="G233" s="181">
        <f t="shared" si="34"/>
        <v>0</v>
      </c>
      <c r="H233" s="180">
        <f t="shared" si="25"/>
        <v>0</v>
      </c>
      <c r="I233" s="142">
        <f>SUM(I234:I237)</f>
        <v>0</v>
      </c>
      <c r="J233" s="142">
        <f t="shared" ref="J233:L233" si="35">SUM(J234:J237)</f>
        <v>0</v>
      </c>
      <c r="K233" s="142">
        <f t="shared" si="35"/>
        <v>0</v>
      </c>
      <c r="L233" s="182">
        <f t="shared" si="35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6">SUM(E241,E245)</f>
        <v>0</v>
      </c>
      <c r="F240" s="56">
        <f t="shared" si="36"/>
        <v>0</v>
      </c>
      <c r="G240" s="56">
        <f t="shared" si="36"/>
        <v>0</v>
      </c>
      <c r="H240" s="51">
        <f>SUM(I240:L240)</f>
        <v>0</v>
      </c>
      <c r="I240" s="56">
        <f>SUM(I241,I245)</f>
        <v>0</v>
      </c>
      <c r="J240" s="56">
        <f t="shared" ref="J240:L240" si="37">SUM(J241,J245)</f>
        <v>0</v>
      </c>
      <c r="K240" s="56">
        <f t="shared" si="37"/>
        <v>0</v>
      </c>
      <c r="L240" s="144">
        <f t="shared" si="37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8">SUM(E242:E244)</f>
        <v>0</v>
      </c>
      <c r="F241" s="142">
        <f t="shared" si="38"/>
        <v>0</v>
      </c>
      <c r="G241" s="153">
        <f t="shared" si="38"/>
        <v>0</v>
      </c>
      <c r="H241" s="176">
        <f t="shared" si="25"/>
        <v>0</v>
      </c>
      <c r="I241" s="142">
        <f>SUM(I242:I244)</f>
        <v>0</v>
      </c>
      <c r="J241" s="142">
        <f t="shared" ref="J241:L241" si="39">SUM(J242:J244)</f>
        <v>0</v>
      </c>
      <c r="K241" s="142">
        <f t="shared" si="39"/>
        <v>0</v>
      </c>
      <c r="L241" s="153">
        <f t="shared" si="39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0">SUM(D246:G246)</f>
        <v>0</v>
      </c>
      <c r="D246" s="66"/>
      <c r="E246" s="66"/>
      <c r="F246" s="66"/>
      <c r="G246" s="134"/>
      <c r="H246" s="179">
        <f t="shared" ref="H246:H271" si="41">SUM(I246:L246)</f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40"/>
        <v>0</v>
      </c>
      <c r="D247" s="66"/>
      <c r="E247" s="66"/>
      <c r="F247" s="66"/>
      <c r="G247" s="134"/>
      <c r="H247" s="179">
        <f t="shared" si="41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ref="C250:C251" si="42">SUM(D250:G250)</f>
        <v>0</v>
      </c>
      <c r="D250" s="66">
        <f>SUM(D251)</f>
        <v>0</v>
      </c>
      <c r="E250" s="66">
        <f t="shared" ref="E250:G250" si="43">SUM(E251)</f>
        <v>0</v>
      </c>
      <c r="F250" s="66">
        <f t="shared" si="43"/>
        <v>0</v>
      </c>
      <c r="G250" s="148">
        <f t="shared" si="43"/>
        <v>0</v>
      </c>
      <c r="H250" s="238">
        <f t="shared" ref="H250:H251" si="44">SUM(I250:L250)</f>
        <v>0</v>
      </c>
      <c r="I250" s="78">
        <f t="shared" ref="I250:L250" si="45">SUM(I251)</f>
        <v>0</v>
      </c>
      <c r="J250" s="78">
        <f t="shared" si="45"/>
        <v>0</v>
      </c>
      <c r="K250" s="78">
        <f t="shared" si="45"/>
        <v>0</v>
      </c>
      <c r="L250" s="239">
        <f t="shared" si="45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2"/>
        <v>0</v>
      </c>
      <c r="D251" s="66"/>
      <c r="E251" s="66"/>
      <c r="F251" s="66"/>
      <c r="G251" s="148"/>
      <c r="H251" s="166">
        <f t="shared" si="44"/>
        <v>0</v>
      </c>
      <c r="I251" s="138"/>
      <c r="J251" s="138"/>
      <c r="K251" s="138"/>
      <c r="L251" s="139"/>
      <c r="M251" s="187"/>
    </row>
    <row r="252" spans="1:13" ht="48" hidden="1" x14ac:dyDescent="0.25">
      <c r="A252" s="188">
        <v>7000</v>
      </c>
      <c r="B252" s="188" t="s">
        <v>260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1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0"/>
        <v>0</v>
      </c>
      <c r="D253" s="56">
        <f>SUM(D254,D255,D256,D257,D261,D262)</f>
        <v>0</v>
      </c>
      <c r="E253" s="56">
        <f t="shared" ref="E253:G253" si="46">SUM(E254,E255,E256,E257,E261,E262)</f>
        <v>0</v>
      </c>
      <c r="F253" s="56">
        <f t="shared" si="46"/>
        <v>0</v>
      </c>
      <c r="G253" s="56">
        <f t="shared" si="46"/>
        <v>0</v>
      </c>
      <c r="H253" s="51">
        <f t="shared" si="41"/>
        <v>0</v>
      </c>
      <c r="I253" s="56">
        <f t="shared" ref="I253:L253" si="47">SUM(I254,I255,I256,I257,I261,I262)</f>
        <v>0</v>
      </c>
      <c r="J253" s="56">
        <f t="shared" si="47"/>
        <v>0</v>
      </c>
      <c r="K253" s="56">
        <f t="shared" si="47"/>
        <v>0</v>
      </c>
      <c r="L253" s="129">
        <f t="shared" si="47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0"/>
        <v>0</v>
      </c>
      <c r="D254" s="61"/>
      <c r="E254" s="61"/>
      <c r="F254" s="61"/>
      <c r="G254" s="133"/>
      <c r="H254" s="59">
        <f t="shared" si="41"/>
        <v>0</v>
      </c>
      <c r="I254" s="61"/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</row>
    <row r="256" spans="1:13" ht="24" hidden="1" x14ac:dyDescent="0.25">
      <c r="A256" s="135">
        <v>7230</v>
      </c>
      <c r="B256" s="63" t="s">
        <v>34</v>
      </c>
      <c r="C256" s="172">
        <f t="shared" si="40"/>
        <v>0</v>
      </c>
      <c r="D256" s="66"/>
      <c r="E256" s="66"/>
      <c r="F256" s="66"/>
      <c r="G256" s="134"/>
      <c r="H256" s="64">
        <f t="shared" si="41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40"/>
        <v>0</v>
      </c>
      <c r="D257" s="136">
        <f>SUM(D258:D260)</f>
        <v>0</v>
      </c>
      <c r="E257" s="136">
        <f t="shared" ref="E257:G257" si="48">SUM(E258:E260)</f>
        <v>0</v>
      </c>
      <c r="F257" s="136">
        <f t="shared" si="48"/>
        <v>0</v>
      </c>
      <c r="G257" s="137">
        <f t="shared" si="48"/>
        <v>0</v>
      </c>
      <c r="H257" s="64">
        <f t="shared" si="41"/>
        <v>0</v>
      </c>
      <c r="I257" s="136">
        <f t="shared" ref="I257:L257" si="49">SUM(I258:I260)</f>
        <v>0</v>
      </c>
      <c r="J257" s="136">
        <f t="shared" si="49"/>
        <v>0</v>
      </c>
      <c r="K257" s="136">
        <f>SUM(K258:K260)</f>
        <v>0</v>
      </c>
      <c r="L257" s="137">
        <f t="shared" si="49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40"/>
        <v>0</v>
      </c>
      <c r="D258" s="66"/>
      <c r="E258" s="66"/>
      <c r="F258" s="66"/>
      <c r="G258" s="134"/>
      <c r="H258" s="64">
        <f t="shared" si="41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40"/>
        <v>0</v>
      </c>
      <c r="D259" s="66"/>
      <c r="E259" s="66"/>
      <c r="F259" s="66"/>
      <c r="G259" s="134"/>
      <c r="H259" s="64">
        <f t="shared" si="41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40"/>
        <v>0</v>
      </c>
      <c r="D260" s="66"/>
      <c r="E260" s="66"/>
      <c r="F260" s="66"/>
      <c r="G260" s="134"/>
      <c r="H260" s="64">
        <f t="shared" si="41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6">
        <f t="shared" si="40"/>
        <v>0</v>
      </c>
      <c r="D261" s="61"/>
      <c r="E261" s="61"/>
      <c r="F261" s="61"/>
      <c r="G261" s="133"/>
      <c r="H261" s="59">
        <f t="shared" si="41"/>
        <v>0</v>
      </c>
      <c r="I261" s="61"/>
      <c r="J261" s="61"/>
      <c r="K261" s="61"/>
      <c r="L261" s="133"/>
    </row>
    <row r="262" spans="1:12" ht="60" hidden="1" x14ac:dyDescent="0.25">
      <c r="A262" s="135">
        <v>7270</v>
      </c>
      <c r="B262" s="63" t="s">
        <v>269</v>
      </c>
      <c r="C262" s="172">
        <f t="shared" si="40"/>
        <v>0</v>
      </c>
      <c r="D262" s="66"/>
      <c r="E262" s="66"/>
      <c r="F262" s="66"/>
      <c r="G262" s="134"/>
      <c r="H262" s="64">
        <f t="shared" si="41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40"/>
        <v>0</v>
      </c>
      <c r="D263" s="149">
        <f>D264</f>
        <v>0</v>
      </c>
      <c r="E263" s="149">
        <f t="shared" ref="E263:G263" si="50">E264</f>
        <v>0</v>
      </c>
      <c r="F263" s="149">
        <f t="shared" si="50"/>
        <v>0</v>
      </c>
      <c r="G263" s="150">
        <f t="shared" si="50"/>
        <v>0</v>
      </c>
      <c r="H263" s="76">
        <f t="shared" si="41"/>
        <v>0</v>
      </c>
      <c r="I263" s="149">
        <f t="shared" ref="I263:L263" si="51">I264</f>
        <v>0</v>
      </c>
      <c r="J263" s="149">
        <f t="shared" si="51"/>
        <v>0</v>
      </c>
      <c r="K263" s="149">
        <f t="shared" si="51"/>
        <v>0</v>
      </c>
      <c r="L263" s="150">
        <f t="shared" si="51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40"/>
        <v>0</v>
      </c>
      <c r="D264" s="72"/>
      <c r="E264" s="72"/>
      <c r="F264" s="72"/>
      <c r="G264" s="193"/>
      <c r="H264" s="70">
        <f t="shared" si="41"/>
        <v>0</v>
      </c>
      <c r="I264" s="72"/>
      <c r="J264" s="72"/>
      <c r="K264" s="72"/>
      <c r="L264" s="193"/>
    </row>
    <row r="265" spans="1:12" hidden="1" x14ac:dyDescent="0.25">
      <c r="A265" s="194">
        <v>9000</v>
      </c>
      <c r="B265" s="195" t="s">
        <v>272</v>
      </c>
      <c r="C265" s="196">
        <f t="shared" si="40"/>
        <v>0</v>
      </c>
      <c r="D265" s="197">
        <f>D266</f>
        <v>0</v>
      </c>
      <c r="E265" s="197">
        <f t="shared" ref="E265:G266" si="52">E266</f>
        <v>0</v>
      </c>
      <c r="F265" s="197">
        <f t="shared" si="52"/>
        <v>0</v>
      </c>
      <c r="G265" s="198">
        <f t="shared" si="52"/>
        <v>0</v>
      </c>
      <c r="H265" s="199">
        <f t="shared" si="41"/>
        <v>0</v>
      </c>
      <c r="I265" s="197">
        <f t="shared" ref="I265:L266" si="53">I266</f>
        <v>0</v>
      </c>
      <c r="J265" s="197">
        <f>J266</f>
        <v>0</v>
      </c>
      <c r="K265" s="197">
        <f t="shared" si="53"/>
        <v>0</v>
      </c>
      <c r="L265" s="198">
        <f t="shared" si="53"/>
        <v>0</v>
      </c>
    </row>
    <row r="266" spans="1:12" ht="24" hidden="1" x14ac:dyDescent="0.25">
      <c r="A266" s="200">
        <v>9200</v>
      </c>
      <c r="B266" s="63" t="s">
        <v>273</v>
      </c>
      <c r="C266" s="173">
        <f t="shared" si="40"/>
        <v>0</v>
      </c>
      <c r="D266" s="131">
        <f>D267</f>
        <v>0</v>
      </c>
      <c r="E266" s="131">
        <f t="shared" si="52"/>
        <v>0</v>
      </c>
      <c r="F266" s="131">
        <f t="shared" si="52"/>
        <v>0</v>
      </c>
      <c r="G266" s="132">
        <f t="shared" si="52"/>
        <v>0</v>
      </c>
      <c r="H266" s="103">
        <f t="shared" si="41"/>
        <v>0</v>
      </c>
      <c r="I266" s="131">
        <f t="shared" si="53"/>
        <v>0</v>
      </c>
      <c r="J266" s="131">
        <f t="shared" si="53"/>
        <v>0</v>
      </c>
      <c r="K266" s="131">
        <f t="shared" si="53"/>
        <v>0</v>
      </c>
      <c r="L266" s="132">
        <f t="shared" si="53"/>
        <v>0</v>
      </c>
    </row>
    <row r="267" spans="1:12" ht="24" hidden="1" x14ac:dyDescent="0.25">
      <c r="A267" s="201">
        <v>9260</v>
      </c>
      <c r="B267" s="63" t="s">
        <v>274</v>
      </c>
      <c r="C267" s="173">
        <f t="shared" si="40"/>
        <v>0</v>
      </c>
      <c r="D267" s="131">
        <f>SUM(D268)</f>
        <v>0</v>
      </c>
      <c r="E267" s="131">
        <f t="shared" ref="E267:G267" si="54">SUM(E268)</f>
        <v>0</v>
      </c>
      <c r="F267" s="131">
        <f t="shared" si="54"/>
        <v>0</v>
      </c>
      <c r="G267" s="132">
        <f t="shared" si="54"/>
        <v>0</v>
      </c>
      <c r="H267" s="103">
        <f t="shared" si="41"/>
        <v>0</v>
      </c>
      <c r="I267" s="131">
        <f t="shared" ref="I267:L267" si="55">SUM(I268)</f>
        <v>0</v>
      </c>
      <c r="J267" s="131">
        <f t="shared" si="55"/>
        <v>0</v>
      </c>
      <c r="K267" s="131">
        <f t="shared" si="55"/>
        <v>0</v>
      </c>
      <c r="L267" s="132">
        <f t="shared" si="55"/>
        <v>0</v>
      </c>
    </row>
    <row r="268" spans="1:12" ht="87" hidden="1" customHeight="1" x14ac:dyDescent="0.25">
      <c r="A268" s="202">
        <v>9263</v>
      </c>
      <c r="B268" s="63" t="s">
        <v>275</v>
      </c>
      <c r="C268" s="173">
        <f t="shared" si="40"/>
        <v>0</v>
      </c>
      <c r="D268" s="138"/>
      <c r="E268" s="138"/>
      <c r="F268" s="138"/>
      <c r="G268" s="139"/>
      <c r="H268" s="103">
        <f t="shared" si="41"/>
        <v>0</v>
      </c>
      <c r="I268" s="138"/>
      <c r="J268" s="138"/>
      <c r="K268" s="138"/>
      <c r="L268" s="139"/>
    </row>
    <row r="269" spans="1:12" x14ac:dyDescent="0.25">
      <c r="A269" s="146"/>
      <c r="B269" s="63" t="s">
        <v>276</v>
      </c>
      <c r="C269" s="172">
        <f t="shared" si="40"/>
        <v>2996</v>
      </c>
      <c r="D269" s="136">
        <f>SUM(D270:D271)</f>
        <v>2996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1"/>
        <v>2957</v>
      </c>
      <c r="I269" s="136">
        <f>SUM(I270:I271)</f>
        <v>2957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40"/>
        <v>0</v>
      </c>
      <c r="D270" s="66"/>
      <c r="E270" s="66"/>
      <c r="F270" s="66"/>
      <c r="G270" s="134"/>
      <c r="H270" s="64">
        <f t="shared" si="41"/>
        <v>0</v>
      </c>
      <c r="I270" s="66"/>
      <c r="J270" s="66"/>
      <c r="K270" s="66"/>
      <c r="L270" s="134"/>
    </row>
    <row r="271" spans="1:12" ht="24" x14ac:dyDescent="0.25">
      <c r="A271" s="146" t="s">
        <v>279</v>
      </c>
      <c r="B271" s="203" t="s">
        <v>280</v>
      </c>
      <c r="C271" s="176">
        <f t="shared" si="40"/>
        <v>2996</v>
      </c>
      <c r="D271" s="61">
        <v>2996</v>
      </c>
      <c r="E271" s="61"/>
      <c r="F271" s="61"/>
      <c r="G271" s="133"/>
      <c r="H271" s="59">
        <f t="shared" si="41"/>
        <v>2957</v>
      </c>
      <c r="I271" s="61">
        <v>2957</v>
      </c>
      <c r="J271" s="61"/>
      <c r="K271" s="61"/>
      <c r="L271" s="133"/>
    </row>
    <row r="272" spans="1:12" ht="12.75" thickBot="1" x14ac:dyDescent="0.3">
      <c r="A272" s="204"/>
      <c r="B272" s="204" t="s">
        <v>281</v>
      </c>
      <c r="C272" s="205">
        <f>SUM(C269,C252,C211,C182,C174,C160,C75,C53)</f>
        <v>12118</v>
      </c>
      <c r="D272" s="205">
        <f>SUM(D269,D252,D211,D182,D174,D160,D75,D53,)</f>
        <v>12118</v>
      </c>
      <c r="E272" s="205">
        <f t="shared" ref="E272:L272" si="56">SUM(E269,E252,E211,E182,E174,E160,E75,E53)</f>
        <v>0</v>
      </c>
      <c r="F272" s="205">
        <f t="shared" si="56"/>
        <v>0</v>
      </c>
      <c r="G272" s="206">
        <f t="shared" si="56"/>
        <v>0</v>
      </c>
      <c r="H272" s="207">
        <f t="shared" si="56"/>
        <v>11439</v>
      </c>
      <c r="I272" s="205">
        <f t="shared" si="56"/>
        <v>11439</v>
      </c>
      <c r="J272" s="205">
        <f t="shared" si="56"/>
        <v>0</v>
      </c>
      <c r="K272" s="205">
        <f t="shared" si="56"/>
        <v>0</v>
      </c>
      <c r="L272" s="206">
        <f t="shared" si="56"/>
        <v>0</v>
      </c>
    </row>
    <row r="273" spans="1:12" s="22" customFormat="1" ht="13.5" thickTop="1" thickBot="1" x14ac:dyDescent="0.3">
      <c r="A273" s="253" t="s">
        <v>282</v>
      </c>
      <c r="B273" s="254"/>
      <c r="C273" s="208">
        <f>SUM(D273:G273)</f>
        <v>2310</v>
      </c>
      <c r="D273" s="209">
        <f>SUM(D24,D25,D41)-D51</f>
        <v>2310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2271</v>
      </c>
      <c r="I273" s="209">
        <f>SUM(I24,I25,I41)-I51</f>
        <v>2271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2" s="22" customFormat="1" ht="12.75" thickTop="1" x14ac:dyDescent="0.25">
      <c r="A274" s="270" t="s">
        <v>283</v>
      </c>
      <c r="B274" s="271"/>
      <c r="C274" s="211">
        <f t="shared" ref="C274:L274" si="57">SUM(C275,C276)-C283+C284</f>
        <v>-2310</v>
      </c>
      <c r="D274" s="212">
        <f t="shared" si="57"/>
        <v>-2310</v>
      </c>
      <c r="E274" s="212">
        <f t="shared" si="57"/>
        <v>0</v>
      </c>
      <c r="F274" s="212">
        <f t="shared" si="57"/>
        <v>0</v>
      </c>
      <c r="G274" s="213">
        <f t="shared" si="57"/>
        <v>0</v>
      </c>
      <c r="H274" s="214">
        <f t="shared" si="57"/>
        <v>-2271</v>
      </c>
      <c r="I274" s="212">
        <f t="shared" si="57"/>
        <v>-2271</v>
      </c>
      <c r="J274" s="212">
        <f t="shared" si="57"/>
        <v>0</v>
      </c>
      <c r="K274" s="212">
        <f t="shared" si="57"/>
        <v>0</v>
      </c>
      <c r="L274" s="215">
        <f t="shared" si="57"/>
        <v>0</v>
      </c>
    </row>
    <row r="275" spans="1:12" s="22" customFormat="1" ht="12.75" thickBot="1" x14ac:dyDescent="0.3">
      <c r="A275" s="110" t="s">
        <v>284</v>
      </c>
      <c r="B275" s="110" t="s">
        <v>285</v>
      </c>
      <c r="C275" s="216">
        <f t="shared" ref="C275:L275" si="58">C21-C269</f>
        <v>-2310</v>
      </c>
      <c r="D275" s="112">
        <f t="shared" si="58"/>
        <v>-2310</v>
      </c>
      <c r="E275" s="112">
        <f t="shared" si="58"/>
        <v>0</v>
      </c>
      <c r="F275" s="112">
        <f t="shared" si="58"/>
        <v>0</v>
      </c>
      <c r="G275" s="113">
        <f t="shared" si="58"/>
        <v>0</v>
      </c>
      <c r="H275" s="217">
        <f t="shared" si="58"/>
        <v>-2271</v>
      </c>
      <c r="I275" s="112">
        <f t="shared" si="58"/>
        <v>-2271</v>
      </c>
      <c r="J275" s="112">
        <f t="shared" si="58"/>
        <v>0</v>
      </c>
      <c r="K275" s="112">
        <f t="shared" si="58"/>
        <v>0</v>
      </c>
      <c r="L275" s="113">
        <f t="shared" si="58"/>
        <v>0</v>
      </c>
    </row>
    <row r="276" spans="1:12" s="22" customFormat="1" ht="12.75" hidden="1" thickTop="1" x14ac:dyDescent="0.25">
      <c r="A276" s="218" t="s">
        <v>286</v>
      </c>
      <c r="B276" s="218" t="s">
        <v>287</v>
      </c>
      <c r="C276" s="211">
        <f t="shared" ref="C276:L276" si="59">SUM(C277,C279,C281)-SUM(C278,C280,C282)</f>
        <v>0</v>
      </c>
      <c r="D276" s="212">
        <f t="shared" si="59"/>
        <v>0</v>
      </c>
      <c r="E276" s="212">
        <f t="shared" si="59"/>
        <v>0</v>
      </c>
      <c r="F276" s="212">
        <f t="shared" si="59"/>
        <v>0</v>
      </c>
      <c r="G276" s="215">
        <f t="shared" si="59"/>
        <v>0</v>
      </c>
      <c r="H276" s="214">
        <f t="shared" si="59"/>
        <v>0</v>
      </c>
      <c r="I276" s="212">
        <f t="shared" si="59"/>
        <v>0</v>
      </c>
      <c r="J276" s="212">
        <f t="shared" si="59"/>
        <v>0</v>
      </c>
      <c r="K276" s="212">
        <f t="shared" si="59"/>
        <v>0</v>
      </c>
      <c r="L276" s="215">
        <f t="shared" si="59"/>
        <v>0</v>
      </c>
    </row>
    <row r="277" spans="1:12" ht="12.75" hidden="1" thickTop="1" x14ac:dyDescent="0.25">
      <c r="A277" s="219" t="s">
        <v>288</v>
      </c>
      <c r="B277" s="102" t="s">
        <v>289</v>
      </c>
      <c r="C277" s="70">
        <f t="shared" ref="C277:C282" si="60">SUM(D277:G277)</f>
        <v>0</v>
      </c>
      <c r="D277" s="72"/>
      <c r="E277" s="72"/>
      <c r="F277" s="72"/>
      <c r="G277" s="193"/>
      <c r="H277" s="70">
        <f t="shared" ref="H277:H282" si="61">SUM(I277:L277)</f>
        <v>0</v>
      </c>
      <c r="I277" s="72"/>
      <c r="J277" s="72"/>
      <c r="K277" s="72"/>
      <c r="L277" s="193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60"/>
        <v>0</v>
      </c>
      <c r="D278" s="66"/>
      <c r="E278" s="66"/>
      <c r="F278" s="66"/>
      <c r="G278" s="134"/>
      <c r="H278" s="64">
        <f t="shared" si="61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60"/>
        <v>0</v>
      </c>
      <c r="D279" s="66"/>
      <c r="E279" s="66"/>
      <c r="F279" s="66"/>
      <c r="G279" s="134"/>
      <c r="H279" s="64">
        <f t="shared" si="61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60"/>
        <v>0</v>
      </c>
      <c r="D280" s="66"/>
      <c r="E280" s="66"/>
      <c r="F280" s="66"/>
      <c r="G280" s="134"/>
      <c r="H280" s="64">
        <f t="shared" si="61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60"/>
        <v>0</v>
      </c>
      <c r="D281" s="66"/>
      <c r="E281" s="66"/>
      <c r="F281" s="66"/>
      <c r="G281" s="134"/>
      <c r="H281" s="64">
        <f t="shared" si="61"/>
        <v>0</v>
      </c>
      <c r="I281" s="66"/>
      <c r="J281" s="66"/>
      <c r="K281" s="66"/>
      <c r="L281" s="134"/>
    </row>
    <row r="282" spans="1:12" ht="24.75" hidden="1" thickTop="1" x14ac:dyDescent="0.25">
      <c r="A282" s="220" t="s">
        <v>298</v>
      </c>
      <c r="B282" s="221" t="s">
        <v>299</v>
      </c>
      <c r="C282" s="156">
        <f t="shared" si="60"/>
        <v>0</v>
      </c>
      <c r="D282" s="160"/>
      <c r="E282" s="160"/>
      <c r="F282" s="160"/>
      <c r="G282" s="162"/>
      <c r="H282" s="156">
        <f t="shared" si="61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2" t="s">
        <v>300</v>
      </c>
      <c r="B283" s="222" t="s">
        <v>301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</row>
    <row r="284" spans="1:12" s="22" customFormat="1" ht="48.75" hidden="1" thickTop="1" x14ac:dyDescent="0.25">
      <c r="A284" s="218" t="s">
        <v>302</v>
      </c>
      <c r="B284" s="226" t="s">
        <v>303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8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ZC/ZiNTUqS1Af1hgtC3FPQV76l2S90w7BnOb81BQjU3BKLUnIN7k+gV55aNpeAxlu8EcZXQJyV/pdkFbuOQchQ==" saltValue="mdOu9GZVyU14cohfZLWvwg==" spinCount="100000" sheet="1" objects="1" scenarios="1"/>
  <autoFilter ref="A18:L284">
    <filterColumn colId="7">
      <filters>
        <filter val="1 440"/>
        <filter val="1 602"/>
        <filter val="11 439"/>
        <filter val="2 271"/>
        <filter val="-2 271"/>
        <filter val="2 300"/>
        <filter val="2 780"/>
        <filter val="2 957"/>
        <filter val="3 902"/>
        <filter val="360"/>
        <filter val="4 220"/>
        <filter val="686"/>
        <filter val="7 796"/>
        <filter val="8 482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04.1.1.</vt:lpstr>
      <vt:lpstr>04.1.2.</vt:lpstr>
      <vt:lpstr>04.1.3.</vt:lpstr>
      <vt:lpstr>04.1.4.</vt:lpstr>
      <vt:lpstr>04.1.5.</vt:lpstr>
      <vt:lpstr>04.1.6.</vt:lpstr>
      <vt:lpstr>04.1.7.</vt:lpstr>
      <vt:lpstr>04.1.8.</vt:lpstr>
      <vt:lpstr>04.1.9.</vt:lpstr>
      <vt:lpstr>04.1.10.</vt:lpstr>
      <vt:lpstr>04.1.11.</vt:lpstr>
      <vt:lpstr>04.1.12.</vt:lpstr>
      <vt:lpstr>04.1.13.</vt:lpstr>
      <vt:lpstr>04.1.14.</vt:lpstr>
      <vt:lpstr>04.1.15.</vt:lpstr>
      <vt:lpstr>04.1.16.</vt:lpstr>
      <vt:lpstr>04.1.17.</vt:lpstr>
      <vt:lpstr>04.2.1.</vt:lpstr>
      <vt:lpstr>04.3.1.</vt:lpstr>
      <vt:lpstr>04.3.2.</vt:lpstr>
      <vt:lpstr>04.3.3.</vt:lpstr>
      <vt:lpstr>04.3.4.</vt:lpstr>
      <vt:lpstr>04.3.5.</vt:lpstr>
      <vt:lpstr>'04.1.1.'!Print_Titles</vt:lpstr>
      <vt:lpstr>'04.1.10.'!Print_Titles</vt:lpstr>
      <vt:lpstr>'04.1.11.'!Print_Titles</vt:lpstr>
      <vt:lpstr>'04.1.12.'!Print_Titles</vt:lpstr>
      <vt:lpstr>'04.1.13.'!Print_Titles</vt:lpstr>
      <vt:lpstr>'04.1.14.'!Print_Titles</vt:lpstr>
      <vt:lpstr>'04.1.15.'!Print_Titles</vt:lpstr>
      <vt:lpstr>'04.1.16.'!Print_Titles</vt:lpstr>
      <vt:lpstr>'04.1.17.'!Print_Titles</vt:lpstr>
      <vt:lpstr>'04.1.2.'!Print_Titles</vt:lpstr>
      <vt:lpstr>'04.1.3.'!Print_Titles</vt:lpstr>
      <vt:lpstr>'04.1.4.'!Print_Titles</vt:lpstr>
      <vt:lpstr>'04.1.5.'!Print_Titles</vt:lpstr>
      <vt:lpstr>'04.1.6.'!Print_Titles</vt:lpstr>
      <vt:lpstr>'04.1.7.'!Print_Titles</vt:lpstr>
      <vt:lpstr>'04.1.8.'!Print_Titles</vt:lpstr>
      <vt:lpstr>'04.1.9.'!Print_Titles</vt:lpstr>
      <vt:lpstr>'04.2.1.'!Print_Titles</vt:lpstr>
      <vt:lpstr>'04.3.1.'!Print_Titles</vt:lpstr>
      <vt:lpstr>'04.3.2.'!Print_Titles</vt:lpstr>
      <vt:lpstr>'04.3.3.'!Print_Titles</vt:lpstr>
      <vt:lpstr>'04.3.4.'!Print_Titles</vt:lpstr>
      <vt:lpstr>'04.3.5.'!Print_Titles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Hermane</dc:creator>
  <cp:lastModifiedBy>Kristīne Hermane</cp:lastModifiedBy>
  <cp:lastPrinted>2019-12-20T13:16:41Z</cp:lastPrinted>
  <dcterms:created xsi:type="dcterms:W3CDTF">2019-12-13T08:49:15Z</dcterms:created>
  <dcterms:modified xsi:type="dcterms:W3CDTF">2019-12-20T13:17:04Z</dcterms:modified>
</cp:coreProperties>
</file>